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ЭтаКнига"/>
  <mc:AlternateContent xmlns:mc="http://schemas.openxmlformats.org/markup-compatibility/2006">
    <mc:Choice Requires="x15">
      <x15ac:absPath xmlns:x15ac="http://schemas.microsoft.com/office/spreadsheetml/2010/11/ac" url="D:\work\ParserExcelData\"/>
    </mc:Choice>
  </mc:AlternateContent>
  <xr:revisionPtr revIDLastSave="0" documentId="13_ncr:1_{B3019854-B4C8-41F0-876F-75081D9D50AE}" xr6:coauthVersionLast="47" xr6:coauthVersionMax="47" xr10:uidLastSave="{00000000-0000-0000-0000-000000000000}"/>
  <bookViews>
    <workbookView xWindow="13110" yWindow="-14505" windowWidth="17280" windowHeight="11175" firstSheet="4" activeTab="4" xr2:uid="{00000000-000D-0000-FFFF-FFFF00000000}"/>
  </bookViews>
  <sheets>
    <sheet name="KT" sheetId="1" r:id="rId1"/>
    <sheet name="Сор_Анг" sheetId="2" r:id="rId2"/>
    <sheet name="Сор_Р" sheetId="3" r:id="rId3"/>
    <sheet name="Ст.пр.М" sheetId="4" r:id="rId4"/>
    <sheet name="Рез_Муж" sheetId="5" r:id="rId5"/>
    <sheet name="Ст.пр.Ж" sheetId="6" r:id="rId6"/>
    <sheet name="Рез_Жен" sheetId="7" r:id="rId7"/>
    <sheet name="СтЛистФ" sheetId="8" r:id="rId8"/>
    <sheet name="TIE" sheetId="9" r:id="rId9"/>
    <sheet name="Dual_Жен 8" sheetId="13" r:id="rId10"/>
    <sheet name="Dual_Муж 8" sheetId="15" r:id="rId11"/>
  </sheets>
  <definedNames>
    <definedName name="Excel_BuiltIn__FilterDatabase" localSheetId="9">'Dual_Жен 8'!$A$1:$R$43</definedName>
    <definedName name="Excel_BuiltIn__FilterDatabase" localSheetId="10">'Dual_Муж 8'!$A$1:$R$43</definedName>
    <definedName name="Excel_BuiltIn__FilterDatabase">#REF!</definedName>
    <definedName name="Excel_BuiltIn__FilterDatabase_1">Рез_Жен!$A$20:$CM$105</definedName>
    <definedName name="Excel_BuiltIn__FilterDatabase_2">Рез_Муж!$A$20:$CM$108</definedName>
    <definedName name="Excel_BuiltIn__FilterDatabase_3">'Ст.пр.Ж'!$M$18:$S$43</definedName>
    <definedName name="_xlnm.Print_Titles" localSheetId="6">Рез_Жен!$74:$75</definedName>
    <definedName name="_xlnm.Print_Titles" localSheetId="4">Рез_Муж!$77:$78</definedName>
    <definedName name="_xlnm.Print_Titles" localSheetId="3">'Ст.пр.М'!$18:$18</definedName>
    <definedName name="_xlnm.Print_Area" localSheetId="6">Рез_Жен!$A$1:$BE$162</definedName>
    <definedName name="_xlnm.Print_Area" localSheetId="4">Рез_Муж!$A$1:$BE$204</definedName>
    <definedName name="_xlnm.Print_Area" localSheetId="5">'Ст.пр.Ж'!$A$1:$W$58</definedName>
    <definedName name="_xlnm.Print_Area" localSheetId="3">'Ст.пр.М'!$A$1:$W$78</definedName>
    <definedName name="_xlnm.Print_Area" localSheetId="7">СтЛистФ!$A$1:$N$64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5" l="1"/>
  <c r="BW79" i="5"/>
  <c r="CC79" i="5" s="1"/>
  <c r="K76" i="7"/>
  <c r="N4" i="7"/>
  <c r="P166" i="15"/>
  <c r="X163" i="15"/>
  <c r="H163" i="15"/>
  <c r="P160" i="15"/>
  <c r="P154" i="15"/>
  <c r="X151" i="15"/>
  <c r="H151" i="15"/>
  <c r="P148" i="15"/>
  <c r="P142" i="15"/>
  <c r="X139" i="15"/>
  <c r="H139" i="15"/>
  <c r="P136" i="15"/>
  <c r="P130" i="15"/>
  <c r="X127" i="15"/>
  <c r="H127" i="15"/>
  <c r="P124" i="15"/>
  <c r="AF109" i="15"/>
  <c r="H107" i="15"/>
  <c r="AF105" i="15"/>
  <c r="P105" i="15"/>
  <c r="H104" i="15"/>
  <c r="X102" i="15"/>
  <c r="H101" i="15"/>
  <c r="P99" i="15"/>
  <c r="H98" i="15"/>
  <c r="H95" i="15"/>
  <c r="P93" i="15"/>
  <c r="H92" i="15"/>
  <c r="X90" i="15"/>
  <c r="H89" i="15"/>
  <c r="P87" i="15"/>
  <c r="AF86" i="15"/>
  <c r="H86" i="15"/>
  <c r="H83" i="15"/>
  <c r="AF82" i="15"/>
  <c r="P81" i="15"/>
  <c r="H80" i="15"/>
  <c r="X78" i="15"/>
  <c r="H77" i="15"/>
  <c r="P75" i="15"/>
  <c r="H74" i="15"/>
  <c r="H71" i="15"/>
  <c r="P69" i="15"/>
  <c r="H68" i="15"/>
  <c r="X66" i="15"/>
  <c r="H65" i="15"/>
  <c r="P63" i="15"/>
  <c r="H62" i="15"/>
  <c r="H52" i="15"/>
  <c r="P50" i="15"/>
  <c r="K49" i="15"/>
  <c r="J49" i="15"/>
  <c r="H49" i="15"/>
  <c r="AF47" i="15"/>
  <c r="X47" i="15"/>
  <c r="H46" i="15"/>
  <c r="P44" i="15"/>
  <c r="AF43" i="15"/>
  <c r="K43" i="15"/>
  <c r="J43" i="15"/>
  <c r="H40" i="15"/>
  <c r="P38" i="15"/>
  <c r="K37" i="15"/>
  <c r="J37" i="15"/>
  <c r="H37" i="15"/>
  <c r="X35" i="15"/>
  <c r="H34" i="15"/>
  <c r="P32" i="15"/>
  <c r="AF31" i="15"/>
  <c r="K31" i="15"/>
  <c r="J31" i="15"/>
  <c r="H28" i="15"/>
  <c r="AF27" i="15"/>
  <c r="P26" i="15"/>
  <c r="K25" i="15"/>
  <c r="J25" i="15"/>
  <c r="H25" i="15"/>
  <c r="X23" i="15"/>
  <c r="H22" i="15"/>
  <c r="P20" i="15"/>
  <c r="K19" i="15"/>
  <c r="J19" i="15"/>
  <c r="H16" i="15"/>
  <c r="P14" i="15"/>
  <c r="K13" i="15"/>
  <c r="J13" i="15"/>
  <c r="H13" i="15"/>
  <c r="X11" i="15"/>
  <c r="H10" i="15"/>
  <c r="P8" i="15"/>
  <c r="K7" i="15"/>
  <c r="J7" i="15"/>
  <c r="B3" i="15"/>
  <c r="B2" i="15"/>
  <c r="AF109" i="13"/>
  <c r="H107" i="13"/>
  <c r="AF105" i="13"/>
  <c r="P105" i="13"/>
  <c r="H104" i="13"/>
  <c r="X102" i="13"/>
  <c r="H101" i="13"/>
  <c r="P99" i="13"/>
  <c r="H98" i="13"/>
  <c r="H95" i="13"/>
  <c r="P93" i="13"/>
  <c r="H92" i="13"/>
  <c r="X90" i="13"/>
  <c r="H89" i="13"/>
  <c r="P87" i="13"/>
  <c r="AF86" i="13"/>
  <c r="H86" i="13"/>
  <c r="H83" i="13"/>
  <c r="AF82" i="13"/>
  <c r="P81" i="13"/>
  <c r="H80" i="13"/>
  <c r="X78" i="13"/>
  <c r="H77" i="13"/>
  <c r="P75" i="13"/>
  <c r="H74" i="13"/>
  <c r="H71" i="13"/>
  <c r="P69" i="13"/>
  <c r="H68" i="13"/>
  <c r="X66" i="13"/>
  <c r="H65" i="13"/>
  <c r="P63" i="13"/>
  <c r="H62" i="13"/>
  <c r="B58" i="13"/>
  <c r="B57" i="13"/>
  <c r="H52" i="13"/>
  <c r="P50" i="13"/>
  <c r="K49" i="13"/>
  <c r="J49" i="13"/>
  <c r="H49" i="13"/>
  <c r="AF47" i="13"/>
  <c r="X47" i="13"/>
  <c r="H46" i="13"/>
  <c r="P44" i="13"/>
  <c r="AF43" i="13"/>
  <c r="K43" i="13"/>
  <c r="J43" i="13"/>
  <c r="H40" i="13"/>
  <c r="P38" i="13"/>
  <c r="K37" i="13"/>
  <c r="J37" i="13"/>
  <c r="H37" i="13"/>
  <c r="X35" i="13"/>
  <c r="H34" i="13"/>
  <c r="P32" i="13"/>
  <c r="AF31" i="13"/>
  <c r="K31" i="13"/>
  <c r="J31" i="13"/>
  <c r="H28" i="13"/>
  <c r="AF27" i="13"/>
  <c r="P26" i="13"/>
  <c r="K25" i="13"/>
  <c r="J25" i="13"/>
  <c r="H25" i="13"/>
  <c r="X23" i="13"/>
  <c r="H22" i="13"/>
  <c r="P20" i="13"/>
  <c r="K19" i="13"/>
  <c r="J19" i="13"/>
  <c r="H16" i="13"/>
  <c r="P14" i="13"/>
  <c r="K13" i="13"/>
  <c r="J13" i="13"/>
  <c r="H13" i="13"/>
  <c r="X11" i="13"/>
  <c r="H10" i="13"/>
  <c r="P8" i="13"/>
  <c r="K7" i="13"/>
  <c r="J7" i="13"/>
  <c r="B3" i="13"/>
  <c r="B2" i="13"/>
  <c r="L55" i="8"/>
  <c r="J56" i="8"/>
  <c r="I56" i="8"/>
  <c r="M57" i="8"/>
  <c r="L57" i="8"/>
  <c r="J58" i="8"/>
  <c r="I58" i="8"/>
  <c r="L59" i="8"/>
  <c r="J60" i="8"/>
  <c r="I60" i="8"/>
  <c r="L61" i="8"/>
  <c r="J62" i="8"/>
  <c r="I62" i="8"/>
  <c r="L63" i="8"/>
  <c r="J64" i="8"/>
  <c r="I64" i="8"/>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BT78" i="7"/>
  <c r="BT80" i="7"/>
  <c r="N80" i="7" s="1"/>
  <c r="BT82" i="7"/>
  <c r="BT76" i="7"/>
  <c r="BT23" i="7"/>
  <c r="N23" i="7" s="1"/>
  <c r="BT25" i="7"/>
  <c r="N25" i="7" s="1"/>
  <c r="BT27" i="7"/>
  <c r="BT29" i="7"/>
  <c r="BT31" i="7"/>
  <c r="BT33" i="7"/>
  <c r="BT35" i="7"/>
  <c r="BT37" i="7"/>
  <c r="BT39" i="7"/>
  <c r="BT41" i="7"/>
  <c r="BT43" i="7"/>
  <c r="BT45" i="7"/>
  <c r="BT47" i="7"/>
  <c r="BT49" i="7"/>
  <c r="BT51" i="7"/>
  <c r="BT53" i="7"/>
  <c r="BT55" i="7"/>
  <c r="N55" i="7"/>
  <c r="BT57" i="7"/>
  <c r="BT59" i="7"/>
  <c r="BT61" i="7"/>
  <c r="AP61" i="7"/>
  <c r="BT63" i="7"/>
  <c r="BT65" i="7"/>
  <c r="BT67" i="7"/>
  <c r="N67" i="7" s="1"/>
  <c r="BT21" i="7"/>
  <c r="AP21" i="7" s="1"/>
  <c r="BT84" i="7"/>
  <c r="BT86" i="7"/>
  <c r="BT88" i="7"/>
  <c r="BT90" i="7"/>
  <c r="N90" i="7"/>
  <c r="BT92" i="7"/>
  <c r="N92" i="7" s="1"/>
  <c r="BT94" i="7"/>
  <c r="BT96" i="7"/>
  <c r="BT98" i="7"/>
  <c r="BT100" i="7"/>
  <c r="AP100" i="7"/>
  <c r="BT102" i="7"/>
  <c r="BT104" i="7"/>
  <c r="AP104" i="7" s="1"/>
  <c r="BT106" i="7"/>
  <c r="BT108" i="7"/>
  <c r="BT110" i="7"/>
  <c r="N110" i="7" s="1"/>
  <c r="BT112" i="7"/>
  <c r="BT114" i="7"/>
  <c r="BT116" i="7"/>
  <c r="BT118" i="7"/>
  <c r="BT120" i="7"/>
  <c r="BT122" i="7"/>
  <c r="BT124" i="7"/>
  <c r="BT126" i="7"/>
  <c r="BT128" i="7"/>
  <c r="AP128" i="7" s="1"/>
  <c r="BT130" i="7"/>
  <c r="BT132" i="7"/>
  <c r="AP132" i="7" s="1"/>
  <c r="BT134" i="7"/>
  <c r="BT136" i="7"/>
  <c r="BT138" i="7"/>
  <c r="BT140" i="7"/>
  <c r="N140" i="7" s="1"/>
  <c r="BT142" i="7"/>
  <c r="BT144" i="7"/>
  <c r="BT146" i="7"/>
  <c r="BT148" i="7"/>
  <c r="BT150" i="7"/>
  <c r="BT152" i="7"/>
  <c r="AP152" i="7" s="1"/>
  <c r="BT154" i="7"/>
  <c r="BT79" i="5"/>
  <c r="U160" i="7"/>
  <c r="J160" i="7"/>
  <c r="E160" i="7"/>
  <c r="J202" i="5"/>
  <c r="F202"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BT21" i="5"/>
  <c r="BT23" i="5"/>
  <c r="BT25" i="5"/>
  <c r="BT27" i="5"/>
  <c r="BT29" i="5"/>
  <c r="BT31" i="5"/>
  <c r="BT33" i="5"/>
  <c r="BT35" i="5"/>
  <c r="BT37" i="5"/>
  <c r="BT39" i="5"/>
  <c r="BT41" i="5"/>
  <c r="BT43" i="5"/>
  <c r="BT45" i="5"/>
  <c r="BT47" i="5"/>
  <c r="BT49" i="5"/>
  <c r="BT51" i="5"/>
  <c r="BT53" i="5"/>
  <c r="BT55" i="5"/>
  <c r="BT57" i="5"/>
  <c r="BT59" i="5"/>
  <c r="N59" i="5" s="1"/>
  <c r="BT61" i="5"/>
  <c r="BT63" i="5"/>
  <c r="BT65" i="5"/>
  <c r="BT67" i="5"/>
  <c r="BT69" i="5"/>
  <c r="BT71" i="5"/>
  <c r="N71" i="5" s="1"/>
  <c r="BT81" i="5"/>
  <c r="AP81" i="5" s="1"/>
  <c r="BT83" i="5"/>
  <c r="N83" i="5" s="1"/>
  <c r="BT85" i="5"/>
  <c r="N85" i="5" s="1"/>
  <c r="BT87" i="5"/>
  <c r="N87" i="5" s="1"/>
  <c r="BT89" i="5"/>
  <c r="N89" i="5" s="1"/>
  <c r="BT91" i="5"/>
  <c r="BT93" i="5"/>
  <c r="BT95" i="5"/>
  <c r="N95" i="5" s="1"/>
  <c r="BT97" i="5"/>
  <c r="N97" i="5" s="1"/>
  <c r="BT99" i="5"/>
  <c r="N99" i="5" s="1"/>
  <c r="BT101" i="5"/>
  <c r="N101" i="5" s="1"/>
  <c r="BT103" i="5"/>
  <c r="N103" i="5" s="1"/>
  <c r="BT105" i="5"/>
  <c r="N105" i="5" s="1"/>
  <c r="BT107" i="5"/>
  <c r="BT109" i="5"/>
  <c r="N109" i="5" s="1"/>
  <c r="BT111" i="5"/>
  <c r="BT113" i="5"/>
  <c r="BT115" i="5"/>
  <c r="N115" i="5" s="1"/>
  <c r="BT117" i="5"/>
  <c r="BT119" i="5"/>
  <c r="N119" i="5" s="1"/>
  <c r="BT121" i="5"/>
  <c r="BT123" i="5"/>
  <c r="BT125" i="5"/>
  <c r="N125" i="5" s="1"/>
  <c r="BT127" i="5"/>
  <c r="N127" i="5" s="1"/>
  <c r="BT129" i="5"/>
  <c r="BT131" i="5"/>
  <c r="BT133" i="5"/>
  <c r="N133" i="5" s="1"/>
  <c r="BT135" i="5"/>
  <c r="N135" i="5" s="1"/>
  <c r="BT137" i="5"/>
  <c r="BT139" i="5"/>
  <c r="N139" i="5"/>
  <c r="BT141" i="5"/>
  <c r="BT143" i="5"/>
  <c r="BT145" i="5"/>
  <c r="N145" i="5" s="1"/>
  <c r="BT147" i="5"/>
  <c r="BT149" i="5"/>
  <c r="N149" i="5" s="1"/>
  <c r="BT151" i="5"/>
  <c r="N151" i="5" s="1"/>
  <c r="BT153" i="5"/>
  <c r="BT155" i="5"/>
  <c r="BT157" i="5"/>
  <c r="N157" i="5" s="1"/>
  <c r="BT159" i="5"/>
  <c r="BT161" i="5"/>
  <c r="N161" i="5" s="1"/>
  <c r="BT163" i="5"/>
  <c r="BT165" i="5"/>
  <c r="BT167" i="5"/>
  <c r="N167" i="5" s="1"/>
  <c r="BT169" i="5"/>
  <c r="BT171" i="5"/>
  <c r="N171" i="5" s="1"/>
  <c r="BT173" i="5"/>
  <c r="N173" i="5" s="1"/>
  <c r="BT175" i="5"/>
  <c r="N175" i="5" s="1"/>
  <c r="BT177" i="5"/>
  <c r="BT179" i="5"/>
  <c r="N179" i="5" s="1"/>
  <c r="BT181" i="5"/>
  <c r="N181" i="5" s="1"/>
  <c r="BT183" i="5"/>
  <c r="N183" i="5" s="1"/>
  <c r="BT185" i="5"/>
  <c r="N185" i="5" s="1"/>
  <c r="BT187" i="5"/>
  <c r="N187" i="5" s="1"/>
  <c r="BT189" i="5"/>
  <c r="N189" i="5" s="1"/>
  <c r="BT191" i="5"/>
  <c r="N191" i="5" s="1"/>
  <c r="BT193" i="5"/>
  <c r="N193" i="5" s="1"/>
  <c r="BT195" i="5"/>
  <c r="BT197" i="5"/>
  <c r="N107" i="5"/>
  <c r="N143" i="5"/>
  <c r="N155" i="5"/>
  <c r="N91" i="5"/>
  <c r="N93" i="5"/>
  <c r="N113" i="5"/>
  <c r="N117" i="5"/>
  <c r="N123" i="5"/>
  <c r="N129" i="5"/>
  <c r="N137" i="5"/>
  <c r="N141" i="5"/>
  <c r="N147" i="5"/>
  <c r="N153" i="5"/>
  <c r="N159" i="5"/>
  <c r="N163" i="5"/>
  <c r="N165" i="5"/>
  <c r="N177"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K80"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BX84" i="7"/>
  <c r="CG84" i="7" s="1"/>
  <c r="BX86" i="7"/>
  <c r="CG86" i="7" s="1"/>
  <c r="CH86" i="7" s="1"/>
  <c r="AV86" i="7" s="1"/>
  <c r="BX88" i="7"/>
  <c r="CD88" i="7" s="1"/>
  <c r="BX90" i="7"/>
  <c r="CG90" i="7" s="1"/>
  <c r="BX92" i="7"/>
  <c r="P93" i="7" s="1"/>
  <c r="BX94" i="7"/>
  <c r="P95" i="7" s="1"/>
  <c r="BX96" i="7"/>
  <c r="AR97" i="7" s="1"/>
  <c r="BX98" i="7"/>
  <c r="AR99" i="7" s="1"/>
  <c r="BX100" i="7"/>
  <c r="AR101" i="7" s="1"/>
  <c r="BX102" i="7"/>
  <c r="BX104" i="7"/>
  <c r="BX106" i="7"/>
  <c r="AR107" i="7" s="1"/>
  <c r="BX108" i="7"/>
  <c r="BX110" i="7"/>
  <c r="BX112" i="7"/>
  <c r="BX114" i="7"/>
  <c r="CG114" i="7" s="1"/>
  <c r="BX116" i="7"/>
  <c r="CG116" i="7" s="1"/>
  <c r="BX118" i="7"/>
  <c r="CD118" i="7"/>
  <c r="R118" i="7" s="1"/>
  <c r="BX120" i="7"/>
  <c r="P121" i="7" s="1"/>
  <c r="BX122" i="7"/>
  <c r="CG122" i="7" s="1"/>
  <c r="BX124" i="7"/>
  <c r="BX126" i="7"/>
  <c r="CD126" i="7" s="1"/>
  <c r="BX128" i="7"/>
  <c r="P129" i="7" s="1"/>
  <c r="BX130" i="7"/>
  <c r="P131" i="7" s="1"/>
  <c r="BX132" i="7"/>
  <c r="CG132" i="7" s="1"/>
  <c r="BX134" i="7"/>
  <c r="AR135" i="7" s="1"/>
  <c r="BX136" i="7"/>
  <c r="BX138" i="7"/>
  <c r="BX140" i="7"/>
  <c r="AR141" i="7" s="1"/>
  <c r="BX142" i="7"/>
  <c r="AR143" i="7"/>
  <c r="BX144" i="7"/>
  <c r="BX146" i="7"/>
  <c r="P147" i="7" s="1"/>
  <c r="BX148" i="7"/>
  <c r="CG148" i="7" s="1"/>
  <c r="T148" i="7" s="1"/>
  <c r="BX150" i="7"/>
  <c r="BX152" i="7"/>
  <c r="BX154" i="7"/>
  <c r="BW80" i="7"/>
  <c r="CF80" i="7" s="1"/>
  <c r="BW84" i="7"/>
  <c r="AR84" i="7" s="1"/>
  <c r="BW86" i="7"/>
  <c r="BW88" i="7"/>
  <c r="BW90" i="7"/>
  <c r="BW92" i="7"/>
  <c r="BW94" i="7"/>
  <c r="BW96" i="7"/>
  <c r="BW98" i="7"/>
  <c r="CF98" i="7" s="1"/>
  <c r="BW100" i="7"/>
  <c r="BW102" i="7"/>
  <c r="BW104" i="7"/>
  <c r="AR104" i="7" s="1"/>
  <c r="BW106" i="7"/>
  <c r="CF106" i="7"/>
  <c r="BW108" i="7"/>
  <c r="BW110" i="7"/>
  <c r="BW112" i="7"/>
  <c r="AR112" i="7" s="1"/>
  <c r="BW114" i="7"/>
  <c r="BW116" i="7"/>
  <c r="CC116" i="7" s="1"/>
  <c r="BW118" i="7"/>
  <c r="BW120" i="7"/>
  <c r="BW122" i="7"/>
  <c r="BW124" i="7"/>
  <c r="BW126" i="7"/>
  <c r="BW128" i="7"/>
  <c r="P128" i="7" s="1"/>
  <c r="BW130" i="7"/>
  <c r="CC130" i="7" s="1"/>
  <c r="CE130" i="7" s="1"/>
  <c r="AT130" i="7" s="1"/>
  <c r="BW132" i="7"/>
  <c r="AR132" i="7"/>
  <c r="BW134" i="7"/>
  <c r="BW136" i="7"/>
  <c r="AR136" i="7" s="1"/>
  <c r="BW138" i="7"/>
  <c r="BW140" i="7"/>
  <c r="AR140" i="7" s="1"/>
  <c r="BW142" i="7"/>
  <c r="BW144" i="7"/>
  <c r="AR144" i="7" s="1"/>
  <c r="BW146" i="7"/>
  <c r="BW148" i="7"/>
  <c r="P148" i="7"/>
  <c r="BW150" i="7"/>
  <c r="BW152" i="7"/>
  <c r="CC152" i="7" s="1"/>
  <c r="BW154" i="7"/>
  <c r="BW76" i="7"/>
  <c r="BX23" i="7"/>
  <c r="CG23" i="7" s="1"/>
  <c r="BX25" i="7"/>
  <c r="BX27" i="7"/>
  <c r="BX29" i="7"/>
  <c r="BX31" i="7"/>
  <c r="P32" i="7" s="1"/>
  <c r="BX33" i="7"/>
  <c r="CG33" i="7"/>
  <c r="BX35" i="7"/>
  <c r="BX37" i="7"/>
  <c r="P38" i="7" s="1"/>
  <c r="BX39" i="7"/>
  <c r="BX41" i="7"/>
  <c r="P42" i="7" s="1"/>
  <c r="BX43" i="7"/>
  <c r="BX45" i="7"/>
  <c r="CD45" i="7" s="1"/>
  <c r="BX47" i="7"/>
  <c r="BX49" i="7"/>
  <c r="BX51" i="7"/>
  <c r="BX53" i="7"/>
  <c r="BX55" i="7"/>
  <c r="CD55" i="7" s="1"/>
  <c r="BX57" i="7"/>
  <c r="BX59" i="7"/>
  <c r="BX61" i="7"/>
  <c r="P62" i="7"/>
  <c r="BX63" i="7"/>
  <c r="BX65" i="7"/>
  <c r="CG65" i="7" s="1"/>
  <c r="BX67" i="7"/>
  <c r="BW23" i="7"/>
  <c r="BW25" i="7"/>
  <c r="BW27" i="7"/>
  <c r="P27" i="7" s="1"/>
  <c r="BW29" i="7"/>
  <c r="P29" i="7"/>
  <c r="BW31" i="7"/>
  <c r="BW33" i="7"/>
  <c r="CF33" i="7"/>
  <c r="BW35" i="7"/>
  <c r="BW37" i="7"/>
  <c r="AR37" i="7" s="1"/>
  <c r="BW39" i="7"/>
  <c r="BW41" i="7"/>
  <c r="CC41" i="7" s="1"/>
  <c r="BW43" i="7"/>
  <c r="BW45" i="7"/>
  <c r="CF45" i="7" s="1"/>
  <c r="BW47" i="7"/>
  <c r="BW49" i="7"/>
  <c r="BW51" i="7"/>
  <c r="BW53" i="7"/>
  <c r="AR53" i="7" s="1"/>
  <c r="BW55" i="7"/>
  <c r="BW57" i="7"/>
  <c r="CC57" i="7" s="1"/>
  <c r="BW59" i="7"/>
  <c r="BW61" i="7"/>
  <c r="CF61" i="7"/>
  <c r="BW63" i="7"/>
  <c r="BW65" i="7"/>
  <c r="BW67" i="7"/>
  <c r="BX21" i="7"/>
  <c r="BW21" i="7"/>
  <c r="P21" i="7" s="1"/>
  <c r="BX81" i="5"/>
  <c r="AR82" i="5" s="1"/>
  <c r="BX83" i="5"/>
  <c r="BX85" i="5"/>
  <c r="P86" i="5" s="1"/>
  <c r="BX87" i="5"/>
  <c r="BX89" i="5"/>
  <c r="CD89" i="5" s="1"/>
  <c r="BX91" i="5"/>
  <c r="AR92" i="5" s="1"/>
  <c r="BX93" i="5"/>
  <c r="BX95" i="5"/>
  <c r="BX97" i="5"/>
  <c r="P98" i="5" s="1"/>
  <c r="BX99" i="5"/>
  <c r="CD99" i="5"/>
  <c r="BX101" i="5"/>
  <c r="BX103" i="5"/>
  <c r="CG103" i="5" s="1"/>
  <c r="BX105" i="5"/>
  <c r="BX107" i="5"/>
  <c r="P108" i="5" s="1"/>
  <c r="BX109" i="5"/>
  <c r="BX111" i="5"/>
  <c r="P112" i="5"/>
  <c r="BX113" i="5"/>
  <c r="P114" i="5" s="1"/>
  <c r="BX115" i="5"/>
  <c r="CD115" i="5" s="1"/>
  <c r="BX117" i="5"/>
  <c r="CG117" i="5" s="1"/>
  <c r="BX119" i="5"/>
  <c r="P120" i="5" s="1"/>
  <c r="BX121" i="5"/>
  <c r="BX123" i="5"/>
  <c r="P124" i="5" s="1"/>
  <c r="BX125" i="5"/>
  <c r="BX127" i="5"/>
  <c r="BX129" i="5"/>
  <c r="CG129" i="5"/>
  <c r="BX131" i="5"/>
  <c r="BX133" i="5"/>
  <c r="CD133" i="5" s="1"/>
  <c r="BX135" i="5"/>
  <c r="AR136" i="5" s="1"/>
  <c r="BX137" i="5"/>
  <c r="BX139" i="5"/>
  <c r="AR140" i="5" s="1"/>
  <c r="BX141" i="5"/>
  <c r="BX143" i="5"/>
  <c r="CD143" i="5" s="1"/>
  <c r="BX145" i="5"/>
  <c r="BX147" i="5"/>
  <c r="BX149" i="5"/>
  <c r="P150" i="5"/>
  <c r="BX151" i="5"/>
  <c r="AR152" i="5" s="1"/>
  <c r="BX153" i="5"/>
  <c r="BX155" i="5"/>
  <c r="P156" i="5"/>
  <c r="BX157" i="5"/>
  <c r="CD157" i="5" s="1"/>
  <c r="BX159" i="5"/>
  <c r="CD159" i="5" s="1"/>
  <c r="BX161" i="5"/>
  <c r="CG161" i="5" s="1"/>
  <c r="BX163" i="5"/>
  <c r="CD163" i="5" s="1"/>
  <c r="BX165" i="5"/>
  <c r="CD165" i="5" s="1"/>
  <c r="BX167" i="5"/>
  <c r="BX169" i="5"/>
  <c r="BX171" i="5"/>
  <c r="CG171" i="5" s="1"/>
  <c r="BX173" i="5"/>
  <c r="BX175" i="5"/>
  <c r="BX177" i="5"/>
  <c r="P178" i="5" s="1"/>
  <c r="BX179" i="5"/>
  <c r="CG179" i="5" s="1"/>
  <c r="BX181" i="5"/>
  <c r="AR182" i="5" s="1"/>
  <c r="BX183" i="5"/>
  <c r="CD183" i="5" s="1"/>
  <c r="BX185" i="5"/>
  <c r="BX187" i="5"/>
  <c r="CD187" i="5" s="1"/>
  <c r="BX189" i="5"/>
  <c r="CD189" i="5" s="1"/>
  <c r="BX191" i="5"/>
  <c r="BX193" i="5"/>
  <c r="BX195" i="5"/>
  <c r="P196" i="5" s="1"/>
  <c r="BX197" i="5"/>
  <c r="BW81" i="5"/>
  <c r="CC81" i="5" s="1"/>
  <c r="BW83" i="5"/>
  <c r="P83" i="5"/>
  <c r="BW85" i="5"/>
  <c r="AR85" i="5" s="1"/>
  <c r="BW87" i="5"/>
  <c r="BW89" i="5"/>
  <c r="P89" i="5" s="1"/>
  <c r="BW91" i="5"/>
  <c r="P91" i="5" s="1"/>
  <c r="BW93" i="5"/>
  <c r="CF93" i="5" s="1"/>
  <c r="BW95" i="5"/>
  <c r="P95" i="5" s="1"/>
  <c r="BW97" i="5"/>
  <c r="CC97" i="5" s="1"/>
  <c r="BW99" i="5"/>
  <c r="CF99" i="5" s="1"/>
  <c r="CH99" i="5" s="1"/>
  <c r="AV99" i="5" s="1"/>
  <c r="BW101" i="5"/>
  <c r="P101" i="5"/>
  <c r="BW103" i="5"/>
  <c r="P103" i="5" s="1"/>
  <c r="BW105" i="5"/>
  <c r="CF105" i="5" s="1"/>
  <c r="BW107" i="5"/>
  <c r="CC107" i="5" s="1"/>
  <c r="BW109" i="5"/>
  <c r="BW111" i="5"/>
  <c r="BW113" i="5"/>
  <c r="P113" i="5" s="1"/>
  <c r="BW115" i="5"/>
  <c r="AR115" i="5" s="1"/>
  <c r="BW117" i="5"/>
  <c r="BW119" i="5"/>
  <c r="CF119" i="5" s="1"/>
  <c r="T119" i="5" s="1"/>
  <c r="BW121" i="5"/>
  <c r="BW123" i="5"/>
  <c r="BW125" i="5"/>
  <c r="CC125" i="5" s="1"/>
  <c r="BW127" i="5"/>
  <c r="P127" i="5" s="1"/>
  <c r="BW129" i="5"/>
  <c r="P129" i="5" s="1"/>
  <c r="BW131" i="5"/>
  <c r="CC131" i="5"/>
  <c r="BW133" i="5"/>
  <c r="P133" i="5" s="1"/>
  <c r="BW135" i="5"/>
  <c r="BW137" i="5"/>
  <c r="BW139" i="5"/>
  <c r="CF139" i="5"/>
  <c r="BW141" i="5"/>
  <c r="AR141" i="5"/>
  <c r="BW143" i="5"/>
  <c r="BW145" i="5"/>
  <c r="CC145" i="5" s="1"/>
  <c r="BW147" i="5"/>
  <c r="AR147" i="5" s="1"/>
  <c r="BW149" i="5"/>
  <c r="BW151" i="5"/>
  <c r="BW153" i="5"/>
  <c r="CC153" i="5" s="1"/>
  <c r="BW155" i="5"/>
  <c r="BW157" i="5"/>
  <c r="AR157" i="5" s="1"/>
  <c r="BW159" i="5"/>
  <c r="CC159" i="5" s="1"/>
  <c r="BW161" i="5"/>
  <c r="P161" i="5" s="1"/>
  <c r="BW163" i="5"/>
  <c r="CC163" i="5"/>
  <c r="BW165" i="5"/>
  <c r="CF165" i="5" s="1"/>
  <c r="T165" i="5" s="1"/>
  <c r="BW167" i="5"/>
  <c r="BW169" i="5"/>
  <c r="BW171" i="5"/>
  <c r="CF171" i="5" s="1"/>
  <c r="BW173" i="5"/>
  <c r="CF173" i="5"/>
  <c r="BW175" i="5"/>
  <c r="CF175" i="5" s="1"/>
  <c r="BW177" i="5"/>
  <c r="CF177" i="5" s="1"/>
  <c r="BW179" i="5"/>
  <c r="AR179" i="5"/>
  <c r="BW181" i="5"/>
  <c r="BW183" i="5"/>
  <c r="BW185" i="5"/>
  <c r="BW187" i="5"/>
  <c r="BW189" i="5"/>
  <c r="CC189" i="5" s="1"/>
  <c r="BW191" i="5"/>
  <c r="P191" i="5" s="1"/>
  <c r="BW193" i="5"/>
  <c r="AR193" i="5" s="1"/>
  <c r="BW195" i="5"/>
  <c r="BW197" i="5"/>
  <c r="CF197" i="5" s="1"/>
  <c r="BX79" i="5"/>
  <c r="AR80" i="5" s="1"/>
  <c r="P79" i="5"/>
  <c r="BX23" i="5"/>
  <c r="BX25" i="5"/>
  <c r="CD25" i="5" s="1"/>
  <c r="BX27" i="5"/>
  <c r="BX29" i="5"/>
  <c r="AR30" i="5" s="1"/>
  <c r="BX31" i="5"/>
  <c r="CG31" i="5" s="1"/>
  <c r="BX33" i="5"/>
  <c r="P34" i="5" s="1"/>
  <c r="BX35" i="5"/>
  <c r="BX37" i="5"/>
  <c r="CD37" i="5" s="1"/>
  <c r="BX39" i="5"/>
  <c r="BX41" i="5"/>
  <c r="AR42" i="5" s="1"/>
  <c r="BX43" i="5"/>
  <c r="BX45" i="5"/>
  <c r="BX47" i="5"/>
  <c r="BX49" i="5"/>
  <c r="BX51" i="5"/>
  <c r="CG51" i="5" s="1"/>
  <c r="BX53" i="5"/>
  <c r="BX55" i="5"/>
  <c r="BX57" i="5"/>
  <c r="BX59" i="5"/>
  <c r="BX61" i="5"/>
  <c r="BX63" i="5"/>
  <c r="CG63" i="5"/>
  <c r="BX65" i="5"/>
  <c r="CD65" i="5" s="1"/>
  <c r="BX67" i="5"/>
  <c r="AR68" i="5" s="1"/>
  <c r="BX69" i="5"/>
  <c r="CG69" i="5" s="1"/>
  <c r="BX71" i="5"/>
  <c r="BX21" i="5"/>
  <c r="BW23" i="5"/>
  <c r="BW25" i="5"/>
  <c r="BW27" i="5"/>
  <c r="BW29" i="5"/>
  <c r="CF29" i="5" s="1"/>
  <c r="BW31" i="5"/>
  <c r="AR31" i="5"/>
  <c r="BW33" i="5"/>
  <c r="BW35" i="5"/>
  <c r="BW37" i="5"/>
  <c r="P37" i="5" s="1"/>
  <c r="BW39" i="5"/>
  <c r="P39" i="5" s="1"/>
  <c r="BW41" i="5"/>
  <c r="CF41" i="5" s="1"/>
  <c r="BW43" i="5"/>
  <c r="BW45" i="5"/>
  <c r="BW47" i="5"/>
  <c r="BW49" i="5"/>
  <c r="BW51" i="5"/>
  <c r="P51" i="5" s="1"/>
  <c r="BW53" i="5"/>
  <c r="BW55" i="5"/>
  <c r="CC55" i="5" s="1"/>
  <c r="R55" i="5" s="1"/>
  <c r="BW57" i="5"/>
  <c r="BW59" i="5"/>
  <c r="BW61" i="5"/>
  <c r="CF61" i="5" s="1"/>
  <c r="BW63" i="5"/>
  <c r="BW65" i="5"/>
  <c r="BW67" i="5"/>
  <c r="BW69" i="5"/>
  <c r="P69" i="5" s="1"/>
  <c r="BW71" i="5"/>
  <c r="BW21" i="5"/>
  <c r="P21" i="5" s="1"/>
  <c r="H21" i="3"/>
  <c r="U11" i="7" s="1"/>
  <c r="H20" i="3"/>
  <c r="V8" i="4"/>
  <c r="H21" i="2"/>
  <c r="H20" i="2"/>
  <c r="K8" i="4" s="1"/>
  <c r="B85" i="1"/>
  <c r="B82" i="1"/>
  <c r="B81" i="1"/>
  <c r="B80" i="1"/>
  <c r="B79" i="1"/>
  <c r="BX76" i="7"/>
  <c r="B78" i="1"/>
  <c r="B77" i="1"/>
  <c r="B76" i="1"/>
  <c r="B75" i="1"/>
  <c r="B74" i="1"/>
  <c r="B72" i="1"/>
  <c r="B71" i="1"/>
  <c r="B70" i="1"/>
  <c r="B69" i="1"/>
  <c r="B68" i="1"/>
  <c r="B67" i="1"/>
  <c r="B66" i="1"/>
  <c r="B65" i="1"/>
  <c r="B64" i="1"/>
  <c r="B63" i="1"/>
  <c r="B62" i="1"/>
  <c r="B61" i="1"/>
  <c r="B59" i="1"/>
  <c r="B58" i="1"/>
  <c r="B57" i="1"/>
  <c r="BW82" i="7"/>
  <c r="B56" i="1"/>
  <c r="B55" i="1"/>
  <c r="BW78" i="7"/>
  <c r="CF78" i="7" s="1"/>
  <c r="B54" i="1"/>
  <c r="B53" i="1"/>
  <c r="BX82" i="7"/>
  <c r="CG82" i="7" s="1"/>
  <c r="B52" i="1"/>
  <c r="BX80" i="7"/>
  <c r="B50" i="1"/>
  <c r="B49" i="1"/>
  <c r="B48" i="1"/>
  <c r="B47" i="1"/>
  <c r="B46" i="1"/>
  <c r="B45" i="1"/>
  <c r="B44" i="1"/>
  <c r="B43" i="1"/>
  <c r="B42" i="1"/>
  <c r="B40" i="1"/>
  <c r="B39" i="1"/>
  <c r="B37" i="1"/>
  <c r="B36" i="1"/>
  <c r="B35" i="1"/>
  <c r="B34" i="1"/>
  <c r="B33" i="1"/>
  <c r="B32" i="1"/>
  <c r="B31" i="1"/>
  <c r="B30" i="1"/>
  <c r="B29" i="1"/>
  <c r="B28" i="1"/>
  <c r="B27" i="1"/>
  <c r="B26" i="1"/>
  <c r="B25" i="1"/>
  <c r="B24" i="1"/>
  <c r="B23" i="1"/>
  <c r="B22" i="1"/>
  <c r="I21" i="1"/>
  <c r="BX78" i="7"/>
  <c r="P79" i="7"/>
  <c r="B21" i="1"/>
  <c r="I20" i="1"/>
  <c r="B20" i="1"/>
  <c r="B19" i="1"/>
  <c r="B18" i="1"/>
  <c r="B17" i="1"/>
  <c r="B16" i="1"/>
  <c r="B15" i="1"/>
  <c r="B14" i="1"/>
  <c r="B13" i="1"/>
  <c r="B12" i="1"/>
  <c r="B11" i="1"/>
  <c r="B10" i="1"/>
  <c r="B9" i="1"/>
  <c r="B8" i="1"/>
  <c r="B7" i="1"/>
  <c r="B6" i="1"/>
  <c r="B5" i="1"/>
  <c r="B4" i="1"/>
  <c r="A2" i="9"/>
  <c r="B2" i="9"/>
  <c r="C2" i="9"/>
  <c r="D2" i="9"/>
  <c r="E2" i="9"/>
  <c r="G2" i="9"/>
  <c r="H2" i="9"/>
  <c r="I2" i="9"/>
  <c r="J2" i="9"/>
  <c r="K2" i="9"/>
  <c r="L2" i="9"/>
  <c r="M2" i="9"/>
  <c r="N2" i="9"/>
  <c r="O2" i="9"/>
  <c r="P2" i="9"/>
  <c r="A4" i="9"/>
  <c r="B4" i="9"/>
  <c r="C4" i="9"/>
  <c r="D4" i="9"/>
  <c r="E4" i="9"/>
  <c r="G4" i="9"/>
  <c r="H4" i="9"/>
  <c r="I4" i="9"/>
  <c r="J4" i="9"/>
  <c r="K4" i="9"/>
  <c r="L4" i="9"/>
  <c r="M4" i="9"/>
  <c r="N4" i="9"/>
  <c r="O4" i="9"/>
  <c r="P4" i="9"/>
  <c r="C9" i="9"/>
  <c r="G9" i="9"/>
  <c r="H9" i="9"/>
  <c r="H12" i="9" s="1"/>
  <c r="I9" i="9"/>
  <c r="J9" i="9"/>
  <c r="K9" i="9"/>
  <c r="L9" i="9"/>
  <c r="M9" i="9"/>
  <c r="N9" i="9"/>
  <c r="O9" i="9"/>
  <c r="P9" i="9"/>
  <c r="C10" i="9"/>
  <c r="G10" i="9"/>
  <c r="H10" i="9"/>
  <c r="I10" i="9"/>
  <c r="J10" i="9"/>
  <c r="K10" i="9"/>
  <c r="L10" i="9"/>
  <c r="M10" i="9"/>
  <c r="N10" i="9"/>
  <c r="O10" i="9"/>
  <c r="P10" i="9"/>
  <c r="C12" i="9"/>
  <c r="C13" i="9"/>
  <c r="A16" i="9"/>
  <c r="B16" i="9"/>
  <c r="C16" i="9"/>
  <c r="D16" i="9"/>
  <c r="E16" i="9"/>
  <c r="G16" i="9"/>
  <c r="H16" i="9"/>
  <c r="I16" i="9"/>
  <c r="J16" i="9"/>
  <c r="K16" i="9"/>
  <c r="L16" i="9"/>
  <c r="M16" i="9"/>
  <c r="N16" i="9"/>
  <c r="O16" i="9"/>
  <c r="P16" i="9"/>
  <c r="A18" i="9"/>
  <c r="B18" i="9"/>
  <c r="C18" i="9"/>
  <c r="D18" i="9"/>
  <c r="E18" i="9"/>
  <c r="G18" i="9"/>
  <c r="H18" i="9"/>
  <c r="I18" i="9"/>
  <c r="J18" i="9"/>
  <c r="K18" i="9"/>
  <c r="L18" i="9"/>
  <c r="M18" i="9"/>
  <c r="N18" i="9"/>
  <c r="O18" i="9"/>
  <c r="P18" i="9"/>
  <c r="C23" i="9"/>
  <c r="G23" i="9"/>
  <c r="H23" i="9"/>
  <c r="I23" i="9"/>
  <c r="J23" i="9"/>
  <c r="K23" i="9"/>
  <c r="L23" i="9"/>
  <c r="M23" i="9"/>
  <c r="N23" i="9"/>
  <c r="O23" i="9"/>
  <c r="P23" i="9"/>
  <c r="C24" i="9"/>
  <c r="G24" i="9"/>
  <c r="H24" i="9"/>
  <c r="I24" i="9"/>
  <c r="J24" i="9"/>
  <c r="K24" i="9"/>
  <c r="L24" i="9"/>
  <c r="M24" i="9"/>
  <c r="N24" i="9"/>
  <c r="O24" i="9"/>
  <c r="P24" i="9"/>
  <c r="C26" i="9"/>
  <c r="C27" i="9"/>
  <c r="A31" i="9"/>
  <c r="B31" i="9"/>
  <c r="C31" i="9"/>
  <c r="D31" i="9"/>
  <c r="E31" i="9"/>
  <c r="G31" i="9"/>
  <c r="H31" i="9"/>
  <c r="I31" i="9"/>
  <c r="J31" i="9"/>
  <c r="G35" i="9" s="1"/>
  <c r="K31" i="9"/>
  <c r="L31" i="9"/>
  <c r="M31" i="9"/>
  <c r="N31" i="9"/>
  <c r="O31" i="9"/>
  <c r="P31" i="9"/>
  <c r="A32" i="9"/>
  <c r="B32" i="9"/>
  <c r="C32" i="9"/>
  <c r="D32" i="9"/>
  <c r="E32" i="9"/>
  <c r="G32" i="9"/>
  <c r="G41" i="9" s="1"/>
  <c r="J41" i="9" s="1"/>
  <c r="H32" i="9"/>
  <c r="I32" i="9"/>
  <c r="J32" i="9"/>
  <c r="K32" i="9"/>
  <c r="L32" i="9"/>
  <c r="M32" i="9"/>
  <c r="N32" i="9"/>
  <c r="O32" i="9"/>
  <c r="P32" i="9"/>
  <c r="A33" i="9"/>
  <c r="B33" i="9"/>
  <c r="C33" i="9"/>
  <c r="D33" i="9"/>
  <c r="E33" i="9"/>
  <c r="G33" i="9"/>
  <c r="H33" i="9"/>
  <c r="I33" i="9"/>
  <c r="J33" i="9"/>
  <c r="K33" i="9"/>
  <c r="H39" i="9" s="1"/>
  <c r="L33" i="9"/>
  <c r="M33" i="9"/>
  <c r="N33" i="9"/>
  <c r="O33" i="9"/>
  <c r="P33" i="9"/>
  <c r="C35" i="9"/>
  <c r="C36" i="9"/>
  <c r="C38" i="9"/>
  <c r="C39" i="9"/>
  <c r="C41" i="9"/>
  <c r="C42" i="9"/>
  <c r="A46" i="9"/>
  <c r="B46" i="9"/>
  <c r="C46" i="9"/>
  <c r="D46" i="9"/>
  <c r="E46" i="9"/>
  <c r="G46" i="9"/>
  <c r="H46" i="9"/>
  <c r="I46" i="9"/>
  <c r="J46" i="9"/>
  <c r="K46" i="9"/>
  <c r="L46" i="9"/>
  <c r="M46" i="9"/>
  <c r="N46" i="9"/>
  <c r="O46" i="9"/>
  <c r="P46" i="9"/>
  <c r="A47" i="9"/>
  <c r="B47" i="9"/>
  <c r="C47" i="9"/>
  <c r="D47" i="9"/>
  <c r="E47" i="9"/>
  <c r="G47" i="9"/>
  <c r="H47" i="9"/>
  <c r="I47" i="9"/>
  <c r="J47" i="9"/>
  <c r="K47" i="9"/>
  <c r="L47" i="9"/>
  <c r="M47" i="9"/>
  <c r="N47" i="9"/>
  <c r="O47" i="9"/>
  <c r="P47" i="9"/>
  <c r="A48" i="9"/>
  <c r="B48" i="9"/>
  <c r="C48" i="9"/>
  <c r="D48" i="9"/>
  <c r="E48" i="9"/>
  <c r="G48" i="9"/>
  <c r="H48" i="9"/>
  <c r="I48" i="9"/>
  <c r="J48" i="9"/>
  <c r="K48" i="9"/>
  <c r="L48" i="9"/>
  <c r="M48" i="9"/>
  <c r="N48" i="9"/>
  <c r="O48" i="9"/>
  <c r="I54" i="9" s="1"/>
  <c r="P48" i="9"/>
  <c r="C50" i="9"/>
  <c r="C51" i="9"/>
  <c r="C53" i="9"/>
  <c r="C54" i="9"/>
  <c r="C56" i="9"/>
  <c r="C57" i="9"/>
  <c r="AO4" i="7"/>
  <c r="I5" i="7"/>
  <c r="AO5" i="7"/>
  <c r="AY5" i="7"/>
  <c r="AG7" i="7"/>
  <c r="AH7" i="7"/>
  <c r="D8" i="7"/>
  <c r="G8" i="7"/>
  <c r="O8" i="7"/>
  <c r="AG8" i="7"/>
  <c r="AH8" i="7"/>
  <c r="AR8" i="7"/>
  <c r="D9" i="7"/>
  <c r="G9" i="7"/>
  <c r="O9" i="7"/>
  <c r="AG9" i="7"/>
  <c r="AH9" i="7"/>
  <c r="AR9" i="7"/>
  <c r="D10" i="7"/>
  <c r="G10" i="7"/>
  <c r="O10" i="7"/>
  <c r="AG10" i="7"/>
  <c r="AH10" i="7"/>
  <c r="AR10" i="7"/>
  <c r="D11" i="7"/>
  <c r="G11" i="7"/>
  <c r="O11" i="7"/>
  <c r="AG11" i="7"/>
  <c r="AH11" i="7"/>
  <c r="AR11" i="7"/>
  <c r="D12" i="7"/>
  <c r="G12" i="7"/>
  <c r="AG12" i="7"/>
  <c r="AH12" i="7"/>
  <c r="D13" i="7"/>
  <c r="G13" i="7"/>
  <c r="P13" i="7"/>
  <c r="AG13" i="7"/>
  <c r="AH13" i="7"/>
  <c r="AR13" i="7"/>
  <c r="D14" i="7"/>
  <c r="G14" i="7"/>
  <c r="P14" i="7"/>
  <c r="U14" i="7"/>
  <c r="Z14" i="7"/>
  <c r="AG14" i="7"/>
  <c r="AH14" i="7"/>
  <c r="AR14" i="7"/>
  <c r="AU14" i="7"/>
  <c r="AY14" i="7"/>
  <c r="D15" i="7"/>
  <c r="G15" i="7"/>
  <c r="P15" i="7"/>
  <c r="U15" i="7"/>
  <c r="Z15" i="7"/>
  <c r="AG15" i="7"/>
  <c r="AH15" i="7"/>
  <c r="AR15" i="7"/>
  <c r="AU15" i="7"/>
  <c r="AY15" i="7"/>
  <c r="D16" i="7"/>
  <c r="G16" i="7"/>
  <c r="P16" i="7"/>
  <c r="U16" i="7"/>
  <c r="Z16" i="7"/>
  <c r="AG16" i="7"/>
  <c r="AH16" i="7"/>
  <c r="AR16" i="7"/>
  <c r="AU16" i="7"/>
  <c r="AY16" i="7"/>
  <c r="D17" i="7"/>
  <c r="G17" i="7"/>
  <c r="AG17" i="7"/>
  <c r="AH17" i="7"/>
  <c r="K21" i="7"/>
  <c r="L21" i="7"/>
  <c r="M21" i="7"/>
  <c r="O21" i="7"/>
  <c r="Q21" i="7"/>
  <c r="S21" i="7"/>
  <c r="V21" i="7"/>
  <c r="AM21" i="7"/>
  <c r="AN21" i="7"/>
  <c r="AO21" i="7"/>
  <c r="AQ21" i="7"/>
  <c r="AS21" i="7"/>
  <c r="AU21" i="7"/>
  <c r="AX21" i="7"/>
  <c r="O22" i="7"/>
  <c r="Q22" i="7"/>
  <c r="S22" i="7"/>
  <c r="AQ22" i="7"/>
  <c r="AS22" i="7"/>
  <c r="AU22" i="7"/>
  <c r="O23" i="7"/>
  <c r="Q23" i="7"/>
  <c r="S23" i="7"/>
  <c r="V23" i="7"/>
  <c r="AM23" i="7"/>
  <c r="AN23" i="7"/>
  <c r="AO23" i="7"/>
  <c r="AQ23" i="7"/>
  <c r="AS23" i="7"/>
  <c r="AU23" i="7"/>
  <c r="AX23" i="7"/>
  <c r="O24" i="7"/>
  <c r="Q24" i="7"/>
  <c r="S24" i="7"/>
  <c r="AQ24" i="7"/>
  <c r="AS24" i="7"/>
  <c r="AU24" i="7"/>
  <c r="O25" i="7"/>
  <c r="Q25" i="7"/>
  <c r="S25" i="7"/>
  <c r="V25" i="7"/>
  <c r="AM25" i="7"/>
  <c r="AN25" i="7"/>
  <c r="AO25" i="7"/>
  <c r="AQ25" i="7"/>
  <c r="AS25" i="7"/>
  <c r="AU25" i="7"/>
  <c r="AX25" i="7"/>
  <c r="O26" i="7"/>
  <c r="Q26" i="7"/>
  <c r="S26" i="7"/>
  <c r="AQ26" i="7"/>
  <c r="AS26" i="7"/>
  <c r="AU26" i="7"/>
  <c r="O27" i="7"/>
  <c r="Q27" i="7"/>
  <c r="S27" i="7"/>
  <c r="V27" i="7"/>
  <c r="AM27" i="7"/>
  <c r="AN27" i="7"/>
  <c r="AO27" i="7"/>
  <c r="AQ27" i="7"/>
  <c r="AS27" i="7"/>
  <c r="AU27" i="7"/>
  <c r="AX27" i="7"/>
  <c r="N27" i="7"/>
  <c r="O28" i="7"/>
  <c r="Q28" i="7"/>
  <c r="S28" i="7"/>
  <c r="AQ28" i="7"/>
  <c r="AS28" i="7"/>
  <c r="AU28" i="7"/>
  <c r="O29" i="7"/>
  <c r="Q29" i="7"/>
  <c r="S29" i="7"/>
  <c r="V29" i="7"/>
  <c r="AM29" i="7"/>
  <c r="AN29" i="7"/>
  <c r="AO29" i="7"/>
  <c r="AQ29" i="7"/>
  <c r="AS29" i="7"/>
  <c r="AU29" i="7"/>
  <c r="AX29" i="7"/>
  <c r="N29" i="7"/>
  <c r="O30" i="7"/>
  <c r="Q30" i="7"/>
  <c r="S30" i="7"/>
  <c r="AQ30" i="7"/>
  <c r="AS30" i="7"/>
  <c r="AU30" i="7"/>
  <c r="O31" i="7"/>
  <c r="Q31" i="7"/>
  <c r="S31" i="7"/>
  <c r="V31" i="7"/>
  <c r="AM31" i="7"/>
  <c r="AN31" i="7"/>
  <c r="AO31" i="7"/>
  <c r="AQ31" i="7"/>
  <c r="AS31" i="7"/>
  <c r="AU31" i="7"/>
  <c r="AX31" i="7"/>
  <c r="N31" i="7"/>
  <c r="O32" i="7"/>
  <c r="Q32" i="7"/>
  <c r="S32" i="7"/>
  <c r="AQ32" i="7"/>
  <c r="AS32" i="7"/>
  <c r="AU32" i="7"/>
  <c r="O33" i="7"/>
  <c r="Q33" i="7"/>
  <c r="S33" i="7"/>
  <c r="V33" i="7"/>
  <c r="AM33" i="7"/>
  <c r="AN33" i="7"/>
  <c r="AO33" i="7"/>
  <c r="AQ33" i="7"/>
  <c r="AS33" i="7"/>
  <c r="AU33" i="7"/>
  <c r="AX33" i="7"/>
  <c r="N33" i="7"/>
  <c r="O34" i="7"/>
  <c r="Q34" i="7"/>
  <c r="S34" i="7"/>
  <c r="AQ34" i="7"/>
  <c r="AS34" i="7"/>
  <c r="AU34" i="7"/>
  <c r="O35" i="7"/>
  <c r="Q35" i="7"/>
  <c r="S35" i="7"/>
  <c r="V35" i="7"/>
  <c r="AM35" i="7"/>
  <c r="AN35" i="7"/>
  <c r="AO35" i="7"/>
  <c r="AQ35" i="7"/>
  <c r="AS35" i="7"/>
  <c r="AU35" i="7"/>
  <c r="AX35" i="7"/>
  <c r="N35" i="7"/>
  <c r="P35" i="7"/>
  <c r="CC35" i="7"/>
  <c r="O36" i="7"/>
  <c r="Q36" i="7"/>
  <c r="S36" i="7"/>
  <c r="AQ36" i="7"/>
  <c r="AS36" i="7"/>
  <c r="AU36" i="7"/>
  <c r="O37" i="7"/>
  <c r="Q37" i="7"/>
  <c r="S37" i="7"/>
  <c r="V37" i="7"/>
  <c r="AM37" i="7"/>
  <c r="AN37" i="7"/>
  <c r="AO37" i="7"/>
  <c r="AQ37" i="7"/>
  <c r="AS37" i="7"/>
  <c r="AU37" i="7"/>
  <c r="AX37" i="7"/>
  <c r="O38" i="7"/>
  <c r="Q38" i="7"/>
  <c r="S38" i="7"/>
  <c r="AQ38" i="7"/>
  <c r="AS38" i="7"/>
  <c r="AU38" i="7"/>
  <c r="O39" i="7"/>
  <c r="Q39" i="7"/>
  <c r="S39" i="7"/>
  <c r="V39" i="7"/>
  <c r="AM39" i="7"/>
  <c r="AN39" i="7"/>
  <c r="AO39" i="7"/>
  <c r="AQ39" i="7"/>
  <c r="AS39" i="7"/>
  <c r="AU39" i="7"/>
  <c r="AX39" i="7"/>
  <c r="N39" i="7"/>
  <c r="O40" i="7"/>
  <c r="Q40" i="7"/>
  <c r="S40" i="7"/>
  <c r="AQ40" i="7"/>
  <c r="AS40" i="7"/>
  <c r="AU40" i="7"/>
  <c r="O41" i="7"/>
  <c r="Q41" i="7"/>
  <c r="S41" i="7"/>
  <c r="V41" i="7"/>
  <c r="AM41" i="7"/>
  <c r="AN41" i="7"/>
  <c r="AO41" i="7"/>
  <c r="AQ41" i="7"/>
  <c r="AS41" i="7"/>
  <c r="AU41" i="7"/>
  <c r="AX41" i="7"/>
  <c r="N41" i="7"/>
  <c r="O42" i="7"/>
  <c r="Q42" i="7"/>
  <c r="S42" i="7"/>
  <c r="AQ42" i="7"/>
  <c r="AS42" i="7"/>
  <c r="AU42" i="7"/>
  <c r="O43" i="7"/>
  <c r="Q43" i="7"/>
  <c r="S43" i="7"/>
  <c r="V43" i="7"/>
  <c r="AM43" i="7"/>
  <c r="AN43" i="7"/>
  <c r="AO43" i="7"/>
  <c r="AQ43" i="7"/>
  <c r="AS43" i="7"/>
  <c r="AU43" i="7"/>
  <c r="AX43" i="7"/>
  <c r="N43" i="7"/>
  <c r="O44" i="7"/>
  <c r="Q44" i="7"/>
  <c r="S44" i="7"/>
  <c r="AQ44" i="7"/>
  <c r="AS44" i="7"/>
  <c r="AU44" i="7"/>
  <c r="O45" i="7"/>
  <c r="Q45" i="7"/>
  <c r="S45" i="7"/>
  <c r="V45" i="7"/>
  <c r="AM45" i="7"/>
  <c r="AN45" i="7"/>
  <c r="AO45" i="7"/>
  <c r="AQ45" i="7"/>
  <c r="AS45" i="7"/>
  <c r="AU45" i="7"/>
  <c r="AX45" i="7"/>
  <c r="N45" i="7"/>
  <c r="AR46" i="7"/>
  <c r="O46" i="7"/>
  <c r="Q46" i="7"/>
  <c r="S46" i="7"/>
  <c r="AQ46" i="7"/>
  <c r="AS46" i="7"/>
  <c r="AU46" i="7"/>
  <c r="O47" i="7"/>
  <c r="Q47" i="7"/>
  <c r="S47" i="7"/>
  <c r="V47" i="7"/>
  <c r="AM47" i="7"/>
  <c r="AN47" i="7"/>
  <c r="AO47" i="7"/>
  <c r="AQ47" i="7"/>
  <c r="AS47" i="7"/>
  <c r="AU47" i="7"/>
  <c r="AX47" i="7"/>
  <c r="N47" i="7"/>
  <c r="O48" i="7"/>
  <c r="Q48" i="7"/>
  <c r="S48" i="7"/>
  <c r="AQ48" i="7"/>
  <c r="AS48" i="7"/>
  <c r="AU48" i="7"/>
  <c r="O49" i="7"/>
  <c r="Q49" i="7"/>
  <c r="S49" i="7"/>
  <c r="V49" i="7"/>
  <c r="AM49" i="7"/>
  <c r="AN49" i="7"/>
  <c r="AO49" i="7"/>
  <c r="AQ49" i="7"/>
  <c r="AS49" i="7"/>
  <c r="AU49" i="7"/>
  <c r="AX49" i="7"/>
  <c r="O50" i="7"/>
  <c r="Q50" i="7"/>
  <c r="S50" i="7"/>
  <c r="AQ50" i="7"/>
  <c r="AS50" i="7"/>
  <c r="AU50" i="7"/>
  <c r="O51" i="7"/>
  <c r="Q51" i="7"/>
  <c r="S51" i="7"/>
  <c r="V51" i="7"/>
  <c r="AM51" i="7"/>
  <c r="AN51" i="7"/>
  <c r="AO51" i="7"/>
  <c r="AQ51" i="7"/>
  <c r="AS51" i="7"/>
  <c r="AU51" i="7"/>
  <c r="AX51" i="7"/>
  <c r="O52" i="7"/>
  <c r="Q52" i="7"/>
  <c r="S52" i="7"/>
  <c r="AQ52" i="7"/>
  <c r="AS52" i="7"/>
  <c r="AU52" i="7"/>
  <c r="O53" i="7"/>
  <c r="Q53" i="7"/>
  <c r="S53" i="7"/>
  <c r="V53" i="7"/>
  <c r="AM53" i="7"/>
  <c r="AN53" i="7"/>
  <c r="AO53" i="7"/>
  <c r="AQ53" i="7"/>
  <c r="AS53" i="7"/>
  <c r="AU53" i="7"/>
  <c r="AX53" i="7"/>
  <c r="N53" i="7"/>
  <c r="O54" i="7"/>
  <c r="Q54" i="7"/>
  <c r="S54" i="7"/>
  <c r="AQ54" i="7"/>
  <c r="AS54" i="7"/>
  <c r="AU54" i="7"/>
  <c r="O55" i="7"/>
  <c r="Q55" i="7"/>
  <c r="S55" i="7"/>
  <c r="V55" i="7"/>
  <c r="AM55" i="7"/>
  <c r="AN55" i="7"/>
  <c r="AO55" i="7"/>
  <c r="AQ55" i="7"/>
  <c r="AS55" i="7"/>
  <c r="AU55" i="7"/>
  <c r="AX55" i="7"/>
  <c r="O56" i="7"/>
  <c r="Q56" i="7"/>
  <c r="S56" i="7"/>
  <c r="AQ56" i="7"/>
  <c r="AS56" i="7"/>
  <c r="AU56" i="7"/>
  <c r="O57" i="7"/>
  <c r="Q57" i="7"/>
  <c r="S57" i="7"/>
  <c r="V57" i="7"/>
  <c r="AM57" i="7"/>
  <c r="AN57" i="7"/>
  <c r="AO57" i="7"/>
  <c r="AQ57" i="7"/>
  <c r="AS57" i="7"/>
  <c r="AU57" i="7"/>
  <c r="AX57" i="7"/>
  <c r="N57" i="7"/>
  <c r="O58" i="7"/>
  <c r="Q58" i="7"/>
  <c r="S58" i="7"/>
  <c r="AQ58" i="7"/>
  <c r="AS58" i="7"/>
  <c r="AU58" i="7"/>
  <c r="O59" i="7"/>
  <c r="Q59" i="7"/>
  <c r="S59" i="7"/>
  <c r="V59" i="7"/>
  <c r="AM59" i="7"/>
  <c r="AN59" i="7"/>
  <c r="AO59" i="7"/>
  <c r="AQ59" i="7"/>
  <c r="AS59" i="7"/>
  <c r="AU59" i="7"/>
  <c r="AX59" i="7"/>
  <c r="O60" i="7"/>
  <c r="Q60" i="7"/>
  <c r="S60" i="7"/>
  <c r="AQ60" i="7"/>
  <c r="AS60" i="7"/>
  <c r="AU60" i="7"/>
  <c r="O61" i="7"/>
  <c r="Q61" i="7"/>
  <c r="S61" i="7"/>
  <c r="V61" i="7"/>
  <c r="AM61" i="7"/>
  <c r="AN61" i="7"/>
  <c r="AO61" i="7"/>
  <c r="AQ61" i="7"/>
  <c r="AS61" i="7"/>
  <c r="AU61" i="7"/>
  <c r="AX61" i="7"/>
  <c r="AR62" i="7"/>
  <c r="O62" i="7"/>
  <c r="Q62" i="7"/>
  <c r="S62" i="7"/>
  <c r="AQ62" i="7"/>
  <c r="AS62" i="7"/>
  <c r="AU62" i="7"/>
  <c r="O63" i="7"/>
  <c r="Q63" i="7"/>
  <c r="S63" i="7"/>
  <c r="V63" i="7"/>
  <c r="AM63" i="7"/>
  <c r="AN63" i="7"/>
  <c r="AO63" i="7"/>
  <c r="AQ63" i="7"/>
  <c r="AS63" i="7"/>
  <c r="AU63" i="7"/>
  <c r="AX63" i="7"/>
  <c r="N63" i="7"/>
  <c r="P63" i="7"/>
  <c r="O64" i="7"/>
  <c r="Q64" i="7"/>
  <c r="S64" i="7"/>
  <c r="AQ64" i="7"/>
  <c r="AS64" i="7"/>
  <c r="AU64" i="7"/>
  <c r="O65" i="7"/>
  <c r="Q65" i="7"/>
  <c r="S65" i="7"/>
  <c r="V65" i="7"/>
  <c r="AM65" i="7"/>
  <c r="AN65" i="7"/>
  <c r="AO65" i="7"/>
  <c r="AQ65" i="7"/>
  <c r="AS65" i="7"/>
  <c r="AU65" i="7"/>
  <c r="AX65" i="7"/>
  <c r="N65" i="7"/>
  <c r="O66" i="7"/>
  <c r="Q66" i="7"/>
  <c r="S66" i="7"/>
  <c r="AQ66" i="7"/>
  <c r="AS66" i="7"/>
  <c r="AU66" i="7"/>
  <c r="O67" i="7"/>
  <c r="Q67" i="7"/>
  <c r="S67" i="7"/>
  <c r="V67" i="7"/>
  <c r="AM67" i="7"/>
  <c r="AN67" i="7"/>
  <c r="AO67" i="7"/>
  <c r="AQ67" i="7"/>
  <c r="AS67" i="7"/>
  <c r="AU67" i="7"/>
  <c r="AX67" i="7"/>
  <c r="CF67" i="7"/>
  <c r="CG67" i="7"/>
  <c r="O68" i="7"/>
  <c r="Q68" i="7"/>
  <c r="S68" i="7"/>
  <c r="AQ68" i="7"/>
  <c r="AS68" i="7"/>
  <c r="AU68" i="7"/>
  <c r="I71" i="7"/>
  <c r="AN71" i="7"/>
  <c r="I72" i="7"/>
  <c r="AN72" i="7"/>
  <c r="B76" i="7"/>
  <c r="C76" i="7"/>
  <c r="D76" i="7"/>
  <c r="E76" i="7"/>
  <c r="F76" i="7"/>
  <c r="G76" i="7"/>
  <c r="H76" i="7"/>
  <c r="I76" i="7"/>
  <c r="J76" i="7"/>
  <c r="L76" i="7"/>
  <c r="M76" i="7"/>
  <c r="O76" i="7"/>
  <c r="Q76" i="7"/>
  <c r="S76" i="7"/>
  <c r="V76" i="7"/>
  <c r="AE76" i="7"/>
  <c r="AF76" i="7"/>
  <c r="AG76" i="7"/>
  <c r="AH76" i="7"/>
  <c r="AI76" i="7"/>
  <c r="AM76" i="7"/>
  <c r="AN76" i="7"/>
  <c r="AO76" i="7"/>
  <c r="AQ76" i="7"/>
  <c r="AS76" i="7"/>
  <c r="AU76" i="7"/>
  <c r="AX76" i="7"/>
  <c r="BG76" i="7"/>
  <c r="BH76" i="7"/>
  <c r="BI76" i="7"/>
  <c r="BJ76" i="7"/>
  <c r="N76" i="7"/>
  <c r="O77" i="7"/>
  <c r="Q77" i="7"/>
  <c r="S77" i="7"/>
  <c r="AQ77" i="7"/>
  <c r="AS77" i="7"/>
  <c r="AU77" i="7"/>
  <c r="B78" i="7"/>
  <c r="C78" i="7"/>
  <c r="D78" i="7"/>
  <c r="E78" i="7"/>
  <c r="F78" i="7"/>
  <c r="G78" i="7"/>
  <c r="H78" i="7"/>
  <c r="I78" i="7"/>
  <c r="J78" i="7"/>
  <c r="O78" i="7"/>
  <c r="Q78" i="7"/>
  <c r="S78" i="7"/>
  <c r="V78" i="7"/>
  <c r="AE78" i="7"/>
  <c r="AF78" i="7"/>
  <c r="AG78" i="7"/>
  <c r="AH78" i="7"/>
  <c r="AI78" i="7"/>
  <c r="AM78" i="7"/>
  <c r="AN78" i="7"/>
  <c r="AO78" i="7"/>
  <c r="AQ78" i="7"/>
  <c r="AS78" i="7"/>
  <c r="AU78" i="7"/>
  <c r="AX78" i="7"/>
  <c r="BG78" i="7"/>
  <c r="BH78" i="7"/>
  <c r="BI78" i="7"/>
  <c r="BJ78" i="7"/>
  <c r="N78" i="7"/>
  <c r="O79" i="7"/>
  <c r="Q79" i="7"/>
  <c r="S79" i="7"/>
  <c r="AQ79" i="7"/>
  <c r="AS79" i="7"/>
  <c r="AU79" i="7"/>
  <c r="B80" i="7"/>
  <c r="C80" i="7"/>
  <c r="D80" i="7"/>
  <c r="E80" i="7"/>
  <c r="F80" i="7"/>
  <c r="G80" i="7"/>
  <c r="H80" i="7"/>
  <c r="I80" i="7"/>
  <c r="J80" i="7"/>
  <c r="O80" i="7"/>
  <c r="Q80" i="7"/>
  <c r="S80" i="7"/>
  <c r="V80" i="7"/>
  <c r="AE80" i="7"/>
  <c r="AF80" i="7"/>
  <c r="AG80" i="7"/>
  <c r="AH80" i="7"/>
  <c r="AI80" i="7"/>
  <c r="AM80" i="7"/>
  <c r="AN80" i="7"/>
  <c r="AO80" i="7"/>
  <c r="AQ80" i="7"/>
  <c r="AS80" i="7"/>
  <c r="AU80" i="7"/>
  <c r="AX80" i="7"/>
  <c r="BG80" i="7"/>
  <c r="BH80" i="7"/>
  <c r="BI80" i="7"/>
  <c r="BJ80" i="7"/>
  <c r="O81" i="7"/>
  <c r="Q81" i="7"/>
  <c r="S81" i="7"/>
  <c r="AQ81" i="7"/>
  <c r="AS81" i="7"/>
  <c r="AU81" i="7"/>
  <c r="B82" i="7"/>
  <c r="C82" i="7"/>
  <c r="D82" i="7"/>
  <c r="E82" i="7"/>
  <c r="F82" i="7"/>
  <c r="G82" i="7"/>
  <c r="H82" i="7"/>
  <c r="I82" i="7"/>
  <c r="J82" i="7"/>
  <c r="O82" i="7"/>
  <c r="Q82" i="7"/>
  <c r="S82" i="7"/>
  <c r="V82" i="7"/>
  <c r="AE82" i="7"/>
  <c r="AF82" i="7"/>
  <c r="AG82" i="7"/>
  <c r="AH82" i="7"/>
  <c r="AI82" i="7"/>
  <c r="AM82" i="7"/>
  <c r="AN82" i="7"/>
  <c r="AO82" i="7"/>
  <c r="AQ82" i="7"/>
  <c r="AS82" i="7"/>
  <c r="AU82" i="7"/>
  <c r="AX82" i="7"/>
  <c r="BG82" i="7"/>
  <c r="BH82" i="7"/>
  <c r="BI82" i="7"/>
  <c r="BJ82" i="7"/>
  <c r="O83" i="7"/>
  <c r="Q83" i="7"/>
  <c r="S83" i="7"/>
  <c r="AQ83" i="7"/>
  <c r="AS83" i="7"/>
  <c r="AU83" i="7"/>
  <c r="B84" i="7"/>
  <c r="C84" i="7"/>
  <c r="D84" i="7"/>
  <c r="E84" i="7"/>
  <c r="F84" i="7"/>
  <c r="G84" i="7"/>
  <c r="H84" i="7"/>
  <c r="I84" i="7"/>
  <c r="J84" i="7"/>
  <c r="O84" i="7"/>
  <c r="Q84" i="7"/>
  <c r="S84" i="7"/>
  <c r="V84" i="7"/>
  <c r="AE84" i="7"/>
  <c r="AF84" i="7"/>
  <c r="AG84" i="7"/>
  <c r="AH84" i="7"/>
  <c r="AI84" i="7"/>
  <c r="AM84" i="7"/>
  <c r="AN84" i="7"/>
  <c r="AO84" i="7"/>
  <c r="AQ84" i="7"/>
  <c r="AS84" i="7"/>
  <c r="AU84" i="7"/>
  <c r="AX84" i="7"/>
  <c r="BG84" i="7"/>
  <c r="BH84" i="7"/>
  <c r="BI84" i="7"/>
  <c r="BJ84" i="7"/>
  <c r="O85" i="7"/>
  <c r="Q85" i="7"/>
  <c r="S85" i="7"/>
  <c r="AQ85" i="7"/>
  <c r="AS85" i="7"/>
  <c r="AU85" i="7"/>
  <c r="B86" i="7"/>
  <c r="C86" i="7"/>
  <c r="D86" i="7"/>
  <c r="E86" i="7"/>
  <c r="F86" i="7"/>
  <c r="G86" i="7"/>
  <c r="H86" i="7"/>
  <c r="I86" i="7"/>
  <c r="J86" i="7"/>
  <c r="O86" i="7"/>
  <c r="Q86" i="7"/>
  <c r="S86" i="7"/>
  <c r="V86" i="7"/>
  <c r="AE86" i="7"/>
  <c r="AF86" i="7"/>
  <c r="AG86" i="7"/>
  <c r="AH86" i="7"/>
  <c r="AI86" i="7"/>
  <c r="AM86" i="7"/>
  <c r="AN86" i="7"/>
  <c r="AO86" i="7"/>
  <c r="AQ86" i="7"/>
  <c r="AS86" i="7"/>
  <c r="AU86" i="7"/>
  <c r="AX86" i="7"/>
  <c r="BG86" i="7"/>
  <c r="BH86" i="7"/>
  <c r="BI86" i="7"/>
  <c r="BJ86" i="7"/>
  <c r="P86" i="7"/>
  <c r="CD86" i="7"/>
  <c r="O87" i="7"/>
  <c r="Q87" i="7"/>
  <c r="S87" i="7"/>
  <c r="AQ87" i="7"/>
  <c r="AS87" i="7"/>
  <c r="AU87" i="7"/>
  <c r="B88" i="7"/>
  <c r="C88" i="7"/>
  <c r="D88" i="7"/>
  <c r="E88" i="7"/>
  <c r="F88" i="7"/>
  <c r="G88" i="7"/>
  <c r="H88" i="7"/>
  <c r="I88" i="7"/>
  <c r="J88" i="7"/>
  <c r="O88" i="7"/>
  <c r="Q88" i="7"/>
  <c r="S88" i="7"/>
  <c r="V88" i="7"/>
  <c r="AE88" i="7"/>
  <c r="AF88" i="7"/>
  <c r="AG88" i="7"/>
  <c r="AH88" i="7"/>
  <c r="AI88" i="7"/>
  <c r="AM88" i="7"/>
  <c r="AN88" i="7"/>
  <c r="AO88" i="7"/>
  <c r="AQ88" i="7"/>
  <c r="AS88" i="7"/>
  <c r="AU88" i="7"/>
  <c r="AX88" i="7"/>
  <c r="BG88" i="7"/>
  <c r="BH88" i="7"/>
  <c r="BI88" i="7"/>
  <c r="BJ88" i="7"/>
  <c r="N88" i="7"/>
  <c r="CG88" i="7"/>
  <c r="T88" i="7" s="1"/>
  <c r="O89" i="7"/>
  <c r="Q89" i="7"/>
  <c r="S89" i="7"/>
  <c r="AQ89" i="7"/>
  <c r="AS89" i="7"/>
  <c r="AU89" i="7"/>
  <c r="B90" i="7"/>
  <c r="C90" i="7"/>
  <c r="D90" i="7"/>
  <c r="E90" i="7"/>
  <c r="F90" i="7"/>
  <c r="G90" i="7"/>
  <c r="H90" i="7"/>
  <c r="I90" i="7"/>
  <c r="J90" i="7"/>
  <c r="O90" i="7"/>
  <c r="Q90" i="7"/>
  <c r="S90" i="7"/>
  <c r="V90" i="7"/>
  <c r="AE90" i="7"/>
  <c r="AF90" i="7"/>
  <c r="AG90" i="7"/>
  <c r="AH90" i="7"/>
  <c r="AI90" i="7"/>
  <c r="AM90" i="7"/>
  <c r="AN90" i="7"/>
  <c r="AO90" i="7"/>
  <c r="AQ90" i="7"/>
  <c r="AS90" i="7"/>
  <c r="AU90" i="7"/>
  <c r="AX90" i="7"/>
  <c r="BG90" i="7"/>
  <c r="BH90" i="7"/>
  <c r="BI90" i="7"/>
  <c r="BJ90" i="7"/>
  <c r="O91" i="7"/>
  <c r="Q91" i="7"/>
  <c r="S91" i="7"/>
  <c r="AQ91" i="7"/>
  <c r="AS91" i="7"/>
  <c r="AU91" i="7"/>
  <c r="B92" i="7"/>
  <c r="C92" i="7"/>
  <c r="D92" i="7"/>
  <c r="E92" i="7"/>
  <c r="F92" i="7"/>
  <c r="G92" i="7"/>
  <c r="H92" i="7"/>
  <c r="I92" i="7"/>
  <c r="J92" i="7"/>
  <c r="O92" i="7"/>
  <c r="Q92" i="7"/>
  <c r="S92" i="7"/>
  <c r="V92" i="7"/>
  <c r="AE92" i="7"/>
  <c r="AF92" i="7"/>
  <c r="AG92" i="7"/>
  <c r="AH92" i="7"/>
  <c r="AI92" i="7"/>
  <c r="AM92" i="7"/>
  <c r="AN92" i="7"/>
  <c r="AO92" i="7"/>
  <c r="AQ92" i="7"/>
  <c r="AS92" i="7"/>
  <c r="AU92" i="7"/>
  <c r="AX92" i="7"/>
  <c r="BG92" i="7"/>
  <c r="BH92" i="7"/>
  <c r="BI92" i="7"/>
  <c r="BJ92" i="7"/>
  <c r="AP92" i="7"/>
  <c r="O93" i="7"/>
  <c r="Q93" i="7"/>
  <c r="S93" i="7"/>
  <c r="AQ93" i="7"/>
  <c r="AS93" i="7"/>
  <c r="AU93" i="7"/>
  <c r="B94" i="7"/>
  <c r="C94" i="7"/>
  <c r="D94" i="7"/>
  <c r="E94" i="7"/>
  <c r="F94" i="7"/>
  <c r="G94" i="7"/>
  <c r="H94" i="7"/>
  <c r="I94" i="7"/>
  <c r="J94" i="7"/>
  <c r="O94" i="7"/>
  <c r="Q94" i="7"/>
  <c r="S94" i="7"/>
  <c r="V94" i="7"/>
  <c r="AE94" i="7"/>
  <c r="AF94" i="7"/>
  <c r="AG94" i="7"/>
  <c r="AH94" i="7"/>
  <c r="AI94" i="7"/>
  <c r="AM94" i="7"/>
  <c r="AN94" i="7"/>
  <c r="AO94" i="7"/>
  <c r="AQ94" i="7"/>
  <c r="AS94" i="7"/>
  <c r="AU94" i="7"/>
  <c r="AX94" i="7"/>
  <c r="BG94" i="7"/>
  <c r="BH94" i="7"/>
  <c r="BI94" i="7"/>
  <c r="BJ94" i="7"/>
  <c r="AP94" i="7"/>
  <c r="O95" i="7"/>
  <c r="Q95" i="7"/>
  <c r="S95" i="7"/>
  <c r="AQ95" i="7"/>
  <c r="AS95" i="7"/>
  <c r="AU95" i="7"/>
  <c r="B96" i="7"/>
  <c r="C96" i="7"/>
  <c r="D96" i="7"/>
  <c r="E96" i="7"/>
  <c r="F96" i="7"/>
  <c r="G96" i="7"/>
  <c r="H96" i="7"/>
  <c r="I96" i="7"/>
  <c r="J96" i="7"/>
  <c r="O96" i="7"/>
  <c r="Q96" i="7"/>
  <c r="S96" i="7"/>
  <c r="V96" i="7"/>
  <c r="AE96" i="7"/>
  <c r="AF96" i="7"/>
  <c r="AG96" i="7"/>
  <c r="AH96" i="7"/>
  <c r="AI96" i="7"/>
  <c r="AM96" i="7"/>
  <c r="AN96" i="7"/>
  <c r="AO96" i="7"/>
  <c r="AQ96" i="7"/>
  <c r="AS96" i="7"/>
  <c r="AU96" i="7"/>
  <c r="AX96" i="7"/>
  <c r="BG96" i="7"/>
  <c r="BH96" i="7"/>
  <c r="BI96" i="7"/>
  <c r="BJ96" i="7"/>
  <c r="AP96" i="7"/>
  <c r="O97" i="7"/>
  <c r="Q97" i="7"/>
  <c r="S97" i="7"/>
  <c r="AQ97" i="7"/>
  <c r="AS97" i="7"/>
  <c r="AU97" i="7"/>
  <c r="B98" i="7"/>
  <c r="C98" i="7"/>
  <c r="D98" i="7"/>
  <c r="E98" i="7"/>
  <c r="F98" i="7"/>
  <c r="G98" i="7"/>
  <c r="H98" i="7"/>
  <c r="I98" i="7"/>
  <c r="J98" i="7"/>
  <c r="O98" i="7"/>
  <c r="Q98" i="7"/>
  <c r="S98" i="7"/>
  <c r="V98" i="7"/>
  <c r="AE98" i="7"/>
  <c r="AF98" i="7"/>
  <c r="AG98" i="7"/>
  <c r="AH98" i="7"/>
  <c r="AI98" i="7"/>
  <c r="AM98" i="7"/>
  <c r="AN98" i="7"/>
  <c r="AO98" i="7"/>
  <c r="AQ98" i="7"/>
  <c r="AS98" i="7"/>
  <c r="AU98" i="7"/>
  <c r="AX98" i="7"/>
  <c r="BG98" i="7"/>
  <c r="BH98" i="7"/>
  <c r="BI98" i="7"/>
  <c r="BJ98" i="7"/>
  <c r="AP98" i="7"/>
  <c r="CD98" i="7"/>
  <c r="R98" i="7" s="1"/>
  <c r="O99" i="7"/>
  <c r="Q99" i="7"/>
  <c r="S99" i="7"/>
  <c r="AQ99" i="7"/>
  <c r="AS99" i="7"/>
  <c r="AU99" i="7"/>
  <c r="B100" i="7"/>
  <c r="C100" i="7"/>
  <c r="D100" i="7"/>
  <c r="E100" i="7"/>
  <c r="F100" i="7"/>
  <c r="G100" i="7"/>
  <c r="H100" i="7"/>
  <c r="I100" i="7"/>
  <c r="J100" i="7"/>
  <c r="O100" i="7"/>
  <c r="Q100" i="7"/>
  <c r="S100" i="7"/>
  <c r="V100" i="7"/>
  <c r="AE100" i="7"/>
  <c r="AF100" i="7"/>
  <c r="AG100" i="7"/>
  <c r="AH100" i="7"/>
  <c r="AI100" i="7"/>
  <c r="AM100" i="7"/>
  <c r="AN100" i="7"/>
  <c r="AO100" i="7"/>
  <c r="AQ100" i="7"/>
  <c r="AS100" i="7"/>
  <c r="AU100" i="7"/>
  <c r="AX100" i="7"/>
  <c r="BG100" i="7"/>
  <c r="BH100" i="7"/>
  <c r="BI100" i="7"/>
  <c r="BJ100" i="7"/>
  <c r="O101" i="7"/>
  <c r="Q101" i="7"/>
  <c r="S101" i="7"/>
  <c r="AQ101" i="7"/>
  <c r="AS101" i="7"/>
  <c r="AU101" i="7"/>
  <c r="B102" i="7"/>
  <c r="C102" i="7"/>
  <c r="D102" i="7"/>
  <c r="E102" i="7"/>
  <c r="F102" i="7"/>
  <c r="G102" i="7"/>
  <c r="H102" i="7"/>
  <c r="I102" i="7"/>
  <c r="J102" i="7"/>
  <c r="O102" i="7"/>
  <c r="Q102" i="7"/>
  <c r="S102" i="7"/>
  <c r="V102" i="7"/>
  <c r="AE102" i="7"/>
  <c r="AF102" i="7"/>
  <c r="AG102" i="7"/>
  <c r="AH102" i="7"/>
  <c r="AI102" i="7"/>
  <c r="AM102" i="7"/>
  <c r="AN102" i="7"/>
  <c r="AO102" i="7"/>
  <c r="AQ102" i="7"/>
  <c r="AS102" i="7"/>
  <c r="AU102" i="7"/>
  <c r="AX102" i="7"/>
  <c r="BG102" i="7"/>
  <c r="BH102" i="7"/>
  <c r="BI102" i="7"/>
  <c r="BJ102" i="7"/>
  <c r="BK102" i="7"/>
  <c r="AP102" i="7"/>
  <c r="O103" i="7"/>
  <c r="Q103" i="7"/>
  <c r="S103" i="7"/>
  <c r="AQ103" i="7"/>
  <c r="AS103" i="7"/>
  <c r="AU103" i="7"/>
  <c r="B104" i="7"/>
  <c r="C104" i="7"/>
  <c r="D104" i="7"/>
  <c r="E104" i="7"/>
  <c r="F104" i="7"/>
  <c r="G104" i="7"/>
  <c r="H104" i="7"/>
  <c r="I104" i="7"/>
  <c r="J104" i="7"/>
  <c r="O104" i="7"/>
  <c r="Q104" i="7"/>
  <c r="S104" i="7"/>
  <c r="V104" i="7"/>
  <c r="AE104" i="7"/>
  <c r="AF104" i="7"/>
  <c r="AG104" i="7"/>
  <c r="AH104" i="7"/>
  <c r="AI104" i="7"/>
  <c r="AM104" i="7"/>
  <c r="AN104" i="7"/>
  <c r="AO104" i="7"/>
  <c r="AQ104" i="7"/>
  <c r="AS104" i="7"/>
  <c r="AU104" i="7"/>
  <c r="AX104" i="7"/>
  <c r="BG104" i="7"/>
  <c r="BH104" i="7"/>
  <c r="BI104" i="7"/>
  <c r="BJ104" i="7"/>
  <c r="O105" i="7"/>
  <c r="Q105" i="7"/>
  <c r="S105" i="7"/>
  <c r="AQ105" i="7"/>
  <c r="AS105" i="7"/>
  <c r="AU105" i="7"/>
  <c r="B106" i="7"/>
  <c r="C106" i="7"/>
  <c r="D106" i="7"/>
  <c r="E106" i="7"/>
  <c r="F106" i="7"/>
  <c r="G106" i="7"/>
  <c r="H106" i="7"/>
  <c r="I106" i="7"/>
  <c r="J106" i="7"/>
  <c r="O106" i="7"/>
  <c r="Q106" i="7"/>
  <c r="S106" i="7"/>
  <c r="V106" i="7"/>
  <c r="AE106" i="7"/>
  <c r="AF106" i="7"/>
  <c r="AG106" i="7"/>
  <c r="AH106" i="7"/>
  <c r="AI106" i="7"/>
  <c r="AM106" i="7"/>
  <c r="AN106" i="7"/>
  <c r="AO106" i="7"/>
  <c r="AQ106" i="7"/>
  <c r="AS106" i="7"/>
  <c r="AU106" i="7"/>
  <c r="AX106" i="7"/>
  <c r="BG106" i="7"/>
  <c r="BH106" i="7"/>
  <c r="BI106" i="7"/>
  <c r="BJ106" i="7"/>
  <c r="N106" i="7"/>
  <c r="O107" i="7"/>
  <c r="Q107" i="7"/>
  <c r="S107" i="7"/>
  <c r="AQ107" i="7"/>
  <c r="AS107" i="7"/>
  <c r="AU107" i="7"/>
  <c r="B108" i="7"/>
  <c r="C108" i="7"/>
  <c r="D108" i="7"/>
  <c r="E108" i="7"/>
  <c r="F108" i="7"/>
  <c r="G108" i="7"/>
  <c r="H108" i="7"/>
  <c r="I108" i="7"/>
  <c r="J108" i="7"/>
  <c r="O108" i="7"/>
  <c r="Q108" i="7"/>
  <c r="S108" i="7"/>
  <c r="V108" i="7"/>
  <c r="AE108" i="7"/>
  <c r="AF108" i="7"/>
  <c r="AG108" i="7"/>
  <c r="AH108" i="7"/>
  <c r="AI108" i="7"/>
  <c r="AM108" i="7"/>
  <c r="AN108" i="7"/>
  <c r="AO108" i="7"/>
  <c r="AQ108" i="7"/>
  <c r="AS108" i="7"/>
  <c r="AU108" i="7"/>
  <c r="AX108" i="7"/>
  <c r="BG108" i="7"/>
  <c r="BH108" i="7"/>
  <c r="BI108" i="7"/>
  <c r="BJ108" i="7"/>
  <c r="O109" i="7"/>
  <c r="Q109" i="7"/>
  <c r="S109" i="7"/>
  <c r="AQ109" i="7"/>
  <c r="AS109" i="7"/>
  <c r="AU109" i="7"/>
  <c r="B110" i="7"/>
  <c r="C110" i="7"/>
  <c r="D110" i="7"/>
  <c r="E110" i="7"/>
  <c r="F110" i="7"/>
  <c r="G110" i="7"/>
  <c r="H110" i="7"/>
  <c r="I110" i="7"/>
  <c r="J110" i="7"/>
  <c r="O110" i="7"/>
  <c r="Q110" i="7"/>
  <c r="S110" i="7"/>
  <c r="V110" i="7"/>
  <c r="AE110" i="7"/>
  <c r="AF110" i="7"/>
  <c r="AG110" i="7"/>
  <c r="AH110" i="7"/>
  <c r="AI110" i="7"/>
  <c r="AM110" i="7"/>
  <c r="AN110" i="7"/>
  <c r="AO110" i="7"/>
  <c r="AQ110" i="7"/>
  <c r="AS110" i="7"/>
  <c r="AU110" i="7"/>
  <c r="AX110" i="7"/>
  <c r="BG110" i="7"/>
  <c r="BH110" i="7"/>
  <c r="BI110" i="7"/>
  <c r="BJ110" i="7"/>
  <c r="O111" i="7"/>
  <c r="Q111" i="7"/>
  <c r="S111" i="7"/>
  <c r="AQ111" i="7"/>
  <c r="AS111" i="7"/>
  <c r="AU111" i="7"/>
  <c r="B112" i="7"/>
  <c r="C112" i="7"/>
  <c r="D112" i="7"/>
  <c r="E112" i="7"/>
  <c r="F112" i="7"/>
  <c r="G112" i="7"/>
  <c r="H112" i="7"/>
  <c r="I112" i="7"/>
  <c r="J112" i="7"/>
  <c r="O112" i="7"/>
  <c r="Q112" i="7"/>
  <c r="S112" i="7"/>
  <c r="V112" i="7"/>
  <c r="AE112" i="7"/>
  <c r="AF112" i="7"/>
  <c r="AG112" i="7"/>
  <c r="AH112" i="7"/>
  <c r="AI112" i="7"/>
  <c r="AM112" i="7"/>
  <c r="AN112" i="7"/>
  <c r="AO112" i="7"/>
  <c r="AQ112" i="7"/>
  <c r="AS112" i="7"/>
  <c r="AU112" i="7"/>
  <c r="AX112" i="7"/>
  <c r="BG112" i="7"/>
  <c r="BH112" i="7"/>
  <c r="BI112" i="7"/>
  <c r="BJ112" i="7"/>
  <c r="N112" i="7"/>
  <c r="CF112" i="7"/>
  <c r="O113" i="7"/>
  <c r="Q113" i="7"/>
  <c r="S113" i="7"/>
  <c r="AQ113" i="7"/>
  <c r="AS113" i="7"/>
  <c r="AU113" i="7"/>
  <c r="B114" i="7"/>
  <c r="C114" i="7"/>
  <c r="D114" i="7"/>
  <c r="E114" i="7"/>
  <c r="F114" i="7"/>
  <c r="G114" i="7"/>
  <c r="H114" i="7"/>
  <c r="I114" i="7"/>
  <c r="J114" i="7"/>
  <c r="O114" i="7"/>
  <c r="Q114" i="7"/>
  <c r="S114" i="7"/>
  <c r="V114" i="7"/>
  <c r="AE114" i="7"/>
  <c r="AF114" i="7"/>
  <c r="AG114" i="7"/>
  <c r="AH114" i="7"/>
  <c r="AI114" i="7"/>
  <c r="AM114" i="7"/>
  <c r="AN114" i="7"/>
  <c r="AO114" i="7"/>
  <c r="AQ114" i="7"/>
  <c r="AS114" i="7"/>
  <c r="AU114" i="7"/>
  <c r="AX114" i="7"/>
  <c r="BG114" i="7"/>
  <c r="BH114" i="7"/>
  <c r="BI114" i="7"/>
  <c r="BJ114" i="7"/>
  <c r="N114" i="7"/>
  <c r="O115" i="7"/>
  <c r="Q115" i="7"/>
  <c r="S115" i="7"/>
  <c r="AQ115" i="7"/>
  <c r="AS115" i="7"/>
  <c r="AU115" i="7"/>
  <c r="B116" i="7"/>
  <c r="C116" i="7"/>
  <c r="D116" i="7"/>
  <c r="E116" i="7"/>
  <c r="F116" i="7"/>
  <c r="G116" i="7"/>
  <c r="H116" i="7"/>
  <c r="I116" i="7"/>
  <c r="J116" i="7"/>
  <c r="O116" i="7"/>
  <c r="Q116" i="7"/>
  <c r="S116" i="7"/>
  <c r="V116" i="7"/>
  <c r="AE116" i="7"/>
  <c r="AF116" i="7"/>
  <c r="AG116" i="7"/>
  <c r="AH116" i="7"/>
  <c r="AI116" i="7"/>
  <c r="AM116" i="7"/>
  <c r="AN116" i="7"/>
  <c r="AO116" i="7"/>
  <c r="AQ116" i="7"/>
  <c r="AS116" i="7"/>
  <c r="AU116" i="7"/>
  <c r="AX116" i="7"/>
  <c r="BG116" i="7"/>
  <c r="BH116" i="7"/>
  <c r="BI116" i="7"/>
  <c r="BJ116" i="7"/>
  <c r="O117" i="7"/>
  <c r="Q117" i="7"/>
  <c r="S117" i="7"/>
  <c r="AQ117" i="7"/>
  <c r="AS117" i="7"/>
  <c r="AU117" i="7"/>
  <c r="B118" i="7"/>
  <c r="C118" i="7"/>
  <c r="D118" i="7"/>
  <c r="E118" i="7"/>
  <c r="F118" i="7"/>
  <c r="G118" i="7"/>
  <c r="H118" i="7"/>
  <c r="I118" i="7"/>
  <c r="J118" i="7"/>
  <c r="O118" i="7"/>
  <c r="Q118" i="7"/>
  <c r="S118" i="7"/>
  <c r="V118" i="7"/>
  <c r="AE118" i="7"/>
  <c r="AF118" i="7"/>
  <c r="AG118" i="7"/>
  <c r="AH118" i="7"/>
  <c r="AI118" i="7"/>
  <c r="AM118" i="7"/>
  <c r="AN118" i="7"/>
  <c r="AO118" i="7"/>
  <c r="AQ118" i="7"/>
  <c r="AS118" i="7"/>
  <c r="AU118" i="7"/>
  <c r="AX118" i="7"/>
  <c r="BG118" i="7"/>
  <c r="BH118" i="7"/>
  <c r="BI118" i="7"/>
  <c r="BJ118" i="7"/>
  <c r="N118" i="7"/>
  <c r="O119" i="7"/>
  <c r="Q119" i="7"/>
  <c r="S119" i="7"/>
  <c r="AQ119" i="7"/>
  <c r="AS119" i="7"/>
  <c r="AU119" i="7"/>
  <c r="B120" i="7"/>
  <c r="C120" i="7"/>
  <c r="D120" i="7"/>
  <c r="E120" i="7"/>
  <c r="F120" i="7"/>
  <c r="G120" i="7"/>
  <c r="H120" i="7"/>
  <c r="I120" i="7"/>
  <c r="J120" i="7"/>
  <c r="O120" i="7"/>
  <c r="Q120" i="7"/>
  <c r="S120" i="7"/>
  <c r="V120" i="7"/>
  <c r="AE120" i="7"/>
  <c r="AF120" i="7"/>
  <c r="AG120" i="7"/>
  <c r="AH120" i="7"/>
  <c r="AI120" i="7"/>
  <c r="AM120" i="7"/>
  <c r="AN120" i="7"/>
  <c r="AO120" i="7"/>
  <c r="AQ120" i="7"/>
  <c r="AS120" i="7"/>
  <c r="AU120" i="7"/>
  <c r="AX120" i="7"/>
  <c r="BG120" i="7"/>
  <c r="BH120" i="7"/>
  <c r="BI120" i="7"/>
  <c r="BJ120" i="7"/>
  <c r="N120" i="7"/>
  <c r="O121" i="7"/>
  <c r="Q121" i="7"/>
  <c r="S121" i="7"/>
  <c r="AQ121" i="7"/>
  <c r="AS121" i="7"/>
  <c r="AU121" i="7"/>
  <c r="B122" i="7"/>
  <c r="C122" i="7"/>
  <c r="D122" i="7"/>
  <c r="E122" i="7"/>
  <c r="F122" i="7"/>
  <c r="G122" i="7"/>
  <c r="H122" i="7"/>
  <c r="I122" i="7"/>
  <c r="J122" i="7"/>
  <c r="O122" i="7"/>
  <c r="Q122" i="7"/>
  <c r="S122" i="7"/>
  <c r="V122" i="7"/>
  <c r="AE122" i="7"/>
  <c r="AF122" i="7"/>
  <c r="AG122" i="7"/>
  <c r="AH122" i="7"/>
  <c r="AI122" i="7"/>
  <c r="AM122" i="7"/>
  <c r="AN122" i="7"/>
  <c r="AO122" i="7"/>
  <c r="AQ122" i="7"/>
  <c r="AS122" i="7"/>
  <c r="AU122" i="7"/>
  <c r="AX122" i="7"/>
  <c r="BG122" i="7"/>
  <c r="BH122" i="7"/>
  <c r="BI122" i="7"/>
  <c r="BJ122" i="7"/>
  <c r="O123" i="7"/>
  <c r="Q123" i="7"/>
  <c r="S123" i="7"/>
  <c r="AQ123" i="7"/>
  <c r="AS123" i="7"/>
  <c r="AU123" i="7"/>
  <c r="B124" i="7"/>
  <c r="C124" i="7"/>
  <c r="D124" i="7"/>
  <c r="E124" i="7"/>
  <c r="F124" i="7"/>
  <c r="G124" i="7"/>
  <c r="H124" i="7"/>
  <c r="I124" i="7"/>
  <c r="J124" i="7"/>
  <c r="O124" i="7"/>
  <c r="Q124" i="7"/>
  <c r="S124" i="7"/>
  <c r="V124" i="7"/>
  <c r="AE124" i="7"/>
  <c r="AF124" i="7"/>
  <c r="AG124" i="7"/>
  <c r="AH124" i="7"/>
  <c r="AI124" i="7"/>
  <c r="AM124" i="7"/>
  <c r="AN124" i="7"/>
  <c r="AO124" i="7"/>
  <c r="AQ124" i="7"/>
  <c r="AS124" i="7"/>
  <c r="AU124" i="7"/>
  <c r="AX124" i="7"/>
  <c r="BG124" i="7"/>
  <c r="BH124" i="7"/>
  <c r="BI124" i="7"/>
  <c r="BJ124" i="7"/>
  <c r="N124" i="7"/>
  <c r="O125" i="7"/>
  <c r="Q125" i="7"/>
  <c r="S125" i="7"/>
  <c r="AQ125" i="7"/>
  <c r="AS125" i="7"/>
  <c r="AU125" i="7"/>
  <c r="B126" i="7"/>
  <c r="C126" i="7"/>
  <c r="D126" i="7"/>
  <c r="E126" i="7"/>
  <c r="F126" i="7"/>
  <c r="G126" i="7"/>
  <c r="H126" i="7"/>
  <c r="I126" i="7"/>
  <c r="J126" i="7"/>
  <c r="O126" i="7"/>
  <c r="Q126" i="7"/>
  <c r="S126" i="7"/>
  <c r="V126" i="7"/>
  <c r="AE126" i="7"/>
  <c r="AF126" i="7"/>
  <c r="AG126" i="7"/>
  <c r="AH126" i="7"/>
  <c r="AI126" i="7"/>
  <c r="AM126" i="7"/>
  <c r="AN126" i="7"/>
  <c r="AO126" i="7"/>
  <c r="AQ126" i="7"/>
  <c r="AS126" i="7"/>
  <c r="AU126" i="7"/>
  <c r="AX126" i="7"/>
  <c r="BG126" i="7"/>
  <c r="BH126" i="7"/>
  <c r="BI126" i="7"/>
  <c r="BJ126" i="7"/>
  <c r="N126" i="7"/>
  <c r="O127" i="7"/>
  <c r="Q127" i="7"/>
  <c r="S127" i="7"/>
  <c r="AQ127" i="7"/>
  <c r="AS127" i="7"/>
  <c r="AU127" i="7"/>
  <c r="B128" i="7"/>
  <c r="C128" i="7"/>
  <c r="D128" i="7"/>
  <c r="E128" i="7"/>
  <c r="F128" i="7"/>
  <c r="G128" i="7"/>
  <c r="H128" i="7"/>
  <c r="I128" i="7"/>
  <c r="J128" i="7"/>
  <c r="O128" i="7"/>
  <c r="Q128" i="7"/>
  <c r="S128" i="7"/>
  <c r="V128" i="7"/>
  <c r="AE128" i="7"/>
  <c r="AF128" i="7"/>
  <c r="AG128" i="7"/>
  <c r="AH128" i="7"/>
  <c r="AI128" i="7"/>
  <c r="AM128" i="7"/>
  <c r="AN128" i="7"/>
  <c r="AO128" i="7"/>
  <c r="AQ128" i="7"/>
  <c r="AS128" i="7"/>
  <c r="AU128" i="7"/>
  <c r="AX128" i="7"/>
  <c r="BG128" i="7"/>
  <c r="BH128" i="7"/>
  <c r="BI128" i="7"/>
  <c r="BJ128" i="7"/>
  <c r="O129" i="7"/>
  <c r="Q129" i="7"/>
  <c r="S129" i="7"/>
  <c r="AQ129" i="7"/>
  <c r="AS129" i="7"/>
  <c r="AU129" i="7"/>
  <c r="B130" i="7"/>
  <c r="C130" i="7"/>
  <c r="D130" i="7"/>
  <c r="E130" i="7"/>
  <c r="F130" i="7"/>
  <c r="G130" i="7"/>
  <c r="H130" i="7"/>
  <c r="I130" i="7"/>
  <c r="J130" i="7"/>
  <c r="O130" i="7"/>
  <c r="Q130" i="7"/>
  <c r="S130" i="7"/>
  <c r="V130" i="7"/>
  <c r="AE130" i="7"/>
  <c r="AF130" i="7"/>
  <c r="AG130" i="7"/>
  <c r="AH130" i="7"/>
  <c r="AI130" i="7"/>
  <c r="AM130" i="7"/>
  <c r="AN130" i="7"/>
  <c r="AO130" i="7"/>
  <c r="AQ130" i="7"/>
  <c r="AS130" i="7"/>
  <c r="AU130" i="7"/>
  <c r="AX130" i="7"/>
  <c r="BG130" i="7"/>
  <c r="BH130" i="7"/>
  <c r="BI130" i="7"/>
  <c r="BJ130" i="7"/>
  <c r="N130" i="7"/>
  <c r="O131" i="7"/>
  <c r="Q131" i="7"/>
  <c r="S131" i="7"/>
  <c r="AQ131" i="7"/>
  <c r="AS131" i="7"/>
  <c r="AU131" i="7"/>
  <c r="B132" i="7"/>
  <c r="C132" i="7"/>
  <c r="D132" i="7"/>
  <c r="E132" i="7"/>
  <c r="F132" i="7"/>
  <c r="G132" i="7"/>
  <c r="H132" i="7"/>
  <c r="I132" i="7"/>
  <c r="J132" i="7"/>
  <c r="O132" i="7"/>
  <c r="Q132" i="7"/>
  <c r="S132" i="7"/>
  <c r="V132" i="7"/>
  <c r="AE132" i="7"/>
  <c r="AF132" i="7"/>
  <c r="AG132" i="7"/>
  <c r="AH132" i="7"/>
  <c r="AI132" i="7"/>
  <c r="AM132" i="7"/>
  <c r="AN132" i="7"/>
  <c r="AO132" i="7"/>
  <c r="AQ132" i="7"/>
  <c r="AS132" i="7"/>
  <c r="AU132" i="7"/>
  <c r="AX132" i="7"/>
  <c r="BG132" i="7"/>
  <c r="BH132" i="7"/>
  <c r="BI132" i="7"/>
  <c r="BJ132" i="7"/>
  <c r="O133" i="7"/>
  <c r="Q133" i="7"/>
  <c r="S133" i="7"/>
  <c r="AQ133" i="7"/>
  <c r="AS133" i="7"/>
  <c r="AU133" i="7"/>
  <c r="B134" i="7"/>
  <c r="C134" i="7"/>
  <c r="D134" i="7"/>
  <c r="E134" i="7"/>
  <c r="F134" i="7"/>
  <c r="G134" i="7"/>
  <c r="H134" i="7"/>
  <c r="I134" i="7"/>
  <c r="J134" i="7"/>
  <c r="O134" i="7"/>
  <c r="Q134" i="7"/>
  <c r="S134" i="7"/>
  <c r="V134" i="7"/>
  <c r="AE134" i="7"/>
  <c r="AF134" i="7"/>
  <c r="AG134" i="7"/>
  <c r="AH134" i="7"/>
  <c r="AI134" i="7"/>
  <c r="AM134" i="7"/>
  <c r="AN134" i="7"/>
  <c r="AO134" i="7"/>
  <c r="AQ134" i="7"/>
  <c r="AS134" i="7"/>
  <c r="AU134" i="7"/>
  <c r="AX134" i="7"/>
  <c r="BG134" i="7"/>
  <c r="BH134" i="7"/>
  <c r="BI134" i="7"/>
  <c r="BJ134" i="7"/>
  <c r="AR134" i="7"/>
  <c r="P135" i="7"/>
  <c r="CC134" i="7"/>
  <c r="O135" i="7"/>
  <c r="Q135" i="7"/>
  <c r="S135" i="7"/>
  <c r="AQ135" i="7"/>
  <c r="AS135" i="7"/>
  <c r="AU135" i="7"/>
  <c r="B136" i="7"/>
  <c r="C136" i="7"/>
  <c r="D136" i="7"/>
  <c r="E136" i="7"/>
  <c r="F136" i="7"/>
  <c r="G136" i="7"/>
  <c r="H136" i="7"/>
  <c r="I136" i="7"/>
  <c r="J136" i="7"/>
  <c r="O136" i="7"/>
  <c r="Q136" i="7"/>
  <c r="S136" i="7"/>
  <c r="V136" i="7"/>
  <c r="AE136" i="7"/>
  <c r="AF136" i="7"/>
  <c r="AG136" i="7"/>
  <c r="AH136" i="7"/>
  <c r="AI136" i="7"/>
  <c r="AM136" i="7"/>
  <c r="AN136" i="7"/>
  <c r="AO136" i="7"/>
  <c r="AQ136" i="7"/>
  <c r="AS136" i="7"/>
  <c r="AU136" i="7"/>
  <c r="AX136" i="7"/>
  <c r="BG136" i="7"/>
  <c r="BH136" i="7"/>
  <c r="BI136" i="7"/>
  <c r="BJ136" i="7"/>
  <c r="N136" i="7"/>
  <c r="O137" i="7"/>
  <c r="Q137" i="7"/>
  <c r="S137" i="7"/>
  <c r="AQ137" i="7"/>
  <c r="AS137" i="7"/>
  <c r="AU137" i="7"/>
  <c r="B138" i="7"/>
  <c r="C138" i="7"/>
  <c r="D138" i="7"/>
  <c r="E138" i="7"/>
  <c r="F138" i="7"/>
  <c r="G138" i="7"/>
  <c r="H138" i="7"/>
  <c r="I138" i="7"/>
  <c r="J138" i="7"/>
  <c r="O138" i="7"/>
  <c r="Q138" i="7"/>
  <c r="S138" i="7"/>
  <c r="V138" i="7"/>
  <c r="AE138" i="7"/>
  <c r="AF138" i="7"/>
  <c r="AG138" i="7"/>
  <c r="AH138" i="7"/>
  <c r="AI138" i="7"/>
  <c r="AM138" i="7"/>
  <c r="AN138" i="7"/>
  <c r="AO138" i="7"/>
  <c r="AQ138" i="7"/>
  <c r="AS138" i="7"/>
  <c r="AU138" i="7"/>
  <c r="AX138" i="7"/>
  <c r="BG138" i="7"/>
  <c r="BH138" i="7"/>
  <c r="BI138" i="7"/>
  <c r="BJ138" i="7"/>
  <c r="N138" i="7"/>
  <c r="CC138" i="7"/>
  <c r="CE138" i="7" s="1"/>
  <c r="O139" i="7"/>
  <c r="Q139" i="7"/>
  <c r="S139" i="7"/>
  <c r="AQ139" i="7"/>
  <c r="AS139" i="7"/>
  <c r="AU139" i="7"/>
  <c r="B140" i="7"/>
  <c r="C140" i="7"/>
  <c r="D140" i="7"/>
  <c r="E140" i="7"/>
  <c r="F140" i="7"/>
  <c r="G140" i="7"/>
  <c r="H140" i="7"/>
  <c r="I140" i="7"/>
  <c r="J140" i="7"/>
  <c r="O140" i="7"/>
  <c r="Q140" i="7"/>
  <c r="S140" i="7"/>
  <c r="V140" i="7"/>
  <c r="AE140" i="7"/>
  <c r="AF140" i="7"/>
  <c r="AG140" i="7"/>
  <c r="AH140" i="7"/>
  <c r="AI140" i="7"/>
  <c r="AM140" i="7"/>
  <c r="AN140" i="7"/>
  <c r="AO140" i="7"/>
  <c r="AQ140" i="7"/>
  <c r="AS140" i="7"/>
  <c r="AU140" i="7"/>
  <c r="AX140" i="7"/>
  <c r="BG140" i="7"/>
  <c r="BH140" i="7"/>
  <c r="BI140" i="7"/>
  <c r="BJ140" i="7"/>
  <c r="O141" i="7"/>
  <c r="Q141" i="7"/>
  <c r="S141" i="7"/>
  <c r="AQ141" i="7"/>
  <c r="AS141" i="7"/>
  <c r="AU141" i="7"/>
  <c r="B142" i="7"/>
  <c r="C142" i="7"/>
  <c r="D142" i="7"/>
  <c r="E142" i="7"/>
  <c r="F142" i="7"/>
  <c r="G142" i="7"/>
  <c r="H142" i="7"/>
  <c r="I142" i="7"/>
  <c r="J142" i="7"/>
  <c r="O142" i="7"/>
  <c r="Q142" i="7"/>
  <c r="S142" i="7"/>
  <c r="V142" i="7"/>
  <c r="AE142" i="7"/>
  <c r="AF142" i="7"/>
  <c r="AG142" i="7"/>
  <c r="AH142" i="7"/>
  <c r="AI142" i="7"/>
  <c r="AM142" i="7"/>
  <c r="AN142" i="7"/>
  <c r="AO142" i="7"/>
  <c r="AQ142" i="7"/>
  <c r="AS142" i="7"/>
  <c r="AU142" i="7"/>
  <c r="AX142" i="7"/>
  <c r="BG142" i="7"/>
  <c r="BH142" i="7"/>
  <c r="BI142" i="7"/>
  <c r="BJ142" i="7"/>
  <c r="CC142" i="7"/>
  <c r="O143" i="7"/>
  <c r="Q143" i="7"/>
  <c r="S143" i="7"/>
  <c r="AQ143" i="7"/>
  <c r="AS143" i="7"/>
  <c r="AU143" i="7"/>
  <c r="B144" i="7"/>
  <c r="C144" i="7"/>
  <c r="D144" i="7"/>
  <c r="E144" i="7"/>
  <c r="F144" i="7"/>
  <c r="G144" i="7"/>
  <c r="H144" i="7"/>
  <c r="I144" i="7"/>
  <c r="J144" i="7"/>
  <c r="O144" i="7"/>
  <c r="Q144" i="7"/>
  <c r="S144" i="7"/>
  <c r="V144" i="7"/>
  <c r="AE144" i="7"/>
  <c r="AF144" i="7"/>
  <c r="AG144" i="7"/>
  <c r="AH144" i="7"/>
  <c r="AI144" i="7"/>
  <c r="AM144" i="7"/>
  <c r="AN144" i="7"/>
  <c r="AO144" i="7"/>
  <c r="AQ144" i="7"/>
  <c r="AS144" i="7"/>
  <c r="AU144" i="7"/>
  <c r="AX144" i="7"/>
  <c r="BG144" i="7"/>
  <c r="BH144" i="7"/>
  <c r="BI144" i="7"/>
  <c r="BJ144" i="7"/>
  <c r="N144" i="7"/>
  <c r="O145" i="7"/>
  <c r="Q145" i="7"/>
  <c r="S145" i="7"/>
  <c r="AQ145" i="7"/>
  <c r="AS145" i="7"/>
  <c r="AU145" i="7"/>
  <c r="B146" i="7"/>
  <c r="C146" i="7"/>
  <c r="D146" i="7"/>
  <c r="E146" i="7"/>
  <c r="F146" i="7"/>
  <c r="G146" i="7"/>
  <c r="H146" i="7"/>
  <c r="I146" i="7"/>
  <c r="J146" i="7"/>
  <c r="O146" i="7"/>
  <c r="Q146" i="7"/>
  <c r="S146" i="7"/>
  <c r="V146" i="7"/>
  <c r="AE146" i="7"/>
  <c r="AF146" i="7"/>
  <c r="AG146" i="7"/>
  <c r="AH146" i="7"/>
  <c r="AI146" i="7"/>
  <c r="AM146" i="7"/>
  <c r="AN146" i="7"/>
  <c r="AO146" i="7"/>
  <c r="AQ146" i="7"/>
  <c r="AS146" i="7"/>
  <c r="AU146" i="7"/>
  <c r="AX146" i="7"/>
  <c r="BG146" i="7"/>
  <c r="BH146" i="7"/>
  <c r="BI146" i="7"/>
  <c r="BJ146" i="7"/>
  <c r="N146" i="7"/>
  <c r="CC146" i="7"/>
  <c r="O147" i="7"/>
  <c r="Q147" i="7"/>
  <c r="S147" i="7"/>
  <c r="AQ147" i="7"/>
  <c r="AS147" i="7"/>
  <c r="AU147" i="7"/>
  <c r="B148" i="7"/>
  <c r="C148" i="7"/>
  <c r="D148" i="7"/>
  <c r="E148" i="7"/>
  <c r="F148" i="7"/>
  <c r="G148" i="7"/>
  <c r="H148" i="7"/>
  <c r="I148" i="7"/>
  <c r="J148" i="7"/>
  <c r="O148" i="7"/>
  <c r="Q148" i="7"/>
  <c r="S148" i="7"/>
  <c r="V148" i="7"/>
  <c r="AE148" i="7"/>
  <c r="AF148" i="7"/>
  <c r="AG148" i="7"/>
  <c r="AH148" i="7"/>
  <c r="AI148" i="7"/>
  <c r="AM148" i="7"/>
  <c r="AN148" i="7"/>
  <c r="AO148" i="7"/>
  <c r="AQ148" i="7"/>
  <c r="AS148" i="7"/>
  <c r="AU148" i="7"/>
  <c r="AX148" i="7"/>
  <c r="BG148" i="7"/>
  <c r="BH148" i="7"/>
  <c r="BI148" i="7"/>
  <c r="BJ148" i="7"/>
  <c r="O149" i="7"/>
  <c r="Q149" i="7"/>
  <c r="S149" i="7"/>
  <c r="AQ149" i="7"/>
  <c r="AS149" i="7"/>
  <c r="AU149" i="7"/>
  <c r="B150" i="7"/>
  <c r="C150" i="7"/>
  <c r="D150" i="7"/>
  <c r="E150" i="7"/>
  <c r="F150" i="7"/>
  <c r="G150" i="7"/>
  <c r="H150" i="7"/>
  <c r="I150" i="7"/>
  <c r="J150" i="7"/>
  <c r="O150" i="7"/>
  <c r="Q150" i="7"/>
  <c r="S150" i="7"/>
  <c r="V150" i="7"/>
  <c r="AE150" i="7"/>
  <c r="AF150" i="7"/>
  <c r="AG150" i="7"/>
  <c r="AH150" i="7"/>
  <c r="AI150" i="7"/>
  <c r="AM150" i="7"/>
  <c r="AN150" i="7"/>
  <c r="AO150" i="7"/>
  <c r="AQ150" i="7"/>
  <c r="AS150" i="7"/>
  <c r="AU150" i="7"/>
  <c r="AX150" i="7"/>
  <c r="BG150" i="7"/>
  <c r="BH150" i="7"/>
  <c r="BI150" i="7"/>
  <c r="BJ150" i="7"/>
  <c r="N150" i="7"/>
  <c r="CC150" i="7"/>
  <c r="O151" i="7"/>
  <c r="Q151" i="7"/>
  <c r="S151" i="7"/>
  <c r="AQ151" i="7"/>
  <c r="AS151" i="7"/>
  <c r="AU151" i="7"/>
  <c r="B152" i="7"/>
  <c r="C152" i="7"/>
  <c r="D152" i="7"/>
  <c r="E152" i="7"/>
  <c r="F152" i="7"/>
  <c r="G152" i="7"/>
  <c r="H152" i="7"/>
  <c r="I152" i="7"/>
  <c r="J152" i="7"/>
  <c r="O152" i="7"/>
  <c r="Q152" i="7"/>
  <c r="S152" i="7"/>
  <c r="V152" i="7"/>
  <c r="AE152" i="7"/>
  <c r="AF152" i="7"/>
  <c r="AG152" i="7"/>
  <c r="AH152" i="7"/>
  <c r="AI152" i="7"/>
  <c r="AM152" i="7"/>
  <c r="AN152" i="7"/>
  <c r="AO152" i="7"/>
  <c r="AQ152" i="7"/>
  <c r="AS152" i="7"/>
  <c r="AU152" i="7"/>
  <c r="AX152" i="7"/>
  <c r="BG152" i="7"/>
  <c r="BH152" i="7"/>
  <c r="BI152" i="7"/>
  <c r="BJ152" i="7"/>
  <c r="O153" i="7"/>
  <c r="Q153" i="7"/>
  <c r="S153" i="7"/>
  <c r="AQ153" i="7"/>
  <c r="AS153" i="7"/>
  <c r="AU153" i="7"/>
  <c r="B154" i="7"/>
  <c r="C154" i="7"/>
  <c r="D154" i="7"/>
  <c r="E154" i="7"/>
  <c r="F154" i="7"/>
  <c r="G154" i="7"/>
  <c r="H154" i="7"/>
  <c r="I154" i="7"/>
  <c r="J154" i="7"/>
  <c r="O154" i="7"/>
  <c r="Q154" i="7"/>
  <c r="S154" i="7"/>
  <c r="V154" i="7"/>
  <c r="AE154" i="7"/>
  <c r="AF154" i="7"/>
  <c r="AG154" i="7"/>
  <c r="AH154" i="7"/>
  <c r="AI154" i="7"/>
  <c r="AM154" i="7"/>
  <c r="AN154" i="7"/>
  <c r="AO154" i="7"/>
  <c r="AQ154" i="7"/>
  <c r="AS154" i="7"/>
  <c r="AU154" i="7"/>
  <c r="AX154" i="7"/>
  <c r="BG154" i="7"/>
  <c r="BH154" i="7"/>
  <c r="BI154" i="7"/>
  <c r="BJ154" i="7"/>
  <c r="N154" i="7"/>
  <c r="CF154" i="7"/>
  <c r="O155" i="7"/>
  <c r="Q155" i="7"/>
  <c r="S155" i="7"/>
  <c r="AQ155" i="7"/>
  <c r="AS155" i="7"/>
  <c r="AU155" i="7"/>
  <c r="AN160" i="7"/>
  <c r="AX160" i="7"/>
  <c r="I4" i="5"/>
  <c r="AN4" i="5"/>
  <c r="I5" i="5"/>
  <c r="AN5" i="5"/>
  <c r="AY5" i="5"/>
  <c r="AG7" i="5"/>
  <c r="AH7" i="5"/>
  <c r="AS7" i="5"/>
  <c r="D8" i="5"/>
  <c r="G8" i="5"/>
  <c r="P8" i="5"/>
  <c r="AG8" i="5"/>
  <c r="AH8" i="5"/>
  <c r="AS8" i="5"/>
  <c r="D9" i="5"/>
  <c r="G9" i="5"/>
  <c r="P9" i="5"/>
  <c r="AG9" i="5"/>
  <c r="AH9" i="5"/>
  <c r="AS9" i="5"/>
  <c r="D10" i="5"/>
  <c r="G10" i="5"/>
  <c r="P10" i="5"/>
  <c r="AG10" i="5"/>
  <c r="AH10" i="5"/>
  <c r="AS10" i="5"/>
  <c r="D11" i="5"/>
  <c r="G11" i="5"/>
  <c r="P11" i="5"/>
  <c r="AG11" i="5"/>
  <c r="AH11" i="5"/>
  <c r="D12" i="5"/>
  <c r="G12" i="5"/>
  <c r="AG12" i="5"/>
  <c r="AH12" i="5"/>
  <c r="AS12" i="5"/>
  <c r="D13" i="5"/>
  <c r="G13" i="5"/>
  <c r="P13" i="5"/>
  <c r="U13" i="5"/>
  <c r="Y13" i="5"/>
  <c r="AG13" i="5"/>
  <c r="AH13" i="5"/>
  <c r="AS13" i="5"/>
  <c r="AV13" i="5"/>
  <c r="AZ13" i="5"/>
  <c r="D14" i="5"/>
  <c r="G14" i="5"/>
  <c r="P14" i="5"/>
  <c r="U14" i="5"/>
  <c r="Y14" i="5"/>
  <c r="AG14" i="5"/>
  <c r="AH14" i="5"/>
  <c r="AS14" i="5"/>
  <c r="AV14" i="5"/>
  <c r="AZ14" i="5"/>
  <c r="D15" i="5"/>
  <c r="G15" i="5"/>
  <c r="P15" i="5"/>
  <c r="U15" i="5"/>
  <c r="Y15" i="5"/>
  <c r="AG15" i="5"/>
  <c r="AH15" i="5"/>
  <c r="AS15" i="5"/>
  <c r="AV15" i="5"/>
  <c r="AZ15" i="5"/>
  <c r="D16" i="5"/>
  <c r="G16" i="5"/>
  <c r="P16" i="5"/>
  <c r="AG16" i="5"/>
  <c r="AH16" i="5"/>
  <c r="D17" i="5"/>
  <c r="G17" i="5"/>
  <c r="AG17" i="5"/>
  <c r="AH17" i="5"/>
  <c r="K21" i="5"/>
  <c r="L21" i="5"/>
  <c r="M21" i="5"/>
  <c r="O21" i="5"/>
  <c r="Q21" i="5"/>
  <c r="S21" i="5"/>
  <c r="V21" i="5"/>
  <c r="AM21" i="5"/>
  <c r="AN21" i="5"/>
  <c r="AO21" i="5"/>
  <c r="AQ21" i="5"/>
  <c r="AS21" i="5"/>
  <c r="AU21" i="5"/>
  <c r="AX21" i="5"/>
  <c r="AR22" i="5"/>
  <c r="O22" i="5"/>
  <c r="Q22" i="5"/>
  <c r="S22" i="5"/>
  <c r="AQ22" i="5"/>
  <c r="AS22" i="5"/>
  <c r="AU22" i="5"/>
  <c r="O23" i="5"/>
  <c r="Q23" i="5"/>
  <c r="S23" i="5"/>
  <c r="V23" i="5"/>
  <c r="AM23" i="5"/>
  <c r="AN23" i="5"/>
  <c r="AO23" i="5"/>
  <c r="AQ23" i="5"/>
  <c r="AS23" i="5"/>
  <c r="AU23" i="5"/>
  <c r="AX23" i="5"/>
  <c r="O24" i="5"/>
  <c r="Q24" i="5"/>
  <c r="S24" i="5"/>
  <c r="AQ24" i="5"/>
  <c r="AS24" i="5"/>
  <c r="AU24" i="5"/>
  <c r="O25" i="5"/>
  <c r="Q25" i="5"/>
  <c r="S25" i="5"/>
  <c r="V25" i="5"/>
  <c r="AM25" i="5"/>
  <c r="AN25" i="5"/>
  <c r="AO25" i="5"/>
  <c r="AQ25" i="5"/>
  <c r="AS25" i="5"/>
  <c r="AU25" i="5"/>
  <c r="AX25" i="5"/>
  <c r="AP25" i="5"/>
  <c r="O26" i="5"/>
  <c r="Q26" i="5"/>
  <c r="S26" i="5"/>
  <c r="AQ26" i="5"/>
  <c r="AS26" i="5"/>
  <c r="AU26" i="5"/>
  <c r="O27" i="5"/>
  <c r="Q27" i="5"/>
  <c r="S27" i="5"/>
  <c r="V27" i="5"/>
  <c r="AM27" i="5"/>
  <c r="AN27" i="5"/>
  <c r="AO27" i="5"/>
  <c r="AQ27" i="5"/>
  <c r="AS27" i="5"/>
  <c r="AU27" i="5"/>
  <c r="AX27" i="5"/>
  <c r="CC27" i="5"/>
  <c r="O28" i="5"/>
  <c r="Q28" i="5"/>
  <c r="S28" i="5"/>
  <c r="AQ28" i="5"/>
  <c r="AS28" i="5"/>
  <c r="AU28" i="5"/>
  <c r="O29" i="5"/>
  <c r="Q29" i="5"/>
  <c r="S29" i="5"/>
  <c r="V29" i="5"/>
  <c r="AM29" i="5"/>
  <c r="AN29" i="5"/>
  <c r="AO29" i="5"/>
  <c r="AQ29" i="5"/>
  <c r="AS29" i="5"/>
  <c r="AU29" i="5"/>
  <c r="AX29" i="5"/>
  <c r="N29" i="5"/>
  <c r="O30" i="5"/>
  <c r="Q30" i="5"/>
  <c r="S30" i="5"/>
  <c r="AQ30" i="5"/>
  <c r="AS30" i="5"/>
  <c r="AU30" i="5"/>
  <c r="O31" i="5"/>
  <c r="Q31" i="5"/>
  <c r="S31" i="5"/>
  <c r="V31" i="5"/>
  <c r="AM31" i="5"/>
  <c r="AN31" i="5"/>
  <c r="AO31" i="5"/>
  <c r="AQ31" i="5"/>
  <c r="AS31" i="5"/>
  <c r="AU31" i="5"/>
  <c r="AX31" i="5"/>
  <c r="N31" i="5"/>
  <c r="O32" i="5"/>
  <c r="Q32" i="5"/>
  <c r="S32" i="5"/>
  <c r="AQ32" i="5"/>
  <c r="AS32" i="5"/>
  <c r="AU32" i="5"/>
  <c r="O33" i="5"/>
  <c r="Q33" i="5"/>
  <c r="S33" i="5"/>
  <c r="V33" i="5"/>
  <c r="AM33" i="5"/>
  <c r="AN33" i="5"/>
  <c r="AO33" i="5"/>
  <c r="AQ33" i="5"/>
  <c r="AS33" i="5"/>
  <c r="AU33" i="5"/>
  <c r="AX33" i="5"/>
  <c r="N33" i="5"/>
  <c r="O34" i="5"/>
  <c r="Q34" i="5"/>
  <c r="S34" i="5"/>
  <c r="AQ34" i="5"/>
  <c r="AS34" i="5"/>
  <c r="AU34" i="5"/>
  <c r="O35" i="5"/>
  <c r="Q35" i="5"/>
  <c r="S35" i="5"/>
  <c r="V35" i="5"/>
  <c r="AM35" i="5"/>
  <c r="AN35" i="5"/>
  <c r="AO35" i="5"/>
  <c r="AQ35" i="5"/>
  <c r="AS35" i="5"/>
  <c r="AU35" i="5"/>
  <c r="AX35" i="5"/>
  <c r="O36" i="5"/>
  <c r="Q36" i="5"/>
  <c r="S36" i="5"/>
  <c r="AQ36" i="5"/>
  <c r="AS36" i="5"/>
  <c r="AU36" i="5"/>
  <c r="O37" i="5"/>
  <c r="Q37" i="5"/>
  <c r="S37" i="5"/>
  <c r="V37" i="5"/>
  <c r="AM37" i="5"/>
  <c r="AN37" i="5"/>
  <c r="AO37" i="5"/>
  <c r="AQ37" i="5"/>
  <c r="AS37" i="5"/>
  <c r="AU37" i="5"/>
  <c r="AX37" i="5"/>
  <c r="N37" i="5"/>
  <c r="O38" i="5"/>
  <c r="Q38" i="5"/>
  <c r="S38" i="5"/>
  <c r="AQ38" i="5"/>
  <c r="AS38" i="5"/>
  <c r="AU38" i="5"/>
  <c r="O39" i="5"/>
  <c r="Q39" i="5"/>
  <c r="S39" i="5"/>
  <c r="V39" i="5"/>
  <c r="AM39" i="5"/>
  <c r="AN39" i="5"/>
  <c r="AO39" i="5"/>
  <c r="AQ39" i="5"/>
  <c r="AS39" i="5"/>
  <c r="AU39" i="5"/>
  <c r="AX39" i="5"/>
  <c r="O40" i="5"/>
  <c r="Q40" i="5"/>
  <c r="S40" i="5"/>
  <c r="AQ40" i="5"/>
  <c r="AS40" i="5"/>
  <c r="AU40" i="5"/>
  <c r="O41" i="5"/>
  <c r="Q41" i="5"/>
  <c r="S41" i="5"/>
  <c r="V41" i="5"/>
  <c r="AM41" i="5"/>
  <c r="AN41" i="5"/>
  <c r="AO41" i="5"/>
  <c r="AQ41" i="5"/>
  <c r="AS41" i="5"/>
  <c r="AU41" i="5"/>
  <c r="AX41" i="5"/>
  <c r="N41" i="5"/>
  <c r="O42" i="5"/>
  <c r="Q42" i="5"/>
  <c r="S42" i="5"/>
  <c r="AQ42" i="5"/>
  <c r="AS42" i="5"/>
  <c r="AU42" i="5"/>
  <c r="O43" i="5"/>
  <c r="Q43" i="5"/>
  <c r="S43" i="5"/>
  <c r="V43" i="5"/>
  <c r="AM43" i="5"/>
  <c r="AN43" i="5"/>
  <c r="AO43" i="5"/>
  <c r="AQ43" i="5"/>
  <c r="AS43" i="5"/>
  <c r="AU43" i="5"/>
  <c r="AX43" i="5"/>
  <c r="N43" i="5"/>
  <c r="O44" i="5"/>
  <c r="Q44" i="5"/>
  <c r="S44" i="5"/>
  <c r="AQ44" i="5"/>
  <c r="AS44" i="5"/>
  <c r="AU44" i="5"/>
  <c r="O45" i="5"/>
  <c r="Q45" i="5"/>
  <c r="S45" i="5"/>
  <c r="V45" i="5"/>
  <c r="AM45" i="5"/>
  <c r="AN45" i="5"/>
  <c r="AO45" i="5"/>
  <c r="AQ45" i="5"/>
  <c r="AS45" i="5"/>
  <c r="AU45" i="5"/>
  <c r="AX45" i="5"/>
  <c r="N45" i="5"/>
  <c r="O46" i="5"/>
  <c r="Q46" i="5"/>
  <c r="S46" i="5"/>
  <c r="AQ46" i="5"/>
  <c r="AS46" i="5"/>
  <c r="AU46" i="5"/>
  <c r="O47" i="5"/>
  <c r="Q47" i="5"/>
  <c r="S47" i="5"/>
  <c r="V47" i="5"/>
  <c r="AM47" i="5"/>
  <c r="AN47" i="5"/>
  <c r="AO47" i="5"/>
  <c r="AQ47" i="5"/>
  <c r="AS47" i="5"/>
  <c r="AU47" i="5"/>
  <c r="AX47" i="5"/>
  <c r="P48" i="5"/>
  <c r="O48" i="5"/>
  <c r="Q48" i="5"/>
  <c r="S48" i="5"/>
  <c r="AQ48" i="5"/>
  <c r="AS48" i="5"/>
  <c r="AU48" i="5"/>
  <c r="O49" i="5"/>
  <c r="Q49" i="5"/>
  <c r="S49" i="5"/>
  <c r="V49" i="5"/>
  <c r="AM49" i="5"/>
  <c r="AN49" i="5"/>
  <c r="AO49" i="5"/>
  <c r="AQ49" i="5"/>
  <c r="AS49" i="5"/>
  <c r="AU49" i="5"/>
  <c r="AX49" i="5"/>
  <c r="N49" i="5"/>
  <c r="O50" i="5"/>
  <c r="Q50" i="5"/>
  <c r="S50" i="5"/>
  <c r="AQ50" i="5"/>
  <c r="AS50" i="5"/>
  <c r="AU50" i="5"/>
  <c r="O51" i="5"/>
  <c r="Q51" i="5"/>
  <c r="S51" i="5"/>
  <c r="V51" i="5"/>
  <c r="AM51" i="5"/>
  <c r="AN51" i="5"/>
  <c r="AO51" i="5"/>
  <c r="AQ51" i="5"/>
  <c r="AS51" i="5"/>
  <c r="AU51" i="5"/>
  <c r="AX51" i="5"/>
  <c r="CC51" i="5"/>
  <c r="O52" i="5"/>
  <c r="Q52" i="5"/>
  <c r="S52" i="5"/>
  <c r="AQ52" i="5"/>
  <c r="AS52" i="5"/>
  <c r="AU52" i="5"/>
  <c r="O53" i="5"/>
  <c r="Q53" i="5"/>
  <c r="S53" i="5"/>
  <c r="V53" i="5"/>
  <c r="AM53" i="5"/>
  <c r="AN53" i="5"/>
  <c r="AO53" i="5"/>
  <c r="AQ53" i="5"/>
  <c r="AS53" i="5"/>
  <c r="AU53" i="5"/>
  <c r="AX53" i="5"/>
  <c r="N53" i="5"/>
  <c r="O54" i="5"/>
  <c r="Q54" i="5"/>
  <c r="S54" i="5"/>
  <c r="AQ54" i="5"/>
  <c r="AS54" i="5"/>
  <c r="AU54" i="5"/>
  <c r="O55" i="5"/>
  <c r="Q55" i="5"/>
  <c r="S55" i="5"/>
  <c r="V55" i="5"/>
  <c r="AM55" i="5"/>
  <c r="AN55" i="5"/>
  <c r="AO55" i="5"/>
  <c r="AQ55" i="5"/>
  <c r="AS55" i="5"/>
  <c r="AU55" i="5"/>
  <c r="AX55" i="5"/>
  <c r="N55" i="5"/>
  <c r="CG55" i="5"/>
  <c r="O56" i="5"/>
  <c r="Q56" i="5"/>
  <c r="S56" i="5"/>
  <c r="AQ56" i="5"/>
  <c r="AS56" i="5"/>
  <c r="AU56" i="5"/>
  <c r="O57" i="5"/>
  <c r="Q57" i="5"/>
  <c r="S57" i="5"/>
  <c r="V57" i="5"/>
  <c r="AM57" i="5"/>
  <c r="AN57" i="5"/>
  <c r="AO57" i="5"/>
  <c r="AQ57" i="5"/>
  <c r="AS57" i="5"/>
  <c r="AU57" i="5"/>
  <c r="AX57" i="5"/>
  <c r="N57" i="5"/>
  <c r="O58" i="5"/>
  <c r="Q58" i="5"/>
  <c r="S58" i="5"/>
  <c r="AQ58" i="5"/>
  <c r="AS58" i="5"/>
  <c r="AU58" i="5"/>
  <c r="O59" i="5"/>
  <c r="Q59" i="5"/>
  <c r="S59" i="5"/>
  <c r="V59" i="5"/>
  <c r="AM59" i="5"/>
  <c r="AN59" i="5"/>
  <c r="AO59" i="5"/>
  <c r="AQ59" i="5"/>
  <c r="AS59" i="5"/>
  <c r="AU59" i="5"/>
  <c r="AX59" i="5"/>
  <c r="O60" i="5"/>
  <c r="Q60" i="5"/>
  <c r="S60" i="5"/>
  <c r="AQ60" i="5"/>
  <c r="AS60" i="5"/>
  <c r="AU60" i="5"/>
  <c r="O61" i="5"/>
  <c r="Q61" i="5"/>
  <c r="S61" i="5"/>
  <c r="V61" i="5"/>
  <c r="AM61" i="5"/>
  <c r="AN61" i="5"/>
  <c r="AO61" i="5"/>
  <c r="AQ61" i="5"/>
  <c r="AS61" i="5"/>
  <c r="AU61" i="5"/>
  <c r="AX61" i="5"/>
  <c r="N61" i="5"/>
  <c r="O62" i="5"/>
  <c r="Q62" i="5"/>
  <c r="S62" i="5"/>
  <c r="AQ62" i="5"/>
  <c r="AS62" i="5"/>
  <c r="AU62" i="5"/>
  <c r="O63" i="5"/>
  <c r="Q63" i="5"/>
  <c r="S63" i="5"/>
  <c r="V63" i="5"/>
  <c r="AM63" i="5"/>
  <c r="AN63" i="5"/>
  <c r="AO63" i="5"/>
  <c r="AQ63" i="5"/>
  <c r="AS63" i="5"/>
  <c r="AU63" i="5"/>
  <c r="AX63" i="5"/>
  <c r="N63" i="5"/>
  <c r="O64" i="5"/>
  <c r="Q64" i="5"/>
  <c r="S64" i="5"/>
  <c r="AQ64" i="5"/>
  <c r="AS64" i="5"/>
  <c r="AU64" i="5"/>
  <c r="O65" i="5"/>
  <c r="Q65" i="5"/>
  <c r="S65" i="5"/>
  <c r="V65" i="5"/>
  <c r="AM65" i="5"/>
  <c r="AN65" i="5"/>
  <c r="AO65" i="5"/>
  <c r="AQ65" i="5"/>
  <c r="AS65" i="5"/>
  <c r="AU65" i="5"/>
  <c r="AX65" i="5"/>
  <c r="O66" i="5"/>
  <c r="Q66" i="5"/>
  <c r="S66" i="5"/>
  <c r="AQ66" i="5"/>
  <c r="AS66" i="5"/>
  <c r="AU66" i="5"/>
  <c r="O67" i="5"/>
  <c r="Q67" i="5"/>
  <c r="S67" i="5"/>
  <c r="V67" i="5"/>
  <c r="AM67" i="5"/>
  <c r="AN67" i="5"/>
  <c r="AO67" i="5"/>
  <c r="AQ67" i="5"/>
  <c r="AS67" i="5"/>
  <c r="AU67" i="5"/>
  <c r="AX67" i="5"/>
  <c r="N67" i="5"/>
  <c r="O68" i="5"/>
  <c r="Q68" i="5"/>
  <c r="S68" i="5"/>
  <c r="AQ68" i="5"/>
  <c r="AS68" i="5"/>
  <c r="AU68" i="5"/>
  <c r="O69" i="5"/>
  <c r="Q69" i="5"/>
  <c r="S69" i="5"/>
  <c r="V69" i="5"/>
  <c r="AM69" i="5"/>
  <c r="AN69" i="5"/>
  <c r="AO69" i="5"/>
  <c r="AQ69" i="5"/>
  <c r="AS69" i="5"/>
  <c r="AU69" i="5"/>
  <c r="AX69" i="5"/>
  <c r="N69" i="5"/>
  <c r="O70" i="5"/>
  <c r="Q70" i="5"/>
  <c r="S70" i="5"/>
  <c r="AQ70" i="5"/>
  <c r="AS70" i="5"/>
  <c r="AU70" i="5"/>
  <c r="O71" i="5"/>
  <c r="Q71" i="5"/>
  <c r="S71" i="5"/>
  <c r="V71" i="5"/>
  <c r="AM71" i="5"/>
  <c r="AN71" i="5"/>
  <c r="AO71" i="5"/>
  <c r="AQ71" i="5"/>
  <c r="AS71" i="5"/>
  <c r="AU71" i="5"/>
  <c r="AX71" i="5"/>
  <c r="O72" i="5"/>
  <c r="Q72" i="5"/>
  <c r="S72" i="5"/>
  <c r="AQ72" i="5"/>
  <c r="AS72" i="5"/>
  <c r="AU72" i="5"/>
  <c r="I74" i="5"/>
  <c r="AN74" i="5"/>
  <c r="I75" i="5"/>
  <c r="AN75" i="5"/>
  <c r="B79" i="5"/>
  <c r="B6" i="15" s="1"/>
  <c r="C79" i="5"/>
  <c r="D79" i="5"/>
  <c r="C6" i="15" s="1"/>
  <c r="E79" i="5"/>
  <c r="F79" i="5"/>
  <c r="G79" i="5"/>
  <c r="H6" i="15" s="1"/>
  <c r="H79" i="5"/>
  <c r="I79" i="5"/>
  <c r="J79" i="5"/>
  <c r="K79" i="5"/>
  <c r="L79" i="5"/>
  <c r="M79" i="5"/>
  <c r="O79" i="5"/>
  <c r="Q79" i="5"/>
  <c r="S79" i="5"/>
  <c r="V79" i="5"/>
  <c r="AE79" i="5"/>
  <c r="B61" i="13" s="1"/>
  <c r="AF79" i="5"/>
  <c r="AG79" i="5"/>
  <c r="C61" i="15" s="1"/>
  <c r="AH79" i="5"/>
  <c r="AI79" i="5"/>
  <c r="H61" i="15" s="1"/>
  <c r="AM79" i="5"/>
  <c r="AN79" i="5"/>
  <c r="AO79" i="5"/>
  <c r="AQ79" i="5"/>
  <c r="AS79" i="5"/>
  <c r="AU79" i="5"/>
  <c r="AX79" i="5"/>
  <c r="BG79" i="5"/>
  <c r="BH79" i="5"/>
  <c r="BI79" i="5"/>
  <c r="BJ79" i="5"/>
  <c r="N79" i="5"/>
  <c r="O80" i="5"/>
  <c r="Q80" i="5"/>
  <c r="S80" i="5"/>
  <c r="AQ80" i="5"/>
  <c r="AS80" i="5"/>
  <c r="AU80" i="5"/>
  <c r="B81" i="5"/>
  <c r="B51" i="15" s="1"/>
  <c r="C81" i="5"/>
  <c r="D81" i="5"/>
  <c r="C51" i="15" s="1"/>
  <c r="E81" i="5"/>
  <c r="F81" i="5"/>
  <c r="G81" i="5"/>
  <c r="H51" i="15" s="1"/>
  <c r="H81" i="5"/>
  <c r="I81" i="5"/>
  <c r="J81" i="5"/>
  <c r="O81" i="5"/>
  <c r="Q81" i="5"/>
  <c r="S81" i="5"/>
  <c r="V81" i="5"/>
  <c r="AE81" i="5"/>
  <c r="B106" i="13" s="1"/>
  <c r="AF81" i="5"/>
  <c r="AG81" i="5"/>
  <c r="C106" i="13" s="1"/>
  <c r="AH81" i="5"/>
  <c r="AI81" i="5"/>
  <c r="H106" i="13" s="1"/>
  <c r="AM81" i="5"/>
  <c r="AN81" i="5"/>
  <c r="AO81" i="5"/>
  <c r="AQ81" i="5"/>
  <c r="AS81" i="5"/>
  <c r="AU81" i="5"/>
  <c r="AX81" i="5"/>
  <c r="BG81" i="5"/>
  <c r="BH81" i="5"/>
  <c r="BI81" i="5"/>
  <c r="BJ81" i="5"/>
  <c r="O82" i="5"/>
  <c r="Q82" i="5"/>
  <c r="S82" i="5"/>
  <c r="AQ82" i="5"/>
  <c r="AS82" i="5"/>
  <c r="AU82" i="5"/>
  <c r="B83" i="5"/>
  <c r="B30" i="15" s="1"/>
  <c r="C83" i="5"/>
  <c r="D83" i="5"/>
  <c r="C30" i="15" s="1"/>
  <c r="E83" i="5"/>
  <c r="F83" i="5"/>
  <c r="G83" i="5"/>
  <c r="H30" i="15" s="1"/>
  <c r="H83" i="5"/>
  <c r="I83" i="5"/>
  <c r="J83" i="5"/>
  <c r="O83" i="5"/>
  <c r="Q83" i="5"/>
  <c r="S83" i="5"/>
  <c r="V83" i="5"/>
  <c r="AE83" i="5"/>
  <c r="AF83" i="5"/>
  <c r="AG83" i="5"/>
  <c r="C85" i="13" s="1"/>
  <c r="AH83" i="5"/>
  <c r="AI83" i="5"/>
  <c r="H85" i="13" s="1"/>
  <c r="AM83" i="5"/>
  <c r="AN83" i="5"/>
  <c r="AO83" i="5"/>
  <c r="AQ83" i="5"/>
  <c r="AS83" i="5"/>
  <c r="AU83" i="5"/>
  <c r="AX83" i="5"/>
  <c r="BG83" i="5"/>
  <c r="BH83" i="5"/>
  <c r="BI83" i="5"/>
  <c r="BJ83" i="5"/>
  <c r="O84" i="5"/>
  <c r="Q84" i="5"/>
  <c r="S84" i="5"/>
  <c r="AQ84" i="5"/>
  <c r="AS84" i="5"/>
  <c r="AU84" i="5"/>
  <c r="B85" i="5"/>
  <c r="B27" i="13" s="1"/>
  <c r="C85" i="5"/>
  <c r="D85" i="5"/>
  <c r="E85" i="5"/>
  <c r="F85" i="5"/>
  <c r="G85" i="5"/>
  <c r="H27" i="15" s="1"/>
  <c r="H85" i="5"/>
  <c r="I85" i="5"/>
  <c r="J85" i="5"/>
  <c r="O85" i="5"/>
  <c r="Q85" i="5"/>
  <c r="S85" i="5"/>
  <c r="V85" i="5"/>
  <c r="AE85" i="5"/>
  <c r="B82" i="13" s="1"/>
  <c r="AF85" i="5"/>
  <c r="AG85" i="5"/>
  <c r="C82" i="13" s="1"/>
  <c r="AH85" i="5"/>
  <c r="AI85" i="5"/>
  <c r="H82" i="13" s="1"/>
  <c r="H82" i="15"/>
  <c r="AM85" i="5"/>
  <c r="AN85" i="5"/>
  <c r="AO85" i="5"/>
  <c r="AQ85" i="5"/>
  <c r="AS85" i="5"/>
  <c r="AU85" i="5"/>
  <c r="AX85" i="5"/>
  <c r="BG85" i="5"/>
  <c r="BH85" i="5"/>
  <c r="BI85" i="5"/>
  <c r="BJ85" i="5"/>
  <c r="O86" i="5"/>
  <c r="Q86" i="5"/>
  <c r="S86" i="5"/>
  <c r="AQ86" i="5"/>
  <c r="AS86" i="5"/>
  <c r="AU86" i="5"/>
  <c r="B87" i="5"/>
  <c r="B18" i="13" s="1"/>
  <c r="C87" i="5"/>
  <c r="D87" i="5"/>
  <c r="C18" i="15" s="1"/>
  <c r="E87" i="5"/>
  <c r="F87" i="5"/>
  <c r="G87" i="5"/>
  <c r="H18" i="15" s="1"/>
  <c r="H87" i="5"/>
  <c r="I87" i="5"/>
  <c r="J87" i="5"/>
  <c r="O87" i="5"/>
  <c r="Q87" i="5"/>
  <c r="S87" i="5"/>
  <c r="V87" i="5"/>
  <c r="AE87" i="5"/>
  <c r="B73" i="15" s="1"/>
  <c r="AF87" i="5"/>
  <c r="AG87" i="5"/>
  <c r="C73" i="13" s="1"/>
  <c r="AH87" i="5"/>
  <c r="AI87" i="5"/>
  <c r="H73" i="13" s="1"/>
  <c r="AM87" i="5"/>
  <c r="AN87" i="5"/>
  <c r="AO87" i="5"/>
  <c r="AQ87" i="5"/>
  <c r="AS87" i="5"/>
  <c r="AU87" i="5"/>
  <c r="AX87" i="5"/>
  <c r="BG87" i="5"/>
  <c r="BH87" i="5"/>
  <c r="BI87" i="5"/>
  <c r="BJ87" i="5"/>
  <c r="O88" i="5"/>
  <c r="Q88" i="5"/>
  <c r="S88" i="5"/>
  <c r="AQ88" i="5"/>
  <c r="AS88" i="5"/>
  <c r="AU88" i="5"/>
  <c r="B89" i="5"/>
  <c r="B39" i="15" s="1"/>
  <c r="C89" i="5"/>
  <c r="D89" i="5"/>
  <c r="C39" i="15" s="1"/>
  <c r="E89" i="5"/>
  <c r="F89" i="5"/>
  <c r="G89" i="5"/>
  <c r="H39" i="15" s="1"/>
  <c r="H89" i="5"/>
  <c r="I89" i="5"/>
  <c r="J89" i="5"/>
  <c r="O89" i="5"/>
  <c r="Q89" i="5"/>
  <c r="S89" i="5"/>
  <c r="V89" i="5"/>
  <c r="AE89" i="5"/>
  <c r="B94" i="15" s="1"/>
  <c r="AF89" i="5"/>
  <c r="AG89" i="5"/>
  <c r="C94" i="15" s="1"/>
  <c r="AH89" i="5"/>
  <c r="AI89" i="5"/>
  <c r="H94" i="13" s="1"/>
  <c r="AM89" i="5"/>
  <c r="AN89" i="5"/>
  <c r="AO89" i="5"/>
  <c r="AQ89" i="5"/>
  <c r="AS89" i="5"/>
  <c r="AU89" i="5"/>
  <c r="AX89" i="5"/>
  <c r="BG89" i="5"/>
  <c r="BH89" i="5"/>
  <c r="BI89" i="5"/>
  <c r="BJ89" i="5"/>
  <c r="O90" i="5"/>
  <c r="Q90" i="5"/>
  <c r="S90" i="5"/>
  <c r="AQ90" i="5"/>
  <c r="AS90" i="5"/>
  <c r="AU90" i="5"/>
  <c r="B91" i="5"/>
  <c r="B42" i="15" s="1"/>
  <c r="C91" i="5"/>
  <c r="D91" i="5"/>
  <c r="C42" i="15" s="1"/>
  <c r="E91" i="5"/>
  <c r="F91" i="5"/>
  <c r="G91" i="5"/>
  <c r="H42" i="13" s="1"/>
  <c r="H91" i="5"/>
  <c r="I91" i="5"/>
  <c r="J91" i="5"/>
  <c r="O91" i="5"/>
  <c r="Q91" i="5"/>
  <c r="S91" i="5"/>
  <c r="V91" i="5"/>
  <c r="AE91" i="5"/>
  <c r="B97" i="13" s="1"/>
  <c r="AF91" i="5"/>
  <c r="AG91" i="5"/>
  <c r="C97" i="13" s="1"/>
  <c r="AH91" i="5"/>
  <c r="AI91" i="5"/>
  <c r="AM91" i="5"/>
  <c r="AN91" i="5"/>
  <c r="AO91" i="5"/>
  <c r="AQ91" i="5"/>
  <c r="AS91" i="5"/>
  <c r="AU91" i="5"/>
  <c r="AX91" i="5"/>
  <c r="BG91" i="5"/>
  <c r="BH91" i="5"/>
  <c r="BI91" i="5"/>
  <c r="BJ91" i="5"/>
  <c r="O92" i="5"/>
  <c r="Q92" i="5"/>
  <c r="S92" i="5"/>
  <c r="AQ92" i="5"/>
  <c r="AS92" i="5"/>
  <c r="AU92" i="5"/>
  <c r="B93" i="5"/>
  <c r="C93" i="5"/>
  <c r="D93" i="5"/>
  <c r="C15" i="15" s="1"/>
  <c r="E93" i="5"/>
  <c r="F93" i="5"/>
  <c r="G93" i="5"/>
  <c r="H15" i="15"/>
  <c r="H93" i="5"/>
  <c r="I93" i="5"/>
  <c r="J93" i="5"/>
  <c r="O93" i="5"/>
  <c r="Q93" i="5"/>
  <c r="S93" i="5"/>
  <c r="V93" i="5"/>
  <c r="AE93" i="5"/>
  <c r="B70" i="13" s="1"/>
  <c r="AF93" i="5"/>
  <c r="AG93" i="5"/>
  <c r="C70" i="13" s="1"/>
  <c r="AH93" i="5"/>
  <c r="AI93" i="5"/>
  <c r="H70" i="13" s="1"/>
  <c r="AM93" i="5"/>
  <c r="AN93" i="5"/>
  <c r="AO93" i="5"/>
  <c r="AQ93" i="5"/>
  <c r="AS93" i="5"/>
  <c r="AU93" i="5"/>
  <c r="AX93" i="5"/>
  <c r="BG93" i="5"/>
  <c r="BH93" i="5"/>
  <c r="BI93" i="5"/>
  <c r="BJ93" i="5"/>
  <c r="AP93" i="5"/>
  <c r="O94" i="5"/>
  <c r="Q94" i="5"/>
  <c r="S94" i="5"/>
  <c r="AQ94" i="5"/>
  <c r="AS94" i="5"/>
  <c r="AU94" i="5"/>
  <c r="B95" i="5"/>
  <c r="C95" i="5"/>
  <c r="D95" i="5"/>
  <c r="C12" i="15" s="1"/>
  <c r="E95" i="5"/>
  <c r="F95" i="5"/>
  <c r="G95" i="5"/>
  <c r="H12" i="15" s="1"/>
  <c r="H95" i="5"/>
  <c r="I95" i="5"/>
  <c r="J95" i="5"/>
  <c r="O95" i="5"/>
  <c r="Q95" i="5"/>
  <c r="S95" i="5"/>
  <c r="V95" i="5"/>
  <c r="AE95" i="5"/>
  <c r="B67" i="13" s="1"/>
  <c r="AF95" i="5"/>
  <c r="AG95" i="5"/>
  <c r="C67" i="13" s="1"/>
  <c r="AH95" i="5"/>
  <c r="AI95" i="5"/>
  <c r="H67" i="13" s="1"/>
  <c r="AM95" i="5"/>
  <c r="AN95" i="5"/>
  <c r="AO95" i="5"/>
  <c r="AQ95" i="5"/>
  <c r="AS95" i="5"/>
  <c r="AU95" i="5"/>
  <c r="AX95" i="5"/>
  <c r="BG95" i="5"/>
  <c r="BH95" i="5"/>
  <c r="BI95" i="5"/>
  <c r="BJ95" i="5"/>
  <c r="O96" i="5"/>
  <c r="Q96" i="5"/>
  <c r="S96" i="5"/>
  <c r="AQ96" i="5"/>
  <c r="AS96" i="5"/>
  <c r="AU96" i="5"/>
  <c r="B97" i="5"/>
  <c r="B45" i="15" s="1"/>
  <c r="C97" i="5"/>
  <c r="D97" i="5"/>
  <c r="C45" i="15" s="1"/>
  <c r="E97" i="5"/>
  <c r="F97" i="5"/>
  <c r="G97" i="5"/>
  <c r="H45" i="15" s="1"/>
  <c r="H97" i="5"/>
  <c r="I97" i="5"/>
  <c r="J97" i="5"/>
  <c r="O97" i="5"/>
  <c r="Q97" i="5"/>
  <c r="S97" i="5"/>
  <c r="V97" i="5"/>
  <c r="AE97" i="5"/>
  <c r="AF97" i="5"/>
  <c r="AG97" i="5"/>
  <c r="C100" i="13"/>
  <c r="AH97" i="5"/>
  <c r="AI97" i="5"/>
  <c r="H100" i="13" s="1"/>
  <c r="AM97" i="5"/>
  <c r="AN97" i="5"/>
  <c r="AO97" i="5"/>
  <c r="AQ97" i="5"/>
  <c r="AS97" i="5"/>
  <c r="AU97" i="5"/>
  <c r="AX97" i="5"/>
  <c r="BG97" i="5"/>
  <c r="BH97" i="5"/>
  <c r="BI97" i="5"/>
  <c r="BJ97" i="5"/>
  <c r="AR97" i="5"/>
  <c r="O98" i="5"/>
  <c r="Q98" i="5"/>
  <c r="S98" i="5"/>
  <c r="AQ98" i="5"/>
  <c r="AS98" i="5"/>
  <c r="AU98" i="5"/>
  <c r="B99" i="5"/>
  <c r="B36" i="15" s="1"/>
  <c r="C99" i="5"/>
  <c r="D99" i="5"/>
  <c r="C36" i="15" s="1"/>
  <c r="E99" i="5"/>
  <c r="F99" i="5"/>
  <c r="G99" i="5"/>
  <c r="H99" i="5"/>
  <c r="I99" i="5"/>
  <c r="J99" i="5"/>
  <c r="O99" i="5"/>
  <c r="Q99" i="5"/>
  <c r="S99" i="5"/>
  <c r="V99" i="5"/>
  <c r="AE99" i="5"/>
  <c r="B91" i="13" s="1"/>
  <c r="AF99" i="5"/>
  <c r="AG99" i="5"/>
  <c r="C91" i="13" s="1"/>
  <c r="AH99" i="5"/>
  <c r="AI99" i="5"/>
  <c r="H91" i="13" s="1"/>
  <c r="AM99" i="5"/>
  <c r="AN99" i="5"/>
  <c r="AO99" i="5"/>
  <c r="AQ99" i="5"/>
  <c r="AS99" i="5"/>
  <c r="AU99" i="5"/>
  <c r="AX99" i="5"/>
  <c r="BG99" i="5"/>
  <c r="BH99" i="5"/>
  <c r="BI99" i="5"/>
  <c r="BJ99" i="5"/>
  <c r="AP99" i="5"/>
  <c r="O100" i="5"/>
  <c r="Q100" i="5"/>
  <c r="S100" i="5"/>
  <c r="AQ100" i="5"/>
  <c r="AS100" i="5"/>
  <c r="AU100" i="5"/>
  <c r="B101" i="5"/>
  <c r="B21" i="15" s="1"/>
  <c r="C101" i="5"/>
  <c r="D101" i="5"/>
  <c r="C21" i="15" s="1"/>
  <c r="E101" i="5"/>
  <c r="F101" i="5"/>
  <c r="G101" i="5"/>
  <c r="H21" i="15" s="1"/>
  <c r="H101" i="5"/>
  <c r="I101" i="5"/>
  <c r="J101" i="5"/>
  <c r="O101" i="5"/>
  <c r="Q101" i="5"/>
  <c r="S101" i="5"/>
  <c r="V101" i="5"/>
  <c r="AE101" i="5"/>
  <c r="B76" i="13" s="1"/>
  <c r="AF101" i="5"/>
  <c r="AG101" i="5"/>
  <c r="C76" i="15"/>
  <c r="AH101" i="5"/>
  <c r="AI101" i="5"/>
  <c r="H76" i="15" s="1"/>
  <c r="AM101" i="5"/>
  <c r="AN101" i="5"/>
  <c r="AO101" i="5"/>
  <c r="AQ101" i="5"/>
  <c r="AS101" i="5"/>
  <c r="AU101" i="5"/>
  <c r="AX101" i="5"/>
  <c r="BG101" i="5"/>
  <c r="BH101" i="5"/>
  <c r="BI101" i="5"/>
  <c r="BJ101" i="5"/>
  <c r="AP101" i="5"/>
  <c r="AR101" i="5"/>
  <c r="O102" i="5"/>
  <c r="Q102" i="5"/>
  <c r="S102" i="5"/>
  <c r="AQ102" i="5"/>
  <c r="AS102" i="5"/>
  <c r="AU102" i="5"/>
  <c r="B103" i="5"/>
  <c r="C103" i="5"/>
  <c r="D103" i="5"/>
  <c r="C24" i="15" s="1"/>
  <c r="E103" i="5"/>
  <c r="F103" i="5"/>
  <c r="G103" i="5"/>
  <c r="H24" i="15" s="1"/>
  <c r="H103" i="5"/>
  <c r="I103" i="5"/>
  <c r="J103" i="5"/>
  <c r="O103" i="5"/>
  <c r="Q103" i="5"/>
  <c r="S103" i="5"/>
  <c r="V103" i="5"/>
  <c r="AE103" i="5"/>
  <c r="B79" i="13" s="1"/>
  <c r="AF103" i="5"/>
  <c r="AG103" i="5"/>
  <c r="C79" i="13" s="1"/>
  <c r="C79" i="15"/>
  <c r="AH103" i="5"/>
  <c r="AI103" i="5"/>
  <c r="H79" i="15" s="1"/>
  <c r="AM103" i="5"/>
  <c r="AN103" i="5"/>
  <c r="AO103" i="5"/>
  <c r="AQ103" i="5"/>
  <c r="AS103" i="5"/>
  <c r="AU103" i="5"/>
  <c r="AX103" i="5"/>
  <c r="BG103" i="5"/>
  <c r="BH103" i="5"/>
  <c r="BI103" i="5"/>
  <c r="BJ103" i="5"/>
  <c r="AR103" i="5"/>
  <c r="O104" i="5"/>
  <c r="Q104" i="5"/>
  <c r="S104" i="5"/>
  <c r="AQ104" i="5"/>
  <c r="AS104" i="5"/>
  <c r="AU104" i="5"/>
  <c r="B105" i="5"/>
  <c r="B33" i="15" s="1"/>
  <c r="C105" i="5"/>
  <c r="D105" i="5"/>
  <c r="C33" i="15" s="1"/>
  <c r="E105" i="5"/>
  <c r="F105" i="5"/>
  <c r="G105" i="5"/>
  <c r="H33" i="15" s="1"/>
  <c r="H105" i="5"/>
  <c r="I105" i="5"/>
  <c r="J105" i="5"/>
  <c r="O105" i="5"/>
  <c r="Q105" i="5"/>
  <c r="S105" i="5"/>
  <c r="V105" i="5"/>
  <c r="AE105" i="5"/>
  <c r="B88" i="13"/>
  <c r="AF105" i="5"/>
  <c r="AG105" i="5"/>
  <c r="C88" i="13" s="1"/>
  <c r="AH105" i="5"/>
  <c r="AI105" i="5"/>
  <c r="H88" i="13" s="1"/>
  <c r="AM105" i="5"/>
  <c r="AN105" i="5"/>
  <c r="AO105" i="5"/>
  <c r="AQ105" i="5"/>
  <c r="AS105" i="5"/>
  <c r="AU105" i="5"/>
  <c r="AX105" i="5"/>
  <c r="BG105" i="5"/>
  <c r="BH105" i="5"/>
  <c r="BI105" i="5"/>
  <c r="BJ105" i="5"/>
  <c r="AP105" i="5"/>
  <c r="O106" i="5"/>
  <c r="Q106" i="5"/>
  <c r="S106" i="5"/>
  <c r="AQ106" i="5"/>
  <c r="AS106" i="5"/>
  <c r="AU106" i="5"/>
  <c r="B107" i="5"/>
  <c r="B48" i="13" s="1"/>
  <c r="C107" i="5"/>
  <c r="D107" i="5"/>
  <c r="C48" i="15" s="1"/>
  <c r="E107" i="5"/>
  <c r="F107" i="5"/>
  <c r="G107" i="5"/>
  <c r="H48" i="15" s="1"/>
  <c r="H107" i="5"/>
  <c r="I107" i="5"/>
  <c r="J107" i="5"/>
  <c r="O107" i="5"/>
  <c r="Q107" i="5"/>
  <c r="S107" i="5"/>
  <c r="V107" i="5"/>
  <c r="AE107" i="5"/>
  <c r="B103" i="13"/>
  <c r="AF107" i="5"/>
  <c r="AG107" i="5"/>
  <c r="C103" i="13" s="1"/>
  <c r="AH107" i="5"/>
  <c r="AI107" i="5"/>
  <c r="H103" i="13" s="1"/>
  <c r="AM107" i="5"/>
  <c r="AN107" i="5"/>
  <c r="AO107" i="5"/>
  <c r="AQ107" i="5"/>
  <c r="AS107" i="5"/>
  <c r="AU107" i="5"/>
  <c r="AX107" i="5"/>
  <c r="BG107" i="5"/>
  <c r="BH107" i="5"/>
  <c r="BI107" i="5"/>
  <c r="BJ107" i="5"/>
  <c r="AP107" i="5"/>
  <c r="O108" i="5"/>
  <c r="Q108" i="5"/>
  <c r="S108" i="5"/>
  <c r="AQ108" i="5"/>
  <c r="AS108" i="5"/>
  <c r="AU108" i="5"/>
  <c r="B109" i="5"/>
  <c r="C109" i="5"/>
  <c r="D109" i="5"/>
  <c r="C9" i="15" s="1"/>
  <c r="E109" i="5"/>
  <c r="F109" i="5"/>
  <c r="G109" i="5"/>
  <c r="H9" i="15" s="1"/>
  <c r="H109" i="5"/>
  <c r="I109" i="5"/>
  <c r="J109" i="5"/>
  <c r="O109" i="5"/>
  <c r="Q109" i="5"/>
  <c r="S109" i="5"/>
  <c r="V109" i="5"/>
  <c r="AE109" i="5"/>
  <c r="B64" i="13" s="1"/>
  <c r="AF109" i="5"/>
  <c r="AG109" i="5"/>
  <c r="C64" i="13" s="1"/>
  <c r="AH109" i="5"/>
  <c r="AI109" i="5"/>
  <c r="H64" i="15" s="1"/>
  <c r="AM109" i="5"/>
  <c r="AN109" i="5"/>
  <c r="AO109" i="5"/>
  <c r="AQ109" i="5"/>
  <c r="AS109" i="5"/>
  <c r="AU109" i="5"/>
  <c r="AX109" i="5"/>
  <c r="BG109" i="5"/>
  <c r="BH109" i="5"/>
  <c r="BI109" i="5"/>
  <c r="BJ109" i="5"/>
  <c r="AP109" i="5"/>
  <c r="O110" i="5"/>
  <c r="Q110" i="5"/>
  <c r="S110" i="5"/>
  <c r="AQ110" i="5"/>
  <c r="AS110" i="5"/>
  <c r="AU110" i="5"/>
  <c r="B111" i="5"/>
  <c r="C111" i="5"/>
  <c r="D111" i="5"/>
  <c r="E111" i="5"/>
  <c r="F111" i="5"/>
  <c r="G111" i="5"/>
  <c r="H111" i="5"/>
  <c r="I111" i="5"/>
  <c r="J111" i="5"/>
  <c r="O111" i="5"/>
  <c r="Q111" i="5"/>
  <c r="S111" i="5"/>
  <c r="V111" i="5"/>
  <c r="AE111" i="5"/>
  <c r="AF111" i="5"/>
  <c r="AG111" i="5"/>
  <c r="AH111" i="5"/>
  <c r="AI111" i="5"/>
  <c r="AM111" i="5"/>
  <c r="AN111" i="5"/>
  <c r="AO111" i="5"/>
  <c r="AQ111" i="5"/>
  <c r="AS111" i="5"/>
  <c r="AU111" i="5"/>
  <c r="AX111" i="5"/>
  <c r="BG111" i="5"/>
  <c r="BH111" i="5"/>
  <c r="BI111" i="5"/>
  <c r="BJ111" i="5"/>
  <c r="CD111" i="5"/>
  <c r="O112" i="5"/>
  <c r="Q112" i="5"/>
  <c r="S112" i="5"/>
  <c r="AQ112" i="5"/>
  <c r="AS112" i="5"/>
  <c r="AU112" i="5"/>
  <c r="B113" i="5"/>
  <c r="C113" i="5"/>
  <c r="D113" i="5"/>
  <c r="E113" i="5"/>
  <c r="F113" i="5"/>
  <c r="G113" i="5"/>
  <c r="H113" i="5"/>
  <c r="I113" i="5"/>
  <c r="J113" i="5"/>
  <c r="O113" i="5"/>
  <c r="Q113" i="5"/>
  <c r="S113" i="5"/>
  <c r="V113" i="5"/>
  <c r="AE113" i="5"/>
  <c r="AF113" i="5"/>
  <c r="AG113" i="5"/>
  <c r="AH113" i="5"/>
  <c r="AI113" i="5"/>
  <c r="AM113" i="5"/>
  <c r="AN113" i="5"/>
  <c r="AO113" i="5"/>
  <c r="AQ113" i="5"/>
  <c r="AS113" i="5"/>
  <c r="AU113" i="5"/>
  <c r="AX113" i="5"/>
  <c r="BG113" i="5"/>
  <c r="BH113" i="5"/>
  <c r="BI113" i="5"/>
  <c r="BJ113" i="5"/>
  <c r="AP113" i="5"/>
  <c r="AR114" i="5"/>
  <c r="O114" i="5"/>
  <c r="Q114" i="5"/>
  <c r="S114" i="5"/>
  <c r="AQ114" i="5"/>
  <c r="AS114" i="5"/>
  <c r="AU114" i="5"/>
  <c r="B115" i="5"/>
  <c r="C115" i="5"/>
  <c r="D115" i="5"/>
  <c r="E115" i="5"/>
  <c r="F115" i="5"/>
  <c r="G115" i="5"/>
  <c r="H115" i="5"/>
  <c r="I115" i="5"/>
  <c r="J115" i="5"/>
  <c r="O115" i="5"/>
  <c r="Q115" i="5"/>
  <c r="S115" i="5"/>
  <c r="V115" i="5"/>
  <c r="AE115" i="5"/>
  <c r="AF115" i="5"/>
  <c r="AG115" i="5"/>
  <c r="AH115" i="5"/>
  <c r="AI115" i="5"/>
  <c r="AM115" i="5"/>
  <c r="AN115" i="5"/>
  <c r="AO115" i="5"/>
  <c r="AQ115" i="5"/>
  <c r="AS115" i="5"/>
  <c r="AU115" i="5"/>
  <c r="AX115" i="5"/>
  <c r="BG115" i="5"/>
  <c r="BH115" i="5"/>
  <c r="BI115" i="5"/>
  <c r="BJ115" i="5"/>
  <c r="AP115" i="5"/>
  <c r="P115" i="5"/>
  <c r="O116" i="5"/>
  <c r="Q116" i="5"/>
  <c r="S116" i="5"/>
  <c r="AQ116" i="5"/>
  <c r="AS116" i="5"/>
  <c r="AU116" i="5"/>
  <c r="B117" i="5"/>
  <c r="C117" i="5"/>
  <c r="D117" i="5"/>
  <c r="E117" i="5"/>
  <c r="F117" i="5"/>
  <c r="G117" i="5"/>
  <c r="H117" i="5"/>
  <c r="I117" i="5"/>
  <c r="J117" i="5"/>
  <c r="O117" i="5"/>
  <c r="Q117" i="5"/>
  <c r="S117" i="5"/>
  <c r="V117" i="5"/>
  <c r="AE117" i="5"/>
  <c r="AF117" i="5"/>
  <c r="AG117" i="5"/>
  <c r="AH117" i="5"/>
  <c r="AI117" i="5"/>
  <c r="AM117" i="5"/>
  <c r="AN117" i="5"/>
  <c r="AO117" i="5"/>
  <c r="AQ117" i="5"/>
  <c r="AS117" i="5"/>
  <c r="AU117" i="5"/>
  <c r="AX117" i="5"/>
  <c r="BG117" i="5"/>
  <c r="BH117" i="5"/>
  <c r="BI117" i="5"/>
  <c r="BJ117" i="5"/>
  <c r="CD117" i="5"/>
  <c r="O118" i="5"/>
  <c r="Q118" i="5"/>
  <c r="S118" i="5"/>
  <c r="AQ118" i="5"/>
  <c r="AS118" i="5"/>
  <c r="AU118" i="5"/>
  <c r="B119" i="5"/>
  <c r="C119" i="5"/>
  <c r="D119" i="5"/>
  <c r="E119" i="5"/>
  <c r="F119" i="5"/>
  <c r="G119" i="5"/>
  <c r="H119" i="5"/>
  <c r="I119" i="5"/>
  <c r="J119" i="5"/>
  <c r="O119" i="5"/>
  <c r="Q119" i="5"/>
  <c r="S119" i="5"/>
  <c r="V119" i="5"/>
  <c r="AE119" i="5"/>
  <c r="AF119" i="5"/>
  <c r="AG119" i="5"/>
  <c r="AH119" i="5"/>
  <c r="AI119" i="5"/>
  <c r="AM119" i="5"/>
  <c r="AN119" i="5"/>
  <c r="AO119" i="5"/>
  <c r="AQ119" i="5"/>
  <c r="AS119" i="5"/>
  <c r="AU119" i="5"/>
  <c r="AX119" i="5"/>
  <c r="BG119" i="5"/>
  <c r="BH119" i="5"/>
  <c r="BI119" i="5"/>
  <c r="BJ119" i="5"/>
  <c r="AP119" i="5"/>
  <c r="O120" i="5"/>
  <c r="Q120" i="5"/>
  <c r="S120" i="5"/>
  <c r="AQ120" i="5"/>
  <c r="AS120" i="5"/>
  <c r="AU120" i="5"/>
  <c r="B121" i="5"/>
  <c r="C121" i="5"/>
  <c r="D121" i="5"/>
  <c r="E121" i="5"/>
  <c r="F121" i="5"/>
  <c r="G121" i="5"/>
  <c r="H121" i="5"/>
  <c r="I121" i="5"/>
  <c r="J121" i="5"/>
  <c r="O121" i="5"/>
  <c r="Q121" i="5"/>
  <c r="S121" i="5"/>
  <c r="V121" i="5"/>
  <c r="AE121" i="5"/>
  <c r="AF121" i="5"/>
  <c r="AG121" i="5"/>
  <c r="AH121" i="5"/>
  <c r="AI121" i="5"/>
  <c r="AM121" i="5"/>
  <c r="AN121" i="5"/>
  <c r="AO121" i="5"/>
  <c r="AQ121" i="5"/>
  <c r="AS121" i="5"/>
  <c r="AU121" i="5"/>
  <c r="AX121" i="5"/>
  <c r="BG121" i="5"/>
  <c r="BH121" i="5"/>
  <c r="BI121" i="5"/>
  <c r="BJ121" i="5"/>
  <c r="P122" i="5"/>
  <c r="O122" i="5"/>
  <c r="Q122" i="5"/>
  <c r="S122" i="5"/>
  <c r="AQ122" i="5"/>
  <c r="AS122" i="5"/>
  <c r="AU122" i="5"/>
  <c r="B123" i="5"/>
  <c r="C123" i="5"/>
  <c r="D123" i="5"/>
  <c r="E123" i="5"/>
  <c r="F123" i="5"/>
  <c r="G123" i="5"/>
  <c r="H123" i="5"/>
  <c r="I123" i="5"/>
  <c r="J123" i="5"/>
  <c r="O123" i="5"/>
  <c r="Q123" i="5"/>
  <c r="S123" i="5"/>
  <c r="V123" i="5"/>
  <c r="AE123" i="5"/>
  <c r="AF123" i="5"/>
  <c r="AG123" i="5"/>
  <c r="AH123" i="5"/>
  <c r="AI123" i="5"/>
  <c r="AM123" i="5"/>
  <c r="AN123" i="5"/>
  <c r="AO123" i="5"/>
  <c r="AQ123" i="5"/>
  <c r="AS123" i="5"/>
  <c r="AU123" i="5"/>
  <c r="AX123" i="5"/>
  <c r="BG123" i="5"/>
  <c r="BH123" i="5"/>
  <c r="BI123" i="5"/>
  <c r="BJ123" i="5"/>
  <c r="AP123" i="5"/>
  <c r="O124" i="5"/>
  <c r="Q124" i="5"/>
  <c r="S124" i="5"/>
  <c r="AQ124" i="5"/>
  <c r="AS124" i="5"/>
  <c r="AU124" i="5"/>
  <c r="B125" i="5"/>
  <c r="C125" i="5"/>
  <c r="D125" i="5"/>
  <c r="E125" i="5"/>
  <c r="F125" i="5"/>
  <c r="G125" i="5"/>
  <c r="H125" i="5"/>
  <c r="I125" i="5"/>
  <c r="J125" i="5"/>
  <c r="O125" i="5"/>
  <c r="Q125" i="5"/>
  <c r="S125" i="5"/>
  <c r="V125" i="5"/>
  <c r="AE125" i="5"/>
  <c r="AF125" i="5"/>
  <c r="AG125" i="5"/>
  <c r="AH125" i="5"/>
  <c r="AI125" i="5"/>
  <c r="AM125" i="5"/>
  <c r="AN125" i="5"/>
  <c r="AO125" i="5"/>
  <c r="AQ125" i="5"/>
  <c r="AS125" i="5"/>
  <c r="AU125" i="5"/>
  <c r="AX125" i="5"/>
  <c r="BG125" i="5"/>
  <c r="BH125" i="5"/>
  <c r="BI125" i="5"/>
  <c r="BJ125" i="5"/>
  <c r="AP125" i="5"/>
  <c r="O126" i="5"/>
  <c r="Q126" i="5"/>
  <c r="S126" i="5"/>
  <c r="AQ126" i="5"/>
  <c r="AS126" i="5"/>
  <c r="AU126" i="5"/>
  <c r="B127" i="5"/>
  <c r="C127" i="5"/>
  <c r="D127" i="5"/>
  <c r="E127" i="5"/>
  <c r="F127" i="5"/>
  <c r="G127" i="5"/>
  <c r="H127" i="5"/>
  <c r="I127" i="5"/>
  <c r="J127" i="5"/>
  <c r="O127" i="5"/>
  <c r="Q127" i="5"/>
  <c r="S127" i="5"/>
  <c r="V127" i="5"/>
  <c r="AE127" i="5"/>
  <c r="AF127" i="5"/>
  <c r="AG127" i="5"/>
  <c r="AH127" i="5"/>
  <c r="AI127" i="5"/>
  <c r="AM127" i="5"/>
  <c r="AN127" i="5"/>
  <c r="AO127" i="5"/>
  <c r="AQ127" i="5"/>
  <c r="AS127" i="5"/>
  <c r="AU127" i="5"/>
  <c r="AX127" i="5"/>
  <c r="BG127" i="5"/>
  <c r="BH127" i="5"/>
  <c r="BI127" i="5"/>
  <c r="BJ127" i="5"/>
  <c r="O128" i="5"/>
  <c r="Q128" i="5"/>
  <c r="S128" i="5"/>
  <c r="AQ128" i="5"/>
  <c r="AS128" i="5"/>
  <c r="AU128" i="5"/>
  <c r="B129" i="5"/>
  <c r="C129" i="5"/>
  <c r="D129" i="5"/>
  <c r="E129" i="5"/>
  <c r="F129" i="5"/>
  <c r="G129" i="5"/>
  <c r="H129" i="5"/>
  <c r="I129" i="5"/>
  <c r="J129" i="5"/>
  <c r="O129" i="5"/>
  <c r="Q129" i="5"/>
  <c r="S129" i="5"/>
  <c r="V129" i="5"/>
  <c r="AE129" i="5"/>
  <c r="AF129" i="5"/>
  <c r="AG129" i="5"/>
  <c r="AH129" i="5"/>
  <c r="AI129" i="5"/>
  <c r="AM129" i="5"/>
  <c r="AN129" i="5"/>
  <c r="AO129" i="5"/>
  <c r="AQ129" i="5"/>
  <c r="AS129" i="5"/>
  <c r="AU129" i="5"/>
  <c r="AX129" i="5"/>
  <c r="BG129" i="5"/>
  <c r="BH129" i="5"/>
  <c r="BI129" i="5"/>
  <c r="BJ129" i="5"/>
  <c r="AP129" i="5"/>
  <c r="O130" i="5"/>
  <c r="Q130" i="5"/>
  <c r="S130" i="5"/>
  <c r="AQ130" i="5"/>
  <c r="AS130" i="5"/>
  <c r="AU130" i="5"/>
  <c r="B131" i="5"/>
  <c r="C131" i="5"/>
  <c r="D131" i="5"/>
  <c r="E131" i="5"/>
  <c r="F131" i="5"/>
  <c r="G131" i="5"/>
  <c r="H131" i="5"/>
  <c r="I131" i="5"/>
  <c r="J131" i="5"/>
  <c r="O131" i="5"/>
  <c r="Q131" i="5"/>
  <c r="S131" i="5"/>
  <c r="V131" i="5"/>
  <c r="AE131" i="5"/>
  <c r="AF131" i="5"/>
  <c r="AG131" i="5"/>
  <c r="AH131" i="5"/>
  <c r="AI131" i="5"/>
  <c r="AM131" i="5"/>
  <c r="AN131" i="5"/>
  <c r="AO131" i="5"/>
  <c r="AQ131" i="5"/>
  <c r="AS131" i="5"/>
  <c r="AU131" i="5"/>
  <c r="AX131" i="5"/>
  <c r="BG131" i="5"/>
  <c r="BH131" i="5"/>
  <c r="BI131" i="5"/>
  <c r="BJ131" i="5"/>
  <c r="O132" i="5"/>
  <c r="Q132" i="5"/>
  <c r="S132" i="5"/>
  <c r="AQ132" i="5"/>
  <c r="AS132" i="5"/>
  <c r="AU132" i="5"/>
  <c r="B133" i="5"/>
  <c r="C133" i="5"/>
  <c r="D133" i="5"/>
  <c r="E133" i="5"/>
  <c r="F133" i="5"/>
  <c r="G133" i="5"/>
  <c r="H133" i="5"/>
  <c r="I133" i="5"/>
  <c r="J133" i="5"/>
  <c r="O133" i="5"/>
  <c r="Q133" i="5"/>
  <c r="S133" i="5"/>
  <c r="V133" i="5"/>
  <c r="AE133" i="5"/>
  <c r="AF133" i="5"/>
  <c r="AG133" i="5"/>
  <c r="AH133" i="5"/>
  <c r="AI133" i="5"/>
  <c r="AM133" i="5"/>
  <c r="AN133" i="5"/>
  <c r="AO133" i="5"/>
  <c r="AQ133" i="5"/>
  <c r="AS133" i="5"/>
  <c r="AU133" i="5"/>
  <c r="AX133" i="5"/>
  <c r="BG133" i="5"/>
  <c r="BH133" i="5"/>
  <c r="BI133" i="5"/>
  <c r="BJ133" i="5"/>
  <c r="AP133" i="5"/>
  <c r="O134" i="5"/>
  <c r="Q134" i="5"/>
  <c r="S134" i="5"/>
  <c r="AQ134" i="5"/>
  <c r="AS134" i="5"/>
  <c r="AU134" i="5"/>
  <c r="B135" i="5"/>
  <c r="C135" i="5"/>
  <c r="D135" i="5"/>
  <c r="E135" i="5"/>
  <c r="F135" i="5"/>
  <c r="G135" i="5"/>
  <c r="H135" i="5"/>
  <c r="I135" i="5"/>
  <c r="J135" i="5"/>
  <c r="O135" i="5"/>
  <c r="Q135" i="5"/>
  <c r="S135" i="5"/>
  <c r="V135" i="5"/>
  <c r="AE135" i="5"/>
  <c r="AF135" i="5"/>
  <c r="AG135" i="5"/>
  <c r="AH135" i="5"/>
  <c r="AI135" i="5"/>
  <c r="AM135" i="5"/>
  <c r="AN135" i="5"/>
  <c r="AO135" i="5"/>
  <c r="AQ135" i="5"/>
  <c r="AS135" i="5"/>
  <c r="AU135" i="5"/>
  <c r="AX135" i="5"/>
  <c r="BG135" i="5"/>
  <c r="BH135" i="5"/>
  <c r="BI135" i="5"/>
  <c r="BJ135" i="5"/>
  <c r="AP135" i="5"/>
  <c r="O136" i="5"/>
  <c r="Q136" i="5"/>
  <c r="S136" i="5"/>
  <c r="AQ136" i="5"/>
  <c r="AS136" i="5"/>
  <c r="AU136" i="5"/>
  <c r="B137" i="5"/>
  <c r="C137" i="5"/>
  <c r="D137" i="5"/>
  <c r="E137" i="5"/>
  <c r="F137" i="5"/>
  <c r="G137" i="5"/>
  <c r="H137" i="5"/>
  <c r="I137" i="5"/>
  <c r="J137" i="5"/>
  <c r="O137" i="5"/>
  <c r="Q137" i="5"/>
  <c r="S137" i="5"/>
  <c r="V137" i="5"/>
  <c r="AE137" i="5"/>
  <c r="AF137" i="5"/>
  <c r="AG137" i="5"/>
  <c r="AH137" i="5"/>
  <c r="AI137" i="5"/>
  <c r="AM137" i="5"/>
  <c r="AN137" i="5"/>
  <c r="AO137" i="5"/>
  <c r="AQ137" i="5"/>
  <c r="AS137" i="5"/>
  <c r="AU137" i="5"/>
  <c r="AX137" i="5"/>
  <c r="BG137" i="5"/>
  <c r="BH137" i="5"/>
  <c r="BI137" i="5"/>
  <c r="BJ137" i="5"/>
  <c r="AP137" i="5"/>
  <c r="AR137" i="5"/>
  <c r="O138" i="5"/>
  <c r="Q138" i="5"/>
  <c r="S138" i="5"/>
  <c r="AQ138" i="5"/>
  <c r="AS138" i="5"/>
  <c r="AU138" i="5"/>
  <c r="B139" i="5"/>
  <c r="C139" i="5"/>
  <c r="D139" i="5"/>
  <c r="E139" i="5"/>
  <c r="F139" i="5"/>
  <c r="G139" i="5"/>
  <c r="H139" i="5"/>
  <c r="I139" i="5"/>
  <c r="J139" i="5"/>
  <c r="O139" i="5"/>
  <c r="Q139" i="5"/>
  <c r="S139" i="5"/>
  <c r="V139" i="5"/>
  <c r="AE139" i="5"/>
  <c r="AF139" i="5"/>
  <c r="AG139" i="5"/>
  <c r="AH139" i="5"/>
  <c r="AI139" i="5"/>
  <c r="AM139" i="5"/>
  <c r="AN139" i="5"/>
  <c r="AO139" i="5"/>
  <c r="AQ139" i="5"/>
  <c r="AS139" i="5"/>
  <c r="AU139" i="5"/>
  <c r="AX139" i="5"/>
  <c r="BG139" i="5"/>
  <c r="BH139" i="5"/>
  <c r="BI139" i="5"/>
  <c r="BJ139" i="5"/>
  <c r="AP139" i="5"/>
  <c r="O140" i="5"/>
  <c r="Q140" i="5"/>
  <c r="S140" i="5"/>
  <c r="AQ140" i="5"/>
  <c r="AS140" i="5"/>
  <c r="AU140" i="5"/>
  <c r="B141" i="5"/>
  <c r="C141" i="5"/>
  <c r="D141" i="5"/>
  <c r="E141" i="5"/>
  <c r="F141" i="5"/>
  <c r="G141" i="5"/>
  <c r="H141" i="5"/>
  <c r="I141" i="5"/>
  <c r="J141" i="5"/>
  <c r="O141" i="5"/>
  <c r="Q141" i="5"/>
  <c r="S141" i="5"/>
  <c r="V141" i="5"/>
  <c r="AE141" i="5"/>
  <c r="AF141" i="5"/>
  <c r="AG141" i="5"/>
  <c r="AH141" i="5"/>
  <c r="AI141" i="5"/>
  <c r="AM141" i="5"/>
  <c r="AN141" i="5"/>
  <c r="AO141" i="5"/>
  <c r="AQ141" i="5"/>
  <c r="AS141" i="5"/>
  <c r="AU141" i="5"/>
  <c r="AX141" i="5"/>
  <c r="BG141" i="5"/>
  <c r="BH141" i="5"/>
  <c r="BI141" i="5"/>
  <c r="BJ141" i="5"/>
  <c r="CC141" i="5"/>
  <c r="O142" i="5"/>
  <c r="Q142" i="5"/>
  <c r="S142" i="5"/>
  <c r="AQ142" i="5"/>
  <c r="AS142" i="5"/>
  <c r="AU142" i="5"/>
  <c r="B143" i="5"/>
  <c r="C143" i="5"/>
  <c r="D143" i="5"/>
  <c r="E143" i="5"/>
  <c r="F143" i="5"/>
  <c r="G143" i="5"/>
  <c r="H143" i="5"/>
  <c r="I143" i="5"/>
  <c r="J143" i="5"/>
  <c r="O143" i="5"/>
  <c r="Q143" i="5"/>
  <c r="S143" i="5"/>
  <c r="V143" i="5"/>
  <c r="AE143" i="5"/>
  <c r="AF143" i="5"/>
  <c r="AG143" i="5"/>
  <c r="AH143" i="5"/>
  <c r="AI143" i="5"/>
  <c r="AM143" i="5"/>
  <c r="AN143" i="5"/>
  <c r="AO143" i="5"/>
  <c r="AQ143" i="5"/>
  <c r="AS143" i="5"/>
  <c r="AU143" i="5"/>
  <c r="AX143" i="5"/>
  <c r="BG143" i="5"/>
  <c r="BH143" i="5"/>
  <c r="BI143" i="5"/>
  <c r="BJ143" i="5"/>
  <c r="O144" i="5"/>
  <c r="Q144" i="5"/>
  <c r="S144" i="5"/>
  <c r="AQ144" i="5"/>
  <c r="AS144" i="5"/>
  <c r="AU144" i="5"/>
  <c r="B145" i="5"/>
  <c r="C145" i="5"/>
  <c r="D145" i="5"/>
  <c r="E145" i="5"/>
  <c r="F145" i="5"/>
  <c r="G145" i="5"/>
  <c r="H145" i="5"/>
  <c r="I145" i="5"/>
  <c r="J145" i="5"/>
  <c r="O145" i="5"/>
  <c r="Q145" i="5"/>
  <c r="S145" i="5"/>
  <c r="V145" i="5"/>
  <c r="AE145" i="5"/>
  <c r="AF145" i="5"/>
  <c r="AG145" i="5"/>
  <c r="AH145" i="5"/>
  <c r="AI145" i="5"/>
  <c r="AM145" i="5"/>
  <c r="AN145" i="5"/>
  <c r="AO145" i="5"/>
  <c r="AQ145" i="5"/>
  <c r="AS145" i="5"/>
  <c r="AU145" i="5"/>
  <c r="AX145" i="5"/>
  <c r="BG145" i="5"/>
  <c r="BH145" i="5"/>
  <c r="BI145" i="5"/>
  <c r="BJ145" i="5"/>
  <c r="O146" i="5"/>
  <c r="Q146" i="5"/>
  <c r="S146" i="5"/>
  <c r="AQ146" i="5"/>
  <c r="AS146" i="5"/>
  <c r="AU146" i="5"/>
  <c r="B147" i="5"/>
  <c r="C147" i="5"/>
  <c r="D147" i="5"/>
  <c r="E147" i="5"/>
  <c r="F147" i="5"/>
  <c r="G147" i="5"/>
  <c r="H147" i="5"/>
  <c r="I147" i="5"/>
  <c r="J147" i="5"/>
  <c r="O147" i="5"/>
  <c r="Q147" i="5"/>
  <c r="S147" i="5"/>
  <c r="V147" i="5"/>
  <c r="AE147" i="5"/>
  <c r="AF147" i="5"/>
  <c r="AG147" i="5"/>
  <c r="AH147" i="5"/>
  <c r="AI147" i="5"/>
  <c r="AM147" i="5"/>
  <c r="AN147" i="5"/>
  <c r="AO147" i="5"/>
  <c r="AQ147" i="5"/>
  <c r="AS147" i="5"/>
  <c r="AU147" i="5"/>
  <c r="AX147" i="5"/>
  <c r="BG147" i="5"/>
  <c r="BH147" i="5"/>
  <c r="BI147" i="5"/>
  <c r="BJ147" i="5"/>
  <c r="O148" i="5"/>
  <c r="Q148" i="5"/>
  <c r="S148" i="5"/>
  <c r="AQ148" i="5"/>
  <c r="AS148" i="5"/>
  <c r="AU148" i="5"/>
  <c r="B149" i="5"/>
  <c r="C149" i="5"/>
  <c r="D149" i="5"/>
  <c r="E149" i="5"/>
  <c r="F149" i="5"/>
  <c r="G149" i="5"/>
  <c r="H149" i="5"/>
  <c r="I149" i="5"/>
  <c r="J149" i="5"/>
  <c r="O149" i="5"/>
  <c r="Q149" i="5"/>
  <c r="S149" i="5"/>
  <c r="V149" i="5"/>
  <c r="AE149" i="5"/>
  <c r="AF149" i="5"/>
  <c r="AG149" i="5"/>
  <c r="AH149" i="5"/>
  <c r="AI149" i="5"/>
  <c r="AM149" i="5"/>
  <c r="AN149" i="5"/>
  <c r="AO149" i="5"/>
  <c r="AQ149" i="5"/>
  <c r="AS149" i="5"/>
  <c r="AU149" i="5"/>
  <c r="AX149" i="5"/>
  <c r="BG149" i="5"/>
  <c r="BH149" i="5"/>
  <c r="BI149" i="5"/>
  <c r="BJ149" i="5"/>
  <c r="CG149" i="5"/>
  <c r="O150" i="5"/>
  <c r="Q150" i="5"/>
  <c r="S150" i="5"/>
  <c r="AQ150" i="5"/>
  <c r="AS150" i="5"/>
  <c r="AU150" i="5"/>
  <c r="B151" i="5"/>
  <c r="C151" i="5"/>
  <c r="D151" i="5"/>
  <c r="E151" i="5"/>
  <c r="F151" i="5"/>
  <c r="G151" i="5"/>
  <c r="H151" i="5"/>
  <c r="I151" i="5"/>
  <c r="J151" i="5"/>
  <c r="O151" i="5"/>
  <c r="Q151" i="5"/>
  <c r="S151" i="5"/>
  <c r="V151" i="5"/>
  <c r="AE151" i="5"/>
  <c r="AF151" i="5"/>
  <c r="AG151" i="5"/>
  <c r="AH151" i="5"/>
  <c r="AI151" i="5"/>
  <c r="AM151" i="5"/>
  <c r="AN151" i="5"/>
  <c r="AO151" i="5"/>
  <c r="AQ151" i="5"/>
  <c r="AS151" i="5"/>
  <c r="AU151" i="5"/>
  <c r="AX151" i="5"/>
  <c r="BG151" i="5"/>
  <c r="BH151" i="5"/>
  <c r="BI151" i="5"/>
  <c r="BJ151" i="5"/>
  <c r="O152" i="5"/>
  <c r="Q152" i="5"/>
  <c r="S152" i="5"/>
  <c r="AQ152" i="5"/>
  <c r="AS152" i="5"/>
  <c r="AU152" i="5"/>
  <c r="B153" i="5"/>
  <c r="C153" i="5"/>
  <c r="D153" i="5"/>
  <c r="E153" i="5"/>
  <c r="F153" i="5"/>
  <c r="G153" i="5"/>
  <c r="H153" i="5"/>
  <c r="I153" i="5"/>
  <c r="J153" i="5"/>
  <c r="O153" i="5"/>
  <c r="Q153" i="5"/>
  <c r="S153" i="5"/>
  <c r="V153" i="5"/>
  <c r="AE153" i="5"/>
  <c r="AF153" i="5"/>
  <c r="AG153" i="5"/>
  <c r="AH153" i="5"/>
  <c r="AI153" i="5"/>
  <c r="AM153" i="5"/>
  <c r="AN153" i="5"/>
  <c r="AO153" i="5"/>
  <c r="AQ153" i="5"/>
  <c r="AS153" i="5"/>
  <c r="AU153" i="5"/>
  <c r="AX153" i="5"/>
  <c r="BG153" i="5"/>
  <c r="BH153" i="5"/>
  <c r="BI153" i="5"/>
  <c r="BJ153" i="5"/>
  <c r="AR153" i="5"/>
  <c r="O154" i="5"/>
  <c r="Q154" i="5"/>
  <c r="S154" i="5"/>
  <c r="AQ154" i="5"/>
  <c r="AS154" i="5"/>
  <c r="AU154" i="5"/>
  <c r="B155" i="5"/>
  <c r="C155" i="5"/>
  <c r="D155" i="5"/>
  <c r="E155" i="5"/>
  <c r="F155" i="5"/>
  <c r="G155" i="5"/>
  <c r="H155" i="5"/>
  <c r="I155" i="5"/>
  <c r="J155" i="5"/>
  <c r="O155" i="5"/>
  <c r="Q155" i="5"/>
  <c r="S155" i="5"/>
  <c r="V155" i="5"/>
  <c r="AE155" i="5"/>
  <c r="AF155" i="5"/>
  <c r="AG155" i="5"/>
  <c r="AH155" i="5"/>
  <c r="AI155" i="5"/>
  <c r="AM155" i="5"/>
  <c r="AN155" i="5"/>
  <c r="AO155" i="5"/>
  <c r="AQ155" i="5"/>
  <c r="AS155" i="5"/>
  <c r="AU155" i="5"/>
  <c r="AX155" i="5"/>
  <c r="BG155" i="5"/>
  <c r="BH155" i="5"/>
  <c r="BI155" i="5"/>
  <c r="BJ155" i="5"/>
  <c r="O156" i="5"/>
  <c r="Q156" i="5"/>
  <c r="S156" i="5"/>
  <c r="AQ156" i="5"/>
  <c r="AS156" i="5"/>
  <c r="AU156" i="5"/>
  <c r="B157" i="5"/>
  <c r="C157" i="5"/>
  <c r="D157" i="5"/>
  <c r="E157" i="5"/>
  <c r="F157" i="5"/>
  <c r="G157" i="5"/>
  <c r="H157" i="5"/>
  <c r="I157" i="5"/>
  <c r="J157" i="5"/>
  <c r="O157" i="5"/>
  <c r="Q157" i="5"/>
  <c r="S157" i="5"/>
  <c r="V157" i="5"/>
  <c r="AE157" i="5"/>
  <c r="AF157" i="5"/>
  <c r="AG157" i="5"/>
  <c r="AH157" i="5"/>
  <c r="AI157" i="5"/>
  <c r="AM157" i="5"/>
  <c r="AN157" i="5"/>
  <c r="AO157" i="5"/>
  <c r="AQ157" i="5"/>
  <c r="AS157" i="5"/>
  <c r="AU157" i="5"/>
  <c r="AX157" i="5"/>
  <c r="BG157" i="5"/>
  <c r="BH157" i="5"/>
  <c r="BI157" i="5"/>
  <c r="BJ157" i="5"/>
  <c r="O158" i="5"/>
  <c r="Q158" i="5"/>
  <c r="S158" i="5"/>
  <c r="AQ158" i="5"/>
  <c r="AS158" i="5"/>
  <c r="AU158" i="5"/>
  <c r="B159" i="5"/>
  <c r="C159" i="5"/>
  <c r="D159" i="5"/>
  <c r="E159" i="5"/>
  <c r="F159" i="5"/>
  <c r="G159" i="5"/>
  <c r="H159" i="5"/>
  <c r="I159" i="5"/>
  <c r="J159" i="5"/>
  <c r="O159" i="5"/>
  <c r="Q159" i="5"/>
  <c r="S159" i="5"/>
  <c r="V159" i="5"/>
  <c r="AE159" i="5"/>
  <c r="AF159" i="5"/>
  <c r="AG159" i="5"/>
  <c r="AH159" i="5"/>
  <c r="AI159" i="5"/>
  <c r="AM159" i="5"/>
  <c r="AN159" i="5"/>
  <c r="AO159" i="5"/>
  <c r="AQ159" i="5"/>
  <c r="AS159" i="5"/>
  <c r="AU159" i="5"/>
  <c r="AX159" i="5"/>
  <c r="BG159" i="5"/>
  <c r="BH159" i="5"/>
  <c r="BI159" i="5"/>
  <c r="BJ159" i="5"/>
  <c r="O160" i="5"/>
  <c r="Q160" i="5"/>
  <c r="S160" i="5"/>
  <c r="AQ160" i="5"/>
  <c r="AS160" i="5"/>
  <c r="AU160" i="5"/>
  <c r="B161" i="5"/>
  <c r="C161" i="5"/>
  <c r="D161" i="5"/>
  <c r="E161" i="5"/>
  <c r="F161" i="5"/>
  <c r="G161" i="5"/>
  <c r="H161" i="5"/>
  <c r="I161" i="5"/>
  <c r="J161" i="5"/>
  <c r="O161" i="5"/>
  <c r="Q161" i="5"/>
  <c r="S161" i="5"/>
  <c r="V161" i="5"/>
  <c r="AE161" i="5"/>
  <c r="AF161" i="5"/>
  <c r="AG161" i="5"/>
  <c r="AH161" i="5"/>
  <c r="AI161" i="5"/>
  <c r="AM161" i="5"/>
  <c r="AN161" i="5"/>
  <c r="AO161" i="5"/>
  <c r="AQ161" i="5"/>
  <c r="AS161" i="5"/>
  <c r="AU161" i="5"/>
  <c r="AX161" i="5"/>
  <c r="BG161" i="5"/>
  <c r="BH161" i="5"/>
  <c r="BI161" i="5"/>
  <c r="BJ161" i="5"/>
  <c r="O162" i="5"/>
  <c r="Q162" i="5"/>
  <c r="S162" i="5"/>
  <c r="AQ162" i="5"/>
  <c r="AS162" i="5"/>
  <c r="AU162" i="5"/>
  <c r="B163" i="5"/>
  <c r="C163" i="5"/>
  <c r="D163" i="5"/>
  <c r="E163" i="5"/>
  <c r="F163" i="5"/>
  <c r="G163" i="5"/>
  <c r="H163" i="5"/>
  <c r="I163" i="5"/>
  <c r="J163" i="5"/>
  <c r="O163" i="5"/>
  <c r="Q163" i="5"/>
  <c r="S163" i="5"/>
  <c r="V163" i="5"/>
  <c r="AE163" i="5"/>
  <c r="AF163" i="5"/>
  <c r="AG163" i="5"/>
  <c r="AH163" i="5"/>
  <c r="AI163" i="5"/>
  <c r="AM163" i="5"/>
  <c r="AN163" i="5"/>
  <c r="AO163" i="5"/>
  <c r="AQ163" i="5"/>
  <c r="AS163" i="5"/>
  <c r="AU163" i="5"/>
  <c r="AX163" i="5"/>
  <c r="BG163" i="5"/>
  <c r="BH163" i="5"/>
  <c r="BI163" i="5"/>
  <c r="BJ163" i="5"/>
  <c r="O164" i="5"/>
  <c r="Q164" i="5"/>
  <c r="S164" i="5"/>
  <c r="AQ164" i="5"/>
  <c r="AS164" i="5"/>
  <c r="AU164" i="5"/>
  <c r="B165" i="5"/>
  <c r="C165" i="5"/>
  <c r="D165" i="5"/>
  <c r="E165" i="5"/>
  <c r="F165" i="5"/>
  <c r="G165" i="5"/>
  <c r="H165" i="5"/>
  <c r="I165" i="5"/>
  <c r="J165" i="5"/>
  <c r="O165" i="5"/>
  <c r="Q165" i="5"/>
  <c r="S165" i="5"/>
  <c r="V165" i="5"/>
  <c r="AE165" i="5"/>
  <c r="AF165" i="5"/>
  <c r="AG165" i="5"/>
  <c r="AH165" i="5"/>
  <c r="AI165" i="5"/>
  <c r="AM165" i="5"/>
  <c r="AN165" i="5"/>
  <c r="AO165" i="5"/>
  <c r="AQ165" i="5"/>
  <c r="AS165" i="5"/>
  <c r="AU165" i="5"/>
  <c r="AX165" i="5"/>
  <c r="BG165" i="5"/>
  <c r="BH165" i="5"/>
  <c r="BI165" i="5"/>
  <c r="BJ165" i="5"/>
  <c r="O166" i="5"/>
  <c r="Q166" i="5"/>
  <c r="S166" i="5"/>
  <c r="AQ166" i="5"/>
  <c r="AS166" i="5"/>
  <c r="AU166" i="5"/>
  <c r="B167" i="5"/>
  <c r="C167" i="5"/>
  <c r="D167" i="5"/>
  <c r="E167" i="5"/>
  <c r="F167" i="5"/>
  <c r="G167" i="5"/>
  <c r="H167" i="5"/>
  <c r="I167" i="5"/>
  <c r="J167" i="5"/>
  <c r="O167" i="5"/>
  <c r="Q167" i="5"/>
  <c r="S167" i="5"/>
  <c r="V167" i="5"/>
  <c r="AE167" i="5"/>
  <c r="AF167" i="5"/>
  <c r="AG167" i="5"/>
  <c r="AH167" i="5"/>
  <c r="AI167" i="5"/>
  <c r="AM167" i="5"/>
  <c r="AN167" i="5"/>
  <c r="AO167" i="5"/>
  <c r="AQ167" i="5"/>
  <c r="AS167" i="5"/>
  <c r="AU167" i="5"/>
  <c r="AX167" i="5"/>
  <c r="BG167" i="5"/>
  <c r="BH167" i="5"/>
  <c r="BI167" i="5"/>
  <c r="BJ167" i="5"/>
  <c r="O168" i="5"/>
  <c r="Q168" i="5"/>
  <c r="S168" i="5"/>
  <c r="AQ168" i="5"/>
  <c r="AS168" i="5"/>
  <c r="AU168" i="5"/>
  <c r="B169" i="5"/>
  <c r="C169" i="5"/>
  <c r="D169" i="5"/>
  <c r="E169" i="5"/>
  <c r="F169" i="5"/>
  <c r="G169" i="5"/>
  <c r="H169" i="5"/>
  <c r="I169" i="5"/>
  <c r="J169" i="5"/>
  <c r="O169" i="5"/>
  <c r="Q169" i="5"/>
  <c r="S169" i="5"/>
  <c r="V169" i="5"/>
  <c r="AE169" i="5"/>
  <c r="AF169" i="5"/>
  <c r="AG169" i="5"/>
  <c r="AH169" i="5"/>
  <c r="AI169" i="5"/>
  <c r="AM169" i="5"/>
  <c r="AN169" i="5"/>
  <c r="AO169" i="5"/>
  <c r="AQ169" i="5"/>
  <c r="AS169" i="5"/>
  <c r="AU169" i="5"/>
  <c r="AX169" i="5"/>
  <c r="BG169" i="5"/>
  <c r="BH169" i="5"/>
  <c r="BI169" i="5"/>
  <c r="BJ169" i="5"/>
  <c r="AR169" i="5"/>
  <c r="O170" i="5"/>
  <c r="Q170" i="5"/>
  <c r="S170" i="5"/>
  <c r="AQ170" i="5"/>
  <c r="AS170" i="5"/>
  <c r="AU170" i="5"/>
  <c r="B171" i="5"/>
  <c r="C171" i="5"/>
  <c r="D171" i="5"/>
  <c r="E171" i="5"/>
  <c r="F171" i="5"/>
  <c r="G171" i="5"/>
  <c r="H171" i="5"/>
  <c r="I171" i="5"/>
  <c r="J171" i="5"/>
  <c r="O171" i="5"/>
  <c r="Q171" i="5"/>
  <c r="S171" i="5"/>
  <c r="V171" i="5"/>
  <c r="AE171" i="5"/>
  <c r="AF171" i="5"/>
  <c r="AG171" i="5"/>
  <c r="AH171" i="5"/>
  <c r="AI171" i="5"/>
  <c r="AM171" i="5"/>
  <c r="AN171" i="5"/>
  <c r="AO171" i="5"/>
  <c r="AQ171" i="5"/>
  <c r="AS171" i="5"/>
  <c r="AU171" i="5"/>
  <c r="AX171" i="5"/>
  <c r="BG171" i="5"/>
  <c r="BH171" i="5"/>
  <c r="BI171" i="5"/>
  <c r="BJ171" i="5"/>
  <c r="O172" i="5"/>
  <c r="Q172" i="5"/>
  <c r="S172" i="5"/>
  <c r="AQ172" i="5"/>
  <c r="AS172" i="5"/>
  <c r="AU172" i="5"/>
  <c r="B173" i="5"/>
  <c r="C173" i="5"/>
  <c r="D173" i="5"/>
  <c r="E173" i="5"/>
  <c r="F173" i="5"/>
  <c r="G173" i="5"/>
  <c r="H173" i="5"/>
  <c r="I173" i="5"/>
  <c r="J173" i="5"/>
  <c r="O173" i="5"/>
  <c r="Q173" i="5"/>
  <c r="S173" i="5"/>
  <c r="V173" i="5"/>
  <c r="AE173" i="5"/>
  <c r="AF173" i="5"/>
  <c r="AG173" i="5"/>
  <c r="AH173" i="5"/>
  <c r="AI173" i="5"/>
  <c r="AM173" i="5"/>
  <c r="AN173" i="5"/>
  <c r="AO173" i="5"/>
  <c r="AQ173" i="5"/>
  <c r="AS173" i="5"/>
  <c r="AU173" i="5"/>
  <c r="AX173" i="5"/>
  <c r="BG173" i="5"/>
  <c r="BH173" i="5"/>
  <c r="BI173" i="5"/>
  <c r="BJ173" i="5"/>
  <c r="AP173" i="5"/>
  <c r="O174" i="5"/>
  <c r="Q174" i="5"/>
  <c r="S174" i="5"/>
  <c r="AQ174" i="5"/>
  <c r="AS174" i="5"/>
  <c r="AU174" i="5"/>
  <c r="B175" i="5"/>
  <c r="C175" i="5"/>
  <c r="D175" i="5"/>
  <c r="E175" i="5"/>
  <c r="F175" i="5"/>
  <c r="G175" i="5"/>
  <c r="H175" i="5"/>
  <c r="I175" i="5"/>
  <c r="J175" i="5"/>
  <c r="O175" i="5"/>
  <c r="Q175" i="5"/>
  <c r="S175" i="5"/>
  <c r="V175" i="5"/>
  <c r="AE175" i="5"/>
  <c r="AF175" i="5"/>
  <c r="AG175" i="5"/>
  <c r="AH175" i="5"/>
  <c r="AI175" i="5"/>
  <c r="AM175" i="5"/>
  <c r="AN175" i="5"/>
  <c r="AO175" i="5"/>
  <c r="AQ175" i="5"/>
  <c r="AS175" i="5"/>
  <c r="AU175" i="5"/>
  <c r="AX175" i="5"/>
  <c r="BG175" i="5"/>
  <c r="BH175" i="5"/>
  <c r="BI175" i="5"/>
  <c r="BJ175" i="5"/>
  <c r="O176" i="5"/>
  <c r="Q176" i="5"/>
  <c r="S176" i="5"/>
  <c r="AQ176" i="5"/>
  <c r="AS176" i="5"/>
  <c r="AU176" i="5"/>
  <c r="B177" i="5"/>
  <c r="C177" i="5"/>
  <c r="D177" i="5"/>
  <c r="E177" i="5"/>
  <c r="F177" i="5"/>
  <c r="G177" i="5"/>
  <c r="H177" i="5"/>
  <c r="I177" i="5"/>
  <c r="J177" i="5"/>
  <c r="O177" i="5"/>
  <c r="Q177" i="5"/>
  <c r="S177" i="5"/>
  <c r="V177" i="5"/>
  <c r="AE177" i="5"/>
  <c r="AF177" i="5"/>
  <c r="AG177" i="5"/>
  <c r="AH177" i="5"/>
  <c r="AI177" i="5"/>
  <c r="AM177" i="5"/>
  <c r="AN177" i="5"/>
  <c r="AO177" i="5"/>
  <c r="AQ177" i="5"/>
  <c r="AS177" i="5"/>
  <c r="AU177" i="5"/>
  <c r="AX177" i="5"/>
  <c r="BG177" i="5"/>
  <c r="BH177" i="5"/>
  <c r="BI177" i="5"/>
  <c r="BJ177" i="5"/>
  <c r="O178" i="5"/>
  <c r="Q178" i="5"/>
  <c r="S178" i="5"/>
  <c r="AQ178" i="5"/>
  <c r="AS178" i="5"/>
  <c r="AU178" i="5"/>
  <c r="B179" i="5"/>
  <c r="C179" i="5"/>
  <c r="D179" i="5"/>
  <c r="E179" i="5"/>
  <c r="F179" i="5"/>
  <c r="G179" i="5"/>
  <c r="H179" i="5"/>
  <c r="I179" i="5"/>
  <c r="J179" i="5"/>
  <c r="O179" i="5"/>
  <c r="Q179" i="5"/>
  <c r="S179" i="5"/>
  <c r="V179" i="5"/>
  <c r="AE179" i="5"/>
  <c r="AF179" i="5"/>
  <c r="AG179" i="5"/>
  <c r="AH179" i="5"/>
  <c r="AI179" i="5"/>
  <c r="AM179" i="5"/>
  <c r="AN179" i="5"/>
  <c r="AO179" i="5"/>
  <c r="AQ179" i="5"/>
  <c r="AS179" i="5"/>
  <c r="AU179" i="5"/>
  <c r="AX179" i="5"/>
  <c r="BG179" i="5"/>
  <c r="BH179" i="5"/>
  <c r="BI179" i="5"/>
  <c r="BJ179" i="5"/>
  <c r="AR180" i="5"/>
  <c r="O180" i="5"/>
  <c r="Q180" i="5"/>
  <c r="S180" i="5"/>
  <c r="AQ180" i="5"/>
  <c r="AS180" i="5"/>
  <c r="AU180" i="5"/>
  <c r="B181" i="5"/>
  <c r="C181" i="5"/>
  <c r="D181" i="5"/>
  <c r="E181" i="5"/>
  <c r="F181" i="5"/>
  <c r="G181" i="5"/>
  <c r="H181" i="5"/>
  <c r="I181" i="5"/>
  <c r="J181" i="5"/>
  <c r="O181" i="5"/>
  <c r="Q181" i="5"/>
  <c r="S181" i="5"/>
  <c r="V181" i="5"/>
  <c r="AE181" i="5"/>
  <c r="AF181" i="5"/>
  <c r="AG181" i="5"/>
  <c r="AH181" i="5"/>
  <c r="AI181" i="5"/>
  <c r="AM181" i="5"/>
  <c r="AN181" i="5"/>
  <c r="AO181" i="5"/>
  <c r="AQ181" i="5"/>
  <c r="AS181" i="5"/>
  <c r="AU181" i="5"/>
  <c r="AX181" i="5"/>
  <c r="BG181" i="5"/>
  <c r="BH181" i="5"/>
  <c r="BI181" i="5"/>
  <c r="BJ181" i="5"/>
  <c r="O182" i="5"/>
  <c r="Q182" i="5"/>
  <c r="S182" i="5"/>
  <c r="AQ182" i="5"/>
  <c r="AS182" i="5"/>
  <c r="AU182" i="5"/>
  <c r="B183" i="5"/>
  <c r="C183" i="5"/>
  <c r="D183" i="5"/>
  <c r="E183" i="5"/>
  <c r="F183" i="5"/>
  <c r="G183" i="5"/>
  <c r="H183" i="5"/>
  <c r="I183" i="5"/>
  <c r="J183" i="5"/>
  <c r="O183" i="5"/>
  <c r="Q183" i="5"/>
  <c r="S183" i="5"/>
  <c r="V183" i="5"/>
  <c r="AE183" i="5"/>
  <c r="AF183" i="5"/>
  <c r="AG183" i="5"/>
  <c r="AH183" i="5"/>
  <c r="AI183" i="5"/>
  <c r="AM183" i="5"/>
  <c r="AN183" i="5"/>
  <c r="AO183" i="5"/>
  <c r="AQ183" i="5"/>
  <c r="AS183" i="5"/>
  <c r="AU183" i="5"/>
  <c r="AX183" i="5"/>
  <c r="BG183" i="5"/>
  <c r="BH183" i="5"/>
  <c r="BI183" i="5"/>
  <c r="BJ183" i="5"/>
  <c r="O184" i="5"/>
  <c r="Q184" i="5"/>
  <c r="S184" i="5"/>
  <c r="AQ184" i="5"/>
  <c r="AS184" i="5"/>
  <c r="AU184" i="5"/>
  <c r="B185" i="5"/>
  <c r="C185" i="5"/>
  <c r="D185" i="5"/>
  <c r="E185" i="5"/>
  <c r="F185" i="5"/>
  <c r="G185" i="5"/>
  <c r="H185" i="5"/>
  <c r="I185" i="5"/>
  <c r="J185" i="5"/>
  <c r="O185" i="5"/>
  <c r="Q185" i="5"/>
  <c r="S185" i="5"/>
  <c r="V185" i="5"/>
  <c r="AE185" i="5"/>
  <c r="AF185" i="5"/>
  <c r="AG185" i="5"/>
  <c r="AH185" i="5"/>
  <c r="AI185" i="5"/>
  <c r="AM185" i="5"/>
  <c r="AN185" i="5"/>
  <c r="AO185" i="5"/>
  <c r="AQ185" i="5"/>
  <c r="AS185" i="5"/>
  <c r="AU185" i="5"/>
  <c r="AX185" i="5"/>
  <c r="BG185" i="5"/>
  <c r="BH185" i="5"/>
  <c r="BI185" i="5"/>
  <c r="BJ185" i="5"/>
  <c r="O186" i="5"/>
  <c r="Q186" i="5"/>
  <c r="S186" i="5"/>
  <c r="AQ186" i="5"/>
  <c r="AS186" i="5"/>
  <c r="AU186" i="5"/>
  <c r="B187" i="5"/>
  <c r="C187" i="5"/>
  <c r="D187" i="5"/>
  <c r="E187" i="5"/>
  <c r="F187" i="5"/>
  <c r="G187" i="5"/>
  <c r="H187" i="5"/>
  <c r="I187" i="5"/>
  <c r="J187" i="5"/>
  <c r="O187" i="5"/>
  <c r="Q187" i="5"/>
  <c r="S187" i="5"/>
  <c r="V187" i="5"/>
  <c r="AE187" i="5"/>
  <c r="AF187" i="5"/>
  <c r="AG187" i="5"/>
  <c r="AH187" i="5"/>
  <c r="AI187" i="5"/>
  <c r="AM187" i="5"/>
  <c r="AN187" i="5"/>
  <c r="AO187" i="5"/>
  <c r="AQ187" i="5"/>
  <c r="AS187" i="5"/>
  <c r="AU187" i="5"/>
  <c r="AX187" i="5"/>
  <c r="BG187" i="5"/>
  <c r="BH187" i="5"/>
  <c r="BI187" i="5"/>
  <c r="BJ187" i="5"/>
  <c r="AR187" i="5"/>
  <c r="CG187" i="5"/>
  <c r="O188" i="5"/>
  <c r="Q188" i="5"/>
  <c r="S188" i="5"/>
  <c r="AQ188" i="5"/>
  <c r="AS188" i="5"/>
  <c r="AU188" i="5"/>
  <c r="B189" i="5"/>
  <c r="C189" i="5"/>
  <c r="D189" i="5"/>
  <c r="E189" i="5"/>
  <c r="F189" i="5"/>
  <c r="G189" i="5"/>
  <c r="H189" i="5"/>
  <c r="I189" i="5"/>
  <c r="J189" i="5"/>
  <c r="O189" i="5"/>
  <c r="Q189" i="5"/>
  <c r="S189" i="5"/>
  <c r="V189" i="5"/>
  <c r="AE189" i="5"/>
  <c r="AF189" i="5"/>
  <c r="AG189" i="5"/>
  <c r="AH189" i="5"/>
  <c r="AI189" i="5"/>
  <c r="AM189" i="5"/>
  <c r="AN189" i="5"/>
  <c r="AO189" i="5"/>
  <c r="AQ189" i="5"/>
  <c r="AS189" i="5"/>
  <c r="AU189" i="5"/>
  <c r="AX189" i="5"/>
  <c r="BG189" i="5"/>
  <c r="BH189" i="5"/>
  <c r="BI189" i="5"/>
  <c r="BJ189" i="5"/>
  <c r="O190" i="5"/>
  <c r="Q190" i="5"/>
  <c r="S190" i="5"/>
  <c r="AQ190" i="5"/>
  <c r="AS190" i="5"/>
  <c r="AU190" i="5"/>
  <c r="B191" i="5"/>
  <c r="C191" i="5"/>
  <c r="D191" i="5"/>
  <c r="E191" i="5"/>
  <c r="F191" i="5"/>
  <c r="G191" i="5"/>
  <c r="H191" i="5"/>
  <c r="I191" i="5"/>
  <c r="J191" i="5"/>
  <c r="O191" i="5"/>
  <c r="Q191" i="5"/>
  <c r="S191" i="5"/>
  <c r="V191" i="5"/>
  <c r="AE191" i="5"/>
  <c r="AF191" i="5"/>
  <c r="AG191" i="5"/>
  <c r="AH191" i="5"/>
  <c r="AI191" i="5"/>
  <c r="AM191" i="5"/>
  <c r="AN191" i="5"/>
  <c r="AO191" i="5"/>
  <c r="AQ191" i="5"/>
  <c r="AS191" i="5"/>
  <c r="AU191" i="5"/>
  <c r="AX191" i="5"/>
  <c r="BG191" i="5"/>
  <c r="BH191" i="5"/>
  <c r="BI191" i="5"/>
  <c r="BJ191" i="5"/>
  <c r="O192" i="5"/>
  <c r="Q192" i="5"/>
  <c r="S192" i="5"/>
  <c r="AQ192" i="5"/>
  <c r="AS192" i="5"/>
  <c r="AU192" i="5"/>
  <c r="B193" i="5"/>
  <c r="C193" i="5"/>
  <c r="D193" i="5"/>
  <c r="E193" i="5"/>
  <c r="F193" i="5"/>
  <c r="G193" i="5"/>
  <c r="H193" i="5"/>
  <c r="I193" i="5"/>
  <c r="J193" i="5"/>
  <c r="O193" i="5"/>
  <c r="Q193" i="5"/>
  <c r="S193" i="5"/>
  <c r="V193" i="5"/>
  <c r="AE193" i="5"/>
  <c r="AF193" i="5"/>
  <c r="AG193" i="5"/>
  <c r="AH193" i="5"/>
  <c r="AI193" i="5"/>
  <c r="AM193" i="5"/>
  <c r="AN193" i="5"/>
  <c r="AO193" i="5"/>
  <c r="AQ193" i="5"/>
  <c r="AS193" i="5"/>
  <c r="AU193" i="5"/>
  <c r="AX193" i="5"/>
  <c r="BG193" i="5"/>
  <c r="BH193" i="5"/>
  <c r="BI193" i="5"/>
  <c r="BJ193" i="5"/>
  <c r="P194" i="5"/>
  <c r="O194" i="5"/>
  <c r="Q194" i="5"/>
  <c r="S194" i="5"/>
  <c r="AQ194" i="5"/>
  <c r="AS194" i="5"/>
  <c r="AU194" i="5"/>
  <c r="B195" i="5"/>
  <c r="C195" i="5"/>
  <c r="D195" i="5"/>
  <c r="E195" i="5"/>
  <c r="F195" i="5"/>
  <c r="G195" i="5"/>
  <c r="H195" i="5"/>
  <c r="I195" i="5"/>
  <c r="J195" i="5"/>
  <c r="O195" i="5"/>
  <c r="Q195" i="5"/>
  <c r="S195" i="5"/>
  <c r="V195" i="5"/>
  <c r="AE195" i="5"/>
  <c r="AF195" i="5"/>
  <c r="AG195" i="5"/>
  <c r="AH195" i="5"/>
  <c r="AI195" i="5"/>
  <c r="AM195" i="5"/>
  <c r="AN195" i="5"/>
  <c r="AO195" i="5"/>
  <c r="AQ195" i="5"/>
  <c r="AS195" i="5"/>
  <c r="AU195" i="5"/>
  <c r="AX195" i="5"/>
  <c r="BG195" i="5"/>
  <c r="BH195" i="5"/>
  <c r="BI195" i="5"/>
  <c r="BJ195" i="5"/>
  <c r="N195" i="5"/>
  <c r="CC195" i="5"/>
  <c r="O196" i="5"/>
  <c r="Q196" i="5"/>
  <c r="S196" i="5"/>
  <c r="AQ196" i="5"/>
  <c r="AS196" i="5"/>
  <c r="AU196" i="5"/>
  <c r="B197" i="5"/>
  <c r="C197" i="5"/>
  <c r="D197" i="5"/>
  <c r="E197" i="5"/>
  <c r="F197" i="5"/>
  <c r="G197" i="5"/>
  <c r="H197" i="5"/>
  <c r="I197" i="5"/>
  <c r="J197" i="5"/>
  <c r="O197" i="5"/>
  <c r="Q197" i="5"/>
  <c r="S197" i="5"/>
  <c r="V197" i="5"/>
  <c r="AE197" i="5"/>
  <c r="AF197" i="5"/>
  <c r="AG197" i="5"/>
  <c r="AH197" i="5"/>
  <c r="AI197" i="5"/>
  <c r="AM197" i="5"/>
  <c r="AN197" i="5"/>
  <c r="AO197" i="5"/>
  <c r="AQ197" i="5"/>
  <c r="AS197" i="5"/>
  <c r="AU197" i="5"/>
  <c r="AX197" i="5"/>
  <c r="BG197" i="5"/>
  <c r="BH197" i="5"/>
  <c r="BI197" i="5"/>
  <c r="BJ197" i="5"/>
  <c r="O198" i="5"/>
  <c r="Q198" i="5"/>
  <c r="S198" i="5"/>
  <c r="AQ198" i="5"/>
  <c r="AS198" i="5"/>
  <c r="AU198" i="5"/>
  <c r="U202" i="5"/>
  <c r="AN202" i="5"/>
  <c r="AX202" i="5"/>
  <c r="AY9" i="7"/>
  <c r="E3" i="6"/>
  <c r="R3" i="6"/>
  <c r="E4" i="6"/>
  <c r="R4" i="6"/>
  <c r="K5" i="6"/>
  <c r="D7" i="6"/>
  <c r="E7" i="6"/>
  <c r="D8" i="6"/>
  <c r="E8" i="6"/>
  <c r="H8" i="6"/>
  <c r="P8" i="6"/>
  <c r="Q8" i="6"/>
  <c r="S8" i="6"/>
  <c r="D9" i="6"/>
  <c r="E9" i="6"/>
  <c r="H9" i="6"/>
  <c r="P9" i="6"/>
  <c r="Q9" i="6"/>
  <c r="S9" i="6"/>
  <c r="D10" i="6"/>
  <c r="E10" i="6"/>
  <c r="H10" i="6"/>
  <c r="P10" i="6"/>
  <c r="Q10" i="6"/>
  <c r="S10" i="6"/>
  <c r="D11" i="6"/>
  <c r="E11" i="6"/>
  <c r="H11" i="6"/>
  <c r="P11" i="6"/>
  <c r="Q11" i="6"/>
  <c r="S11" i="6"/>
  <c r="D12" i="6"/>
  <c r="E12" i="6"/>
  <c r="P12" i="6"/>
  <c r="Q12" i="6"/>
  <c r="D13" i="6"/>
  <c r="E13" i="6"/>
  <c r="H13" i="6"/>
  <c r="J13" i="6"/>
  <c r="K13" i="6"/>
  <c r="P13" i="6"/>
  <c r="Q13" i="6"/>
  <c r="T13" i="6"/>
  <c r="U13" i="6"/>
  <c r="W13" i="6"/>
  <c r="D14" i="6"/>
  <c r="E14" i="6"/>
  <c r="H14" i="6"/>
  <c r="J14" i="6"/>
  <c r="K14" i="6"/>
  <c r="P14" i="6"/>
  <c r="Q14" i="6"/>
  <c r="T14" i="6"/>
  <c r="U14" i="6"/>
  <c r="W14" i="6"/>
  <c r="D15" i="6"/>
  <c r="E15" i="6"/>
  <c r="H15" i="6"/>
  <c r="J15" i="6"/>
  <c r="K15" i="6"/>
  <c r="P15" i="6"/>
  <c r="Q15" i="6"/>
  <c r="T15" i="6"/>
  <c r="U15" i="6"/>
  <c r="W15" i="6"/>
  <c r="D16" i="6"/>
  <c r="E16" i="6"/>
  <c r="H16" i="6"/>
  <c r="P16" i="6"/>
  <c r="Q16" i="6"/>
  <c r="T16" i="6"/>
  <c r="D17" i="6"/>
  <c r="E17" i="6"/>
  <c r="P17" i="6"/>
  <c r="Q17"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E3" i="4"/>
  <c r="Q3" i="4"/>
  <c r="E4" i="4"/>
  <c r="Q4" i="4"/>
  <c r="K5" i="4"/>
  <c r="D7" i="4"/>
  <c r="E7" i="4"/>
  <c r="D8" i="4"/>
  <c r="E8" i="4"/>
  <c r="H8" i="4"/>
  <c r="P8" i="4"/>
  <c r="Q8" i="4"/>
  <c r="S8" i="4"/>
  <c r="D9" i="4"/>
  <c r="E9" i="4"/>
  <c r="H9" i="4"/>
  <c r="P9" i="4"/>
  <c r="Q9" i="4"/>
  <c r="S9" i="4"/>
  <c r="D10" i="4"/>
  <c r="E10" i="4"/>
  <c r="H10" i="4"/>
  <c r="P10" i="4"/>
  <c r="Q10" i="4"/>
  <c r="S10" i="4"/>
  <c r="D11" i="4"/>
  <c r="E11" i="4"/>
  <c r="H11" i="4"/>
  <c r="P11" i="4"/>
  <c r="Q11" i="4"/>
  <c r="S11" i="4"/>
  <c r="D12" i="4"/>
  <c r="E12" i="4"/>
  <c r="P12" i="4"/>
  <c r="Q12" i="4"/>
  <c r="D13" i="4"/>
  <c r="E13" i="4"/>
  <c r="H13" i="4"/>
  <c r="J13" i="4"/>
  <c r="K13" i="4"/>
  <c r="P13" i="4"/>
  <c r="Q13" i="4"/>
  <c r="T13" i="4"/>
  <c r="D14" i="4"/>
  <c r="E14" i="4"/>
  <c r="H14" i="4"/>
  <c r="J14" i="4"/>
  <c r="K14" i="4"/>
  <c r="P14" i="4"/>
  <c r="Q14" i="4"/>
  <c r="T14" i="4"/>
  <c r="U14" i="4"/>
  <c r="V14" i="4"/>
  <c r="D15" i="4"/>
  <c r="E15" i="4"/>
  <c r="H15" i="4"/>
  <c r="J15" i="4"/>
  <c r="K15" i="4"/>
  <c r="P15" i="4"/>
  <c r="Q15" i="4"/>
  <c r="T15" i="4"/>
  <c r="U15" i="4"/>
  <c r="V15" i="4"/>
  <c r="D16" i="4"/>
  <c r="E16" i="4"/>
  <c r="H16" i="4"/>
  <c r="P16" i="4"/>
  <c r="Q16" i="4"/>
  <c r="T16" i="4"/>
  <c r="U16" i="4"/>
  <c r="V16" i="4"/>
  <c r="D17" i="4"/>
  <c r="E17" i="4"/>
  <c r="P17" i="4"/>
  <c r="Q17"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J3" i="8"/>
  <c r="J4" i="8"/>
  <c r="C5" i="8"/>
  <c r="K5" i="8"/>
  <c r="B14" i="8"/>
  <c r="C14" i="8"/>
  <c r="D14" i="8"/>
  <c r="E14" i="8"/>
  <c r="F14" i="8"/>
  <c r="G14" i="8"/>
  <c r="I14" i="8"/>
  <c r="J14" i="8"/>
  <c r="K14" i="8"/>
  <c r="L14" i="8"/>
  <c r="M14" i="8"/>
  <c r="N14" i="8"/>
  <c r="B15" i="8"/>
  <c r="C15" i="8"/>
  <c r="D15" i="8"/>
  <c r="E15" i="8"/>
  <c r="F15" i="8"/>
  <c r="G15" i="8"/>
  <c r="I15" i="8"/>
  <c r="J15" i="8"/>
  <c r="K15" i="8"/>
  <c r="L15" i="8"/>
  <c r="M15" i="8"/>
  <c r="N15" i="8"/>
  <c r="B16" i="8"/>
  <c r="C16" i="8"/>
  <c r="D16" i="8"/>
  <c r="E16" i="8"/>
  <c r="F16" i="8"/>
  <c r="G16" i="8"/>
  <c r="I16" i="8"/>
  <c r="J16" i="8"/>
  <c r="K16" i="8"/>
  <c r="L16" i="8"/>
  <c r="M16" i="8"/>
  <c r="N16" i="8"/>
  <c r="B17" i="8"/>
  <c r="C17" i="8"/>
  <c r="D17" i="8"/>
  <c r="E17" i="8"/>
  <c r="F17" i="8"/>
  <c r="G17" i="8"/>
  <c r="I17" i="8"/>
  <c r="J17" i="8"/>
  <c r="K17" i="8"/>
  <c r="L17" i="8"/>
  <c r="M17" i="8"/>
  <c r="N17" i="8"/>
  <c r="B18" i="8"/>
  <c r="C18" i="8"/>
  <c r="D18" i="8"/>
  <c r="E18" i="8"/>
  <c r="F18" i="8"/>
  <c r="G18" i="8"/>
  <c r="I18" i="8"/>
  <c r="J18" i="8"/>
  <c r="K18" i="8"/>
  <c r="L18" i="8"/>
  <c r="M18" i="8"/>
  <c r="N18" i="8"/>
  <c r="B19" i="8"/>
  <c r="C19" i="8"/>
  <c r="D19" i="8"/>
  <c r="E19" i="8"/>
  <c r="F19" i="8"/>
  <c r="G19" i="8"/>
  <c r="I19" i="8"/>
  <c r="J19" i="8"/>
  <c r="K19" i="8"/>
  <c r="L19" i="8"/>
  <c r="M19" i="8"/>
  <c r="N19" i="8"/>
  <c r="B20" i="8"/>
  <c r="C20" i="8"/>
  <c r="D20" i="8"/>
  <c r="E20" i="8"/>
  <c r="F20" i="8"/>
  <c r="G20" i="8"/>
  <c r="I20" i="8"/>
  <c r="J20" i="8"/>
  <c r="K20" i="8"/>
  <c r="L20" i="8"/>
  <c r="M20" i="8"/>
  <c r="N20" i="8"/>
  <c r="B21" i="8"/>
  <c r="C21" i="8"/>
  <c r="D21" i="8"/>
  <c r="E21" i="8"/>
  <c r="F21" i="8"/>
  <c r="G21" i="8"/>
  <c r="I21" i="8"/>
  <c r="J21" i="8"/>
  <c r="K21" i="8"/>
  <c r="L21" i="8"/>
  <c r="M21" i="8"/>
  <c r="N21" i="8"/>
  <c r="B22" i="8"/>
  <c r="C22" i="8"/>
  <c r="D22" i="8"/>
  <c r="E22" i="8"/>
  <c r="F22" i="8"/>
  <c r="G22" i="8"/>
  <c r="I22" i="8"/>
  <c r="J22" i="8"/>
  <c r="K22" i="8"/>
  <c r="L22" i="8"/>
  <c r="M22" i="8"/>
  <c r="N22" i="8"/>
  <c r="B23" i="8"/>
  <c r="C23" i="8"/>
  <c r="D23" i="8"/>
  <c r="E23" i="8"/>
  <c r="F23" i="8"/>
  <c r="G23" i="8"/>
  <c r="I23" i="8"/>
  <c r="J23" i="8"/>
  <c r="K23" i="8"/>
  <c r="L23" i="8"/>
  <c r="M23" i="8"/>
  <c r="N23" i="8"/>
  <c r="B24" i="8"/>
  <c r="C24" i="8"/>
  <c r="D24" i="8"/>
  <c r="E24" i="8"/>
  <c r="F24" i="8"/>
  <c r="G24" i="8"/>
  <c r="I24" i="8"/>
  <c r="J24" i="8"/>
  <c r="K24" i="8"/>
  <c r="L24" i="8"/>
  <c r="M24" i="8"/>
  <c r="N24" i="8"/>
  <c r="B25" i="8"/>
  <c r="C25" i="8"/>
  <c r="D25" i="8"/>
  <c r="E25" i="8"/>
  <c r="F25" i="8"/>
  <c r="G25" i="8"/>
  <c r="I25" i="8"/>
  <c r="J25" i="8"/>
  <c r="K25" i="8"/>
  <c r="L25" i="8"/>
  <c r="M25" i="8"/>
  <c r="N25" i="8"/>
  <c r="B26" i="8"/>
  <c r="C26" i="8"/>
  <c r="D26" i="8"/>
  <c r="E26" i="8"/>
  <c r="F26" i="8"/>
  <c r="G26" i="8"/>
  <c r="I26" i="8"/>
  <c r="J26" i="8"/>
  <c r="K26" i="8"/>
  <c r="L26" i="8"/>
  <c r="M26" i="8"/>
  <c r="N26" i="8"/>
  <c r="B27" i="8"/>
  <c r="C27" i="8"/>
  <c r="D27" i="8"/>
  <c r="E27" i="8"/>
  <c r="F27" i="8"/>
  <c r="G27" i="8"/>
  <c r="I27" i="8"/>
  <c r="J27" i="8"/>
  <c r="K27" i="8"/>
  <c r="L27" i="8"/>
  <c r="M27" i="8"/>
  <c r="N27" i="8"/>
  <c r="B28" i="8"/>
  <c r="C28" i="8"/>
  <c r="D28" i="8"/>
  <c r="E28" i="8"/>
  <c r="F28" i="8"/>
  <c r="G28" i="8"/>
  <c r="I28" i="8"/>
  <c r="J28" i="8"/>
  <c r="K28" i="8"/>
  <c r="L28" i="8"/>
  <c r="M28" i="8"/>
  <c r="N28" i="8"/>
  <c r="B29" i="8"/>
  <c r="C29" i="8"/>
  <c r="D29" i="8"/>
  <c r="E29" i="8"/>
  <c r="F29" i="8"/>
  <c r="G29" i="8"/>
  <c r="I29" i="8"/>
  <c r="J29" i="8"/>
  <c r="K29" i="8"/>
  <c r="L29" i="8"/>
  <c r="M29" i="8"/>
  <c r="N29" i="8"/>
  <c r="B30" i="8"/>
  <c r="C30" i="8"/>
  <c r="D30" i="8"/>
  <c r="E30" i="8"/>
  <c r="F30" i="8"/>
  <c r="G30" i="8"/>
  <c r="I30" i="8"/>
  <c r="J30" i="8"/>
  <c r="K30" i="8"/>
  <c r="L30" i="8"/>
  <c r="M30" i="8"/>
  <c r="N30" i="8"/>
  <c r="B31" i="8"/>
  <c r="C31" i="8"/>
  <c r="D31" i="8"/>
  <c r="E31" i="8"/>
  <c r="F31" i="8"/>
  <c r="G31" i="8"/>
  <c r="I31" i="8"/>
  <c r="J31" i="8"/>
  <c r="K31" i="8"/>
  <c r="L31" i="8"/>
  <c r="M31" i="8"/>
  <c r="N31" i="8"/>
  <c r="B32" i="8"/>
  <c r="C32" i="8"/>
  <c r="D32" i="8"/>
  <c r="E32" i="8"/>
  <c r="F32" i="8"/>
  <c r="G32" i="8"/>
  <c r="I32" i="8"/>
  <c r="J32" i="8"/>
  <c r="K32" i="8"/>
  <c r="L32" i="8"/>
  <c r="M32" i="8"/>
  <c r="N32" i="8"/>
  <c r="B33" i="8"/>
  <c r="C33" i="8"/>
  <c r="D33" i="8"/>
  <c r="E33" i="8"/>
  <c r="F33" i="8"/>
  <c r="G33" i="8"/>
  <c r="I33" i="8"/>
  <c r="J33" i="8"/>
  <c r="K33" i="8"/>
  <c r="L33" i="8"/>
  <c r="M33" i="8"/>
  <c r="N33" i="8"/>
  <c r="B34" i="8"/>
  <c r="C34" i="8"/>
  <c r="D34" i="8"/>
  <c r="E34" i="8"/>
  <c r="F34" i="8"/>
  <c r="G34" i="8"/>
  <c r="I34" i="8"/>
  <c r="J34" i="8"/>
  <c r="K34" i="8"/>
  <c r="L34" i="8"/>
  <c r="M34" i="8"/>
  <c r="N34" i="8"/>
  <c r="B35" i="8"/>
  <c r="C35" i="8"/>
  <c r="D35" i="8"/>
  <c r="E35" i="8"/>
  <c r="F35" i="8"/>
  <c r="G35" i="8"/>
  <c r="I35" i="8"/>
  <c r="J35" i="8"/>
  <c r="K35" i="8"/>
  <c r="L35" i="8"/>
  <c r="M35" i="8"/>
  <c r="N35" i="8"/>
  <c r="B36" i="8"/>
  <c r="C36" i="8"/>
  <c r="D36" i="8"/>
  <c r="E36" i="8"/>
  <c r="F36" i="8"/>
  <c r="G36" i="8"/>
  <c r="I36" i="8"/>
  <c r="J36" i="8"/>
  <c r="K36" i="8"/>
  <c r="L36" i="8"/>
  <c r="M36" i="8"/>
  <c r="N36" i="8"/>
  <c r="B37" i="8"/>
  <c r="C37" i="8"/>
  <c r="D37" i="8"/>
  <c r="E37" i="8"/>
  <c r="F37" i="8"/>
  <c r="G37" i="8"/>
  <c r="I37" i="8"/>
  <c r="J37" i="8"/>
  <c r="K37" i="8"/>
  <c r="L37" i="8"/>
  <c r="M37" i="8"/>
  <c r="N37" i="8"/>
  <c r="B39" i="8"/>
  <c r="C39" i="8"/>
  <c r="D39" i="8"/>
  <c r="E39" i="8"/>
  <c r="F39" i="8"/>
  <c r="G39" i="8"/>
  <c r="I39" i="8"/>
  <c r="J39" i="8"/>
  <c r="K39" i="8"/>
  <c r="L39" i="8"/>
  <c r="M39" i="8"/>
  <c r="N39" i="8"/>
  <c r="B40" i="8"/>
  <c r="C40" i="8"/>
  <c r="D40" i="8"/>
  <c r="E40" i="8"/>
  <c r="F40" i="8"/>
  <c r="G40" i="8"/>
  <c r="I40" i="8"/>
  <c r="J40" i="8"/>
  <c r="K40" i="8"/>
  <c r="L40" i="8"/>
  <c r="M40" i="8"/>
  <c r="N40" i="8"/>
  <c r="B41" i="8"/>
  <c r="C41" i="8"/>
  <c r="D41" i="8"/>
  <c r="E41" i="8"/>
  <c r="F41" i="8"/>
  <c r="G41" i="8"/>
  <c r="I41" i="8"/>
  <c r="J41" i="8"/>
  <c r="K41" i="8"/>
  <c r="L41" i="8"/>
  <c r="M41" i="8"/>
  <c r="N41" i="8"/>
  <c r="B42" i="8"/>
  <c r="C42" i="8"/>
  <c r="D42" i="8"/>
  <c r="E42" i="8"/>
  <c r="F42" i="8"/>
  <c r="G42" i="8"/>
  <c r="I42" i="8"/>
  <c r="J42" i="8"/>
  <c r="K42" i="8"/>
  <c r="L42" i="8"/>
  <c r="M42" i="8"/>
  <c r="N42" i="8"/>
  <c r="B43" i="8"/>
  <c r="C43" i="8"/>
  <c r="D43" i="8"/>
  <c r="E43" i="8"/>
  <c r="F43" i="8"/>
  <c r="G43" i="8"/>
  <c r="I43" i="8"/>
  <c r="J43" i="8"/>
  <c r="K43" i="8"/>
  <c r="L43" i="8"/>
  <c r="M43" i="8"/>
  <c r="N43" i="8"/>
  <c r="B44" i="8"/>
  <c r="C44" i="8"/>
  <c r="D44" i="8"/>
  <c r="E44" i="8"/>
  <c r="F44" i="8"/>
  <c r="G44" i="8"/>
  <c r="I44" i="8"/>
  <c r="J44" i="8"/>
  <c r="K44" i="8"/>
  <c r="L44" i="8"/>
  <c r="M44" i="8"/>
  <c r="N44" i="8"/>
  <c r="B45" i="8"/>
  <c r="C45" i="8"/>
  <c r="D45" i="8"/>
  <c r="E45" i="8"/>
  <c r="F45" i="8"/>
  <c r="G45" i="8"/>
  <c r="I45" i="8"/>
  <c r="J45" i="8"/>
  <c r="K45" i="8"/>
  <c r="L45" i="8"/>
  <c r="M45" i="8"/>
  <c r="N45" i="8"/>
  <c r="B46" i="8"/>
  <c r="C46" i="8"/>
  <c r="D46" i="8"/>
  <c r="E46" i="8"/>
  <c r="F46" i="8"/>
  <c r="G46" i="8"/>
  <c r="I46" i="8"/>
  <c r="J46" i="8"/>
  <c r="K46" i="8"/>
  <c r="L46" i="8"/>
  <c r="M46" i="8"/>
  <c r="N46" i="8"/>
  <c r="B47" i="8"/>
  <c r="C47" i="8"/>
  <c r="D47" i="8"/>
  <c r="E47" i="8"/>
  <c r="F47" i="8"/>
  <c r="G47" i="8"/>
  <c r="I47" i="8"/>
  <c r="J47" i="8"/>
  <c r="K47" i="8"/>
  <c r="L47" i="8"/>
  <c r="M47" i="8"/>
  <c r="N47" i="8"/>
  <c r="B48" i="8"/>
  <c r="C48" i="8"/>
  <c r="D48" i="8"/>
  <c r="E48" i="8"/>
  <c r="F48" i="8"/>
  <c r="G48" i="8"/>
  <c r="I48" i="8"/>
  <c r="J48" i="8"/>
  <c r="K48" i="8"/>
  <c r="L48" i="8"/>
  <c r="M48" i="8"/>
  <c r="N48" i="8"/>
  <c r="B49" i="8"/>
  <c r="C49" i="8"/>
  <c r="D49" i="8"/>
  <c r="E49" i="8"/>
  <c r="F49" i="8"/>
  <c r="G49" i="8"/>
  <c r="I49" i="8"/>
  <c r="J49" i="8"/>
  <c r="K49" i="8"/>
  <c r="L49" i="8"/>
  <c r="M49" i="8"/>
  <c r="N49" i="8"/>
  <c r="B50" i="8"/>
  <c r="C50" i="8"/>
  <c r="D50" i="8"/>
  <c r="E50" i="8"/>
  <c r="F50" i="8"/>
  <c r="G50" i="8"/>
  <c r="I50" i="8"/>
  <c r="J50" i="8"/>
  <c r="K50" i="8"/>
  <c r="L50" i="8"/>
  <c r="M50" i="8"/>
  <c r="N50" i="8"/>
  <c r="B51" i="8"/>
  <c r="C51" i="8"/>
  <c r="D51" i="8"/>
  <c r="E51" i="8"/>
  <c r="F51" i="8"/>
  <c r="G51" i="8"/>
  <c r="I51" i="8"/>
  <c r="J51" i="8"/>
  <c r="K51" i="8"/>
  <c r="L51" i="8"/>
  <c r="M51" i="8"/>
  <c r="N51" i="8"/>
  <c r="B52" i="8"/>
  <c r="C52" i="8"/>
  <c r="D52" i="8"/>
  <c r="E52" i="8"/>
  <c r="F52" i="8"/>
  <c r="G52" i="8"/>
  <c r="I52" i="8"/>
  <c r="J52" i="8"/>
  <c r="K52" i="8"/>
  <c r="L52" i="8"/>
  <c r="M52" i="8"/>
  <c r="N52" i="8"/>
  <c r="B53" i="8"/>
  <c r="C53" i="8"/>
  <c r="D53" i="8"/>
  <c r="E53" i="8"/>
  <c r="F53" i="8"/>
  <c r="G53" i="8"/>
  <c r="I53" i="8"/>
  <c r="J53" i="8"/>
  <c r="K53" i="8"/>
  <c r="L53" i="8"/>
  <c r="M53" i="8"/>
  <c r="N53" i="8"/>
  <c r="B54" i="8"/>
  <c r="C54" i="8"/>
  <c r="D54" i="8"/>
  <c r="E54" i="8"/>
  <c r="F54" i="8"/>
  <c r="G54" i="8"/>
  <c r="I54" i="8"/>
  <c r="J54" i="8"/>
  <c r="K54" i="8"/>
  <c r="L54" i="8"/>
  <c r="M54" i="8"/>
  <c r="N54" i="8"/>
  <c r="B55" i="8"/>
  <c r="C55" i="8"/>
  <c r="D55" i="8"/>
  <c r="E55" i="8"/>
  <c r="F55" i="8"/>
  <c r="G55" i="8"/>
  <c r="I55" i="8"/>
  <c r="J55" i="8"/>
  <c r="K55" i="8"/>
  <c r="M55" i="8"/>
  <c r="N55" i="8"/>
  <c r="B56" i="8"/>
  <c r="C56" i="8"/>
  <c r="D56" i="8"/>
  <c r="E56" i="8"/>
  <c r="F56" i="8"/>
  <c r="G56" i="8"/>
  <c r="K56" i="8"/>
  <c r="L56" i="8"/>
  <c r="M56" i="8"/>
  <c r="N56" i="8"/>
  <c r="B57" i="8"/>
  <c r="C57" i="8"/>
  <c r="D57" i="8"/>
  <c r="E57" i="8"/>
  <c r="F57" i="8"/>
  <c r="G57" i="8"/>
  <c r="I57" i="8"/>
  <c r="J57" i="8"/>
  <c r="K57" i="8"/>
  <c r="N57" i="8"/>
  <c r="B58" i="8"/>
  <c r="C58" i="8"/>
  <c r="D58" i="8"/>
  <c r="E58" i="8"/>
  <c r="F58" i="8"/>
  <c r="G58" i="8"/>
  <c r="K58" i="8"/>
  <c r="L58" i="8"/>
  <c r="M58" i="8"/>
  <c r="N58" i="8"/>
  <c r="B59" i="8"/>
  <c r="C59" i="8"/>
  <c r="D59" i="8"/>
  <c r="E59" i="8"/>
  <c r="F59" i="8"/>
  <c r="G59" i="8"/>
  <c r="I59" i="8"/>
  <c r="J59" i="8"/>
  <c r="K59" i="8"/>
  <c r="M59" i="8"/>
  <c r="N59" i="8"/>
  <c r="B60" i="8"/>
  <c r="C60" i="8"/>
  <c r="D60" i="8"/>
  <c r="E60" i="8"/>
  <c r="F60" i="8"/>
  <c r="G60" i="8"/>
  <c r="K60" i="8"/>
  <c r="L60" i="8"/>
  <c r="M60" i="8"/>
  <c r="N60" i="8"/>
  <c r="B61" i="8"/>
  <c r="C61" i="8"/>
  <c r="D61" i="8"/>
  <c r="E61" i="8"/>
  <c r="F61" i="8"/>
  <c r="G61" i="8"/>
  <c r="I61" i="8"/>
  <c r="J61" i="8"/>
  <c r="K61" i="8"/>
  <c r="M61" i="8"/>
  <c r="N61" i="8"/>
  <c r="B62" i="8"/>
  <c r="C62" i="8"/>
  <c r="D62" i="8"/>
  <c r="E62" i="8"/>
  <c r="F62" i="8"/>
  <c r="G62" i="8"/>
  <c r="K62" i="8"/>
  <c r="L62" i="8"/>
  <c r="M62" i="8"/>
  <c r="N62" i="8"/>
  <c r="B63" i="8"/>
  <c r="C63" i="8"/>
  <c r="D63" i="8"/>
  <c r="E63" i="8"/>
  <c r="F63" i="8"/>
  <c r="G63" i="8"/>
  <c r="I63" i="8"/>
  <c r="J63" i="8"/>
  <c r="K63" i="8"/>
  <c r="M63" i="8"/>
  <c r="N63" i="8"/>
  <c r="B64" i="8"/>
  <c r="C64" i="8"/>
  <c r="D64" i="8"/>
  <c r="E64" i="8"/>
  <c r="F64" i="8"/>
  <c r="G64" i="8"/>
  <c r="K64" i="8"/>
  <c r="L64" i="8"/>
  <c r="M64" i="8"/>
  <c r="N64" i="8"/>
  <c r="P153" i="5"/>
  <c r="P112" i="7"/>
  <c r="P23" i="7"/>
  <c r="AR189" i="5"/>
  <c r="P130" i="5"/>
  <c r="P68" i="5"/>
  <c r="P89" i="7"/>
  <c r="AP195" i="5"/>
  <c r="AP193" i="5"/>
  <c r="AP191" i="5"/>
  <c r="AP189" i="5"/>
  <c r="AP187" i="5"/>
  <c r="AP185" i="5"/>
  <c r="AP183" i="5"/>
  <c r="AP179" i="5"/>
  <c r="AP177" i="5"/>
  <c r="AP171" i="5"/>
  <c r="AP167" i="5"/>
  <c r="AP165" i="5"/>
  <c r="AP163" i="5"/>
  <c r="AP161" i="5"/>
  <c r="AP159" i="5"/>
  <c r="AP155" i="5"/>
  <c r="AP153" i="5"/>
  <c r="AP147" i="5"/>
  <c r="AP145" i="5"/>
  <c r="K8" i="6"/>
  <c r="P162" i="5"/>
  <c r="P158" i="5"/>
  <c r="AR150" i="5"/>
  <c r="AP141" i="5"/>
  <c r="P97" i="5"/>
  <c r="P85" i="5"/>
  <c r="CF127" i="5"/>
  <c r="CF103" i="5"/>
  <c r="CF79" i="5"/>
  <c r="AP69" i="5"/>
  <c r="AP67" i="5"/>
  <c r="AP63" i="5"/>
  <c r="AP61" i="5"/>
  <c r="AP59" i="5"/>
  <c r="AP55" i="5"/>
  <c r="AP53" i="5"/>
  <c r="AR51" i="5"/>
  <c r="AP49" i="5"/>
  <c r="AP45" i="5"/>
  <c r="AP43" i="5"/>
  <c r="AP41" i="5"/>
  <c r="CF39" i="5"/>
  <c r="AP37" i="5"/>
  <c r="AP33" i="5"/>
  <c r="AP31" i="5"/>
  <c r="AP29" i="5"/>
  <c r="AP154" i="7"/>
  <c r="AP150" i="7"/>
  <c r="AP146" i="7"/>
  <c r="AP144" i="7"/>
  <c r="AP138" i="7"/>
  <c r="AP136" i="7"/>
  <c r="AP130" i="7"/>
  <c r="AP126" i="7"/>
  <c r="AP124" i="7"/>
  <c r="AP120" i="7"/>
  <c r="AP118" i="7"/>
  <c r="AP116" i="7"/>
  <c r="AP114" i="7"/>
  <c r="AP112" i="7"/>
  <c r="AP110" i="7"/>
  <c r="AP106" i="7"/>
  <c r="P102" i="7"/>
  <c r="N102" i="7"/>
  <c r="N100" i="7"/>
  <c r="N98" i="7"/>
  <c r="N96" i="7"/>
  <c r="N94" i="7"/>
  <c r="AR86" i="7"/>
  <c r="P22" i="5"/>
  <c r="P143" i="7"/>
  <c r="AR129" i="7"/>
  <c r="AR117" i="7"/>
  <c r="CF86" i="7"/>
  <c r="AP78" i="7"/>
  <c r="AP76" i="7"/>
  <c r="AP67" i="7"/>
  <c r="AP65" i="7"/>
  <c r="AP63" i="7"/>
  <c r="AP57" i="7"/>
  <c r="AP55" i="7"/>
  <c r="AP53" i="7"/>
  <c r="AP47" i="7"/>
  <c r="AP45" i="7"/>
  <c r="AP43" i="7"/>
  <c r="AP41" i="7"/>
  <c r="AP39" i="7"/>
  <c r="AR68" i="7"/>
  <c r="P68" i="7"/>
  <c r="P56" i="7"/>
  <c r="P52" i="7"/>
  <c r="CF35" i="7"/>
  <c r="AR35" i="7"/>
  <c r="AP35" i="7"/>
  <c r="AP33" i="7"/>
  <c r="AP31" i="7"/>
  <c r="AP29" i="7"/>
  <c r="AR27" i="7"/>
  <c r="AP27" i="7"/>
  <c r="CF83" i="5"/>
  <c r="AP79" i="5"/>
  <c r="CC137" i="5"/>
  <c r="AR21" i="7"/>
  <c r="AR23" i="7"/>
  <c r="AR25" i="7"/>
  <c r="CF27" i="7"/>
  <c r="P40" i="7"/>
  <c r="CF51" i="5"/>
  <c r="CF85" i="5"/>
  <c r="T85" i="5" s="1"/>
  <c r="CF101" i="5"/>
  <c r="T101" i="5" s="1"/>
  <c r="CF21" i="7"/>
  <c r="AR152" i="7"/>
  <c r="CD128" i="7"/>
  <c r="CD116" i="7"/>
  <c r="CD51" i="7"/>
  <c r="AR162" i="5"/>
  <c r="CD161" i="5"/>
  <c r="CD149" i="5"/>
  <c r="CD63" i="5"/>
  <c r="CD53" i="5"/>
  <c r="CE53" i="5" s="1"/>
  <c r="AT53" i="5" s="1"/>
  <c r="CD31" i="5"/>
  <c r="R31" i="5" s="1"/>
  <c r="CD67" i="7"/>
  <c r="CF63" i="7"/>
  <c r="P188" i="5"/>
  <c r="P180" i="5"/>
  <c r="P172" i="5"/>
  <c r="CF157" i="5"/>
  <c r="P140" i="5"/>
  <c r="AR130" i="5"/>
  <c r="CG113" i="5"/>
  <c r="P104" i="5"/>
  <c r="CF59" i="5"/>
  <c r="P27" i="5"/>
  <c r="CF27" i="5"/>
  <c r="CC148" i="7"/>
  <c r="CG140" i="7"/>
  <c r="CH140" i="7" s="1"/>
  <c r="P141" i="7"/>
  <c r="CC136" i="7"/>
  <c r="CG130" i="7"/>
  <c r="P127" i="7"/>
  <c r="P123" i="7"/>
  <c r="AR120" i="7"/>
  <c r="P115" i="7"/>
  <c r="CC112" i="7"/>
  <c r="P111" i="7"/>
  <c r="CG100" i="7"/>
  <c r="CD90" i="7"/>
  <c r="P65" i="7"/>
  <c r="P47" i="7"/>
  <c r="CF47" i="7"/>
  <c r="CG43" i="7"/>
  <c r="P33" i="7"/>
  <c r="CG31" i="7"/>
  <c r="CF193" i="5"/>
  <c r="CF153" i="5"/>
  <c r="P197" i="5"/>
  <c r="CC173" i="5"/>
  <c r="CC165" i="5"/>
  <c r="CE165" i="5" s="1"/>
  <c r="AT165" i="5" s="1"/>
  <c r="P165" i="5"/>
  <c r="P148" i="5"/>
  <c r="CF141" i="5"/>
  <c r="AR159" i="5"/>
  <c r="CG107" i="5"/>
  <c r="P105" i="5"/>
  <c r="CF89" i="5"/>
  <c r="CG85" i="5"/>
  <c r="CD71" i="5"/>
  <c r="CG67" i="5"/>
  <c r="P63" i="5"/>
  <c r="CF47" i="5"/>
  <c r="P31" i="5"/>
  <c r="CF31" i="5"/>
  <c r="T31" i="5" s="1"/>
  <c r="CD23" i="5"/>
  <c r="AR24" i="5"/>
  <c r="CC21" i="5"/>
  <c r="AR21" i="5"/>
  <c r="CD94" i="7"/>
  <c r="R94" i="7" s="1"/>
  <c r="P67" i="7"/>
  <c r="P64" i="7"/>
  <c r="CG61" i="7"/>
  <c r="P39" i="7"/>
  <c r="CF39" i="7"/>
  <c r="AR79" i="7"/>
  <c r="AR115" i="7"/>
  <c r="AR131" i="7"/>
  <c r="AR147" i="7"/>
  <c r="AR27" i="5"/>
  <c r="AR156" i="5"/>
  <c r="AR188" i="5"/>
  <c r="AR197" i="5"/>
  <c r="P145" i="5"/>
  <c r="P193" i="5"/>
  <c r="CD43" i="7"/>
  <c r="CD167" i="5"/>
  <c r="CD151" i="5"/>
  <c r="CD141" i="5"/>
  <c r="P141" i="5"/>
  <c r="CD129" i="5"/>
  <c r="CC123" i="5"/>
  <c r="CG119" i="5"/>
  <c r="AR112" i="5"/>
  <c r="CG111" i="5"/>
  <c r="AR95" i="7"/>
  <c r="CD92" i="7"/>
  <c r="CH67" i="7"/>
  <c r="AV67" i="7" s="1"/>
  <c r="AR70" i="5"/>
  <c r="CD67" i="5"/>
  <c r="P66" i="5"/>
  <c r="CD59" i="5"/>
  <c r="CC53" i="5"/>
  <c r="AR34" i="5"/>
  <c r="P30" i="5"/>
  <c r="AR36" i="7"/>
  <c r="CG133" i="5"/>
  <c r="AR134" i="5"/>
  <c r="CC127" i="5"/>
  <c r="AR171" i="5"/>
  <c r="AR133" i="5"/>
  <c r="CF195" i="5"/>
  <c r="CF179" i="5"/>
  <c r="CD171" i="5"/>
  <c r="CD155" i="5"/>
  <c r="CD139" i="5"/>
  <c r="CD146" i="7"/>
  <c r="CD142" i="7"/>
  <c r="P150" i="7"/>
  <c r="CF150" i="7"/>
  <c r="P146" i="7"/>
  <c r="CF146" i="7"/>
  <c r="P142" i="7"/>
  <c r="CF142" i="7"/>
  <c r="AR118" i="5"/>
  <c r="P110" i="5"/>
  <c r="CC101" i="5"/>
  <c r="AR86" i="5"/>
  <c r="AR64" i="5"/>
  <c r="P64" i="5"/>
  <c r="AR56" i="5"/>
  <c r="P56" i="5"/>
  <c r="CC47" i="5"/>
  <c r="CC39" i="5"/>
  <c r="AR32" i="5"/>
  <c r="P32" i="5"/>
  <c r="CC31" i="5"/>
  <c r="CC23" i="5"/>
  <c r="P23" i="5"/>
  <c r="CF21" i="5"/>
  <c r="CH21" i="5" s="1"/>
  <c r="AV21" i="5" s="1"/>
  <c r="AR146" i="7"/>
  <c r="AR142" i="7"/>
  <c r="CF136" i="7"/>
  <c r="CF134" i="7"/>
  <c r="P134" i="7"/>
  <c r="CF130" i="7"/>
  <c r="CH130" i="7" s="1"/>
  <c r="AV130" i="7" s="1"/>
  <c r="CD130" i="7"/>
  <c r="P130" i="7"/>
  <c r="CF126" i="7"/>
  <c r="P126" i="7"/>
  <c r="CF118" i="7"/>
  <c r="T118" i="7" s="1"/>
  <c r="CF114" i="7"/>
  <c r="P114" i="7"/>
  <c r="CF110" i="7"/>
  <c r="CD110" i="7"/>
  <c r="P110" i="7"/>
  <c r="P106" i="7"/>
  <c r="CF102" i="7"/>
  <c r="CH102" i="7" s="1"/>
  <c r="AV102" i="7" s="1"/>
  <c r="P97" i="7"/>
  <c r="P91" i="7"/>
  <c r="CC90" i="7"/>
  <c r="CE90" i="7"/>
  <c r="AR87" i="7"/>
  <c r="CC86" i="7"/>
  <c r="CC67" i="7"/>
  <c r="CE67" i="7" s="1"/>
  <c r="CC63" i="7"/>
  <c r="CD61" i="7"/>
  <c r="CC59" i="7"/>
  <c r="AR57" i="7"/>
  <c r="CD49" i="7"/>
  <c r="CC47" i="7"/>
  <c r="CD41" i="7"/>
  <c r="CE41" i="7" s="1"/>
  <c r="AT41" i="7" s="1"/>
  <c r="AR41" i="7"/>
  <c r="CC39" i="7"/>
  <c r="P36" i="7"/>
  <c r="AR67" i="7"/>
  <c r="AR63" i="7"/>
  <c r="AR59" i="7"/>
  <c r="AR55" i="7"/>
  <c r="AR47" i="7"/>
  <c r="AR39" i="7"/>
  <c r="P78" i="7"/>
  <c r="CD78" i="7"/>
  <c r="CD114" i="7"/>
  <c r="CG134" i="7"/>
  <c r="T134" i="7" s="1"/>
  <c r="CG146" i="7"/>
  <c r="AR123" i="7"/>
  <c r="CG94" i="7"/>
  <c r="CH94" i="7" s="1"/>
  <c r="AV94" i="7" s="1"/>
  <c r="CD140" i="7"/>
  <c r="AR89" i="7"/>
  <c r="P117" i="7"/>
  <c r="CG118" i="7"/>
  <c r="CD106" i="7"/>
  <c r="AR91" i="7"/>
  <c r="CG142" i="7"/>
  <c r="CF148" i="7"/>
  <c r="P136" i="7"/>
  <c r="CC120" i="7"/>
  <c r="P140" i="7"/>
  <c r="P152" i="7"/>
  <c r="CC84" i="7"/>
  <c r="CF152" i="7"/>
  <c r="CC80" i="7"/>
  <c r="AR116" i="7"/>
  <c r="P116" i="7"/>
  <c r="CC140" i="7"/>
  <c r="CE140" i="7" s="1"/>
  <c r="AT140" i="7" s="1"/>
  <c r="CF116" i="7"/>
  <c r="CC108" i="7"/>
  <c r="AR148" i="7"/>
  <c r="CF144" i="7"/>
  <c r="CH144" i="7" s="1"/>
  <c r="AV144" i="7" s="1"/>
  <c r="P104" i="7"/>
  <c r="AR34" i="7"/>
  <c r="CD65" i="7"/>
  <c r="P66" i="7"/>
  <c r="AR66" i="7"/>
  <c r="CC33" i="7"/>
  <c r="CF53" i="7"/>
  <c r="CF57" i="7"/>
  <c r="P41" i="7"/>
  <c r="AR61" i="7"/>
  <c r="AR33" i="7"/>
  <c r="CF41" i="7"/>
  <c r="P82" i="5"/>
  <c r="CD179" i="5"/>
  <c r="P134" i="5"/>
  <c r="CD113" i="5"/>
  <c r="AR172" i="5"/>
  <c r="CD85" i="5"/>
  <c r="CG147" i="5"/>
  <c r="CG163" i="5"/>
  <c r="AR158" i="5"/>
  <c r="CG157" i="5"/>
  <c r="CH157" i="5" s="1"/>
  <c r="CG155" i="5"/>
  <c r="P118" i="5"/>
  <c r="P142" i="5"/>
  <c r="CC85" i="5"/>
  <c r="CC103" i="5"/>
  <c r="CC133" i="5"/>
  <c r="R133" i="5" s="1"/>
  <c r="CC93" i="5"/>
  <c r="CC115" i="5"/>
  <c r="CF159" i="5"/>
  <c r="AR131" i="5"/>
  <c r="CC193" i="5"/>
  <c r="CC113" i="5"/>
  <c r="R113" i="5" s="1"/>
  <c r="CF131" i="5"/>
  <c r="P163" i="5"/>
  <c r="AR139" i="5"/>
  <c r="P131" i="5"/>
  <c r="CF163" i="5"/>
  <c r="AR163" i="5"/>
  <c r="AR127" i="5"/>
  <c r="AR165" i="5"/>
  <c r="P157" i="5"/>
  <c r="CF97" i="5"/>
  <c r="P62" i="5"/>
  <c r="CD29" i="5"/>
  <c r="CG33" i="5"/>
  <c r="CG25" i="5"/>
  <c r="CG29" i="5"/>
  <c r="CH29" i="5" s="1"/>
  <c r="AV29" i="5" s="1"/>
  <c r="CD69" i="5"/>
  <c r="CG53" i="5"/>
  <c r="CG37" i="5"/>
  <c r="CD33" i="5"/>
  <c r="AR66" i="5"/>
  <c r="CG65" i="5"/>
  <c r="P70" i="5"/>
  <c r="CC29" i="5"/>
  <c r="CE29" i="5" s="1"/>
  <c r="AR61" i="5"/>
  <c r="P61" i="5"/>
  <c r="CC69" i="5"/>
  <c r="AR69" i="5"/>
  <c r="CF69" i="5"/>
  <c r="T69" i="5" s="1"/>
  <c r="CC61" i="5"/>
  <c r="CF37" i="5"/>
  <c r="BP106" i="7"/>
  <c r="CD57" i="5"/>
  <c r="P58" i="5"/>
  <c r="CG57" i="5"/>
  <c r="CF53" i="5"/>
  <c r="P53" i="5"/>
  <c r="AR53" i="5"/>
  <c r="CD49" i="5"/>
  <c r="AR50" i="5"/>
  <c r="P45" i="5"/>
  <c r="CF45" i="5"/>
  <c r="AR45" i="5"/>
  <c r="P33" i="5"/>
  <c r="CF33" i="5"/>
  <c r="CG27" i="5"/>
  <c r="P28" i="5"/>
  <c r="CD27" i="5"/>
  <c r="R27" i="5" s="1"/>
  <c r="AR28" i="5"/>
  <c r="CD144" i="7"/>
  <c r="P145" i="7"/>
  <c r="AR145" i="7"/>
  <c r="CG144" i="7"/>
  <c r="AR118" i="7"/>
  <c r="CC118" i="7"/>
  <c r="P118" i="7"/>
  <c r="AR98" i="7"/>
  <c r="P98" i="7"/>
  <c r="CC98" i="7"/>
  <c r="CE98" i="7"/>
  <c r="AT98" i="7" s="1"/>
  <c r="AR94" i="7"/>
  <c r="P94" i="7"/>
  <c r="CF94" i="7"/>
  <c r="CD27" i="7"/>
  <c r="AR28" i="7"/>
  <c r="P28" i="7"/>
  <c r="CC155" i="5"/>
  <c r="P155" i="5"/>
  <c r="CF155" i="5"/>
  <c r="CH155" i="5" s="1"/>
  <c r="AV155" i="5" s="1"/>
  <c r="AR155" i="5"/>
  <c r="AR111" i="5"/>
  <c r="P111" i="5"/>
  <c r="CF111" i="5"/>
  <c r="CC111" i="5"/>
  <c r="CG109" i="5"/>
  <c r="CD109" i="5"/>
  <c r="CC95" i="5"/>
  <c r="CG83" i="5"/>
  <c r="P84" i="5"/>
  <c r="AR84" i="5"/>
  <c r="AR110" i="5"/>
  <c r="P38" i="5"/>
  <c r="CG49" i="5"/>
  <c r="AR58" i="5"/>
  <c r="CC94" i="7"/>
  <c r="CG27" i="7"/>
  <c r="AR33" i="5"/>
  <c r="CF185" i="5"/>
  <c r="CG183" i="5"/>
  <c r="P184" i="5"/>
  <c r="AR184" i="5"/>
  <c r="P170" i="5"/>
  <c r="CD169" i="5"/>
  <c r="CH118" i="7"/>
  <c r="AV118" i="7" s="1"/>
  <c r="AR55" i="5"/>
  <c r="AR52" i="5"/>
  <c r="P52" i="5"/>
  <c r="CD51" i="5"/>
  <c r="CD35" i="5"/>
  <c r="AR96" i="7"/>
  <c r="CF96" i="7"/>
  <c r="P96" i="7"/>
  <c r="CG153" i="5"/>
  <c r="P154" i="5"/>
  <c r="CD153" i="5"/>
  <c r="AR154" i="5"/>
  <c r="CG115" i="5"/>
  <c r="P106" i="5"/>
  <c r="CD105" i="5"/>
  <c r="CG93" i="5"/>
  <c r="T93" i="5" s="1"/>
  <c r="CD93" i="5"/>
  <c r="AR94" i="5"/>
  <c r="P88" i="5"/>
  <c r="CG87" i="5"/>
  <c r="CD87" i="5"/>
  <c r="AR88" i="5"/>
  <c r="CC96" i="7"/>
  <c r="CE96" i="7" s="1"/>
  <c r="CC33" i="5"/>
  <c r="R33" i="5" s="1"/>
  <c r="AR38" i="5"/>
  <c r="CC45" i="5"/>
  <c r="P50" i="5"/>
  <c r="CD83" i="5"/>
  <c r="P94" i="5"/>
  <c r="AR191" i="5"/>
  <c r="CC191" i="5"/>
  <c r="AR183" i="5"/>
  <c r="AR139" i="7"/>
  <c r="P139" i="7"/>
  <c r="CG53" i="7"/>
  <c r="CH53" i="7" s="1"/>
  <c r="AV53" i="7" s="1"/>
  <c r="P54" i="7"/>
  <c r="AR54" i="7"/>
  <c r="AR29" i="7"/>
  <c r="CF29" i="7"/>
  <c r="CD53" i="7"/>
  <c r="CF140" i="7"/>
  <c r="CD138" i="7"/>
  <c r="AR195" i="5"/>
  <c r="AR120" i="5"/>
  <c r="P101" i="7"/>
  <c r="AR85" i="7"/>
  <c r="AR37" i="5"/>
  <c r="CC169" i="5"/>
  <c r="P85" i="7"/>
  <c r="CF115" i="5"/>
  <c r="P195" i="5"/>
  <c r="CF189" i="5"/>
  <c r="P189" i="5"/>
  <c r="CG143" i="5"/>
  <c r="AR144" i="5"/>
  <c r="P144" i="5"/>
  <c r="P136" i="5"/>
  <c r="AR125" i="5"/>
  <c r="P125" i="5"/>
  <c r="CF125" i="5"/>
  <c r="CD61" i="5"/>
  <c r="CD148" i="7"/>
  <c r="AR149" i="7"/>
  <c r="P149" i="7"/>
  <c r="CF128" i="7"/>
  <c r="CC128" i="7"/>
  <c r="CE128" i="7"/>
  <c r="AR128" i="7"/>
  <c r="CG120" i="7"/>
  <c r="CD120" i="7"/>
  <c r="AR121" i="7"/>
  <c r="AR111" i="7"/>
  <c r="CG110" i="7"/>
  <c r="AR106" i="7"/>
  <c r="CC106" i="7"/>
  <c r="R106" i="7" s="1"/>
  <c r="CC53" i="7"/>
  <c r="P53" i="7"/>
  <c r="AR44" i="7"/>
  <c r="P44" i="7"/>
  <c r="CG41" i="7"/>
  <c r="AR42" i="7"/>
  <c r="CD39" i="7"/>
  <c r="P31" i="7"/>
  <c r="AR31" i="7"/>
  <c r="CF31" i="7"/>
  <c r="P190" i="5"/>
  <c r="CC121" i="5"/>
  <c r="R121" i="5" s="1"/>
  <c r="AR121" i="5"/>
  <c r="P121" i="5"/>
  <c r="CG59" i="5"/>
  <c r="AR60" i="5"/>
  <c r="AR47" i="5"/>
  <c r="P47" i="5"/>
  <c r="CF35" i="5"/>
  <c r="AR35" i="5"/>
  <c r="P107" i="7"/>
  <c r="CG106" i="7"/>
  <c r="CH106" i="7" s="1"/>
  <c r="AV106" i="7" s="1"/>
  <c r="CD37" i="7"/>
  <c r="CG37" i="7"/>
  <c r="CC29" i="7"/>
  <c r="P87" i="7"/>
  <c r="AR150" i="7"/>
  <c r="P40" i="5"/>
  <c r="CC57" i="5"/>
  <c r="CD134" i="7"/>
  <c r="R134" i="7" s="1"/>
  <c r="CG138" i="7"/>
  <c r="CD31" i="7"/>
  <c r="CC37" i="5"/>
  <c r="CD100" i="7"/>
  <c r="P132" i="5"/>
  <c r="CD84" i="7"/>
  <c r="R84" i="7" s="1"/>
  <c r="CF121" i="5"/>
  <c r="AR32" i="7"/>
  <c r="AR38" i="7"/>
  <c r="CG159" i="5"/>
  <c r="P160" i="5"/>
  <c r="AR113" i="5"/>
  <c r="CF113" i="5"/>
  <c r="CF107" i="5"/>
  <c r="P107" i="5"/>
  <c r="CD103" i="5"/>
  <c r="AR104" i="5"/>
  <c r="P26" i="5"/>
  <c r="AR26" i="5"/>
  <c r="AR23" i="5"/>
  <c r="CF23" i="5"/>
  <c r="CF132" i="7"/>
  <c r="CC132" i="7"/>
  <c r="P132" i="7"/>
  <c r="CG124" i="7"/>
  <c r="P125" i="7"/>
  <c r="CD124" i="7"/>
  <c r="AR125" i="7"/>
  <c r="AR114" i="7"/>
  <c r="CC114" i="7"/>
  <c r="P82" i="7"/>
  <c r="CC82" i="7"/>
  <c r="CE82" i="7" s="1"/>
  <c r="AT82" i="7" s="1"/>
  <c r="P80" i="7"/>
  <c r="AR80" i="7"/>
  <c r="CD63" i="7"/>
  <c r="R63" i="7" s="1"/>
  <c r="AR64" i="7"/>
  <c r="CG63" i="7"/>
  <c r="T63" i="7"/>
  <c r="T67" i="7"/>
  <c r="CG76" i="7"/>
  <c r="CD76" i="7"/>
  <c r="AR77" i="7"/>
  <c r="P77" i="7"/>
  <c r="CG47" i="7"/>
  <c r="CD47" i="7"/>
  <c r="AR48" i="7"/>
  <c r="CF43" i="7"/>
  <c r="P43" i="7"/>
  <c r="CC43" i="7"/>
  <c r="CE43" i="7" s="1"/>
  <c r="AT43" i="7" s="1"/>
  <c r="AR43" i="7"/>
  <c r="P48" i="7"/>
  <c r="CC187" i="5"/>
  <c r="CE187" i="5" s="1"/>
  <c r="AT187" i="5" s="1"/>
  <c r="P187" i="5"/>
  <c r="CF187" i="5"/>
  <c r="AR186" i="5"/>
  <c r="CC181" i="5"/>
  <c r="AR181" i="5"/>
  <c r="CF181" i="5"/>
  <c r="CC175" i="5"/>
  <c r="AR175" i="5"/>
  <c r="P175" i="5"/>
  <c r="CG173" i="5"/>
  <c r="AR174" i="5"/>
  <c r="CD173" i="5"/>
  <c r="CE173" i="5" s="1"/>
  <c r="P174" i="5"/>
  <c r="CC167" i="5"/>
  <c r="AR167" i="5"/>
  <c r="CF167" i="5"/>
  <c r="CG165" i="5"/>
  <c r="P166" i="5"/>
  <c r="AR166" i="5"/>
  <c r="CD127" i="5"/>
  <c r="AR128" i="5"/>
  <c r="CG127" i="5"/>
  <c r="P128" i="5"/>
  <c r="AR109" i="5"/>
  <c r="P109" i="5"/>
  <c r="CC109" i="5"/>
  <c r="CF109" i="5"/>
  <c r="AR124" i="7"/>
  <c r="P124" i="7"/>
  <c r="AR113" i="7"/>
  <c r="CD112" i="7"/>
  <c r="CG112" i="7"/>
  <c r="CH112" i="7" s="1"/>
  <c r="AV112" i="7" s="1"/>
  <c r="P113" i="7"/>
  <c r="CG108" i="7"/>
  <c r="CD108" i="7"/>
  <c r="P109" i="7"/>
  <c r="AR109" i="7"/>
  <c r="CG104" i="7"/>
  <c r="P105" i="7"/>
  <c r="AR105" i="7"/>
  <c r="CD104" i="7"/>
  <c r="CG102" i="7"/>
  <c r="CH142" i="7"/>
  <c r="AV142" i="7" s="1"/>
  <c r="P167" i="5"/>
  <c r="P181" i="5"/>
  <c r="CH134" i="7"/>
  <c r="AV134" i="7" s="1"/>
  <c r="P103" i="7"/>
  <c r="CD137" i="5"/>
  <c r="R137" i="5"/>
  <c r="CG137" i="5"/>
  <c r="P138" i="5"/>
  <c r="P71" i="5"/>
  <c r="AR71" i="5"/>
  <c r="CF63" i="5"/>
  <c r="P41" i="5"/>
  <c r="AR41" i="5"/>
  <c r="P76" i="7"/>
  <c r="CC76" i="7"/>
  <c r="CE76" i="7" s="1"/>
  <c r="CF76" i="7"/>
  <c r="CH76" i="7" s="1"/>
  <c r="AV76" i="7" s="1"/>
  <c r="CC65" i="7"/>
  <c r="CE65" i="7" s="1"/>
  <c r="CF65" i="7"/>
  <c r="T65" i="7" s="1"/>
  <c r="CD29" i="7"/>
  <c r="CG29" i="7"/>
  <c r="CH29" i="7"/>
  <c r="AV29" i="7" s="1"/>
  <c r="AR30" i="7"/>
  <c r="CC41" i="5"/>
  <c r="CD121" i="5"/>
  <c r="AR76" i="7"/>
  <c r="CD55" i="5"/>
  <c r="AR138" i="5"/>
  <c r="CD132" i="7"/>
  <c r="R132" i="7" s="1"/>
  <c r="P133" i="7"/>
  <c r="AR133" i="7"/>
  <c r="CF71" i="5"/>
  <c r="CH71" i="5"/>
  <c r="AV71" i="5" s="1"/>
  <c r="CC154" i="7"/>
  <c r="AR127" i="7"/>
  <c r="CG126" i="7"/>
  <c r="T126" i="7" s="1"/>
  <c r="CD82" i="7"/>
  <c r="AR83" i="7"/>
  <c r="P83" i="7"/>
  <c r="CG145" i="5"/>
  <c r="CD145" i="5"/>
  <c r="R145" i="5" s="1"/>
  <c r="AR146" i="5"/>
  <c r="P146" i="5"/>
  <c r="CG121" i="5"/>
  <c r="AR122" i="5"/>
  <c r="CG51" i="7"/>
  <c r="AR52" i="7"/>
  <c r="CC49" i="7"/>
  <c r="CE49" i="7" s="1"/>
  <c r="CF49" i="7"/>
  <c r="AR65" i="7"/>
  <c r="CC71" i="5"/>
  <c r="CF147" i="5"/>
  <c r="CH147" i="5"/>
  <c r="AV147" i="5" s="1"/>
  <c r="CF191" i="5"/>
  <c r="P30" i="7"/>
  <c r="CG193" i="5"/>
  <c r="CH193" i="5" s="1"/>
  <c r="AV193" i="5" s="1"/>
  <c r="AR194" i="5"/>
  <c r="CD193" i="5"/>
  <c r="CE193" i="5" s="1"/>
  <c r="AT193" i="5" s="1"/>
  <c r="CG181" i="5"/>
  <c r="P182" i="5"/>
  <c r="CD181" i="5"/>
  <c r="CG175" i="5"/>
  <c r="T175" i="5" s="1"/>
  <c r="AR176" i="5"/>
  <c r="CG105" i="5"/>
  <c r="AR106" i="5"/>
  <c r="CG99" i="5"/>
  <c r="P100" i="5"/>
  <c r="AR100" i="5"/>
  <c r="AR110" i="7"/>
  <c r="CC110" i="7"/>
  <c r="CC100" i="7"/>
  <c r="CE100" i="7" s="1"/>
  <c r="AT100" i="7" s="1"/>
  <c r="P100" i="7"/>
  <c r="CF169" i="5"/>
  <c r="T169" i="5" s="1"/>
  <c r="CC157" i="5"/>
  <c r="CE157" i="5" s="1"/>
  <c r="AT157" i="5" s="1"/>
  <c r="CF133" i="5"/>
  <c r="AR160" i="5"/>
  <c r="AR168" i="5"/>
  <c r="P169" i="5"/>
  <c r="CG169" i="5"/>
  <c r="AR170" i="5"/>
  <c r="AR107" i="5"/>
  <c r="CC35" i="5"/>
  <c r="P35" i="5"/>
  <c r="P29" i="5"/>
  <c r="AR29" i="5"/>
  <c r="CG21" i="5"/>
  <c r="CD21" i="5"/>
  <c r="CC144" i="7"/>
  <c r="P144" i="7"/>
  <c r="CC126" i="7"/>
  <c r="CE126" i="7" s="1"/>
  <c r="AT126" i="7" s="1"/>
  <c r="AR126" i="7"/>
  <c r="CC104" i="7"/>
  <c r="CE104" i="7" s="1"/>
  <c r="CF104" i="7"/>
  <c r="CG92" i="7"/>
  <c r="AR93" i="7"/>
  <c r="CG55" i="7"/>
  <c r="AR56" i="7"/>
  <c r="AR164" i="5"/>
  <c r="P164" i="5"/>
  <c r="CG151" i="5"/>
  <c r="P152" i="5"/>
  <c r="CG96" i="7"/>
  <c r="CD96" i="7"/>
  <c r="P59" i="7"/>
  <c r="CF59" i="7"/>
  <c r="CG45" i="7"/>
  <c r="CH45" i="7" s="1"/>
  <c r="AV45" i="7" s="1"/>
  <c r="P46" i="7"/>
  <c r="CD35" i="7"/>
  <c r="R35" i="7" s="1"/>
  <c r="CG35" i="7"/>
  <c r="CD33" i="7"/>
  <c r="R33" i="7" s="1"/>
  <c r="P34" i="7"/>
  <c r="CG25" i="7"/>
  <c r="CD25" i="7"/>
  <c r="R25" i="7" s="1"/>
  <c r="P26" i="7"/>
  <c r="AR26" i="7"/>
  <c r="AR39" i="5"/>
  <c r="P60" i="5"/>
  <c r="CC92" i="7"/>
  <c r="R92" i="7" s="1"/>
  <c r="CC31" i="7"/>
  <c r="R142" i="7"/>
  <c r="CE142" i="7"/>
  <c r="CH179" i="5"/>
  <c r="AV179" i="5" s="1"/>
  <c r="CH61" i="7"/>
  <c r="AV61" i="7" s="1"/>
  <c r="N197" i="5"/>
  <c r="AP197" i="5"/>
  <c r="CG195" i="5"/>
  <c r="AR196" i="5"/>
  <c r="CD195" i="5"/>
  <c r="CG191" i="5"/>
  <c r="AR192" i="5"/>
  <c r="P192" i="5"/>
  <c r="CD191" i="5"/>
  <c r="CE191" i="5" s="1"/>
  <c r="AT191" i="5" s="1"/>
  <c r="CC179" i="5"/>
  <c r="CE179" i="5" s="1"/>
  <c r="P179" i="5"/>
  <c r="CC171" i="5"/>
  <c r="P171" i="5"/>
  <c r="CC149" i="5"/>
  <c r="CE149" i="5" s="1"/>
  <c r="AT149" i="5" s="1"/>
  <c r="P149" i="5"/>
  <c r="AR149" i="5"/>
  <c r="CF149" i="5"/>
  <c r="P143" i="5"/>
  <c r="CF143" i="5"/>
  <c r="CH143" i="5" s="1"/>
  <c r="AV143" i="5" s="1"/>
  <c r="CC135" i="5"/>
  <c r="AR135" i="5"/>
  <c r="T159" i="5"/>
  <c r="P24" i="5"/>
  <c r="CG23" i="5"/>
  <c r="N21" i="5"/>
  <c r="AP21" i="5"/>
  <c r="AR153" i="7"/>
  <c r="P153" i="7"/>
  <c r="CC88" i="7"/>
  <c r="AR88" i="7"/>
  <c r="P88" i="7"/>
  <c r="CF88" i="7"/>
  <c r="N59" i="7"/>
  <c r="AP59" i="7"/>
  <c r="P55" i="7"/>
  <c r="CF55" i="7"/>
  <c r="CC55" i="7"/>
  <c r="R55" i="7" s="1"/>
  <c r="CC45" i="7"/>
  <c r="P45" i="7"/>
  <c r="AR45" i="7"/>
  <c r="CG101" i="5"/>
  <c r="CD101" i="5"/>
  <c r="P102" i="5"/>
  <c r="AR102" i="5"/>
  <c r="CC59" i="5"/>
  <c r="AR59" i="5"/>
  <c r="P59" i="5"/>
  <c r="CG47" i="5"/>
  <c r="T47" i="5" s="1"/>
  <c r="CD47" i="5"/>
  <c r="AR48" i="5"/>
  <c r="CG43" i="5"/>
  <c r="AR44" i="5"/>
  <c r="P44" i="5"/>
  <c r="CD43" i="5"/>
  <c r="N39" i="5"/>
  <c r="AP39" i="5"/>
  <c r="BP128" i="7"/>
  <c r="AY128" i="7" s="1"/>
  <c r="BP51" i="7"/>
  <c r="BP67" i="7"/>
  <c r="AY67" i="7" s="1"/>
  <c r="BP37" i="7"/>
  <c r="AY37" i="7" s="1"/>
  <c r="BP96" i="7"/>
  <c r="AY96" i="7" s="1"/>
  <c r="BP146" i="7"/>
  <c r="W146" i="7" s="1"/>
  <c r="AR173" i="5"/>
  <c r="P173" i="5"/>
  <c r="AR145" i="5"/>
  <c r="CF145" i="5"/>
  <c r="P137" i="5"/>
  <c r="CF137" i="5"/>
  <c r="CG123" i="5"/>
  <c r="CD123" i="5"/>
  <c r="AR124" i="5"/>
  <c r="CD107" i="5"/>
  <c r="AR108" i="5"/>
  <c r="CC105" i="5"/>
  <c r="AR105" i="5"/>
  <c r="AR93" i="5"/>
  <c r="P93" i="5"/>
  <c r="CG89" i="5"/>
  <c r="P90" i="5"/>
  <c r="AP71" i="5"/>
  <c r="P65" i="5"/>
  <c r="CF65" i="5"/>
  <c r="T65" i="5" s="1"/>
  <c r="AR65" i="5"/>
  <c r="CC65" i="5"/>
  <c r="R65" i="5" s="1"/>
  <c r="N25" i="5"/>
  <c r="N142" i="7"/>
  <c r="AP142" i="7"/>
  <c r="AR119" i="7"/>
  <c r="P119" i="7"/>
  <c r="N108" i="7"/>
  <c r="AP108" i="7"/>
  <c r="AR90" i="7"/>
  <c r="P90" i="7"/>
  <c r="CF90" i="7"/>
  <c r="T90" i="7" s="1"/>
  <c r="N51" i="7"/>
  <c r="AP51" i="7"/>
  <c r="P24" i="7"/>
  <c r="AR24" i="7"/>
  <c r="CD23" i="7"/>
  <c r="AR129" i="5"/>
  <c r="P117" i="5"/>
  <c r="CC83" i="5"/>
  <c r="R83" i="5" s="1"/>
  <c r="CE83" i="5"/>
  <c r="CI83" i="5" s="1"/>
  <c r="AR83" i="5"/>
  <c r="AR79" i="5"/>
  <c r="N51" i="5"/>
  <c r="AP51" i="5"/>
  <c r="N27" i="5"/>
  <c r="AP27" i="5"/>
  <c r="N148" i="7"/>
  <c r="AP148" i="7"/>
  <c r="CC61" i="7"/>
  <c r="CE61" i="7"/>
  <c r="CI61" i="7" s="1"/>
  <c r="AW61" i="7" s="1"/>
  <c r="P61" i="7"/>
  <c r="CC37" i="7"/>
  <c r="CE37" i="7" s="1"/>
  <c r="R37" i="7"/>
  <c r="CF37" i="7"/>
  <c r="CH37" i="7" s="1"/>
  <c r="AV37" i="7" s="1"/>
  <c r="T37" i="7"/>
  <c r="P37" i="7"/>
  <c r="P198" i="5"/>
  <c r="CG197" i="5"/>
  <c r="CG189" i="5"/>
  <c r="AR190" i="5"/>
  <c r="P147" i="5"/>
  <c r="CC147" i="5"/>
  <c r="CC139" i="5"/>
  <c r="CE139" i="5" s="1"/>
  <c r="P139" i="5"/>
  <c r="AP91" i="5"/>
  <c r="N132" i="7"/>
  <c r="N128" i="7"/>
  <c r="P84" i="7"/>
  <c r="CF84" i="7"/>
  <c r="T84" i="7" s="1"/>
  <c r="AR78" i="7"/>
  <c r="CC78" i="7"/>
  <c r="R78" i="7" s="1"/>
  <c r="AR102" i="7"/>
  <c r="CC102" i="7"/>
  <c r="P57" i="7"/>
  <c r="CF23" i="7"/>
  <c r="CC23" i="7"/>
  <c r="AP90" i="7"/>
  <c r="AP88" i="7"/>
  <c r="CE53" i="7"/>
  <c r="AT53" i="7" s="1"/>
  <c r="R155" i="5"/>
  <c r="CH63" i="7"/>
  <c r="AV63" i="7"/>
  <c r="CE84" i="7"/>
  <c r="AT84" i="7"/>
  <c r="T27" i="5"/>
  <c r="CE106" i="7"/>
  <c r="CE120" i="7"/>
  <c r="AT120" i="7"/>
  <c r="R120" i="7"/>
  <c r="CE35" i="7"/>
  <c r="AT35" i="7" s="1"/>
  <c r="AT96" i="7"/>
  <c r="R126" i="7"/>
  <c r="T147" i="5"/>
  <c r="T112" i="7"/>
  <c r="R109" i="5"/>
  <c r="CE65" i="5"/>
  <c r="AT65" i="5" s="1"/>
  <c r="R171" i="5"/>
  <c r="CH149" i="5"/>
  <c r="AV149" i="5" s="1"/>
  <c r="T149" i="5"/>
  <c r="R116" i="7"/>
  <c r="R159" i="5"/>
  <c r="R29" i="5"/>
  <c r="CH148" i="7"/>
  <c r="AV148" i="7" s="1"/>
  <c r="CH169" i="5"/>
  <c r="AV169" i="5" s="1"/>
  <c r="R163" i="5"/>
  <c r="CH33" i="7"/>
  <c r="AV33" i="7" s="1"/>
  <c r="T116" i="7"/>
  <c r="CE134" i="7"/>
  <c r="AT134" i="7" s="1"/>
  <c r="CH83" i="5"/>
  <c r="AV83" i="5" s="1"/>
  <c r="CG128" i="7"/>
  <c r="CH65" i="7"/>
  <c r="AV65" i="7" s="1"/>
  <c r="CF57" i="5"/>
  <c r="CG78" i="7"/>
  <c r="CH23" i="5"/>
  <c r="CE31" i="5"/>
  <c r="AT31" i="5" s="1"/>
  <c r="CE145" i="5"/>
  <c r="AT145" i="5" s="1"/>
  <c r="CE163" i="5"/>
  <c r="T83" i="5"/>
  <c r="CH107" i="5"/>
  <c r="AV107" i="5" s="1"/>
  <c r="AP175" i="5"/>
  <c r="AP57" i="5"/>
  <c r="CE57" i="5"/>
  <c r="AT57" i="5" s="1"/>
  <c r="T37" i="5"/>
  <c r="CH37" i="5"/>
  <c r="AV37" i="5" s="1"/>
  <c r="CH27" i="5"/>
  <c r="AV27" i="5" s="1"/>
  <c r="R21" i="5"/>
  <c r="R108" i="7"/>
  <c r="CH163" i="5"/>
  <c r="AV163" i="5"/>
  <c r="AR82" i="7"/>
  <c r="CF82" i="7"/>
  <c r="AR50" i="7"/>
  <c r="CG49" i="7"/>
  <c r="P50" i="7"/>
  <c r="AP181" i="5"/>
  <c r="AP157" i="5"/>
  <c r="AP117" i="5"/>
  <c r="AP103" i="5"/>
  <c r="N65" i="5"/>
  <c r="AP65" i="5"/>
  <c r="N35" i="5"/>
  <c r="AP35" i="5"/>
  <c r="AP86" i="7"/>
  <c r="N86" i="7"/>
  <c r="AR72" i="5"/>
  <c r="CG71" i="5"/>
  <c r="T71" i="5" s="1"/>
  <c r="P72" i="5"/>
  <c r="CG141" i="5"/>
  <c r="AR142" i="5"/>
  <c r="AP151" i="5"/>
  <c r="AP143" i="5"/>
  <c r="N134" i="7"/>
  <c r="AP134" i="7"/>
  <c r="AP84" i="7"/>
  <c r="N84" i="7"/>
  <c r="T47" i="7"/>
  <c r="AP149" i="5"/>
  <c r="AP127" i="5"/>
  <c r="AP80" i="7"/>
  <c r="CH128" i="7"/>
  <c r="AV128" i="7" s="1"/>
  <c r="T128" i="7"/>
  <c r="CI134" i="7"/>
  <c r="CH23" i="7"/>
  <c r="AV23" i="7" s="1"/>
  <c r="AR22" i="7"/>
  <c r="CD21" i="7"/>
  <c r="CE21" i="7" s="1"/>
  <c r="AT21" i="7" s="1"/>
  <c r="CC21" i="7"/>
  <c r="AP23" i="7"/>
  <c r="N21" i="7"/>
  <c r="CI65" i="7"/>
  <c r="AT65" i="7"/>
  <c r="AT49" i="7"/>
  <c r="AT67" i="7"/>
  <c r="AT37" i="7"/>
  <c r="R31" i="7"/>
  <c r="R65" i="7"/>
  <c r="R49" i="7"/>
  <c r="T23" i="7"/>
  <c r="R61" i="7"/>
  <c r="R67" i="7"/>
  <c r="CH41" i="7"/>
  <c r="AV41" i="7" s="1"/>
  <c r="CE55" i="7"/>
  <c r="AT55" i="7" s="1"/>
  <c r="CE33" i="7"/>
  <c r="AP37" i="7"/>
  <c r="AP49" i="7"/>
  <c r="N49" i="7"/>
  <c r="AP25" i="7"/>
  <c r="N61" i="7"/>
  <c r="N37" i="7"/>
  <c r="AT90" i="7"/>
  <c r="CI128" i="7"/>
  <c r="AT128" i="7"/>
  <c r="CI130" i="7"/>
  <c r="CH90" i="7"/>
  <c r="CH84" i="7"/>
  <c r="CH126" i="7"/>
  <c r="AV126" i="7" s="1"/>
  <c r="CE114" i="7"/>
  <c r="AT114" i="7" s="1"/>
  <c r="T144" i="7"/>
  <c r="R128" i="7"/>
  <c r="R100" i="7"/>
  <c r="R90" i="7"/>
  <c r="R130" i="7"/>
  <c r="R140" i="7"/>
  <c r="AP140" i="7"/>
  <c r="N152" i="7"/>
  <c r="N116" i="7"/>
  <c r="N104" i="7"/>
  <c r="N82" i="7"/>
  <c r="AP82" i="7"/>
  <c r="CI126" i="7"/>
  <c r="U126" i="7" s="1"/>
  <c r="AP89" i="5"/>
  <c r="CE93" i="5"/>
  <c r="AT93" i="5" s="1"/>
  <c r="CF91" i="5"/>
  <c r="AR91" i="5"/>
  <c r="CG81" i="5"/>
  <c r="CC91" i="5"/>
  <c r="CF95" i="5"/>
  <c r="AR89" i="5"/>
  <c r="P92" i="5"/>
  <c r="AR95" i="5"/>
  <c r="CD81" i="5"/>
  <c r="CC89" i="5"/>
  <c r="CD91" i="5"/>
  <c r="AR87" i="5"/>
  <c r="AR90" i="5"/>
  <c r="CF87" i="5"/>
  <c r="AP97" i="5"/>
  <c r="AP95" i="5"/>
  <c r="CG91" i="5"/>
  <c r="T91" i="5" s="1"/>
  <c r="H41" i="9"/>
  <c r="I41" i="9"/>
  <c r="I51" i="9"/>
  <c r="H54" i="9"/>
  <c r="K54" i="9" s="1"/>
  <c r="H53" i="9"/>
  <c r="G57" i="9"/>
  <c r="I50" i="9"/>
  <c r="L50" i="9"/>
  <c r="G26" i="9"/>
  <c r="J27" i="9" s="1"/>
  <c r="I53" i="9"/>
  <c r="L53" i="9" s="1"/>
  <c r="G50" i="9"/>
  <c r="H27" i="9"/>
  <c r="I27" i="9"/>
  <c r="L27" i="9" s="1"/>
  <c r="H57" i="9"/>
  <c r="G56" i="9"/>
  <c r="J57" i="9" s="1"/>
  <c r="I56" i="9"/>
  <c r="I57" i="9"/>
  <c r="L57" i="9" s="1"/>
  <c r="H50" i="9"/>
  <c r="G51" i="9"/>
  <c r="J50" i="9" s="1"/>
  <c r="I26" i="9"/>
  <c r="L26" i="9" s="1"/>
  <c r="G27" i="9"/>
  <c r="H26" i="9"/>
  <c r="H56" i="9"/>
  <c r="H51" i="9"/>
  <c r="K51" i="9" s="1"/>
  <c r="G53" i="9"/>
  <c r="J53" i="9" s="1"/>
  <c r="M53" i="9" s="1"/>
  <c r="G42" i="9"/>
  <c r="H42" i="9"/>
  <c r="K42" i="9" s="1"/>
  <c r="G12" i="9"/>
  <c r="I39" i="9"/>
  <c r="G39" i="9"/>
  <c r="I42" i="9"/>
  <c r="K56" i="9"/>
  <c r="L51" i="9"/>
  <c r="J26" i="9"/>
  <c r="W128" i="7"/>
  <c r="W51" i="7"/>
  <c r="AY51" i="7"/>
  <c r="BP55" i="7"/>
  <c r="W55" i="7" s="1"/>
  <c r="BP108" i="7"/>
  <c r="AY108" i="7" s="1"/>
  <c r="BP140" i="7"/>
  <c r="AY140" i="7" s="1"/>
  <c r="BP138" i="7"/>
  <c r="W138" i="7" s="1"/>
  <c r="BP43" i="7"/>
  <c r="W43" i="7" s="1"/>
  <c r="BP65" i="7"/>
  <c r="W65" i="7" s="1"/>
  <c r="BP118" i="7"/>
  <c r="AY118" i="7" s="1"/>
  <c r="BP41" i="7"/>
  <c r="AY41" i="7" s="1"/>
  <c r="BP120" i="7"/>
  <c r="BP122" i="7"/>
  <c r="BP154" i="7"/>
  <c r="BP114" i="7"/>
  <c r="BP45" i="7"/>
  <c r="W45" i="7" s="1"/>
  <c r="BP53" i="7"/>
  <c r="W53" i="7" s="1"/>
  <c r="BP148" i="7"/>
  <c r="AY148" i="7" s="1"/>
  <c r="BP112" i="7"/>
  <c r="W112" i="7" s="1"/>
  <c r="BP134" i="7"/>
  <c r="AY134" i="7" s="1"/>
  <c r="BP150" i="7"/>
  <c r="W150" i="7" s="1"/>
  <c r="BP98" i="7"/>
  <c r="W98" i="7" s="1"/>
  <c r="BP35" i="7"/>
  <c r="W35" i="7" s="1"/>
  <c r="BP80" i="7"/>
  <c r="AY80" i="7" s="1"/>
  <c r="BP136" i="7"/>
  <c r="BP152" i="7"/>
  <c r="BP100" i="7"/>
  <c r="AY100" i="7" s="1"/>
  <c r="BP47" i="7"/>
  <c r="BP86" i="7"/>
  <c r="BP29" i="7"/>
  <c r="W29" i="7" s="1"/>
  <c r="BP124" i="7"/>
  <c r="W124" i="7" s="1"/>
  <c r="BP88" i="7"/>
  <c r="AY88" i="7" s="1"/>
  <c r="BP31" i="7"/>
  <c r="BP130" i="7"/>
  <c r="W130" i="7" s="1"/>
  <c r="BP21" i="7"/>
  <c r="AY21" i="7" s="1"/>
  <c r="BP49" i="7"/>
  <c r="AY49" i="7" s="1"/>
  <c r="BP144" i="7"/>
  <c r="W144" i="7" s="1"/>
  <c r="BP25" i="7"/>
  <c r="BP142" i="7"/>
  <c r="AY142" i="7" s="1"/>
  <c r="BP39" i="7"/>
  <c r="U10" i="5"/>
  <c r="BP197" i="5" s="1"/>
  <c r="AZ9" i="5"/>
  <c r="V8" i="6"/>
  <c r="W148" i="7"/>
  <c r="W41" i="7"/>
  <c r="W122" i="7"/>
  <c r="AY122" i="7"/>
  <c r="W39" i="7"/>
  <c r="AY39" i="7"/>
  <c r="AY29" i="7"/>
  <c r="BP181" i="5"/>
  <c r="BP151" i="5"/>
  <c r="W151" i="5" s="1"/>
  <c r="BP41" i="5"/>
  <c r="W41" i="5" s="1"/>
  <c r="BP23" i="5"/>
  <c r="BP43" i="5"/>
  <c r="W43" i="5" s="1"/>
  <c r="BP167" i="5"/>
  <c r="AY167" i="5" s="1"/>
  <c r="BP51" i="5"/>
  <c r="AY51" i="5" s="1"/>
  <c r="BP179" i="5"/>
  <c r="W179" i="5" s="1"/>
  <c r="BP133" i="5"/>
  <c r="BP47" i="5"/>
  <c r="AY47" i="5" s="1"/>
  <c r="BP103" i="5"/>
  <c r="W103" i="5" s="1"/>
  <c r="BP59" i="5"/>
  <c r="AY59" i="5" s="1"/>
  <c r="BP195" i="5"/>
  <c r="W195" i="5" s="1"/>
  <c r="BP177" i="5"/>
  <c r="BP91" i="5"/>
  <c r="BP161" i="5"/>
  <c r="AY161" i="5" s="1"/>
  <c r="BP125" i="5"/>
  <c r="W125" i="5" s="1"/>
  <c r="BP185" i="5"/>
  <c r="AY185" i="5" s="1"/>
  <c r="AY150" i="7"/>
  <c r="AY43" i="7"/>
  <c r="AY124" i="7"/>
  <c r="AY130" i="7"/>
  <c r="CJ130" i="7"/>
  <c r="AY35" i="7"/>
  <c r="AY112" i="7"/>
  <c r="W120" i="7"/>
  <c r="AY120" i="7"/>
  <c r="W118" i="7"/>
  <c r="W47" i="5"/>
  <c r="AY151" i="5"/>
  <c r="T195" i="5"/>
  <c r="CH195" i="5"/>
  <c r="AV195" i="5" s="1"/>
  <c r="CE121" i="5"/>
  <c r="AT121" i="5" s="1"/>
  <c r="AY41" i="5"/>
  <c r="AY195" i="5"/>
  <c r="CH137" i="5"/>
  <c r="T137" i="5"/>
  <c r="CH55" i="7"/>
  <c r="AV55" i="7" s="1"/>
  <c r="T55" i="7"/>
  <c r="K53" i="9"/>
  <c r="AV90" i="7"/>
  <c r="CI90" i="7"/>
  <c r="AT33" i="7"/>
  <c r="CI53" i="7"/>
  <c r="R144" i="7"/>
  <c r="CE144" i="7"/>
  <c r="AT144" i="7" s="1"/>
  <c r="T173" i="5"/>
  <c r="CH173" i="5"/>
  <c r="CI55" i="7"/>
  <c r="AW55" i="7" s="1"/>
  <c r="CH82" i="7"/>
  <c r="AV82" i="7" s="1"/>
  <c r="T82" i="7"/>
  <c r="CJ128" i="7"/>
  <c r="AT106" i="7"/>
  <c r="T96" i="7"/>
  <c r="CH65" i="5"/>
  <c r="AV65" i="5" s="1"/>
  <c r="R104" i="7"/>
  <c r="CH175" i="5"/>
  <c r="AV175" i="5"/>
  <c r="T155" i="5"/>
  <c r="R193" i="5"/>
  <c r="CF100" i="7"/>
  <c r="T100" i="7" s="1"/>
  <c r="AR100" i="7"/>
  <c r="CD102" i="7"/>
  <c r="R102" i="7" s="1"/>
  <c r="AR103" i="7"/>
  <c r="T53" i="7"/>
  <c r="T110" i="7"/>
  <c r="AR198" i="5"/>
  <c r="CD197" i="5"/>
  <c r="P176" i="5"/>
  <c r="CD175" i="5"/>
  <c r="R175" i="5" s="1"/>
  <c r="AR49" i="7"/>
  <c r="P49" i="7"/>
  <c r="CE116" i="7"/>
  <c r="T106" i="7"/>
  <c r="CD152" i="7"/>
  <c r="R152" i="7" s="1"/>
  <c r="CG152" i="7"/>
  <c r="CH152" i="7" s="1"/>
  <c r="AV152" i="7" s="1"/>
  <c r="N169" i="5"/>
  <c r="AP169" i="5"/>
  <c r="AP47" i="5"/>
  <c r="N47" i="5"/>
  <c r="N23" i="5"/>
  <c r="AP23" i="5"/>
  <c r="CE169" i="5"/>
  <c r="CI169" i="5" s="1"/>
  <c r="U169" i="5" s="1"/>
  <c r="R169" i="5"/>
  <c r="R96" i="7"/>
  <c r="AR57" i="5"/>
  <c r="P57" i="5"/>
  <c r="AR46" i="5"/>
  <c r="CD45" i="5"/>
  <c r="CE45" i="5" s="1"/>
  <c r="P46" i="5"/>
  <c r="CG45" i="5"/>
  <c r="T45" i="5" s="1"/>
  <c r="CH45" i="5"/>
  <c r="AV45" i="5" s="1"/>
  <c r="P123" i="5"/>
  <c r="AR123" i="5"/>
  <c r="CF123" i="5"/>
  <c r="CD125" i="5"/>
  <c r="CE125" i="5" s="1"/>
  <c r="P126" i="5"/>
  <c r="AR126" i="5"/>
  <c r="CG125" i="5"/>
  <c r="T125" i="5" s="1"/>
  <c r="R39" i="7"/>
  <c r="CE29" i="7"/>
  <c r="CE31" i="7"/>
  <c r="T27" i="7"/>
  <c r="T43" i="7"/>
  <c r="CH43" i="7"/>
  <c r="AV43" i="7" s="1"/>
  <c r="CH96" i="7"/>
  <c r="AV96" i="7" s="1"/>
  <c r="G54" i="9"/>
  <c r="J54" i="9" s="1"/>
  <c r="H36" i="9"/>
  <c r="N111" i="5"/>
  <c r="AP111" i="5"/>
  <c r="B33" i="13"/>
  <c r="B51" i="13"/>
  <c r="C73" i="15"/>
  <c r="B9" i="15"/>
  <c r="B9" i="13"/>
  <c r="B24" i="15"/>
  <c r="B24" i="13"/>
  <c r="B100" i="13"/>
  <c r="B100" i="15"/>
  <c r="B12" i="15"/>
  <c r="B12" i="13"/>
  <c r="B15" i="15"/>
  <c r="B15" i="13"/>
  <c r="H97" i="15"/>
  <c r="H97" i="13"/>
  <c r="C27" i="15"/>
  <c r="C27" i="13"/>
  <c r="B85" i="13"/>
  <c r="B85" i="15"/>
  <c r="CF25" i="7"/>
  <c r="CC25" i="7"/>
  <c r="CE25" i="7" s="1"/>
  <c r="AT25" i="7" s="1"/>
  <c r="P25" i="7"/>
  <c r="N121" i="5"/>
  <c r="AP121" i="5"/>
  <c r="CC129" i="5"/>
  <c r="CF129" i="5"/>
  <c r="CH129" i="5" s="1"/>
  <c r="AV129" i="5" s="1"/>
  <c r="N131" i="5"/>
  <c r="AP131" i="5"/>
  <c r="CH93" i="5"/>
  <c r="CI93" i="5" s="1"/>
  <c r="P168" i="5"/>
  <c r="CG167" i="5"/>
  <c r="R41" i="7"/>
  <c r="P120" i="7"/>
  <c r="CF120" i="7"/>
  <c r="T120" i="7" s="1"/>
  <c r="AP122" i="7"/>
  <c r="N122" i="7"/>
  <c r="B91" i="15"/>
  <c r="C21" i="13"/>
  <c r="H30" i="13"/>
  <c r="C39" i="13"/>
  <c r="H45" i="13"/>
  <c r="H48" i="13"/>
  <c r="C61" i="13"/>
  <c r="H64" i="13"/>
  <c r="B73" i="13"/>
  <c r="C76" i="13"/>
  <c r="H79" i="13"/>
  <c r="B94" i="13"/>
  <c r="B70" i="15"/>
  <c r="H73" i="15"/>
  <c r="B88" i="15"/>
  <c r="C91" i="15"/>
  <c r="H94" i="15"/>
  <c r="B103" i="15"/>
  <c r="B106" i="15"/>
  <c r="B6" i="13"/>
  <c r="C12" i="13"/>
  <c r="H18" i="13"/>
  <c r="H21" i="13"/>
  <c r="H27" i="13"/>
  <c r="H33" i="13"/>
  <c r="H39" i="13"/>
  <c r="H51" i="13"/>
  <c r="B67" i="15"/>
  <c r="C70" i="15"/>
  <c r="B82" i="15"/>
  <c r="C85" i="15"/>
  <c r="C88" i="15"/>
  <c r="H91" i="15"/>
  <c r="C103" i="15"/>
  <c r="C106" i="15"/>
  <c r="C6" i="13"/>
  <c r="C9" i="13"/>
  <c r="H12" i="13"/>
  <c r="B64" i="15"/>
  <c r="H70" i="15"/>
  <c r="B79" i="15"/>
  <c r="H85" i="15"/>
  <c r="H88" i="15"/>
  <c r="B97" i="15"/>
  <c r="C100" i="15"/>
  <c r="H103" i="15"/>
  <c r="H106" i="15"/>
  <c r="H6" i="13"/>
  <c r="H9" i="13"/>
  <c r="H15" i="13"/>
  <c r="B42" i="13"/>
  <c r="B30" i="13"/>
  <c r="C42" i="13"/>
  <c r="B45" i="13"/>
  <c r="T152" i="7"/>
  <c r="AV173" i="5"/>
  <c r="R45" i="5"/>
  <c r="CI144" i="7"/>
  <c r="CE129" i="5"/>
  <c r="R129" i="5"/>
  <c r="AT116" i="7"/>
  <c r="CH120" i="7"/>
  <c r="AV120" i="7" s="1"/>
  <c r="AT31" i="7"/>
  <c r="CI65" i="5"/>
  <c r="U53" i="7"/>
  <c r="AW53" i="7"/>
  <c r="CI120" i="7"/>
  <c r="AW120" i="7" s="1"/>
  <c r="AT129" i="5"/>
  <c r="AP85" i="5" l="1"/>
  <c r="AP87" i="5"/>
  <c r="AP83" i="5"/>
  <c r="CE115" i="5"/>
  <c r="AT115" i="5" s="1"/>
  <c r="R115" i="5"/>
  <c r="CI29" i="5"/>
  <c r="AT29" i="5"/>
  <c r="AT173" i="5"/>
  <c r="CI173" i="5"/>
  <c r="U173" i="5" s="1"/>
  <c r="CF55" i="5"/>
  <c r="B48" i="15"/>
  <c r="R173" i="5"/>
  <c r="CC161" i="5"/>
  <c r="P177" i="5"/>
  <c r="T33" i="5"/>
  <c r="CD41" i="5"/>
  <c r="CD135" i="5"/>
  <c r="R135" i="5" s="1"/>
  <c r="CC197" i="5"/>
  <c r="AT169" i="5"/>
  <c r="CD97" i="5"/>
  <c r="H24" i="13"/>
  <c r="R191" i="5"/>
  <c r="W167" i="5"/>
  <c r="R157" i="5"/>
  <c r="T99" i="5"/>
  <c r="R101" i="5"/>
  <c r="T191" i="5"/>
  <c r="AR177" i="5"/>
  <c r="CG41" i="5"/>
  <c r="AR98" i="5"/>
  <c r="CC119" i="5"/>
  <c r="AR119" i="5"/>
  <c r="C64" i="15"/>
  <c r="H61" i="13"/>
  <c r="CH31" i="5"/>
  <c r="CI179" i="5"/>
  <c r="U179" i="5" s="1"/>
  <c r="CG135" i="5"/>
  <c r="CC177" i="5"/>
  <c r="CC99" i="5"/>
  <c r="CE33" i="5"/>
  <c r="AT33" i="5" s="1"/>
  <c r="P99" i="5"/>
  <c r="CE107" i="5"/>
  <c r="AT107" i="5" s="1"/>
  <c r="P42" i="5"/>
  <c r="T103" i="5"/>
  <c r="CF81" i="5"/>
  <c r="CH81" i="5" s="1"/>
  <c r="AV81" i="5" s="1"/>
  <c r="P55" i="5"/>
  <c r="P81" i="5"/>
  <c r="CI45" i="5"/>
  <c r="AW45" i="5" s="1"/>
  <c r="BP135" i="5"/>
  <c r="BP57" i="5"/>
  <c r="W57" i="5" s="1"/>
  <c r="BP137" i="5"/>
  <c r="AY137" i="5" s="1"/>
  <c r="G38" i="9"/>
  <c r="J38" i="9" s="1"/>
  <c r="R149" i="5"/>
  <c r="CE133" i="5"/>
  <c r="AT133" i="5" s="1"/>
  <c r="AR99" i="5"/>
  <c r="CH63" i="5"/>
  <c r="AV63" i="5" s="1"/>
  <c r="P119" i="5"/>
  <c r="T51" i="5"/>
  <c r="AR81" i="5"/>
  <c r="CE27" i="5"/>
  <c r="R123" i="5"/>
  <c r="R125" i="5"/>
  <c r="CH91" i="5"/>
  <c r="AV91" i="5" s="1"/>
  <c r="AW169" i="5"/>
  <c r="BP63" i="5"/>
  <c r="BP175" i="5"/>
  <c r="BP153" i="5"/>
  <c r="W153" i="5" s="1"/>
  <c r="R81" i="5"/>
  <c r="CE113" i="5"/>
  <c r="AT113" i="5" s="1"/>
  <c r="CD177" i="5"/>
  <c r="R35" i="5"/>
  <c r="CH69" i="5"/>
  <c r="AV69" i="5" s="1"/>
  <c r="T21" i="5"/>
  <c r="K41" i="9"/>
  <c r="CG177" i="5"/>
  <c r="CH177" i="5" s="1"/>
  <c r="AV177" i="5" s="1"/>
  <c r="CF161" i="5"/>
  <c r="T161" i="5" s="1"/>
  <c r="CH125" i="5"/>
  <c r="AV125" i="5" s="1"/>
  <c r="CE51" i="5"/>
  <c r="CH161" i="5"/>
  <c r="AV161" i="5" s="1"/>
  <c r="CG97" i="5"/>
  <c r="T109" i="5"/>
  <c r="AR161" i="5"/>
  <c r="CH103" i="5"/>
  <c r="AV103" i="5" s="1"/>
  <c r="R165" i="5"/>
  <c r="BP95" i="5"/>
  <c r="BP149" i="5"/>
  <c r="T157" i="5"/>
  <c r="CE171" i="5"/>
  <c r="CE21" i="5"/>
  <c r="CE109" i="5"/>
  <c r="AT109" i="5" s="1"/>
  <c r="R57" i="5"/>
  <c r="AR178" i="5"/>
  <c r="H76" i="13"/>
  <c r="R37" i="5"/>
  <c r="C33" i="13"/>
  <c r="BP39" i="5"/>
  <c r="W39" i="5" s="1"/>
  <c r="CE91" i="5"/>
  <c r="CH33" i="5"/>
  <c r="AV33" i="5" s="1"/>
  <c r="CE135" i="5"/>
  <c r="AT135" i="5" s="1"/>
  <c r="CH145" i="5"/>
  <c r="AV145" i="5" s="1"/>
  <c r="T127" i="5"/>
  <c r="T107" i="5"/>
  <c r="CE23" i="5"/>
  <c r="AT23" i="5" s="1"/>
  <c r="G36" i="9"/>
  <c r="J36" i="9" s="1"/>
  <c r="I38" i="9"/>
  <c r="H35" i="9"/>
  <c r="K36" i="9" s="1"/>
  <c r="I36" i="9"/>
  <c r="L36" i="9" s="1"/>
  <c r="I35" i="9"/>
  <c r="H38" i="9"/>
  <c r="N81" i="5"/>
  <c r="P80" i="5"/>
  <c r="CG79" i="5"/>
  <c r="CD79" i="5"/>
  <c r="R79" i="5" s="1"/>
  <c r="AT91" i="5"/>
  <c r="CI91" i="5"/>
  <c r="AW83" i="5"/>
  <c r="U83" i="5"/>
  <c r="W197" i="5"/>
  <c r="AY197" i="5"/>
  <c r="CE102" i="7"/>
  <c r="AT102" i="7" s="1"/>
  <c r="AY125" i="5"/>
  <c r="CE105" i="5"/>
  <c r="R105" i="5"/>
  <c r="CE175" i="5"/>
  <c r="AV93" i="5"/>
  <c r="AY43" i="5"/>
  <c r="W137" i="5"/>
  <c r="AY55" i="7"/>
  <c r="BP79" i="5"/>
  <c r="AY79" i="5" s="1"/>
  <c r="BP147" i="5"/>
  <c r="BP65" i="5"/>
  <c r="BP187" i="5"/>
  <c r="W187" i="5" s="1"/>
  <c r="BP189" i="5"/>
  <c r="AY189" i="5" s="1"/>
  <c r="BP49" i="5"/>
  <c r="AY49" i="5" s="1"/>
  <c r="W108" i="7"/>
  <c r="AY25" i="7"/>
  <c r="W25" i="7"/>
  <c r="W152" i="7"/>
  <c r="AY152" i="7"/>
  <c r="AT83" i="5"/>
  <c r="R61" i="5"/>
  <c r="CE61" i="5"/>
  <c r="AT61" i="5" s="1"/>
  <c r="R141" i="5"/>
  <c r="CE141" i="5"/>
  <c r="AV31" i="5"/>
  <c r="CI31" i="5"/>
  <c r="P135" i="5"/>
  <c r="CF135" i="5"/>
  <c r="AY95" i="5"/>
  <c r="W95" i="5"/>
  <c r="R153" i="5"/>
  <c r="CE153" i="5"/>
  <c r="AW173" i="5"/>
  <c r="AY177" i="5"/>
  <c r="W177" i="5"/>
  <c r="CH57" i="5"/>
  <c r="T57" i="5"/>
  <c r="T146" i="7"/>
  <c r="CH146" i="7"/>
  <c r="AV146" i="7" s="1"/>
  <c r="CH41" i="5"/>
  <c r="AV41" i="5" s="1"/>
  <c r="T41" i="5"/>
  <c r="P154" i="7"/>
  <c r="AR154" i="7"/>
  <c r="CI96" i="7"/>
  <c r="C18" i="13"/>
  <c r="CI106" i="7"/>
  <c r="U106" i="7" s="1"/>
  <c r="CI33" i="7"/>
  <c r="W80" i="7"/>
  <c r="BP45" i="5"/>
  <c r="BP21" i="5"/>
  <c r="BP29" i="5"/>
  <c r="BP101" i="5"/>
  <c r="BP183" i="5"/>
  <c r="AY183" i="5" s="1"/>
  <c r="BP113" i="5"/>
  <c r="W113" i="5" s="1"/>
  <c r="W140" i="7"/>
  <c r="W37" i="7"/>
  <c r="CE89" i="5"/>
  <c r="AT89" i="5" s="1"/>
  <c r="AW130" i="7"/>
  <c r="U130" i="7"/>
  <c r="CH51" i="5"/>
  <c r="AV51" i="5" s="1"/>
  <c r="CH121" i="5"/>
  <c r="AV121" i="5" s="1"/>
  <c r="R69" i="5"/>
  <c r="CE69" i="5"/>
  <c r="AR63" i="5"/>
  <c r="CC63" i="5"/>
  <c r="AR40" i="7"/>
  <c r="CG39" i="7"/>
  <c r="T39" i="7" s="1"/>
  <c r="CC43" i="5"/>
  <c r="P43" i="5"/>
  <c r="CF43" i="5"/>
  <c r="AR43" i="5"/>
  <c r="AY154" i="7"/>
  <c r="CF151" i="5"/>
  <c r="AR151" i="5"/>
  <c r="P151" i="5"/>
  <c r="CC151" i="5"/>
  <c r="CE152" i="7"/>
  <c r="W185" i="5"/>
  <c r="AY45" i="7"/>
  <c r="BP109" i="5"/>
  <c r="BP85" i="5"/>
  <c r="W85" i="5" s="1"/>
  <c r="BP191" i="5"/>
  <c r="BP193" i="5"/>
  <c r="AY193" i="5" s="1"/>
  <c r="BP145" i="5"/>
  <c r="BP159" i="5"/>
  <c r="AY65" i="7"/>
  <c r="J56" i="9"/>
  <c r="W96" i="7"/>
  <c r="CI67" i="7"/>
  <c r="AT139" i="5"/>
  <c r="R59" i="5"/>
  <c r="CE59" i="5"/>
  <c r="AT59" i="5" s="1"/>
  <c r="R179" i="5"/>
  <c r="T104" i="7"/>
  <c r="CH104" i="7"/>
  <c r="AV104" i="7" s="1"/>
  <c r="CE111" i="5"/>
  <c r="AT111" i="5" s="1"/>
  <c r="R111" i="5"/>
  <c r="CG185" i="5"/>
  <c r="P186" i="5"/>
  <c r="CD185" i="5"/>
  <c r="AR137" i="7"/>
  <c r="CG136" i="7"/>
  <c r="T136" i="7" s="1"/>
  <c r="P137" i="7"/>
  <c r="CD136" i="7"/>
  <c r="CE136" i="7" s="1"/>
  <c r="AY39" i="5"/>
  <c r="AY136" i="7"/>
  <c r="W136" i="7"/>
  <c r="U134" i="7"/>
  <c r="AW134" i="7"/>
  <c r="B36" i="13"/>
  <c r="C82" i="15"/>
  <c r="AY153" i="5"/>
  <c r="AY103" i="5"/>
  <c r="BP53" i="5"/>
  <c r="BP131" i="5"/>
  <c r="BP25" i="5"/>
  <c r="AY25" i="5" s="1"/>
  <c r="BP69" i="5"/>
  <c r="BP121" i="5"/>
  <c r="CH133" i="5"/>
  <c r="AV133" i="5" s="1"/>
  <c r="T133" i="5"/>
  <c r="CH105" i="5"/>
  <c r="AV105" i="5" s="1"/>
  <c r="T105" i="5"/>
  <c r="CE103" i="5"/>
  <c r="AT103" i="5" s="1"/>
  <c r="R103" i="5"/>
  <c r="L54" i="9"/>
  <c r="M54" i="9" s="1"/>
  <c r="Q48" i="9" s="1"/>
  <c r="CK9" i="7" s="1"/>
  <c r="AR81" i="7"/>
  <c r="P81" i="7"/>
  <c r="CG80" i="7"/>
  <c r="T80" i="7" s="1"/>
  <c r="CD80" i="7"/>
  <c r="CF183" i="5"/>
  <c r="T183" i="5" s="1"/>
  <c r="P183" i="5"/>
  <c r="CC183" i="5"/>
  <c r="J51" i="9"/>
  <c r="M51" i="9" s="1"/>
  <c r="K35" i="9"/>
  <c r="AY53" i="7"/>
  <c r="AY179" i="5"/>
  <c r="BP83" i="5"/>
  <c r="BP107" i="5"/>
  <c r="BP143" i="5"/>
  <c r="BP123" i="5"/>
  <c r="BP55" i="5"/>
  <c r="AY55" i="5" s="1"/>
  <c r="BP31" i="5"/>
  <c r="CJ31" i="5" s="1"/>
  <c r="BP169" i="5"/>
  <c r="BP117" i="5"/>
  <c r="AY117" i="5" s="1"/>
  <c r="BP93" i="5"/>
  <c r="CJ93" i="5" s="1"/>
  <c r="BP37" i="5"/>
  <c r="AY37" i="5" s="1"/>
  <c r="BP67" i="5"/>
  <c r="W67" i="5" s="1"/>
  <c r="BP87" i="5"/>
  <c r="BP119" i="5"/>
  <c r="T141" i="5"/>
  <c r="CH141" i="5"/>
  <c r="AV141" i="5" s="1"/>
  <c r="CG57" i="7"/>
  <c r="T57" i="7" s="1"/>
  <c r="AR58" i="7"/>
  <c r="CD57" i="7"/>
  <c r="P58" i="7"/>
  <c r="AR155" i="7"/>
  <c r="CG154" i="7"/>
  <c r="CH154" i="7" s="1"/>
  <c r="AV154" i="7" s="1"/>
  <c r="CD154" i="7"/>
  <c r="CE154" i="7" s="1"/>
  <c r="P155" i="7"/>
  <c r="T129" i="5"/>
  <c r="T81" i="5"/>
  <c r="C51" i="13"/>
  <c r="W154" i="7"/>
  <c r="BP111" i="5"/>
  <c r="BP27" i="5"/>
  <c r="BP173" i="5"/>
  <c r="CJ173" i="5" s="1"/>
  <c r="BP71" i="5"/>
  <c r="K57" i="9"/>
  <c r="M57" i="9" s="1"/>
  <c r="R86" i="7"/>
  <c r="CE86" i="7"/>
  <c r="T114" i="7"/>
  <c r="CH114" i="7"/>
  <c r="AR51" i="7"/>
  <c r="CF51" i="7"/>
  <c r="T51" i="7" s="1"/>
  <c r="CC51" i="7"/>
  <c r="P51" i="7"/>
  <c r="AT45" i="5"/>
  <c r="W51" i="5"/>
  <c r="CE118" i="7"/>
  <c r="CJ53" i="7"/>
  <c r="W161" i="5"/>
  <c r="BP89" i="5"/>
  <c r="BP129" i="5"/>
  <c r="W129" i="5" s="1"/>
  <c r="BP157" i="5"/>
  <c r="W67" i="7"/>
  <c r="AT61" i="7"/>
  <c r="R88" i="7"/>
  <c r="CE88" i="7"/>
  <c r="CH153" i="5"/>
  <c r="AV153" i="5" s="1"/>
  <c r="T153" i="5"/>
  <c r="CH127" i="5"/>
  <c r="AV127" i="5" s="1"/>
  <c r="BP94" i="7"/>
  <c r="BP116" i="7"/>
  <c r="BP104" i="7"/>
  <c r="BP92" i="7"/>
  <c r="BP33" i="7"/>
  <c r="BP110" i="7"/>
  <c r="BP126" i="7"/>
  <c r="BP57" i="7"/>
  <c r="BP102" i="7"/>
  <c r="BP90" i="7"/>
  <c r="BP27" i="7"/>
  <c r="BP76" i="7"/>
  <c r="BP23" i="7"/>
  <c r="BP59" i="7"/>
  <c r="BP84" i="7"/>
  <c r="BP82" i="7"/>
  <c r="BP132" i="7"/>
  <c r="BP63" i="7"/>
  <c r="AY63" i="7" s="1"/>
  <c r="BP61" i="7"/>
  <c r="BP78" i="7"/>
  <c r="CD39" i="5"/>
  <c r="CG39" i="5"/>
  <c r="T39" i="5" s="1"/>
  <c r="AR40" i="5"/>
  <c r="CC122" i="7"/>
  <c r="CF122" i="7"/>
  <c r="T122" i="7" s="1"/>
  <c r="AR122" i="7"/>
  <c r="P122" i="7"/>
  <c r="AT163" i="5"/>
  <c r="CI163" i="5"/>
  <c r="U163" i="5" s="1"/>
  <c r="U55" i="7"/>
  <c r="W133" i="5"/>
  <c r="CI43" i="7"/>
  <c r="U43" i="7" s="1"/>
  <c r="CI82" i="7"/>
  <c r="CJ55" i="7"/>
  <c r="CI107" i="5"/>
  <c r="AY133" i="5"/>
  <c r="BP171" i="5"/>
  <c r="BP99" i="5"/>
  <c r="BP33" i="5"/>
  <c r="BP97" i="5"/>
  <c r="BP127" i="5"/>
  <c r="AY127" i="5" s="1"/>
  <c r="J39" i="9"/>
  <c r="CH113" i="5"/>
  <c r="AV113" i="5" s="1"/>
  <c r="T113" i="5"/>
  <c r="CE39" i="7"/>
  <c r="AT39" i="7" s="1"/>
  <c r="AR62" i="5"/>
  <c r="CG61" i="5"/>
  <c r="CH61" i="5" s="1"/>
  <c r="AV61" i="5" s="1"/>
  <c r="P22" i="7"/>
  <c r="CG21" i="7"/>
  <c r="T21" i="7" s="1"/>
  <c r="C67" i="15"/>
  <c r="C15" i="13"/>
  <c r="CH167" i="5"/>
  <c r="AV167" i="5" s="1"/>
  <c r="BP163" i="5"/>
  <c r="AY163" i="5" s="1"/>
  <c r="BP115" i="5"/>
  <c r="BP165" i="5"/>
  <c r="BP139" i="5"/>
  <c r="BP141" i="5"/>
  <c r="BP81" i="5"/>
  <c r="AY81" i="5" s="1"/>
  <c r="BP105" i="5"/>
  <c r="W47" i="7"/>
  <c r="AY47" i="7"/>
  <c r="AT179" i="5"/>
  <c r="R148" i="7"/>
  <c r="CE148" i="7"/>
  <c r="R138" i="7"/>
  <c r="W106" i="7"/>
  <c r="AY106" i="7"/>
  <c r="CI157" i="5"/>
  <c r="U157" i="5" s="1"/>
  <c r="AV157" i="5"/>
  <c r="T78" i="7"/>
  <c r="CH78" i="7"/>
  <c r="AV78" i="7" s="1"/>
  <c r="CE159" i="5"/>
  <c r="CF117" i="5"/>
  <c r="CC117" i="5"/>
  <c r="AR117" i="5"/>
  <c r="P96" i="5"/>
  <c r="AR96" i="5"/>
  <c r="CG95" i="5"/>
  <c r="CD95" i="5"/>
  <c r="CE95" i="5" s="1"/>
  <c r="AT95" i="5" s="1"/>
  <c r="CH97" i="5"/>
  <c r="AV97" i="5" s="1"/>
  <c r="T97" i="5"/>
  <c r="T154" i="7"/>
  <c r="R146" i="7"/>
  <c r="CE146" i="7"/>
  <c r="CF25" i="5"/>
  <c r="AR25" i="5"/>
  <c r="P25" i="5"/>
  <c r="CC25" i="5"/>
  <c r="R25" i="5" s="1"/>
  <c r="P138" i="7"/>
  <c r="AR138" i="7"/>
  <c r="CF138" i="7"/>
  <c r="R107" i="5"/>
  <c r="CE45" i="7"/>
  <c r="AT45" i="7" s="1"/>
  <c r="CE39" i="5"/>
  <c r="AT39" i="5" s="1"/>
  <c r="CE155" i="5"/>
  <c r="CI155" i="5" s="1"/>
  <c r="R53" i="5"/>
  <c r="CH27" i="7"/>
  <c r="T86" i="7"/>
  <c r="H100" i="15"/>
  <c r="I12" i="9"/>
  <c r="CH136" i="7"/>
  <c r="AV136" i="7" s="1"/>
  <c r="AR130" i="7"/>
  <c r="T98" i="7"/>
  <c r="CH116" i="7"/>
  <c r="AV116" i="7" s="1"/>
  <c r="CH109" i="5"/>
  <c r="AV109" i="5" s="1"/>
  <c r="CE123" i="5"/>
  <c r="AT123" i="5" s="1"/>
  <c r="CE132" i="7"/>
  <c r="AT132" i="7" s="1"/>
  <c r="R47" i="7"/>
  <c r="CH85" i="5"/>
  <c r="AV85" i="5" s="1"/>
  <c r="H67" i="15"/>
  <c r="R53" i="7"/>
  <c r="T142" i="7"/>
  <c r="CG139" i="5"/>
  <c r="CD119" i="5"/>
  <c r="CE119" i="5" s="1"/>
  <c r="AT119" i="5" s="1"/>
  <c r="T179" i="5"/>
  <c r="T61" i="7"/>
  <c r="T23" i="5"/>
  <c r="T29" i="7"/>
  <c r="T53" i="5"/>
  <c r="T41" i="7"/>
  <c r="CE137" i="5"/>
  <c r="AT137" i="5" s="1"/>
  <c r="P159" i="5"/>
  <c r="CH88" i="7"/>
  <c r="AV88" i="7" s="1"/>
  <c r="R187" i="5"/>
  <c r="CH159" i="5"/>
  <c r="AV159" i="5" s="1"/>
  <c r="J35" i="9"/>
  <c r="R43" i="7"/>
  <c r="CE55" i="5"/>
  <c r="AT55" i="5" s="1"/>
  <c r="R29" i="7"/>
  <c r="R114" i="7"/>
  <c r="CE37" i="5"/>
  <c r="AT37" i="5" s="1"/>
  <c r="T163" i="5"/>
  <c r="R23" i="5"/>
  <c r="CH101" i="5"/>
  <c r="AV101" i="5" s="1"/>
  <c r="CC27" i="7"/>
  <c r="R82" i="7"/>
  <c r="R112" i="7"/>
  <c r="T76" i="7"/>
  <c r="CH57" i="7"/>
  <c r="AV57" i="7" s="1"/>
  <c r="P99" i="7"/>
  <c r="T33" i="7"/>
  <c r="CH122" i="7"/>
  <c r="AV122" i="7" s="1"/>
  <c r="R91" i="5"/>
  <c r="R21" i="7"/>
  <c r="T102" i="7"/>
  <c r="R93" i="5"/>
  <c r="CG98" i="7"/>
  <c r="CH98" i="7" s="1"/>
  <c r="CI98" i="7" s="1"/>
  <c r="C97" i="15"/>
  <c r="H42" i="15"/>
  <c r="CH165" i="5"/>
  <c r="AV165" i="5" s="1"/>
  <c r="T94" i="7"/>
  <c r="CH47" i="7"/>
  <c r="AV47" i="7" s="1"/>
  <c r="AY63" i="5"/>
  <c r="CE47" i="5"/>
  <c r="R47" i="5"/>
  <c r="CH25" i="7"/>
  <c r="AV25" i="7" s="1"/>
  <c r="T25" i="7"/>
  <c r="AY144" i="7"/>
  <c r="CJ144" i="7"/>
  <c r="CE41" i="5"/>
  <c r="R41" i="5"/>
  <c r="AV140" i="7"/>
  <c r="CI140" i="7"/>
  <c r="CJ120" i="7"/>
  <c r="CJ43" i="7"/>
  <c r="W63" i="5"/>
  <c r="AY141" i="5"/>
  <c r="W141" i="5"/>
  <c r="X173" i="5"/>
  <c r="AZ173" i="5"/>
  <c r="U120" i="7"/>
  <c r="U144" i="7"/>
  <c r="AW144" i="7"/>
  <c r="H36" i="15"/>
  <c r="H36" i="13"/>
  <c r="AW93" i="5"/>
  <c r="U93" i="5"/>
  <c r="CE71" i="5"/>
  <c r="R71" i="5"/>
  <c r="U65" i="5"/>
  <c r="AW65" i="5"/>
  <c r="CJ65" i="5"/>
  <c r="W49" i="5"/>
  <c r="AT142" i="7"/>
  <c r="CI142" i="7"/>
  <c r="AT175" i="5"/>
  <c r="CI175" i="5"/>
  <c r="AY114" i="7"/>
  <c r="W114" i="7"/>
  <c r="L38" i="9"/>
  <c r="L39" i="9"/>
  <c r="AV27" i="7"/>
  <c r="CE183" i="5"/>
  <c r="R183" i="5"/>
  <c r="CJ45" i="5"/>
  <c r="CI125" i="5"/>
  <c r="AT125" i="5"/>
  <c r="CE197" i="5"/>
  <c r="R197" i="5"/>
  <c r="X128" i="7"/>
  <c r="AZ128" i="7"/>
  <c r="W37" i="5"/>
  <c r="W63" i="7"/>
  <c r="CI76" i="7"/>
  <c r="AT76" i="7"/>
  <c r="I13" i="9"/>
  <c r="L13" i="9" s="1"/>
  <c r="H13" i="9"/>
  <c r="U45" i="5"/>
  <c r="X130" i="7"/>
  <c r="AZ130" i="7"/>
  <c r="W139" i="5"/>
  <c r="AY139" i="5"/>
  <c r="R45" i="7"/>
  <c r="CI129" i="5"/>
  <c r="AT29" i="7"/>
  <c r="CI29" i="7"/>
  <c r="AY86" i="7"/>
  <c r="W86" i="7"/>
  <c r="U128" i="7"/>
  <c r="AW128" i="7"/>
  <c r="W33" i="5"/>
  <c r="AY173" i="5"/>
  <c r="W173" i="5"/>
  <c r="AY98" i="7"/>
  <c r="CH189" i="5"/>
  <c r="AV189" i="5" s="1"/>
  <c r="T189" i="5"/>
  <c r="CH89" i="5"/>
  <c r="AV89" i="5" s="1"/>
  <c r="T89" i="5"/>
  <c r="AW106" i="7"/>
  <c r="CJ106" i="7"/>
  <c r="AY57" i="5"/>
  <c r="W102" i="7"/>
  <c r="AY102" i="7"/>
  <c r="L41" i="9"/>
  <c r="M41" i="9" s="1"/>
  <c r="L42" i="9"/>
  <c r="U65" i="7"/>
  <c r="AW65" i="7"/>
  <c r="CJ65" i="7"/>
  <c r="R195" i="5"/>
  <c r="CE195" i="5"/>
  <c r="R181" i="5"/>
  <c r="CE181" i="5"/>
  <c r="W134" i="7"/>
  <c r="CJ134" i="7"/>
  <c r="R99" i="5"/>
  <c r="CE99" i="5"/>
  <c r="AV137" i="5"/>
  <c r="AY33" i="5"/>
  <c r="K50" i="9"/>
  <c r="CH87" i="5"/>
  <c r="AV87" i="5" s="1"/>
  <c r="T87" i="5"/>
  <c r="AT51" i="5"/>
  <c r="U90" i="7"/>
  <c r="AW90" i="7"/>
  <c r="W23" i="5"/>
  <c r="AY23" i="5"/>
  <c r="T95" i="5"/>
  <c r="CH95" i="5"/>
  <c r="AV95" i="5" s="1"/>
  <c r="AW157" i="5"/>
  <c r="AT138" i="7"/>
  <c r="CE23" i="7"/>
  <c r="R23" i="7"/>
  <c r="CE81" i="5"/>
  <c r="AY115" i="5"/>
  <c r="W59" i="5"/>
  <c r="AY31" i="7"/>
  <c r="W31" i="7"/>
  <c r="L56" i="9"/>
  <c r="M56" i="9" s="1"/>
  <c r="T123" i="5"/>
  <c r="CH123" i="5"/>
  <c r="AV123" i="5" s="1"/>
  <c r="CI193" i="5"/>
  <c r="W21" i="5"/>
  <c r="W31" i="5"/>
  <c r="AY91" i="5"/>
  <c r="W91" i="5"/>
  <c r="W21" i="7"/>
  <c r="CH100" i="7"/>
  <c r="T167" i="5"/>
  <c r="CI149" i="5"/>
  <c r="AY31" i="5"/>
  <c r="W100" i="7"/>
  <c r="AY135" i="5"/>
  <c r="W135" i="5"/>
  <c r="CJ126" i="7"/>
  <c r="AW126" i="7"/>
  <c r="CI37" i="7"/>
  <c r="W115" i="5"/>
  <c r="W45" i="5"/>
  <c r="AY45" i="5"/>
  <c r="W121" i="5"/>
  <c r="AY121" i="5"/>
  <c r="AY181" i="5"/>
  <c r="W181" i="5"/>
  <c r="CI41" i="7"/>
  <c r="CJ41" i="7" s="1"/>
  <c r="J42" i="9"/>
  <c r="M42" i="9" s="1"/>
  <c r="CI88" i="7"/>
  <c r="AT88" i="7"/>
  <c r="CE110" i="7"/>
  <c r="R110" i="7"/>
  <c r="W142" i="7"/>
  <c r="K26" i="9"/>
  <c r="M26" i="9" s="1"/>
  <c r="K27" i="9"/>
  <c r="M27" i="9" s="1"/>
  <c r="CJ163" i="5"/>
  <c r="W49" i="7"/>
  <c r="W88" i="7"/>
  <c r="M50" i="9"/>
  <c r="Q46" i="9" s="1"/>
  <c r="CK5" i="7" s="1"/>
  <c r="AY146" i="7"/>
  <c r="W163" i="5"/>
  <c r="AY138" i="7"/>
  <c r="CI84" i="7"/>
  <c r="AV84" i="7"/>
  <c r="AV23" i="5"/>
  <c r="CI23" i="5"/>
  <c r="R89" i="5"/>
  <c r="U61" i="7"/>
  <c r="AR148" i="5"/>
  <c r="CD147" i="5"/>
  <c r="R147" i="5" s="1"/>
  <c r="CG150" i="7"/>
  <c r="CD150" i="7"/>
  <c r="P151" i="7"/>
  <c r="AR151" i="7"/>
  <c r="CI165" i="5"/>
  <c r="CH181" i="5"/>
  <c r="AV181" i="5" s="1"/>
  <c r="CH132" i="7"/>
  <c r="T132" i="7"/>
  <c r="CH31" i="7"/>
  <c r="T31" i="7"/>
  <c r="CH185" i="5"/>
  <c r="AV185" i="5" s="1"/>
  <c r="CH53" i="5"/>
  <c r="AR36" i="5"/>
  <c r="P36" i="5"/>
  <c r="CG35" i="5"/>
  <c r="T45" i="7"/>
  <c r="CH49" i="7"/>
  <c r="R76" i="7"/>
  <c r="R51" i="5"/>
  <c r="G13" i="9"/>
  <c r="AR54" i="5"/>
  <c r="P54" i="5"/>
  <c r="CH197" i="5"/>
  <c r="AV197" i="5" s="1"/>
  <c r="T197" i="5"/>
  <c r="T135" i="5"/>
  <c r="CE108" i="7"/>
  <c r="CE112" i="7"/>
  <c r="CC143" i="5"/>
  <c r="AR143" i="5"/>
  <c r="P92" i="7"/>
  <c r="AR92" i="7"/>
  <c r="CF92" i="7"/>
  <c r="BP61" i="5"/>
  <c r="BP155" i="5"/>
  <c r="BP35" i="5"/>
  <c r="CI113" i="5"/>
  <c r="AT171" i="5"/>
  <c r="CH47" i="5"/>
  <c r="AV47" i="5" s="1"/>
  <c r="R139" i="5"/>
  <c r="CE35" i="5"/>
  <c r="CI109" i="5"/>
  <c r="CH80" i="7"/>
  <c r="AV80" i="7" s="1"/>
  <c r="CE94" i="7"/>
  <c r="CE63" i="7"/>
  <c r="CE127" i="5"/>
  <c r="R127" i="5"/>
  <c r="T193" i="5"/>
  <c r="R39" i="5"/>
  <c r="T145" i="5"/>
  <c r="CE78" i="7"/>
  <c r="T143" i="5"/>
  <c r="R167" i="5"/>
  <c r="CE167" i="5"/>
  <c r="CF108" i="7"/>
  <c r="AR108" i="7"/>
  <c r="P108" i="7"/>
  <c r="AW163" i="5"/>
  <c r="T49" i="7"/>
  <c r="T35" i="7"/>
  <c r="CH35" i="7"/>
  <c r="AV35" i="7" s="1"/>
  <c r="T140" i="7"/>
  <c r="CH111" i="5"/>
  <c r="T111" i="5"/>
  <c r="CH110" i="7"/>
  <c r="AV110" i="7" s="1"/>
  <c r="T171" i="5"/>
  <c r="CH171" i="5"/>
  <c r="AV171" i="5" s="1"/>
  <c r="CI33" i="5"/>
  <c r="CE147" i="5"/>
  <c r="T63" i="5"/>
  <c r="CE92" i="7"/>
  <c r="CH191" i="5"/>
  <c r="CH59" i="5"/>
  <c r="AV59" i="5" s="1"/>
  <c r="T59" i="5"/>
  <c r="CH115" i="5"/>
  <c r="T115" i="5"/>
  <c r="CE85" i="5"/>
  <c r="R85" i="5"/>
  <c r="CE101" i="5"/>
  <c r="P49" i="5"/>
  <c r="CF49" i="5"/>
  <c r="AR49" i="5"/>
  <c r="CC49" i="5"/>
  <c r="CE189" i="5"/>
  <c r="R189" i="5"/>
  <c r="AR116" i="5"/>
  <c r="P116" i="5"/>
  <c r="T181" i="5"/>
  <c r="T185" i="5"/>
  <c r="CC67" i="5"/>
  <c r="P67" i="5"/>
  <c r="AR67" i="5"/>
  <c r="CF67" i="5"/>
  <c r="T29" i="5"/>
  <c r="CG59" i="7"/>
  <c r="T59" i="7" s="1"/>
  <c r="AR60" i="7"/>
  <c r="CD59" i="7"/>
  <c r="P60" i="7"/>
  <c r="CF124" i="7"/>
  <c r="CC124" i="7"/>
  <c r="AT104" i="7"/>
  <c r="CE47" i="7"/>
  <c r="T121" i="5"/>
  <c r="CC185" i="5"/>
  <c r="AR185" i="5"/>
  <c r="P185" i="5"/>
  <c r="CC87" i="5"/>
  <c r="P87" i="5"/>
  <c r="CG131" i="5"/>
  <c r="AR132" i="5"/>
  <c r="CD131" i="5"/>
  <c r="T187" i="5"/>
  <c r="CH187" i="5"/>
  <c r="CH119" i="5"/>
  <c r="AV119" i="5" s="1"/>
  <c r="T130" i="7"/>
  <c r="C48" i="13"/>
  <c r="B18" i="15"/>
  <c r="B27" i="15"/>
  <c r="C30" i="13"/>
  <c r="B39" i="13"/>
  <c r="B21" i="13"/>
  <c r="CD122" i="7"/>
  <c r="R119" i="5"/>
  <c r="B61" i="15"/>
  <c r="C24" i="13"/>
  <c r="C94" i="13"/>
  <c r="B76" i="15"/>
  <c r="C36" i="13"/>
  <c r="C45" i="13"/>
  <c r="AY85" i="5" l="1"/>
  <c r="R161" i="5"/>
  <c r="CE161" i="5"/>
  <c r="AW179" i="5"/>
  <c r="L35" i="9"/>
  <c r="CI27" i="5"/>
  <c r="AT27" i="5"/>
  <c r="CI171" i="5"/>
  <c r="AY67" i="5"/>
  <c r="T55" i="5"/>
  <c r="CH55" i="5"/>
  <c r="R97" i="5"/>
  <c r="CE97" i="5"/>
  <c r="AT97" i="5" s="1"/>
  <c r="W175" i="5"/>
  <c r="AY175" i="5"/>
  <c r="CI133" i="5"/>
  <c r="CJ133" i="5" s="1"/>
  <c r="CH135" i="5"/>
  <c r="CI21" i="5"/>
  <c r="AT21" i="5"/>
  <c r="W127" i="5"/>
  <c r="T177" i="5"/>
  <c r="U29" i="5"/>
  <c r="AW29" i="5"/>
  <c r="CJ179" i="5"/>
  <c r="X179" i="5" s="1"/>
  <c r="CJ145" i="5"/>
  <c r="AY149" i="5"/>
  <c r="W149" i="5"/>
  <c r="R177" i="5"/>
  <c r="CE177" i="5"/>
  <c r="AY129" i="5"/>
  <c r="CI145" i="5"/>
  <c r="K39" i="9"/>
  <c r="M39" i="9" s="1"/>
  <c r="Q33" i="9" s="1"/>
  <c r="CK9" i="5" s="1"/>
  <c r="K38" i="9"/>
  <c r="M38" i="9" s="1"/>
  <c r="M35" i="9"/>
  <c r="M36" i="9"/>
  <c r="Q32" i="9" s="1"/>
  <c r="CK7" i="5" s="1"/>
  <c r="CE79" i="5"/>
  <c r="AT79" i="5" s="1"/>
  <c r="CH79" i="5"/>
  <c r="AV79" i="5" s="1"/>
  <c r="T79" i="5"/>
  <c r="W79" i="5"/>
  <c r="CI154" i="7"/>
  <c r="AT154" i="7"/>
  <c r="W116" i="7"/>
  <c r="AY116" i="7"/>
  <c r="AY23" i="7"/>
  <c r="W23" i="7"/>
  <c r="AY131" i="5"/>
  <c r="W131" i="5"/>
  <c r="W147" i="5"/>
  <c r="AY147" i="5"/>
  <c r="AT69" i="5"/>
  <c r="CI69" i="5"/>
  <c r="AY29" i="5"/>
  <c r="W29" i="5"/>
  <c r="CJ29" i="5"/>
  <c r="AZ133" i="5"/>
  <c r="X133" i="5"/>
  <c r="CI103" i="5"/>
  <c r="AW103" i="5" s="1"/>
  <c r="CI61" i="5"/>
  <c r="AY187" i="5"/>
  <c r="W25" i="5"/>
  <c r="W81" i="5"/>
  <c r="CE25" i="5"/>
  <c r="CH138" i="7"/>
  <c r="T138" i="7"/>
  <c r="U82" i="7"/>
  <c r="AW82" i="7"/>
  <c r="R154" i="7"/>
  <c r="AY169" i="5"/>
  <c r="W169" i="5"/>
  <c r="CJ169" i="5"/>
  <c r="W109" i="5"/>
  <c r="AY109" i="5"/>
  <c r="CI121" i="5"/>
  <c r="AY21" i="5"/>
  <c r="CJ21" i="5"/>
  <c r="CH51" i="7"/>
  <c r="AV51" i="7" s="1"/>
  <c r="AT159" i="5"/>
  <c r="CI159" i="5"/>
  <c r="W87" i="5"/>
  <c r="AY87" i="5"/>
  <c r="AZ53" i="7"/>
  <c r="X53" i="7"/>
  <c r="CH21" i="7"/>
  <c r="AV21" i="7" s="1"/>
  <c r="AY76" i="7"/>
  <c r="W76" i="7"/>
  <c r="AT153" i="5"/>
  <c r="CI153" i="5"/>
  <c r="CI102" i="7"/>
  <c r="W71" i="5"/>
  <c r="AY71" i="5"/>
  <c r="AT155" i="5"/>
  <c r="W183" i="5"/>
  <c r="W55" i="5"/>
  <c r="CH139" i="5"/>
  <c r="T139" i="5"/>
  <c r="AY165" i="5"/>
  <c r="W165" i="5"/>
  <c r="AY78" i="7"/>
  <c r="W78" i="7"/>
  <c r="AY57" i="7"/>
  <c r="W57" i="7"/>
  <c r="AY27" i="5"/>
  <c r="W27" i="5"/>
  <c r="CE57" i="7"/>
  <c r="R57" i="7"/>
  <c r="X31" i="5"/>
  <c r="AZ31" i="5"/>
  <c r="AT141" i="5"/>
  <c r="CI141" i="5"/>
  <c r="R63" i="5"/>
  <c r="CE63" i="5"/>
  <c r="CE51" i="7"/>
  <c r="R51" i="7"/>
  <c r="AY111" i="5"/>
  <c r="W111" i="5"/>
  <c r="AW133" i="5"/>
  <c r="U133" i="5"/>
  <c r="CI146" i="7"/>
  <c r="AT146" i="7"/>
  <c r="W65" i="5"/>
  <c r="AY65" i="5"/>
  <c r="W101" i="5"/>
  <c r="AY101" i="5"/>
  <c r="X55" i="7"/>
  <c r="AZ55" i="7"/>
  <c r="CI45" i="7"/>
  <c r="AW45" i="7" s="1"/>
  <c r="CI37" i="5"/>
  <c r="CJ37" i="5" s="1"/>
  <c r="AZ37" i="5" s="1"/>
  <c r="W117" i="5"/>
  <c r="R27" i="7"/>
  <c r="CE27" i="7"/>
  <c r="AT148" i="7"/>
  <c r="CI148" i="7"/>
  <c r="AY110" i="7"/>
  <c r="W110" i="7"/>
  <c r="AY123" i="5"/>
  <c r="W123" i="5"/>
  <c r="CE80" i="7"/>
  <c r="AT80" i="7" s="1"/>
  <c r="R80" i="7"/>
  <c r="U67" i="7"/>
  <c r="AW67" i="7"/>
  <c r="T43" i="5"/>
  <c r="CH43" i="5"/>
  <c r="AV43" i="5" s="1"/>
  <c r="CJ67" i="7"/>
  <c r="AV135" i="5"/>
  <c r="CI135" i="5"/>
  <c r="AW91" i="5"/>
  <c r="CJ91" i="5"/>
  <c r="U91" i="5"/>
  <c r="AY59" i="7"/>
  <c r="W59" i="7"/>
  <c r="W105" i="5"/>
  <c r="AY105" i="5"/>
  <c r="W53" i="5"/>
  <c r="AY53" i="5"/>
  <c r="CJ61" i="7"/>
  <c r="AY61" i="7"/>
  <c r="W61" i="7"/>
  <c r="AY113" i="5"/>
  <c r="W97" i="5"/>
  <c r="AY97" i="5"/>
  <c r="AY132" i="7"/>
  <c r="W132" i="7"/>
  <c r="AY33" i="7"/>
  <c r="W33" i="7"/>
  <c r="AY157" i="5"/>
  <c r="CJ157" i="5"/>
  <c r="W157" i="5"/>
  <c r="W143" i="5"/>
  <c r="AY143" i="5"/>
  <c r="AT152" i="7"/>
  <c r="CI152" i="7"/>
  <c r="CJ33" i="7"/>
  <c r="AW33" i="7"/>
  <c r="U33" i="7"/>
  <c r="CI86" i="7"/>
  <c r="AT86" i="7"/>
  <c r="AY145" i="5"/>
  <c r="W145" i="5"/>
  <c r="CI118" i="7"/>
  <c r="AT118" i="7"/>
  <c r="W27" i="7"/>
  <c r="AY27" i="7"/>
  <c r="AY93" i="5"/>
  <c r="W93" i="5"/>
  <c r="W90" i="7"/>
  <c r="CJ90" i="7"/>
  <c r="AY90" i="7"/>
  <c r="W189" i="5"/>
  <c r="CH183" i="5"/>
  <c r="AV183" i="5" s="1"/>
  <c r="CH39" i="7"/>
  <c r="AV39" i="7" s="1"/>
  <c r="CH39" i="5"/>
  <c r="AV98" i="7"/>
  <c r="CI25" i="7"/>
  <c r="AW25" i="7" s="1"/>
  <c r="AW43" i="7"/>
  <c r="R117" i="5"/>
  <c r="CE117" i="5"/>
  <c r="CI104" i="7"/>
  <c r="CJ104" i="7" s="1"/>
  <c r="AY82" i="7"/>
  <c r="CJ82" i="7"/>
  <c r="W82" i="7"/>
  <c r="W92" i="7"/>
  <c r="AY92" i="7"/>
  <c r="AV114" i="7"/>
  <c r="CI114" i="7"/>
  <c r="AY107" i="5"/>
  <c r="W107" i="5"/>
  <c r="CJ107" i="5"/>
  <c r="R136" i="7"/>
  <c r="T61" i="5"/>
  <c r="CE43" i="5"/>
  <c r="R43" i="5"/>
  <c r="AW31" i="5"/>
  <c r="U31" i="5"/>
  <c r="AY171" i="5"/>
  <c r="W171" i="5"/>
  <c r="CJ159" i="5"/>
  <c r="AY159" i="5"/>
  <c r="W159" i="5"/>
  <c r="W94" i="7"/>
  <c r="AY94" i="7"/>
  <c r="CJ96" i="7"/>
  <c r="AW96" i="7"/>
  <c r="U96" i="7"/>
  <c r="CH151" i="5"/>
  <c r="AV151" i="5" s="1"/>
  <c r="T151" i="5"/>
  <c r="U107" i="5"/>
  <c r="AW107" i="5"/>
  <c r="W191" i="5"/>
  <c r="AY191" i="5"/>
  <c r="AY126" i="7"/>
  <c r="W126" i="7"/>
  <c r="CI95" i="5"/>
  <c r="W193" i="5"/>
  <c r="CI51" i="5"/>
  <c r="CJ51" i="5" s="1"/>
  <c r="AZ51" i="5" s="1"/>
  <c r="CH25" i="5"/>
  <c r="AV25" i="5" s="1"/>
  <c r="T25" i="5"/>
  <c r="T117" i="5"/>
  <c r="CH117" i="5"/>
  <c r="AV117" i="5" s="1"/>
  <c r="W99" i="5"/>
  <c r="AY99" i="5"/>
  <c r="W84" i="7"/>
  <c r="AY84" i="7"/>
  <c r="W104" i="7"/>
  <c r="AY104" i="7"/>
  <c r="W89" i="5"/>
  <c r="AY89" i="5"/>
  <c r="CI137" i="5"/>
  <c r="W119" i="5"/>
  <c r="AY119" i="5"/>
  <c r="W83" i="5"/>
  <c r="CJ83" i="5"/>
  <c r="AY83" i="5"/>
  <c r="W69" i="5"/>
  <c r="AY69" i="5"/>
  <c r="CJ69" i="5"/>
  <c r="R151" i="5"/>
  <c r="CE151" i="5"/>
  <c r="R95" i="5"/>
  <c r="CI116" i="7"/>
  <c r="AV57" i="5"/>
  <c r="CI57" i="5"/>
  <c r="AT105" i="5"/>
  <c r="CI105" i="5"/>
  <c r="CJ105" i="5" s="1"/>
  <c r="CK15" i="7"/>
  <c r="Q24" i="9"/>
  <c r="U29" i="7"/>
  <c r="AW29" i="7"/>
  <c r="CJ29" i="7"/>
  <c r="CJ25" i="7"/>
  <c r="U25" i="7"/>
  <c r="T67" i="5"/>
  <c r="CH67" i="5"/>
  <c r="AV67" i="5" s="1"/>
  <c r="AV191" i="5"/>
  <c r="CI191" i="5"/>
  <c r="CE143" i="5"/>
  <c r="R143" i="5"/>
  <c r="AV132" i="7"/>
  <c r="CI132" i="7"/>
  <c r="AW23" i="5"/>
  <c r="U23" i="5"/>
  <c r="CJ23" i="5"/>
  <c r="U88" i="7"/>
  <c r="AW88" i="7"/>
  <c r="CJ88" i="7"/>
  <c r="U51" i="5"/>
  <c r="U76" i="7"/>
  <c r="CJ76" i="7"/>
  <c r="AW76" i="7"/>
  <c r="CI89" i="5"/>
  <c r="AT35" i="5"/>
  <c r="AT92" i="7"/>
  <c r="CI49" i="7"/>
  <c r="AV49" i="7"/>
  <c r="CK13" i="7"/>
  <c r="Q23" i="9"/>
  <c r="CI59" i="5"/>
  <c r="CI112" i="7"/>
  <c r="AT112" i="7"/>
  <c r="AW171" i="5"/>
  <c r="U171" i="5"/>
  <c r="CJ171" i="5"/>
  <c r="U165" i="5"/>
  <c r="AW165" i="5"/>
  <c r="CJ165" i="5"/>
  <c r="AT81" i="5"/>
  <c r="CI81" i="5"/>
  <c r="CI181" i="5"/>
  <c r="AT181" i="5"/>
  <c r="AW155" i="5"/>
  <c r="U155" i="5"/>
  <c r="AT47" i="7"/>
  <c r="CI47" i="7"/>
  <c r="CE67" i="5"/>
  <c r="R67" i="5"/>
  <c r="CI101" i="5"/>
  <c r="AT101" i="5"/>
  <c r="AT147" i="5"/>
  <c r="CI147" i="5"/>
  <c r="U103" i="5"/>
  <c r="U113" i="5"/>
  <c r="AW113" i="5"/>
  <c r="AT108" i="7"/>
  <c r="U84" i="7"/>
  <c r="AW84" i="7"/>
  <c r="CJ84" i="7"/>
  <c r="CI80" i="7"/>
  <c r="CH59" i="7"/>
  <c r="AV59" i="7" s="1"/>
  <c r="U129" i="5"/>
  <c r="AW129" i="5"/>
  <c r="CJ125" i="5"/>
  <c r="U125" i="5"/>
  <c r="AW125" i="5"/>
  <c r="AZ65" i="5"/>
  <c r="X65" i="5"/>
  <c r="AT78" i="7"/>
  <c r="CI78" i="7"/>
  <c r="AV187" i="5"/>
  <c r="CI187" i="5"/>
  <c r="AW33" i="5"/>
  <c r="U33" i="5"/>
  <c r="U61" i="5"/>
  <c r="AW61" i="5"/>
  <c r="CH35" i="5"/>
  <c r="AV35" i="5" s="1"/>
  <c r="T35" i="5"/>
  <c r="AW149" i="5"/>
  <c r="CJ149" i="5"/>
  <c r="U149" i="5"/>
  <c r="AT195" i="5"/>
  <c r="CI195" i="5"/>
  <c r="X45" i="5"/>
  <c r="AZ45" i="5"/>
  <c r="AZ120" i="7"/>
  <c r="X120" i="7"/>
  <c r="CJ129" i="5"/>
  <c r="AW98" i="7"/>
  <c r="U98" i="7"/>
  <c r="CI39" i="7"/>
  <c r="CI35" i="7"/>
  <c r="AT136" i="7"/>
  <c r="CI136" i="7"/>
  <c r="R124" i="7"/>
  <c r="CE124" i="7"/>
  <c r="W35" i="5"/>
  <c r="AY35" i="5"/>
  <c r="R150" i="7"/>
  <c r="CE150" i="7"/>
  <c r="U37" i="7"/>
  <c r="AW37" i="7"/>
  <c r="CJ37" i="7"/>
  <c r="AW193" i="5"/>
  <c r="U193" i="5"/>
  <c r="AZ106" i="7"/>
  <c r="X106" i="7"/>
  <c r="CJ33" i="5"/>
  <c r="CI123" i="5"/>
  <c r="L12" i="9"/>
  <c r="Q47" i="9"/>
  <c r="CK7" i="7" s="1"/>
  <c r="R185" i="5"/>
  <c r="CE185" i="5"/>
  <c r="CJ98" i="7"/>
  <c r="U142" i="7"/>
  <c r="AW142" i="7"/>
  <c r="CJ142" i="7"/>
  <c r="AZ43" i="7"/>
  <c r="X43" i="7"/>
  <c r="CE122" i="7"/>
  <c r="R122" i="7"/>
  <c r="CE131" i="5"/>
  <c r="R131" i="5"/>
  <c r="T124" i="7"/>
  <c r="CH124" i="7"/>
  <c r="AV124" i="7" s="1"/>
  <c r="AT127" i="5"/>
  <c r="CI127" i="5"/>
  <c r="W155" i="5"/>
  <c r="CJ155" i="5"/>
  <c r="AY155" i="5"/>
  <c r="CH150" i="7"/>
  <c r="AV150" i="7" s="1"/>
  <c r="T150" i="7"/>
  <c r="U41" i="7"/>
  <c r="AW41" i="7"/>
  <c r="CI100" i="7"/>
  <c r="AV100" i="7"/>
  <c r="CJ193" i="5"/>
  <c r="CI23" i="7"/>
  <c r="AT23" i="7"/>
  <c r="AZ65" i="7"/>
  <c r="X65" i="7"/>
  <c r="CJ113" i="5"/>
  <c r="U140" i="7"/>
  <c r="AW140" i="7"/>
  <c r="CJ140" i="7"/>
  <c r="CH49" i="5"/>
  <c r="AV49" i="5" s="1"/>
  <c r="T49" i="5"/>
  <c r="AT85" i="5"/>
  <c r="CI85" i="5"/>
  <c r="AT63" i="7"/>
  <c r="CI63" i="7"/>
  <c r="AY61" i="5"/>
  <c r="CJ61" i="5"/>
  <c r="W61" i="5"/>
  <c r="AV53" i="5"/>
  <c r="CI53" i="5"/>
  <c r="AZ163" i="5"/>
  <c r="X163" i="5"/>
  <c r="X41" i="7"/>
  <c r="AZ41" i="7"/>
  <c r="X126" i="7"/>
  <c r="AZ126" i="7"/>
  <c r="AZ134" i="7"/>
  <c r="X134" i="7"/>
  <c r="CI71" i="5"/>
  <c r="AT71" i="5"/>
  <c r="AT47" i="5"/>
  <c r="CI47" i="5"/>
  <c r="R59" i="7"/>
  <c r="CE59" i="7"/>
  <c r="CH108" i="7"/>
  <c r="AV108" i="7" s="1"/>
  <c r="T108" i="7"/>
  <c r="CI94" i="7"/>
  <c r="AT94" i="7"/>
  <c r="T92" i="7"/>
  <c r="CH92" i="7"/>
  <c r="AV92" i="7" s="1"/>
  <c r="X51" i="5"/>
  <c r="AT183" i="5"/>
  <c r="CI183" i="5"/>
  <c r="CI119" i="5"/>
  <c r="AT197" i="5"/>
  <c r="CI197" i="5"/>
  <c r="T131" i="5"/>
  <c r="CH131" i="5"/>
  <c r="AV131" i="5" s="1"/>
  <c r="AV115" i="5"/>
  <c r="CI115" i="5"/>
  <c r="AT167" i="5"/>
  <c r="CI167" i="5"/>
  <c r="AV39" i="5"/>
  <c r="CI39" i="5"/>
  <c r="K13" i="9"/>
  <c r="K12" i="9"/>
  <c r="X93" i="5"/>
  <c r="AZ93" i="5"/>
  <c r="CJ103" i="5"/>
  <c r="X145" i="5"/>
  <c r="AZ145" i="5"/>
  <c r="AT41" i="5"/>
  <c r="CI41" i="5"/>
  <c r="CE49" i="5"/>
  <c r="R49" i="5"/>
  <c r="AW95" i="5"/>
  <c r="U95" i="5"/>
  <c r="CJ95" i="5"/>
  <c r="R87" i="5"/>
  <c r="CE87" i="5"/>
  <c r="AT189" i="5"/>
  <c r="CI189" i="5"/>
  <c r="AV111" i="5"/>
  <c r="CI111" i="5"/>
  <c r="AW109" i="5"/>
  <c r="U109" i="5"/>
  <c r="CJ109" i="5"/>
  <c r="J13" i="9"/>
  <c r="J12" i="9"/>
  <c r="AV31" i="7"/>
  <c r="CI31" i="7"/>
  <c r="AT110" i="7"/>
  <c r="CI110" i="7"/>
  <c r="AW102" i="7"/>
  <c r="U102" i="7"/>
  <c r="CJ102" i="7"/>
  <c r="AT99" i="5"/>
  <c r="CI99" i="5"/>
  <c r="U175" i="5"/>
  <c r="CJ175" i="5"/>
  <c r="AW175" i="5"/>
  <c r="AZ144" i="7"/>
  <c r="X144" i="7"/>
  <c r="CI55" i="5" l="1"/>
  <c r="AV55" i="5"/>
  <c r="AW145" i="5"/>
  <c r="U145" i="5"/>
  <c r="U21" i="5"/>
  <c r="AW21" i="5"/>
  <c r="AW27" i="5"/>
  <c r="CJ27" i="5"/>
  <c r="U27" i="5"/>
  <c r="AT177" i="5"/>
  <c r="CI177" i="5"/>
  <c r="AZ179" i="5"/>
  <c r="AT161" i="5"/>
  <c r="CI161" i="5"/>
  <c r="CI97" i="5"/>
  <c r="CJ97" i="5" s="1"/>
  <c r="Q31" i="9"/>
  <c r="CK5" i="5" s="1"/>
  <c r="CI79" i="5"/>
  <c r="CJ79" i="5" s="1"/>
  <c r="X79" i="5" s="1"/>
  <c r="X104" i="7"/>
  <c r="AZ104" i="7"/>
  <c r="AW57" i="5"/>
  <c r="U57" i="5"/>
  <c r="CJ57" i="5"/>
  <c r="AZ107" i="5"/>
  <c r="X107" i="5"/>
  <c r="CJ45" i="7"/>
  <c r="AZ169" i="5"/>
  <c r="X169" i="5"/>
  <c r="X105" i="5"/>
  <c r="AZ105" i="5"/>
  <c r="CI21" i="7"/>
  <c r="X159" i="5"/>
  <c r="AZ159" i="5"/>
  <c r="AZ91" i="5"/>
  <c r="X91" i="5"/>
  <c r="AT51" i="7"/>
  <c r="CI51" i="7"/>
  <c r="AT63" i="5"/>
  <c r="CI63" i="5"/>
  <c r="AZ69" i="5"/>
  <c r="X69" i="5"/>
  <c r="U118" i="7"/>
  <c r="AW118" i="7"/>
  <c r="CJ118" i="7"/>
  <c r="AW135" i="5"/>
  <c r="U135" i="5"/>
  <c r="CJ135" i="5"/>
  <c r="X97" i="5"/>
  <c r="AZ97" i="5"/>
  <c r="U45" i="7"/>
  <c r="CI108" i="7"/>
  <c r="X157" i="5"/>
  <c r="AZ157" i="5"/>
  <c r="AZ61" i="7"/>
  <c r="X61" i="7"/>
  <c r="U141" i="5"/>
  <c r="CJ141" i="5"/>
  <c r="AW141" i="5"/>
  <c r="U159" i="5"/>
  <c r="AW159" i="5"/>
  <c r="X29" i="5"/>
  <c r="AZ29" i="5"/>
  <c r="AW121" i="5"/>
  <c r="CJ121" i="5"/>
  <c r="U121" i="5"/>
  <c r="U114" i="7"/>
  <c r="AW114" i="7"/>
  <c r="CJ114" i="7"/>
  <c r="AW37" i="5"/>
  <c r="X37" i="5"/>
  <c r="AZ67" i="7"/>
  <c r="X67" i="7"/>
  <c r="AW148" i="7"/>
  <c r="U148" i="7"/>
  <c r="CJ148" i="7"/>
  <c r="AW153" i="5"/>
  <c r="U153" i="5"/>
  <c r="CJ153" i="5"/>
  <c r="AZ33" i="7"/>
  <c r="X33" i="7"/>
  <c r="AW116" i="7"/>
  <c r="U116" i="7"/>
  <c r="AZ79" i="5"/>
  <c r="AW51" i="5"/>
  <c r="CJ116" i="7"/>
  <c r="X82" i="7"/>
  <c r="AZ82" i="7"/>
  <c r="AW154" i="7"/>
  <c r="CJ154" i="7"/>
  <c r="U154" i="7"/>
  <c r="AT117" i="5"/>
  <c r="CI117" i="5"/>
  <c r="AT151" i="5"/>
  <c r="CI151" i="5"/>
  <c r="U37" i="5"/>
  <c r="U105" i="5"/>
  <c r="AW105" i="5"/>
  <c r="AZ83" i="5"/>
  <c r="X83" i="5"/>
  <c r="AT43" i="5"/>
  <c r="CI43" i="5"/>
  <c r="U86" i="7"/>
  <c r="AW86" i="7"/>
  <c r="CJ86" i="7"/>
  <c r="AT27" i="7"/>
  <c r="CI27" i="7"/>
  <c r="U146" i="7"/>
  <c r="AW146" i="7"/>
  <c r="CJ146" i="7"/>
  <c r="AZ21" i="5"/>
  <c r="X21" i="5"/>
  <c r="AV138" i="7"/>
  <c r="CI138" i="7"/>
  <c r="AW69" i="5"/>
  <c r="U69" i="5"/>
  <c r="CI57" i="7"/>
  <c r="AT57" i="7"/>
  <c r="U137" i="5"/>
  <c r="AW137" i="5"/>
  <c r="CJ137" i="5"/>
  <c r="AW152" i="7"/>
  <c r="CJ152" i="7"/>
  <c r="U152" i="7"/>
  <c r="AZ96" i="7"/>
  <c r="X96" i="7"/>
  <c r="AW104" i="7"/>
  <c r="U104" i="7"/>
  <c r="X90" i="7"/>
  <c r="AZ90" i="7"/>
  <c r="AW97" i="5"/>
  <c r="U97" i="5"/>
  <c r="AV139" i="5"/>
  <c r="CI139" i="5"/>
  <c r="CI25" i="5"/>
  <c r="AT25" i="5"/>
  <c r="CJ111" i="5"/>
  <c r="AW111" i="5"/>
  <c r="U111" i="5"/>
  <c r="AT131" i="5"/>
  <c r="CI131" i="5"/>
  <c r="AW81" i="5"/>
  <c r="U81" i="5"/>
  <c r="CJ81" i="5"/>
  <c r="AZ76" i="7"/>
  <c r="X76" i="7"/>
  <c r="X29" i="7"/>
  <c r="AZ29" i="7"/>
  <c r="AZ175" i="5"/>
  <c r="X175" i="5"/>
  <c r="AW189" i="5"/>
  <c r="U189" i="5"/>
  <c r="CJ189" i="5"/>
  <c r="AW41" i="5"/>
  <c r="U41" i="5"/>
  <c r="CJ41" i="5"/>
  <c r="CJ71" i="5"/>
  <c r="AW71" i="5"/>
  <c r="U71" i="5"/>
  <c r="AT124" i="7"/>
  <c r="CI124" i="7"/>
  <c r="CJ187" i="5"/>
  <c r="U187" i="5"/>
  <c r="AW187" i="5"/>
  <c r="AZ125" i="5"/>
  <c r="X125" i="5"/>
  <c r="AT143" i="5"/>
  <c r="CI143" i="5"/>
  <c r="U63" i="7"/>
  <c r="AW63" i="7"/>
  <c r="CJ63" i="7"/>
  <c r="AW110" i="7"/>
  <c r="U110" i="7"/>
  <c r="CJ110" i="7"/>
  <c r="U49" i="7"/>
  <c r="AW49" i="7"/>
  <c r="CJ49" i="7"/>
  <c r="AW197" i="5"/>
  <c r="U197" i="5"/>
  <c r="CJ197" i="5"/>
  <c r="AT185" i="5"/>
  <c r="CI185" i="5"/>
  <c r="U136" i="7"/>
  <c r="AW136" i="7"/>
  <c r="CJ136" i="7"/>
  <c r="CJ78" i="7"/>
  <c r="U78" i="7"/>
  <c r="AW78" i="7"/>
  <c r="CI92" i="7"/>
  <c r="AZ25" i="7"/>
  <c r="X25" i="7"/>
  <c r="AZ165" i="5"/>
  <c r="X165" i="5"/>
  <c r="AT122" i="7"/>
  <c r="CI122" i="7"/>
  <c r="AZ88" i="7"/>
  <c r="X88" i="7"/>
  <c r="X102" i="7"/>
  <c r="AZ102" i="7"/>
  <c r="AZ149" i="5"/>
  <c r="X149" i="5"/>
  <c r="X37" i="7"/>
  <c r="AZ37" i="7"/>
  <c r="AW35" i="7"/>
  <c r="U35" i="7"/>
  <c r="CJ35" i="7"/>
  <c r="AW80" i="7"/>
  <c r="U80" i="7"/>
  <c r="CJ80" i="7"/>
  <c r="X171" i="5"/>
  <c r="AZ171" i="5"/>
  <c r="CI35" i="5"/>
  <c r="AZ113" i="5"/>
  <c r="X113" i="5"/>
  <c r="U85" i="5"/>
  <c r="AW85" i="5"/>
  <c r="CJ85" i="5"/>
  <c r="AW119" i="5"/>
  <c r="U119" i="5"/>
  <c r="CJ119" i="5"/>
  <c r="X155" i="5"/>
  <c r="AZ155" i="5"/>
  <c r="M12" i="9"/>
  <c r="AZ103" i="5"/>
  <c r="X103" i="5"/>
  <c r="U183" i="5"/>
  <c r="AW183" i="5"/>
  <c r="CJ183" i="5"/>
  <c r="AZ140" i="7"/>
  <c r="X140" i="7"/>
  <c r="AZ193" i="5"/>
  <c r="X193" i="5"/>
  <c r="AW39" i="7"/>
  <c r="U39" i="7"/>
  <c r="CJ39" i="7"/>
  <c r="AW147" i="5"/>
  <c r="U147" i="5"/>
  <c r="CJ147" i="5"/>
  <c r="AW47" i="7"/>
  <c r="U47" i="7"/>
  <c r="CJ47" i="7"/>
  <c r="AZ95" i="5"/>
  <c r="X95" i="5"/>
  <c r="M13" i="9"/>
  <c r="U39" i="5"/>
  <c r="AW39" i="5"/>
  <c r="CJ39" i="5"/>
  <c r="U53" i="5"/>
  <c r="AW53" i="5"/>
  <c r="CJ53" i="5"/>
  <c r="U127" i="5"/>
  <c r="AW127" i="5"/>
  <c r="CJ127" i="5"/>
  <c r="U123" i="5"/>
  <c r="AW123" i="5"/>
  <c r="CJ123" i="5"/>
  <c r="AZ23" i="5"/>
  <c r="X23" i="5"/>
  <c r="AZ98" i="7"/>
  <c r="X98" i="7"/>
  <c r="U181" i="5"/>
  <c r="AW181" i="5"/>
  <c r="CJ181" i="5"/>
  <c r="AW108" i="7"/>
  <c r="CJ108" i="7"/>
  <c r="U108" i="7"/>
  <c r="AZ129" i="5"/>
  <c r="X129" i="5"/>
  <c r="U31" i="7"/>
  <c r="AW31" i="7"/>
  <c r="CJ31" i="7"/>
  <c r="U94" i="7"/>
  <c r="AW94" i="7"/>
  <c r="CJ94" i="7"/>
  <c r="X109" i="5"/>
  <c r="AZ109" i="5"/>
  <c r="AT59" i="7"/>
  <c r="CI59" i="7"/>
  <c r="U100" i="7"/>
  <c r="CJ100" i="7"/>
  <c r="AW100" i="7"/>
  <c r="AZ142" i="7"/>
  <c r="X142" i="7"/>
  <c r="AT150" i="7"/>
  <c r="CI150" i="7"/>
  <c r="AW191" i="5"/>
  <c r="U191" i="5"/>
  <c r="CJ191" i="5"/>
  <c r="AT87" i="5"/>
  <c r="CI87" i="5"/>
  <c r="CJ23" i="7"/>
  <c r="U23" i="7"/>
  <c r="AW23" i="7"/>
  <c r="AW99" i="5"/>
  <c r="CJ99" i="5"/>
  <c r="U99" i="5"/>
  <c r="AT49" i="5"/>
  <c r="CI49" i="5"/>
  <c r="U167" i="5"/>
  <c r="CJ167" i="5"/>
  <c r="AW167" i="5"/>
  <c r="AW195" i="5"/>
  <c r="U195" i="5"/>
  <c r="CJ195" i="5"/>
  <c r="X84" i="7"/>
  <c r="AZ84" i="7"/>
  <c r="AW101" i="5"/>
  <c r="U101" i="5"/>
  <c r="CJ101" i="5"/>
  <c r="AW112" i="7"/>
  <c r="U112" i="7"/>
  <c r="CJ112" i="7"/>
  <c r="U115" i="5"/>
  <c r="AW115" i="5"/>
  <c r="CJ115" i="5"/>
  <c r="X33" i="5"/>
  <c r="AZ33" i="5"/>
  <c r="AT67" i="5"/>
  <c r="CI67" i="5"/>
  <c r="U21" i="7"/>
  <c r="AW21" i="7"/>
  <c r="CJ21" i="7"/>
  <c r="AZ45" i="7"/>
  <c r="X45" i="7"/>
  <c r="U47" i="5"/>
  <c r="AW47" i="5"/>
  <c r="CJ47" i="5"/>
  <c r="AZ61" i="5"/>
  <c r="X61" i="5"/>
  <c r="AW59" i="5"/>
  <c r="U59" i="5"/>
  <c r="CJ59" i="5"/>
  <c r="U89" i="5"/>
  <c r="AW89" i="5"/>
  <c r="CJ89" i="5"/>
  <c r="AW132" i="7"/>
  <c r="CJ132" i="7"/>
  <c r="U132" i="7"/>
  <c r="AW79" i="5" l="1"/>
  <c r="CJ177" i="5"/>
  <c r="U177" i="5"/>
  <c r="AW177" i="5"/>
  <c r="AZ27" i="5"/>
  <c r="X27" i="5"/>
  <c r="U79" i="5"/>
  <c r="U161" i="5"/>
  <c r="AW161" i="5"/>
  <c r="CJ161" i="5"/>
  <c r="CJ55" i="5"/>
  <c r="AW55" i="5"/>
  <c r="U55" i="5"/>
  <c r="X152" i="7"/>
  <c r="AZ152" i="7"/>
  <c r="AW139" i="5"/>
  <c r="U139" i="5"/>
  <c r="CJ139" i="5"/>
  <c r="X146" i="7"/>
  <c r="AZ146" i="7"/>
  <c r="AZ116" i="7"/>
  <c r="X116" i="7"/>
  <c r="AZ137" i="5"/>
  <c r="X137" i="5"/>
  <c r="U63" i="5"/>
  <c r="AW63" i="5"/>
  <c r="CJ63" i="5"/>
  <c r="X121" i="5"/>
  <c r="AZ121" i="5"/>
  <c r="AW151" i="5"/>
  <c r="U151" i="5"/>
  <c r="CJ151" i="5"/>
  <c r="AW51" i="7"/>
  <c r="U51" i="7"/>
  <c r="CJ51" i="7"/>
  <c r="U117" i="5"/>
  <c r="AW117" i="5"/>
  <c r="CJ117" i="5"/>
  <c r="X141" i="5"/>
  <c r="AZ141" i="5"/>
  <c r="X57" i="5"/>
  <c r="AZ57" i="5"/>
  <c r="X114" i="7"/>
  <c r="AZ114" i="7"/>
  <c r="AW25" i="5"/>
  <c r="U25" i="5"/>
  <c r="CJ25" i="5"/>
  <c r="AZ148" i="7"/>
  <c r="X148" i="7"/>
  <c r="AW27" i="7"/>
  <c r="U27" i="7"/>
  <c r="CJ27" i="7"/>
  <c r="AW57" i="7"/>
  <c r="U57" i="7"/>
  <c r="CJ57" i="7"/>
  <c r="AZ86" i="7"/>
  <c r="X86" i="7"/>
  <c r="CJ138" i="7"/>
  <c r="U138" i="7"/>
  <c r="AW138" i="7"/>
  <c r="AW43" i="5"/>
  <c r="U43" i="5"/>
  <c r="CJ43" i="5"/>
  <c r="AZ154" i="7"/>
  <c r="X154" i="7"/>
  <c r="AZ153" i="5"/>
  <c r="X153" i="5"/>
  <c r="X118" i="7"/>
  <c r="AZ118" i="7"/>
  <c r="X135" i="5"/>
  <c r="AZ135" i="5"/>
  <c r="X47" i="5"/>
  <c r="AZ47" i="5"/>
  <c r="X89" i="5"/>
  <c r="AZ89" i="5"/>
  <c r="X115" i="5"/>
  <c r="AZ115" i="5"/>
  <c r="X195" i="5"/>
  <c r="AZ195" i="5"/>
  <c r="X81" i="5"/>
  <c r="AZ81" i="5"/>
  <c r="U59" i="7"/>
  <c r="AW59" i="7"/>
  <c r="CJ59" i="7"/>
  <c r="CM61" i="7" s="1"/>
  <c r="CM62" i="7" s="1"/>
  <c r="CM47" i="7"/>
  <c r="CM48" i="7" s="1"/>
  <c r="AZ47" i="7"/>
  <c r="X47" i="7"/>
  <c r="X53" i="5"/>
  <c r="AZ53" i="5"/>
  <c r="Q9" i="9"/>
  <c r="CK13" i="5"/>
  <c r="X78" i="7"/>
  <c r="AZ78" i="7"/>
  <c r="X41" i="5"/>
  <c r="AZ41" i="5"/>
  <c r="AZ99" i="5"/>
  <c r="X99" i="5"/>
  <c r="AZ108" i="7"/>
  <c r="X108" i="7"/>
  <c r="U35" i="5"/>
  <c r="AW35" i="5"/>
  <c r="CJ35" i="5"/>
  <c r="CJ122" i="7"/>
  <c r="U122" i="7"/>
  <c r="AW122" i="7"/>
  <c r="AZ110" i="7"/>
  <c r="X110" i="7"/>
  <c r="AZ35" i="7"/>
  <c r="X35" i="7"/>
  <c r="CM35" i="7"/>
  <c r="CM36" i="7" s="1"/>
  <c r="AZ23" i="7"/>
  <c r="X23" i="7"/>
  <c r="X147" i="5"/>
  <c r="AZ147" i="5"/>
  <c r="AZ136" i="7"/>
  <c r="X136" i="7"/>
  <c r="AZ187" i="5"/>
  <c r="X187" i="5"/>
  <c r="AW131" i="5"/>
  <c r="U131" i="5"/>
  <c r="CJ131" i="5"/>
  <c r="AZ132" i="7"/>
  <c r="X132" i="7"/>
  <c r="AZ127" i="5"/>
  <c r="X127" i="5"/>
  <c r="AZ49" i="7"/>
  <c r="X49" i="7"/>
  <c r="X59" i="5"/>
  <c r="AZ59" i="5"/>
  <c r="AW124" i="7"/>
  <c r="CJ124" i="7"/>
  <c r="U124" i="7"/>
  <c r="AZ189" i="5"/>
  <c r="X189" i="5"/>
  <c r="AW92" i="7"/>
  <c r="CJ92" i="7"/>
  <c r="U92" i="7"/>
  <c r="X21" i="7"/>
  <c r="AZ21" i="7"/>
  <c r="CM57" i="7"/>
  <c r="CM58" i="7" s="1"/>
  <c r="CM65" i="7"/>
  <c r="CM66" i="7" s="1"/>
  <c r="AZ181" i="5"/>
  <c r="X181" i="5"/>
  <c r="X39" i="5"/>
  <c r="AZ39" i="5"/>
  <c r="X183" i="5"/>
  <c r="AZ183" i="5"/>
  <c r="X167" i="5"/>
  <c r="AZ167" i="5"/>
  <c r="U87" i="5"/>
  <c r="AW87" i="5"/>
  <c r="CJ87" i="5"/>
  <c r="X119" i="5"/>
  <c r="AZ119" i="5"/>
  <c r="CM119" i="5"/>
  <c r="CM120" i="5" s="1"/>
  <c r="X63" i="7"/>
  <c r="AZ63" i="7"/>
  <c r="CM63" i="7"/>
  <c r="CM64" i="7" s="1"/>
  <c r="X71" i="5"/>
  <c r="AZ71" i="5"/>
  <c r="X94" i="7"/>
  <c r="AZ94" i="7"/>
  <c r="X101" i="5"/>
  <c r="AZ101" i="5"/>
  <c r="AZ31" i="7"/>
  <c r="X31" i="7"/>
  <c r="AZ80" i="7"/>
  <c r="X80" i="7"/>
  <c r="CJ185" i="5"/>
  <c r="AW185" i="5"/>
  <c r="U185" i="5"/>
  <c r="AZ191" i="5"/>
  <c r="X191" i="5"/>
  <c r="AZ123" i="5"/>
  <c r="X123" i="5"/>
  <c r="X39" i="7"/>
  <c r="AZ39" i="7"/>
  <c r="AZ111" i="5"/>
  <c r="X111" i="5"/>
  <c r="AW150" i="7"/>
  <c r="U150" i="7"/>
  <c r="CJ150" i="7"/>
  <c r="CM104" i="7" s="1"/>
  <c r="CM105" i="7" s="1"/>
  <c r="AZ112" i="7"/>
  <c r="X112" i="7"/>
  <c r="U67" i="5"/>
  <c r="AW67" i="5"/>
  <c r="CJ67" i="5"/>
  <c r="U49" i="5"/>
  <c r="AW49" i="5"/>
  <c r="CJ49" i="5"/>
  <c r="X100" i="7"/>
  <c r="AZ100" i="7"/>
  <c r="Q10" i="9"/>
  <c r="CK15" i="5"/>
  <c r="X85" i="5"/>
  <c r="AZ85" i="5"/>
  <c r="X197" i="5"/>
  <c r="AZ197" i="5"/>
  <c r="AW143" i="5"/>
  <c r="U143" i="5"/>
  <c r="CJ143" i="5"/>
  <c r="CM191" i="5" l="1"/>
  <c r="CM192" i="5" s="1"/>
  <c r="X55" i="5"/>
  <c r="AZ55" i="5"/>
  <c r="AZ161" i="5"/>
  <c r="X161" i="5"/>
  <c r="CM151" i="5"/>
  <c r="CM152" i="5" s="1"/>
  <c r="CM123" i="5"/>
  <c r="CM124" i="5" s="1"/>
  <c r="AZ177" i="5"/>
  <c r="X177" i="5"/>
  <c r="CM107" i="5"/>
  <c r="CM108" i="5" s="1"/>
  <c r="CM115" i="5"/>
  <c r="CM116" i="5" s="1"/>
  <c r="CM183" i="5"/>
  <c r="CM184" i="5" s="1"/>
  <c r="CM130" i="7"/>
  <c r="CM131" i="7" s="1"/>
  <c r="CM47" i="5"/>
  <c r="CM48" i="5" s="1"/>
  <c r="CM177" i="5"/>
  <c r="CM178" i="5" s="1"/>
  <c r="CM102" i="7"/>
  <c r="CM103" i="7" s="1"/>
  <c r="CM179" i="5"/>
  <c r="CM180" i="5" s="1"/>
  <c r="CM128" i="7"/>
  <c r="CM129" i="7" s="1"/>
  <c r="X25" i="5"/>
  <c r="AZ25" i="5"/>
  <c r="AZ51" i="7"/>
  <c r="X51" i="7"/>
  <c r="X138" i="7"/>
  <c r="AZ138" i="7"/>
  <c r="CM101" i="5"/>
  <c r="CM102" i="5" s="1"/>
  <c r="X151" i="5"/>
  <c r="AZ151" i="5"/>
  <c r="CM100" i="7"/>
  <c r="CM101" i="7" s="1"/>
  <c r="CM136" i="7"/>
  <c r="CM137" i="7" s="1"/>
  <c r="X57" i="7"/>
  <c r="AZ57" i="7"/>
  <c r="CM111" i="5"/>
  <c r="CM112" i="5" s="1"/>
  <c r="CM96" i="7"/>
  <c r="CM97" i="7" s="1"/>
  <c r="CM94" i="7"/>
  <c r="CM95" i="7" s="1"/>
  <c r="X139" i="5"/>
  <c r="AZ139" i="5"/>
  <c r="CM59" i="5"/>
  <c r="CM60" i="5" s="1"/>
  <c r="CM106" i="7"/>
  <c r="CM107" i="7" s="1"/>
  <c r="CM126" i="7"/>
  <c r="CM127" i="7" s="1"/>
  <c r="X27" i="7"/>
  <c r="AZ27" i="7"/>
  <c r="CM187" i="5"/>
  <c r="CM188" i="5" s="1"/>
  <c r="CM197" i="5"/>
  <c r="CM198" i="5" s="1"/>
  <c r="CM148" i="7"/>
  <c r="CM149" i="7" s="1"/>
  <c r="X43" i="5"/>
  <c r="AZ43" i="5"/>
  <c r="X63" i="5"/>
  <c r="AZ63" i="5"/>
  <c r="CM82" i="7"/>
  <c r="CM83" i="7" s="1"/>
  <c r="CM121" i="5"/>
  <c r="CM122" i="5" s="1"/>
  <c r="X117" i="5"/>
  <c r="AZ117" i="5"/>
  <c r="CM53" i="7"/>
  <c r="CM54" i="7" s="1"/>
  <c r="CM189" i="5"/>
  <c r="CM190" i="5" s="1"/>
  <c r="CM127" i="5"/>
  <c r="CM128" i="5" s="1"/>
  <c r="CM108" i="7"/>
  <c r="CM109" i="7" s="1"/>
  <c r="CM173" i="5"/>
  <c r="CM174" i="5" s="1"/>
  <c r="CM157" i="5"/>
  <c r="CM158" i="5" s="1"/>
  <c r="CM67" i="7"/>
  <c r="CM68" i="7" s="1"/>
  <c r="CM78" i="7"/>
  <c r="CM79" i="7" s="1"/>
  <c r="CM153" i="5"/>
  <c r="CM154" i="5" s="1"/>
  <c r="CM83" i="5"/>
  <c r="CM84" i="5" s="1"/>
  <c r="CM89" i="5"/>
  <c r="CM90" i="5" s="1"/>
  <c r="CM25" i="7"/>
  <c r="CM26" i="7" s="1"/>
  <c r="CM21" i="7"/>
  <c r="CM22" i="7" s="1"/>
  <c r="CM110" i="7"/>
  <c r="CM111" i="7" s="1"/>
  <c r="CM145" i="5"/>
  <c r="CM146" i="5" s="1"/>
  <c r="CM133" i="5"/>
  <c r="CM134" i="5" s="1"/>
  <c r="CM79" i="5"/>
  <c r="CM80" i="5" s="1"/>
  <c r="CM99" i="5"/>
  <c r="CM100" i="5" s="1"/>
  <c r="CM163" i="5"/>
  <c r="CM164" i="5" s="1"/>
  <c r="CM169" i="5"/>
  <c r="CM170" i="5" s="1"/>
  <c r="CM81" i="5"/>
  <c r="CM82" i="5" s="1"/>
  <c r="AZ59" i="7"/>
  <c r="CM59" i="7"/>
  <c r="CM60" i="7" s="1"/>
  <c r="X59" i="7"/>
  <c r="CM29" i="7"/>
  <c r="CM30" i="7" s="1"/>
  <c r="CM33" i="7"/>
  <c r="CM34" i="7" s="1"/>
  <c r="X124" i="7"/>
  <c r="AZ124" i="7"/>
  <c r="CM124" i="7"/>
  <c r="CM125" i="7" s="1"/>
  <c r="CM132" i="7"/>
  <c r="CM133" i="7" s="1"/>
  <c r="CM147" i="5"/>
  <c r="CM148" i="5" s="1"/>
  <c r="CM137" i="5"/>
  <c r="CM138" i="5" s="1"/>
  <c r="CM159" i="5"/>
  <c r="CM160" i="5" s="1"/>
  <c r="CM146" i="7"/>
  <c r="CM147" i="7" s="1"/>
  <c r="CM85" i="5"/>
  <c r="CM86" i="5" s="1"/>
  <c r="CM112" i="7"/>
  <c r="CM113" i="7" s="1"/>
  <c r="CM80" i="7"/>
  <c r="CM81" i="7" s="1"/>
  <c r="CM181" i="5"/>
  <c r="CM182" i="5" s="1"/>
  <c r="CM55" i="7"/>
  <c r="CM56" i="7" s="1"/>
  <c r="CM120" i="7"/>
  <c r="CM121" i="7" s="1"/>
  <c r="CM53" i="5"/>
  <c r="CM54" i="5" s="1"/>
  <c r="CM117" i="5"/>
  <c r="CM118" i="5" s="1"/>
  <c r="CM39" i="5"/>
  <c r="CM40" i="5" s="1"/>
  <c r="X67" i="5"/>
  <c r="CM67" i="5"/>
  <c r="CM68" i="5" s="1"/>
  <c r="AZ67" i="5"/>
  <c r="CM39" i="7"/>
  <c r="CM40" i="7" s="1"/>
  <c r="X185" i="5"/>
  <c r="AZ185" i="5"/>
  <c r="CM185" i="5"/>
  <c r="CM186" i="5" s="1"/>
  <c r="AZ87" i="5"/>
  <c r="X87" i="5"/>
  <c r="CM87" i="5"/>
  <c r="CM88" i="5" s="1"/>
  <c r="CM95" i="5"/>
  <c r="CM96" i="5" s="1"/>
  <c r="CM113" i="5"/>
  <c r="CM114" i="5" s="1"/>
  <c r="CM103" i="5"/>
  <c r="CM104" i="5" s="1"/>
  <c r="CM125" i="5"/>
  <c r="CM126" i="5" s="1"/>
  <c r="CM129" i="5"/>
  <c r="CM130" i="5" s="1"/>
  <c r="CM149" i="5"/>
  <c r="CM150" i="5" s="1"/>
  <c r="CM171" i="5"/>
  <c r="CM172" i="5" s="1"/>
  <c r="CM155" i="5"/>
  <c r="CM156" i="5" s="1"/>
  <c r="CM193" i="5"/>
  <c r="CM194" i="5" s="1"/>
  <c r="CM109" i="5"/>
  <c r="CM110" i="5" s="1"/>
  <c r="CM175" i="5"/>
  <c r="CM176" i="5" s="1"/>
  <c r="X131" i="5"/>
  <c r="AZ131" i="5"/>
  <c r="CM131" i="5"/>
  <c r="CM132" i="5" s="1"/>
  <c r="CM139" i="5"/>
  <c r="CM140" i="5" s="1"/>
  <c r="CM97" i="5"/>
  <c r="CM98" i="5" s="1"/>
  <c r="CM27" i="7"/>
  <c r="CM28" i="7" s="1"/>
  <c r="AZ49" i="5"/>
  <c r="X49" i="5"/>
  <c r="CM49" i="5"/>
  <c r="CM50" i="5" s="1"/>
  <c r="X143" i="5"/>
  <c r="AZ143" i="5"/>
  <c r="CM143" i="5"/>
  <c r="CM144" i="5" s="1"/>
  <c r="CM71" i="5"/>
  <c r="CM72" i="5" s="1"/>
  <c r="CM167" i="5"/>
  <c r="CM168" i="5" s="1"/>
  <c r="CM41" i="7"/>
  <c r="CM42" i="7" s="1"/>
  <c r="CM23" i="7"/>
  <c r="CM24" i="7" s="1"/>
  <c r="CM41" i="5"/>
  <c r="CM42" i="5" s="1"/>
  <c r="CM161" i="5"/>
  <c r="CM162" i="5" s="1"/>
  <c r="CM91" i="5"/>
  <c r="CM92" i="5" s="1"/>
  <c r="CM45" i="7"/>
  <c r="CM46" i="7" s="1"/>
  <c r="CM43" i="7"/>
  <c r="CM44" i="7" s="1"/>
  <c r="X122" i="7"/>
  <c r="AZ122" i="7"/>
  <c r="CM122" i="7"/>
  <c r="CM123" i="7" s="1"/>
  <c r="CM93" i="5"/>
  <c r="CM94" i="5" s="1"/>
  <c r="CM105" i="5"/>
  <c r="CM106" i="5" s="1"/>
  <c r="CM195" i="5"/>
  <c r="CM196" i="5" s="1"/>
  <c r="CM165" i="5"/>
  <c r="CM166" i="5" s="1"/>
  <c r="AZ150" i="7"/>
  <c r="X150" i="7"/>
  <c r="CM150" i="7"/>
  <c r="CM151" i="7" s="1"/>
  <c r="CM138" i="7"/>
  <c r="CM139" i="7" s="1"/>
  <c r="CM31" i="7"/>
  <c r="CM32" i="7" s="1"/>
  <c r="CM154" i="7"/>
  <c r="CM155" i="7" s="1"/>
  <c r="CM51" i="7"/>
  <c r="CM52" i="7" s="1"/>
  <c r="AZ92" i="7"/>
  <c r="X92" i="7"/>
  <c r="CM92" i="7"/>
  <c r="CM93" i="7" s="1"/>
  <c r="CM88" i="7"/>
  <c r="CM89" i="7" s="1"/>
  <c r="CM84" i="7"/>
  <c r="CM85" i="7" s="1"/>
  <c r="CM98" i="7"/>
  <c r="CM99" i="7" s="1"/>
  <c r="CM152" i="7"/>
  <c r="CM153" i="7" s="1"/>
  <c r="CM118" i="7"/>
  <c r="CM119" i="7" s="1"/>
  <c r="CM76" i="7"/>
  <c r="CM77" i="7" s="1"/>
  <c r="CM142" i="7"/>
  <c r="CM143" i="7" s="1"/>
  <c r="CM116" i="7"/>
  <c r="CM117" i="7" s="1"/>
  <c r="CM86" i="7"/>
  <c r="CM87" i="7" s="1"/>
  <c r="CM114" i="7"/>
  <c r="CM115" i="7" s="1"/>
  <c r="CM140" i="7"/>
  <c r="CM141" i="7" s="1"/>
  <c r="CM134" i="7"/>
  <c r="CM135" i="7" s="1"/>
  <c r="CM144" i="7"/>
  <c r="CM145" i="7" s="1"/>
  <c r="CM49" i="7"/>
  <c r="CM50" i="7" s="1"/>
  <c r="CM90" i="7"/>
  <c r="CM91" i="7" s="1"/>
  <c r="AZ35" i="5"/>
  <c r="X35" i="5"/>
  <c r="CM35" i="5"/>
  <c r="CM36" i="5" s="1"/>
  <c r="CM51" i="5"/>
  <c r="CM52" i="5" s="1"/>
  <c r="CM27" i="5"/>
  <c r="CM28" i="5" s="1"/>
  <c r="CM55" i="5"/>
  <c r="CM56" i="5" s="1"/>
  <c r="CM57" i="5"/>
  <c r="CM58" i="5" s="1"/>
  <c r="CM33" i="5"/>
  <c r="CM34" i="5" s="1"/>
  <c r="CM45" i="5"/>
  <c r="CM46" i="5" s="1"/>
  <c r="CM61" i="5"/>
  <c r="CM62" i="5" s="1"/>
  <c r="CM63" i="5"/>
  <c r="CM64" i="5" s="1"/>
  <c r="CM37" i="5"/>
  <c r="CM38" i="5" s="1"/>
  <c r="CM25" i="5"/>
  <c r="CM26" i="5" s="1"/>
  <c r="CM23" i="5"/>
  <c r="CM24" i="5" s="1"/>
  <c r="CM69" i="5"/>
  <c r="CM70" i="5" s="1"/>
  <c r="CM31" i="5"/>
  <c r="CM32" i="5" s="1"/>
  <c r="CM21" i="5"/>
  <c r="CM22" i="5" s="1"/>
  <c r="CM65" i="5"/>
  <c r="CM66" i="5" s="1"/>
  <c r="CM43" i="5"/>
  <c r="CM44" i="5" s="1"/>
  <c r="CM29" i="5"/>
  <c r="CM30" i="5" s="1"/>
  <c r="CM141" i="5"/>
  <c r="CM142" i="5" s="1"/>
  <c r="CM135" i="5"/>
  <c r="CM136" i="5" s="1"/>
  <c r="CM37" i="7"/>
  <c r="CM38" i="7" s="1"/>
</calcChain>
</file>

<file path=xl/sharedStrings.xml><?xml version="1.0" encoding="utf-8"?>
<sst xmlns="http://schemas.openxmlformats.org/spreadsheetml/2006/main" count="2746" uniqueCount="1083">
  <si>
    <t>код пр.</t>
  </si>
  <si>
    <t>КТжен</t>
  </si>
  <si>
    <t>КТмуж</t>
  </si>
  <si>
    <t>lG</t>
  </si>
  <si>
    <t>nj</t>
  </si>
  <si>
    <t>no jump</t>
  </si>
  <si>
    <t>front flip grab T(tweaked)</t>
  </si>
  <si>
    <t>T</t>
  </si>
  <si>
    <t xml:space="preserve">Twister </t>
  </si>
  <si>
    <t>single</t>
  </si>
  <si>
    <t>S</t>
  </si>
  <si>
    <t xml:space="preserve">Spread </t>
  </si>
  <si>
    <t>3G</t>
  </si>
  <si>
    <t>D</t>
  </si>
  <si>
    <t>Daffy</t>
  </si>
  <si>
    <t>7G</t>
  </si>
  <si>
    <t>M</t>
  </si>
  <si>
    <t>Mule</t>
  </si>
  <si>
    <t>10G</t>
  </si>
  <si>
    <t>B</t>
  </si>
  <si>
    <t>Backscratscher</t>
  </si>
  <si>
    <t>X</t>
  </si>
  <si>
    <t>Ironcross</t>
  </si>
  <si>
    <t>Z</t>
  </si>
  <si>
    <t>zudnick</t>
  </si>
  <si>
    <t>K</t>
  </si>
  <si>
    <t>Kosak</t>
  </si>
  <si>
    <t xml:space="preserve">  </t>
  </si>
  <si>
    <t>TT</t>
  </si>
  <si>
    <t xml:space="preserve">Double Twister </t>
  </si>
  <si>
    <t>double</t>
  </si>
  <si>
    <t>TS</t>
  </si>
  <si>
    <t xml:space="preserve">Twister Spread </t>
  </si>
  <si>
    <t xml:space="preserve"> </t>
  </si>
  <si>
    <t>DS</t>
  </si>
  <si>
    <t>Daffy-Spread</t>
  </si>
  <si>
    <t>DT</t>
  </si>
  <si>
    <t>Daffy-Twister</t>
  </si>
  <si>
    <t>DD</t>
  </si>
  <si>
    <t>Double Daffy</t>
  </si>
  <si>
    <t>Backscratscher-Kosak</t>
  </si>
  <si>
    <t>SS</t>
  </si>
  <si>
    <t xml:space="preserve">Double Spread </t>
  </si>
  <si>
    <t>KX</t>
  </si>
  <si>
    <t>Kosack-Ironcross</t>
  </si>
  <si>
    <t>XK</t>
  </si>
  <si>
    <t>Ironcross-Kosack</t>
  </si>
  <si>
    <t>TTT</t>
  </si>
  <si>
    <t xml:space="preserve">Triple Twister </t>
  </si>
  <si>
    <t>triple</t>
  </si>
  <si>
    <t>TTS</t>
  </si>
  <si>
    <t xml:space="preserve">Twister-Twister-Spread </t>
  </si>
  <si>
    <t>DTS</t>
  </si>
  <si>
    <t xml:space="preserve">Daffy-Twister-Spread </t>
  </si>
  <si>
    <t>DDD</t>
  </si>
  <si>
    <t>triple daffy</t>
  </si>
  <si>
    <t>XKX</t>
  </si>
  <si>
    <t xml:space="preserve">Iron Cross-Kosack-Iron Cross </t>
  </si>
  <si>
    <t>SSS</t>
  </si>
  <si>
    <t xml:space="preserve">Triple Spread </t>
  </si>
  <si>
    <t>TTTT</t>
  </si>
  <si>
    <t xml:space="preserve">Quad Twister </t>
  </si>
  <si>
    <t>quad</t>
  </si>
  <si>
    <t>TTTS</t>
  </si>
  <si>
    <t>triple Twist-Spread</t>
  </si>
  <si>
    <t>STTS</t>
  </si>
  <si>
    <t xml:space="preserve">Spread-Twister-Twister-Spread </t>
  </si>
  <si>
    <t>DTTS</t>
  </si>
  <si>
    <t>Daffy-doubl Twist-Spread</t>
  </si>
  <si>
    <t>DDDD</t>
  </si>
  <si>
    <t>quad daffy</t>
  </si>
  <si>
    <t>TTTTT</t>
  </si>
  <si>
    <t>quint twister</t>
  </si>
  <si>
    <t>quint</t>
  </si>
  <si>
    <t>DTTTS</t>
  </si>
  <si>
    <t>daffy triple twis spread</t>
  </si>
  <si>
    <t>DDDDD</t>
  </si>
  <si>
    <t>quint daffy</t>
  </si>
  <si>
    <t>l</t>
  </si>
  <si>
    <t xml:space="preserve">Loop </t>
  </si>
  <si>
    <t>lp</t>
  </si>
  <si>
    <t xml:space="preserve">Loop with position  </t>
  </si>
  <si>
    <t>fL</t>
  </si>
  <si>
    <t xml:space="preserve"> front flip lay</t>
  </si>
  <si>
    <t>inverted jumps</t>
  </si>
  <si>
    <t>fP</t>
  </si>
  <si>
    <t xml:space="preserve"> front flip puck</t>
  </si>
  <si>
    <t>fT</t>
  </si>
  <si>
    <t xml:space="preserve"> front flip tuck</t>
  </si>
  <si>
    <t xml:space="preserve"> front flip lay with pos</t>
  </si>
  <si>
    <t>fTp</t>
  </si>
  <si>
    <t xml:space="preserve"> front flip tuck with pos</t>
  </si>
  <si>
    <t>fF</t>
  </si>
  <si>
    <t xml:space="preserve"> front full</t>
  </si>
  <si>
    <t>fFp</t>
  </si>
  <si>
    <t xml:space="preserve"> front full with pos</t>
  </si>
  <si>
    <t>fdF</t>
  </si>
  <si>
    <t xml:space="preserve"> front double full</t>
  </si>
  <si>
    <t>bL</t>
  </si>
  <si>
    <t xml:space="preserve"> Back flip lay</t>
  </si>
  <si>
    <t xml:space="preserve"> Back flip</t>
  </si>
  <si>
    <t>bP</t>
  </si>
  <si>
    <t xml:space="preserve"> Back flip puck</t>
  </si>
  <si>
    <t>bT</t>
  </si>
  <si>
    <t xml:space="preserve"> Back flip tuck</t>
  </si>
  <si>
    <t>bLp</t>
  </si>
  <si>
    <t>back flip lay pos</t>
  </si>
  <si>
    <t>back flip puck pos</t>
  </si>
  <si>
    <t>Back flip grab H(hold)</t>
  </si>
  <si>
    <t xml:space="preserve"> Back full</t>
  </si>
  <si>
    <t>bF</t>
  </si>
  <si>
    <t>Back full</t>
  </si>
  <si>
    <t>Back double full</t>
  </si>
  <si>
    <t>bdF</t>
  </si>
  <si>
    <t>Back triple full</t>
  </si>
  <si>
    <t>btF</t>
  </si>
  <si>
    <t>Rotations</t>
  </si>
  <si>
    <t xml:space="preserve">360 </t>
  </si>
  <si>
    <t>3p</t>
  </si>
  <si>
    <t xml:space="preserve">360 with position </t>
  </si>
  <si>
    <t>3pp</t>
  </si>
  <si>
    <t>360 2 pos</t>
  </si>
  <si>
    <t>7p</t>
  </si>
  <si>
    <t xml:space="preserve">720 with position </t>
  </si>
  <si>
    <t>7pp</t>
  </si>
  <si>
    <t>720 2 pos</t>
  </si>
  <si>
    <t>10p</t>
  </si>
  <si>
    <t xml:space="preserve">1080  with position </t>
  </si>
  <si>
    <t>10pp</t>
  </si>
  <si>
    <t>1080 2 pos</t>
  </si>
  <si>
    <t>1080 g(Hold=safety,japan,l.k)</t>
  </si>
  <si>
    <t>flat3</t>
  </si>
  <si>
    <t xml:space="preserve">off-axis </t>
  </si>
  <si>
    <t>flat3 with position</t>
  </si>
  <si>
    <t>flat3 grab H(hold)</t>
  </si>
  <si>
    <t>Dspin7/Cork7/Loop7</t>
  </si>
  <si>
    <t xml:space="preserve">Dspin7/Cork7/Loop7 with position </t>
  </si>
  <si>
    <t>Dspin7/Cork7/Loop7+ grab H</t>
  </si>
  <si>
    <t>Английский вариант</t>
  </si>
  <si>
    <t>заполнения шапки</t>
  </si>
  <si>
    <t>FIS  FREESTYLE  EUROPA  CUP</t>
  </si>
  <si>
    <t>Krasnoe Ozero, Leningrad region, RUS, Date, Time</t>
  </si>
  <si>
    <t>Codex Number men</t>
  </si>
  <si>
    <t>Codex Number ledi</t>
  </si>
  <si>
    <t>MOGUL</t>
  </si>
  <si>
    <t>МУЖЧИНЫ/ЖЕНЩИНЫ</t>
  </si>
  <si>
    <t xml:space="preserve">    Данные по текущим соревнованиям</t>
  </si>
  <si>
    <t>Race Director:</t>
  </si>
  <si>
    <t>KRAMPFL Reinhard</t>
  </si>
  <si>
    <t>FIS</t>
  </si>
  <si>
    <t>F.I.S.T.D.:</t>
  </si>
  <si>
    <t>familiya дел</t>
  </si>
  <si>
    <t>RUS1</t>
  </si>
  <si>
    <t>Склон:</t>
  </si>
  <si>
    <t>Mogul</t>
  </si>
  <si>
    <t>Открывающие:</t>
  </si>
  <si>
    <t>Главный судья:</t>
  </si>
  <si>
    <t>familiyaгл суд</t>
  </si>
  <si>
    <t>RUS2</t>
  </si>
  <si>
    <t>Длина:</t>
  </si>
  <si>
    <t>м</t>
  </si>
  <si>
    <t>F1</t>
  </si>
  <si>
    <t>familiya о1</t>
  </si>
  <si>
    <t>муж</t>
  </si>
  <si>
    <t>Главный секретарь:</t>
  </si>
  <si>
    <t>familiya секр</t>
  </si>
  <si>
    <t>RUS3</t>
  </si>
  <si>
    <t>Ширина:</t>
  </si>
  <si>
    <t>w1</t>
  </si>
  <si>
    <t>F2</t>
  </si>
  <si>
    <t>familiya о2</t>
  </si>
  <si>
    <t>Начальник склона:</t>
  </si>
  <si>
    <t>familiya склон</t>
  </si>
  <si>
    <t>RUS4</t>
  </si>
  <si>
    <t>Угол:</t>
  </si>
  <si>
    <t>g1</t>
  </si>
  <si>
    <t>°</t>
  </si>
  <si>
    <t>F3</t>
  </si>
  <si>
    <t>familiya о3</t>
  </si>
  <si>
    <t>familiya о4</t>
  </si>
  <si>
    <t>жен</t>
  </si>
  <si>
    <t>Старший судья:</t>
  </si>
  <si>
    <t>familiya ст суд</t>
  </si>
  <si>
    <t>RUS5</t>
  </si>
  <si>
    <t>familiya о5</t>
  </si>
  <si>
    <t>Судья 1:(Повороты)</t>
  </si>
  <si>
    <t>familiya с1</t>
  </si>
  <si>
    <t>RUS6</t>
  </si>
  <si>
    <t>familiya о6</t>
  </si>
  <si>
    <t>Судья 2:(Повороты)</t>
  </si>
  <si>
    <t>familiya с2</t>
  </si>
  <si>
    <t>RUS7</t>
  </si>
  <si>
    <t>Установочное время(М):</t>
  </si>
  <si>
    <t>Погода:</t>
  </si>
  <si>
    <t>Судья 3:(Повороты)</t>
  </si>
  <si>
    <t>familiya с3</t>
  </si>
  <si>
    <t>RUS8</t>
  </si>
  <si>
    <t>Установочное время(Ж):</t>
  </si>
  <si>
    <t>Температура воздуха:</t>
  </si>
  <si>
    <t>t1</t>
  </si>
  <si>
    <t>Судья 4:(Прыжки)</t>
  </si>
  <si>
    <t>familiya с4</t>
  </si>
  <si>
    <t>RUS9</t>
  </si>
  <si>
    <t>Направление ветра::</t>
  </si>
  <si>
    <t>dw1</t>
  </si>
  <si>
    <t>Судья 5:(Прыжки)</t>
  </si>
  <si>
    <t>familiya с5</t>
  </si>
  <si>
    <t>RUS10</t>
  </si>
  <si>
    <t>Скорость ветра:</t>
  </si>
  <si>
    <t>sw1</t>
  </si>
  <si>
    <t>Заполнить ячейки выделенные красным</t>
  </si>
  <si>
    <t>Krasnoe Ozero</t>
  </si>
  <si>
    <t>Ski Association of Russia</t>
  </si>
  <si>
    <t>Email: yahei@mail.ru</t>
  </si>
  <si>
    <t xml:space="preserve">Российский вариант </t>
  </si>
  <si>
    <t>МОГУЛ</t>
  </si>
  <si>
    <t>Данные по текущим соревнованиям</t>
  </si>
  <si>
    <t>Тех.делегат:</t>
  </si>
  <si>
    <t>стр2</t>
  </si>
  <si>
    <t>стр3</t>
  </si>
  <si>
    <t>t воздуха:</t>
  </si>
  <si>
    <t>стр4</t>
  </si>
  <si>
    <t>ш2</t>
  </si>
  <si>
    <t>Ветер:</t>
  </si>
  <si>
    <t>стр5</t>
  </si>
  <si>
    <t>Скорость:</t>
  </si>
  <si>
    <t>с2</t>
  </si>
  <si>
    <t>стр6</t>
  </si>
  <si>
    <t>стр1</t>
  </si>
  <si>
    <t>Время(М):</t>
  </si>
  <si>
    <t>Время(Ж):</t>
  </si>
  <si>
    <t>Фам3 откр</t>
  </si>
  <si>
    <t>F4</t>
  </si>
  <si>
    <t>Фам4откр</t>
  </si>
  <si>
    <t>F5</t>
  </si>
  <si>
    <t>Фам5откр</t>
  </si>
  <si>
    <t>F6</t>
  </si>
  <si>
    <t>Фам6откр</t>
  </si>
  <si>
    <t>Лист стартового протокола.</t>
  </si>
  <si>
    <t>внести данные спортсменов ,начиная с 19 строки.</t>
  </si>
  <si>
    <t>MOGUL, MEN</t>
  </si>
  <si>
    <t>Codex Number;</t>
  </si>
  <si>
    <t>после вноса данных спортсменов, сделать жеребьевку по столбцу Y</t>
  </si>
  <si>
    <t xml:space="preserve">START LIST </t>
  </si>
  <si>
    <t>СТАРТОВЫЙ ПРОТОКОЛ</t>
  </si>
  <si>
    <t>Внимание!</t>
  </si>
  <si>
    <t>Уст. время:</t>
  </si>
  <si>
    <t>Строки вноса данных нельзя:удалять, заменять, перемещать.</t>
  </si>
  <si>
    <t>FIS TD:</t>
  </si>
  <si>
    <t>Course Profile:</t>
  </si>
  <si>
    <t>Pacetime Men:</t>
  </si>
  <si>
    <t>TД:</t>
  </si>
  <si>
    <t>они связаны с рабочей зоной программы.</t>
  </si>
  <si>
    <t>Chief of Compet.</t>
  </si>
  <si>
    <t>Length:</t>
  </si>
  <si>
    <t>Гл.судья:</t>
  </si>
  <si>
    <t>Chief of Scoring:</t>
  </si>
  <si>
    <t>Width:</t>
  </si>
  <si>
    <t>Гл.секретарь:</t>
  </si>
  <si>
    <t>Chief of Course:</t>
  </si>
  <si>
    <t>Gradienent:</t>
  </si>
  <si>
    <t>Нач.трассы:</t>
  </si>
  <si>
    <t>Крутизна:</t>
  </si>
  <si>
    <t>o</t>
  </si>
  <si>
    <t>Head Judge:</t>
  </si>
  <si>
    <t>Forunners:</t>
  </si>
  <si>
    <t>Judge 1:(Turns)</t>
  </si>
  <si>
    <t>Weather:</t>
  </si>
  <si>
    <t>Judge 2:(Turns)</t>
  </si>
  <si>
    <t>Air Temperature:</t>
  </si>
  <si>
    <t>Температ.:</t>
  </si>
  <si>
    <t>Judge 3:(Turns)</t>
  </si>
  <si>
    <t>Wind Direction:</t>
  </si>
  <si>
    <t>Напр. ветра:</t>
  </si>
  <si>
    <t>Judge 4:(Air)</t>
  </si>
  <si>
    <t>Wind Speed:</t>
  </si>
  <si>
    <t>Скор. ветра:</t>
  </si>
  <si>
    <t>Judge 5:(Air)</t>
  </si>
  <si>
    <t>Start</t>
  </si>
  <si>
    <t>Bib</t>
  </si>
  <si>
    <t>FIS code</t>
  </si>
  <si>
    <t>Name</t>
  </si>
  <si>
    <t>Year</t>
  </si>
  <si>
    <t>Nation</t>
  </si>
  <si>
    <t>№</t>
  </si>
  <si>
    <t>Н.Н</t>
  </si>
  <si>
    <t>FIS код</t>
  </si>
  <si>
    <t>фамилия имя</t>
  </si>
  <si>
    <t>Год р.</t>
  </si>
  <si>
    <t>Раз</t>
  </si>
  <si>
    <t>Город</t>
  </si>
  <si>
    <t>СФО</t>
  </si>
  <si>
    <t>ФО</t>
  </si>
  <si>
    <t>Спорт.школа</t>
  </si>
  <si>
    <t>Спорт.организ.</t>
  </si>
  <si>
    <t>Жеребьевка</t>
  </si>
  <si>
    <t>F9</t>
  </si>
  <si>
    <t>нн1</t>
  </si>
  <si>
    <t>фис1</t>
  </si>
  <si>
    <t>фамилия1</t>
  </si>
  <si>
    <t>гр1</t>
  </si>
  <si>
    <t>рз1</t>
  </si>
  <si>
    <t>г1</t>
  </si>
  <si>
    <t>сф1</t>
  </si>
  <si>
    <t>фо1</t>
  </si>
  <si>
    <t>ш1</t>
  </si>
  <si>
    <t>могул</t>
  </si>
  <si>
    <t>мужчины</t>
  </si>
  <si>
    <t>Рабочая зона программы</t>
  </si>
  <si>
    <t>1.Провести квалификацию, внеся результаты в нижнюю часть рабочей зоны</t>
  </si>
  <si>
    <t>2. Распечатать  результат квалификации ( столбцы А-АС или AD-BE) для проверки судейских карточек.</t>
  </si>
  <si>
    <t>TIE3</t>
  </si>
  <si>
    <t>3. Отранжировать по столбцу СМ , всю область квалификации ( столбцы СМ--В)</t>
  </si>
  <si>
    <t>4. Внести данные спортсменов , прошедших в финал в верхнюю часть рабочей зоны, путем копирования данных спортсменов из квалификации</t>
  </si>
  <si>
    <t>5. повторить все действия для финала</t>
  </si>
  <si>
    <t>6. распечатать окончательные результаты.</t>
  </si>
  <si>
    <t>Уст. время (МУЖ):</t>
  </si>
  <si>
    <t>Гл.секр.</t>
  </si>
  <si>
    <t>Старш.судья:</t>
  </si>
  <si>
    <t>Forerunners:</t>
  </si>
  <si>
    <t>TIE2</t>
  </si>
  <si>
    <t>Судья 1:(Пов)</t>
  </si>
  <si>
    <t>Судья 2:(Пов)</t>
  </si>
  <si>
    <t>Судья 3:(Пов)</t>
  </si>
  <si>
    <t>Судья 4:(Пр)</t>
  </si>
  <si>
    <t>Судья 5:(Пр)</t>
  </si>
  <si>
    <t>Результаты финала</t>
  </si>
  <si>
    <t>повороты</t>
  </si>
  <si>
    <t>прыжки</t>
  </si>
  <si>
    <t>время</t>
  </si>
  <si>
    <t>Вып</t>
  </si>
  <si>
    <t>Очки</t>
  </si>
  <si>
    <t xml:space="preserve">Results. Final. </t>
  </si>
  <si>
    <t>Turns</t>
  </si>
  <si>
    <t>Jumps</t>
  </si>
  <si>
    <t>Time</t>
  </si>
  <si>
    <t xml:space="preserve">результаты финала </t>
  </si>
  <si>
    <t>код</t>
  </si>
  <si>
    <t>КТ</t>
  </si>
  <si>
    <t>судья 4</t>
  </si>
  <si>
    <t>судья 5</t>
  </si>
  <si>
    <t>Прыж</t>
  </si>
  <si>
    <t>Итог</t>
  </si>
  <si>
    <t>Разрыв</t>
  </si>
  <si>
    <t>Мес</t>
  </si>
  <si>
    <t>М</t>
  </si>
  <si>
    <t>HH</t>
  </si>
  <si>
    <t>гр</t>
  </si>
  <si>
    <t>Гор.</t>
  </si>
  <si>
    <t xml:space="preserve">ФО </t>
  </si>
  <si>
    <t>школа</t>
  </si>
  <si>
    <t>с1</t>
  </si>
  <si>
    <t>с3</t>
  </si>
  <si>
    <t>сум</t>
  </si>
  <si>
    <t>кт</t>
  </si>
  <si>
    <t>с4</t>
  </si>
  <si>
    <t>с5</t>
  </si>
  <si>
    <t>Tie</t>
  </si>
  <si>
    <t>раз</t>
  </si>
  <si>
    <t>Plc</t>
  </si>
  <si>
    <t>Nat</t>
  </si>
  <si>
    <t>Субъект</t>
  </si>
  <si>
    <t>J1</t>
  </si>
  <si>
    <t>J2</t>
  </si>
  <si>
    <t>J3</t>
  </si>
  <si>
    <t>Tot</t>
  </si>
  <si>
    <t>Jmp</t>
  </si>
  <si>
    <t>J4</t>
  </si>
  <si>
    <t>J5</t>
  </si>
  <si>
    <t>Pts</t>
  </si>
  <si>
    <t>Score</t>
  </si>
  <si>
    <t>разряд</t>
  </si>
  <si>
    <t>Суб</t>
  </si>
  <si>
    <t>Points</t>
  </si>
  <si>
    <t>нн</t>
  </si>
  <si>
    <t>г.р.</t>
  </si>
  <si>
    <t>Страна</t>
  </si>
  <si>
    <t>сек</t>
  </si>
  <si>
    <t>очки</t>
  </si>
  <si>
    <t>пр1</t>
  </si>
  <si>
    <t>пр2</t>
  </si>
  <si>
    <t>общ</t>
  </si>
  <si>
    <t>связи</t>
  </si>
  <si>
    <t>то</t>
  </si>
  <si>
    <t xml:space="preserve">Результаты квалификации </t>
  </si>
  <si>
    <t>Results.Qualification</t>
  </si>
  <si>
    <t xml:space="preserve">результаты квалификации </t>
  </si>
  <si>
    <t>л</t>
  </si>
  <si>
    <t>Старший судья</t>
  </si>
  <si>
    <t>Главный секретарь</t>
  </si>
  <si>
    <t>RNS - Receive No Score DNS - Did not Start Tie - Tie Break points</t>
  </si>
  <si>
    <t>MOGUL, WOMEN</t>
  </si>
  <si>
    <t>Pacetime Women:</t>
  </si>
  <si>
    <t>НН</t>
  </si>
  <si>
    <t>женщины</t>
  </si>
  <si>
    <t>протокол</t>
  </si>
  <si>
    <t xml:space="preserve">Mogul ,Women </t>
  </si>
  <si>
    <t>Гл.секретарь</t>
  </si>
  <si>
    <t>Уст. время (ЖЕН):</t>
  </si>
  <si>
    <t>FINAL</t>
  </si>
  <si>
    <t xml:space="preserve">START LIST   </t>
  </si>
  <si>
    <t>ФИНАЛ</t>
  </si>
  <si>
    <t xml:space="preserve">       СТАРТОВЫЙ ПРОТОКОЛ </t>
  </si>
  <si>
    <t>Фамилия, имя</t>
  </si>
  <si>
    <t>Год.р.</t>
  </si>
  <si>
    <t xml:space="preserve">Women </t>
  </si>
  <si>
    <t>Men</t>
  </si>
  <si>
    <t>ГР</t>
  </si>
  <si>
    <t>Команда</t>
  </si>
  <si>
    <t>С1</t>
  </si>
  <si>
    <t>С2</t>
  </si>
  <si>
    <t>С3</t>
  </si>
  <si>
    <t>С4</t>
  </si>
  <si>
    <t>С5</t>
  </si>
  <si>
    <t>Пов</t>
  </si>
  <si>
    <t>Пр</t>
  </si>
  <si>
    <t>Вр</t>
  </si>
  <si>
    <t>Оц вр</t>
  </si>
  <si>
    <t>Сум</t>
  </si>
  <si>
    <t>МУЖЧИНЫ</t>
  </si>
  <si>
    <t>ЖЕНЩИНЫ</t>
  </si>
  <si>
    <t>мужчины 3</t>
  </si>
  <si>
    <t>женщины3</t>
  </si>
  <si>
    <t>Men's Dual Mogul Protocol</t>
  </si>
  <si>
    <t>Парный могул</t>
  </si>
  <si>
    <t>Round of 16</t>
  </si>
  <si>
    <t>NAT</t>
  </si>
  <si>
    <t>rank</t>
  </si>
  <si>
    <t>Round of 8</t>
  </si>
  <si>
    <t>Crs</t>
  </si>
  <si>
    <t>T1</t>
  </si>
  <si>
    <t>T2</t>
  </si>
  <si>
    <t>A</t>
  </si>
  <si>
    <t>O</t>
  </si>
  <si>
    <t>Losers of this Round place 9th</t>
  </si>
  <si>
    <t>Losers of this Round place 17th</t>
  </si>
  <si>
    <t xml:space="preserve">Date: </t>
  </si>
  <si>
    <t>Round of 4 (Losers)</t>
  </si>
  <si>
    <t xml:space="preserve">Time: </t>
  </si>
  <si>
    <t>Losers &lt;</t>
  </si>
  <si>
    <t>&gt; Winners</t>
  </si>
  <si>
    <t xml:space="preserve">Printed: </t>
  </si>
  <si>
    <t>ZALUTSKII Valerii</t>
  </si>
  <si>
    <t>RUS</t>
  </si>
  <si>
    <t>Run:48</t>
  </si>
  <si>
    <t>Run:50</t>
  </si>
  <si>
    <t>VALINTEEV Artem</t>
  </si>
  <si>
    <t>Run:41</t>
  </si>
  <si>
    <t>R</t>
  </si>
  <si>
    <t>7th place</t>
  </si>
  <si>
    <t>5th place</t>
  </si>
  <si>
    <t>8th place</t>
  </si>
  <si>
    <t>6th place</t>
  </si>
  <si>
    <t>GRISHCHENKO Igor</t>
  </si>
  <si>
    <t>UKR</t>
  </si>
  <si>
    <t>SAYAPOV Talgat</t>
  </si>
  <si>
    <t>Run:42</t>
  </si>
  <si>
    <t>Round of 4</t>
  </si>
  <si>
    <t>KIREEV Konstantin</t>
  </si>
  <si>
    <t>Run:52</t>
  </si>
  <si>
    <t>Run:54</t>
  </si>
  <si>
    <t>Run:45</t>
  </si>
  <si>
    <t>VOLKOV Andrei</t>
  </si>
  <si>
    <t>3rd place</t>
  </si>
  <si>
    <t>1st place</t>
  </si>
  <si>
    <t>4th place</t>
  </si>
  <si>
    <t>2nd place</t>
  </si>
  <si>
    <t>PERRIN Antoine</t>
  </si>
  <si>
    <t>FRA</t>
  </si>
  <si>
    <t>DUFOSSE Gregoire</t>
  </si>
  <si>
    <t>Run:46</t>
  </si>
  <si>
    <t>Loop with g</t>
  </si>
  <si>
    <t>lF</t>
  </si>
  <si>
    <t>Loop full</t>
  </si>
  <si>
    <t>lpF</t>
  </si>
  <si>
    <t>lGF</t>
  </si>
  <si>
    <t>нн2</t>
  </si>
  <si>
    <t>фис2</t>
  </si>
  <si>
    <t>фамилия2</t>
  </si>
  <si>
    <t>гр2</t>
  </si>
  <si>
    <t>рз2</t>
  </si>
  <si>
    <t>г2</t>
  </si>
  <si>
    <t>сф2</t>
  </si>
  <si>
    <t>фо2</t>
  </si>
  <si>
    <t>нн3</t>
  </si>
  <si>
    <t>фис3</t>
  </si>
  <si>
    <t>фамилия3</t>
  </si>
  <si>
    <t>гр3</t>
  </si>
  <si>
    <t>рз3</t>
  </si>
  <si>
    <t>г3</t>
  </si>
  <si>
    <t>сф3</t>
  </si>
  <si>
    <t>фо3</t>
  </si>
  <si>
    <t>ш3</t>
  </si>
  <si>
    <t>нн4</t>
  </si>
  <si>
    <t>фис4</t>
  </si>
  <si>
    <t>фамилия4</t>
  </si>
  <si>
    <t>гр4</t>
  </si>
  <si>
    <t>рз4</t>
  </si>
  <si>
    <t>г4</t>
  </si>
  <si>
    <t>сф4</t>
  </si>
  <si>
    <t>фо4</t>
  </si>
  <si>
    <t>ш4</t>
  </si>
  <si>
    <t>нн5</t>
  </si>
  <si>
    <t>фис5</t>
  </si>
  <si>
    <t>фамилия5</t>
  </si>
  <si>
    <t>гр5</t>
  </si>
  <si>
    <t>рз5</t>
  </si>
  <si>
    <t>г5</t>
  </si>
  <si>
    <t>сф5</t>
  </si>
  <si>
    <t>фо5</t>
  </si>
  <si>
    <t>ш5</t>
  </si>
  <si>
    <t>нн6</t>
  </si>
  <si>
    <t>фис6</t>
  </si>
  <si>
    <t>фамилия6</t>
  </si>
  <si>
    <t>гр6</t>
  </si>
  <si>
    <t>рз6</t>
  </si>
  <si>
    <t>г6</t>
  </si>
  <si>
    <t>сф6</t>
  </si>
  <si>
    <t>фо6</t>
  </si>
  <si>
    <t>ш6</t>
  </si>
  <si>
    <t>нн7</t>
  </si>
  <si>
    <t>фис7</t>
  </si>
  <si>
    <t>фамилия7</t>
  </si>
  <si>
    <t>гр7</t>
  </si>
  <si>
    <t>рз7</t>
  </si>
  <si>
    <t>г7</t>
  </si>
  <si>
    <t>сф7</t>
  </si>
  <si>
    <t>фо7</t>
  </si>
  <si>
    <t>ш7</t>
  </si>
  <si>
    <t>нн8</t>
  </si>
  <si>
    <t>фис8</t>
  </si>
  <si>
    <t>фамилия8</t>
  </si>
  <si>
    <t>гр8</t>
  </si>
  <si>
    <t>рз8</t>
  </si>
  <si>
    <t>г8</t>
  </si>
  <si>
    <t>сф8</t>
  </si>
  <si>
    <t>фо8</t>
  </si>
  <si>
    <t>ш8</t>
  </si>
  <si>
    <t>нн9</t>
  </si>
  <si>
    <t>фис9</t>
  </si>
  <si>
    <t>фамилия9</t>
  </si>
  <si>
    <t>гр9</t>
  </si>
  <si>
    <t>рз9</t>
  </si>
  <si>
    <t>г9</t>
  </si>
  <si>
    <t>сф9</t>
  </si>
  <si>
    <t>фо9</t>
  </si>
  <si>
    <t>ш9</t>
  </si>
  <si>
    <t>нн10</t>
  </si>
  <si>
    <t>фис10</t>
  </si>
  <si>
    <t>фамилия10</t>
  </si>
  <si>
    <t>гр10</t>
  </si>
  <si>
    <t>рз10</t>
  </si>
  <si>
    <t>г10</t>
  </si>
  <si>
    <t>сф10</t>
  </si>
  <si>
    <t>фо10</t>
  </si>
  <si>
    <t>ш10</t>
  </si>
  <si>
    <t>нн11</t>
  </si>
  <si>
    <t>фис11</t>
  </si>
  <si>
    <t>фамилия11</t>
  </si>
  <si>
    <t>гр11</t>
  </si>
  <si>
    <t>рз11</t>
  </si>
  <si>
    <t>г11</t>
  </si>
  <si>
    <t>сф11</t>
  </si>
  <si>
    <t>фо11</t>
  </si>
  <si>
    <t>ш11</t>
  </si>
  <si>
    <t>нн12</t>
  </si>
  <si>
    <t>фис12</t>
  </si>
  <si>
    <t>фамилия12</t>
  </si>
  <si>
    <t>гр12</t>
  </si>
  <si>
    <t>рз12</t>
  </si>
  <si>
    <t>г12</t>
  </si>
  <si>
    <t>сф12</t>
  </si>
  <si>
    <t>фо12</t>
  </si>
  <si>
    <t>ш12</t>
  </si>
  <si>
    <t>нн13</t>
  </si>
  <si>
    <t>фис13</t>
  </si>
  <si>
    <t>фамилия13</t>
  </si>
  <si>
    <t>гр13</t>
  </si>
  <si>
    <t>рз13</t>
  </si>
  <si>
    <t>г13</t>
  </si>
  <si>
    <t>сф13</t>
  </si>
  <si>
    <t>фо13</t>
  </si>
  <si>
    <t>ш13</t>
  </si>
  <si>
    <t>нн14</t>
  </si>
  <si>
    <t>фис14</t>
  </si>
  <si>
    <t>фамилия14</t>
  </si>
  <si>
    <t>гр14</t>
  </si>
  <si>
    <t>рз14</t>
  </si>
  <si>
    <t>г14</t>
  </si>
  <si>
    <t>сф14</t>
  </si>
  <si>
    <t>фо14</t>
  </si>
  <si>
    <t>ш14</t>
  </si>
  <si>
    <t>нн15</t>
  </si>
  <si>
    <t>фис15</t>
  </si>
  <si>
    <t>фамилия15</t>
  </si>
  <si>
    <t>гр15</t>
  </si>
  <si>
    <t>рз15</t>
  </si>
  <si>
    <t>г15</t>
  </si>
  <si>
    <t>сф15</t>
  </si>
  <si>
    <t>фо15</t>
  </si>
  <si>
    <t>ш15</t>
  </si>
  <si>
    <t>нн16</t>
  </si>
  <si>
    <t>фис16</t>
  </si>
  <si>
    <t>фамилия16</t>
  </si>
  <si>
    <t>гр16</t>
  </si>
  <si>
    <t>рз16</t>
  </si>
  <si>
    <t>г16</t>
  </si>
  <si>
    <t>сф16</t>
  </si>
  <si>
    <t>фо16</t>
  </si>
  <si>
    <t>ш16</t>
  </si>
  <si>
    <t>нн17</t>
  </si>
  <si>
    <t>фис17</t>
  </si>
  <si>
    <t>фамилия17</t>
  </si>
  <si>
    <t>гр17</t>
  </si>
  <si>
    <t>рз17</t>
  </si>
  <si>
    <t>г17</t>
  </si>
  <si>
    <t>сф17</t>
  </si>
  <si>
    <t>фо17</t>
  </si>
  <si>
    <t>ш17</t>
  </si>
  <si>
    <t>нн18</t>
  </si>
  <si>
    <t>фис18</t>
  </si>
  <si>
    <t>фамилия18</t>
  </si>
  <si>
    <t>гр18</t>
  </si>
  <si>
    <t>рз18</t>
  </si>
  <si>
    <t>г18</t>
  </si>
  <si>
    <t>сф18</t>
  </si>
  <si>
    <t>фо18</t>
  </si>
  <si>
    <t>ш18</t>
  </si>
  <si>
    <t>нн19</t>
  </si>
  <si>
    <t>фис19</t>
  </si>
  <si>
    <t>фамилия19</t>
  </si>
  <si>
    <t>гр19</t>
  </si>
  <si>
    <t>рз19</t>
  </si>
  <si>
    <t>г19</t>
  </si>
  <si>
    <t>сф19</t>
  </si>
  <si>
    <t>фо19</t>
  </si>
  <si>
    <t>ш19</t>
  </si>
  <si>
    <t>нн20</t>
  </si>
  <si>
    <t>фис20</t>
  </si>
  <si>
    <t>фамилия20</t>
  </si>
  <si>
    <t>гр20</t>
  </si>
  <si>
    <t>рз20</t>
  </si>
  <si>
    <t>г20</t>
  </si>
  <si>
    <t>сф20</t>
  </si>
  <si>
    <t>фо20</t>
  </si>
  <si>
    <t>ш20</t>
  </si>
  <si>
    <t>нн21</t>
  </si>
  <si>
    <t>фис21</t>
  </si>
  <si>
    <t>фамилия21</t>
  </si>
  <si>
    <t>гр21</t>
  </si>
  <si>
    <t>рз21</t>
  </si>
  <si>
    <t>г21</t>
  </si>
  <si>
    <t>сф21</t>
  </si>
  <si>
    <t>фо21</t>
  </si>
  <si>
    <t>ш21</t>
  </si>
  <si>
    <t>нн22</t>
  </si>
  <si>
    <t>фис22</t>
  </si>
  <si>
    <t>фамилия22</t>
  </si>
  <si>
    <t>гр22</t>
  </si>
  <si>
    <t>рз22</t>
  </si>
  <si>
    <t>г22</t>
  </si>
  <si>
    <t>сф22</t>
  </si>
  <si>
    <t>фо22</t>
  </si>
  <si>
    <t>ш22</t>
  </si>
  <si>
    <t>нн23</t>
  </si>
  <si>
    <t>фис23</t>
  </si>
  <si>
    <t>фамилия23</t>
  </si>
  <si>
    <t>гр23</t>
  </si>
  <si>
    <t>рз23</t>
  </si>
  <si>
    <t>г23</t>
  </si>
  <si>
    <t>сф23</t>
  </si>
  <si>
    <t>фо23</t>
  </si>
  <si>
    <t>ш23</t>
  </si>
  <si>
    <t>нн24</t>
  </si>
  <si>
    <t>фис24</t>
  </si>
  <si>
    <t>фамилия24</t>
  </si>
  <si>
    <t>гр24</t>
  </si>
  <si>
    <t>рз24</t>
  </si>
  <si>
    <t>г24</t>
  </si>
  <si>
    <t>сф24</t>
  </si>
  <si>
    <t>фо24</t>
  </si>
  <si>
    <t>ш24</t>
  </si>
  <si>
    <t>нн25</t>
  </si>
  <si>
    <t>фис25</t>
  </si>
  <si>
    <t>фамилия25</t>
  </si>
  <si>
    <t>гр25</t>
  </si>
  <si>
    <t>рз25</t>
  </si>
  <si>
    <t>г25</t>
  </si>
  <si>
    <t>сф25</t>
  </si>
  <si>
    <t>фо25</t>
  </si>
  <si>
    <t>ш25</t>
  </si>
  <si>
    <t>нн26</t>
  </si>
  <si>
    <t>фис26</t>
  </si>
  <si>
    <t>фамилия26</t>
  </si>
  <si>
    <t>гр26</t>
  </si>
  <si>
    <t>рз26</t>
  </si>
  <si>
    <t>г26</t>
  </si>
  <si>
    <t>сф26</t>
  </si>
  <si>
    <t>фо26</t>
  </si>
  <si>
    <t>ш26</t>
  </si>
  <si>
    <t>нн27</t>
  </si>
  <si>
    <t>фис27</t>
  </si>
  <si>
    <t>фамилия27</t>
  </si>
  <si>
    <t>гр27</t>
  </si>
  <si>
    <t>рз27</t>
  </si>
  <si>
    <t>г27</t>
  </si>
  <si>
    <t>сф27</t>
  </si>
  <si>
    <t>фо27</t>
  </si>
  <si>
    <t>ш27</t>
  </si>
  <si>
    <t>нн28</t>
  </si>
  <si>
    <t>фис28</t>
  </si>
  <si>
    <t>фамилия28</t>
  </si>
  <si>
    <t>гр28</t>
  </si>
  <si>
    <t>рз28</t>
  </si>
  <si>
    <t>г28</t>
  </si>
  <si>
    <t>сф28</t>
  </si>
  <si>
    <t>фо28</t>
  </si>
  <si>
    <t>ш28</t>
  </si>
  <si>
    <t>нн29</t>
  </si>
  <si>
    <t>фис29</t>
  </si>
  <si>
    <t>фамилия29</t>
  </si>
  <si>
    <t>гр29</t>
  </si>
  <si>
    <t>рз29</t>
  </si>
  <si>
    <t>г29</t>
  </si>
  <si>
    <t>сф29</t>
  </si>
  <si>
    <t>фо29</t>
  </si>
  <si>
    <t>ш29</t>
  </si>
  <si>
    <t>нн30</t>
  </si>
  <si>
    <t>фис30</t>
  </si>
  <si>
    <t>фамилия30</t>
  </si>
  <si>
    <t>гр30</t>
  </si>
  <si>
    <t>рз30</t>
  </si>
  <si>
    <t>г30</t>
  </si>
  <si>
    <t>сф30</t>
  </si>
  <si>
    <t>фо30</t>
  </si>
  <si>
    <t>ш30</t>
  </si>
  <si>
    <t>нн31</t>
  </si>
  <si>
    <t>фис31</t>
  </si>
  <si>
    <t>фамилия31</t>
  </si>
  <si>
    <t>гр31</t>
  </si>
  <si>
    <t>рз31</t>
  </si>
  <si>
    <t>г31</t>
  </si>
  <si>
    <t>сф31</t>
  </si>
  <si>
    <t>фо31</t>
  </si>
  <si>
    <t>ш31</t>
  </si>
  <si>
    <t>нн32</t>
  </si>
  <si>
    <t>фис32</t>
  </si>
  <si>
    <t>фамилия32</t>
  </si>
  <si>
    <t>гр32</t>
  </si>
  <si>
    <t>рз32</t>
  </si>
  <si>
    <t>г32</t>
  </si>
  <si>
    <t>сф32</t>
  </si>
  <si>
    <t>фо32</t>
  </si>
  <si>
    <t>ш32</t>
  </si>
  <si>
    <t>нн33</t>
  </si>
  <si>
    <t>фис33</t>
  </si>
  <si>
    <t>фамилия33</t>
  </si>
  <si>
    <t>гр33</t>
  </si>
  <si>
    <t>рз33</t>
  </si>
  <si>
    <t>г33</t>
  </si>
  <si>
    <t>сф33</t>
  </si>
  <si>
    <t>фо33</t>
  </si>
  <si>
    <t>ш33</t>
  </si>
  <si>
    <t>нн34</t>
  </si>
  <si>
    <t>фис34</t>
  </si>
  <si>
    <t>фамилия34</t>
  </si>
  <si>
    <t>гр34</t>
  </si>
  <si>
    <t>рз34</t>
  </si>
  <si>
    <t>г34</t>
  </si>
  <si>
    <t>сф34</t>
  </si>
  <si>
    <t>фо34</t>
  </si>
  <si>
    <t>ш34</t>
  </si>
  <si>
    <t>нн35</t>
  </si>
  <si>
    <t>фис35</t>
  </si>
  <si>
    <t>фамилия35</t>
  </si>
  <si>
    <t>гр35</t>
  </si>
  <si>
    <t>рз35</t>
  </si>
  <si>
    <t>г35</t>
  </si>
  <si>
    <t>сф35</t>
  </si>
  <si>
    <t>фо35</t>
  </si>
  <si>
    <t>ш35</t>
  </si>
  <si>
    <t>нн36</t>
  </si>
  <si>
    <t>фис36</t>
  </si>
  <si>
    <t>фамилия36</t>
  </si>
  <si>
    <t>гр36</t>
  </si>
  <si>
    <t>рз36</t>
  </si>
  <si>
    <t>г36</t>
  </si>
  <si>
    <t>сф36</t>
  </si>
  <si>
    <t>фо36</t>
  </si>
  <si>
    <t>ш36</t>
  </si>
  <si>
    <t>нн37</t>
  </si>
  <si>
    <t>фис37</t>
  </si>
  <si>
    <t>фамилия37</t>
  </si>
  <si>
    <t>гр37</t>
  </si>
  <si>
    <t>рз37</t>
  </si>
  <si>
    <t>г37</t>
  </si>
  <si>
    <t>сф37</t>
  </si>
  <si>
    <t>фо37</t>
  </si>
  <si>
    <t>ш37</t>
  </si>
  <si>
    <t>нн38</t>
  </si>
  <si>
    <t>фис38</t>
  </si>
  <si>
    <t>фамилия38</t>
  </si>
  <si>
    <t>гр38</t>
  </si>
  <si>
    <t>рз38</t>
  </si>
  <si>
    <t>г38</t>
  </si>
  <si>
    <t>сф38</t>
  </si>
  <si>
    <t>фо38</t>
  </si>
  <si>
    <t>ш38</t>
  </si>
  <si>
    <t>нн39</t>
  </si>
  <si>
    <t>фис39</t>
  </si>
  <si>
    <t>фамилия39</t>
  </si>
  <si>
    <t>гр39</t>
  </si>
  <si>
    <t>рз39</t>
  </si>
  <si>
    <t>г39</t>
  </si>
  <si>
    <t>сф39</t>
  </si>
  <si>
    <t>фо39</t>
  </si>
  <si>
    <t>ш39</t>
  </si>
  <si>
    <t>нн40</t>
  </si>
  <si>
    <t>фис40</t>
  </si>
  <si>
    <t>фамилия40</t>
  </si>
  <si>
    <t>гр40</t>
  </si>
  <si>
    <t>рз40</t>
  </si>
  <si>
    <t>г40</t>
  </si>
  <si>
    <t>сф40</t>
  </si>
  <si>
    <t>фо40</t>
  </si>
  <si>
    <t>ш40</t>
  </si>
  <si>
    <t>нн41</t>
  </si>
  <si>
    <t>фис41</t>
  </si>
  <si>
    <t>фамилия41</t>
  </si>
  <si>
    <t>гр41</t>
  </si>
  <si>
    <t>рз41</t>
  </si>
  <si>
    <t>г41</t>
  </si>
  <si>
    <t>сф41</t>
  </si>
  <si>
    <t>фо41</t>
  </si>
  <si>
    <t>ш41</t>
  </si>
  <si>
    <t>нн42</t>
  </si>
  <si>
    <t>фис42</t>
  </si>
  <si>
    <t>фамилия42</t>
  </si>
  <si>
    <t>гр42</t>
  </si>
  <si>
    <t>рз42</t>
  </si>
  <si>
    <t>г42</t>
  </si>
  <si>
    <t>сф42</t>
  </si>
  <si>
    <t>фо42</t>
  </si>
  <si>
    <t>ш42</t>
  </si>
  <si>
    <t>нн43</t>
  </si>
  <si>
    <t>фис43</t>
  </si>
  <si>
    <t>фамилия43</t>
  </si>
  <si>
    <t>гр43</t>
  </si>
  <si>
    <t>рз43</t>
  </si>
  <si>
    <t>г43</t>
  </si>
  <si>
    <t>сф43</t>
  </si>
  <si>
    <t>фо43</t>
  </si>
  <si>
    <t>ш43</t>
  </si>
  <si>
    <t>нн44</t>
  </si>
  <si>
    <t>фис44</t>
  </si>
  <si>
    <t>фамилия44</t>
  </si>
  <si>
    <t>гр44</t>
  </si>
  <si>
    <t>рз44</t>
  </si>
  <si>
    <t>г44</t>
  </si>
  <si>
    <t>сф44</t>
  </si>
  <si>
    <t>фо44</t>
  </si>
  <si>
    <t>ш44</t>
  </si>
  <si>
    <t>нн45</t>
  </si>
  <si>
    <t>фис45</t>
  </si>
  <si>
    <t>фамилия45</t>
  </si>
  <si>
    <t>гр45</t>
  </si>
  <si>
    <t>рз45</t>
  </si>
  <si>
    <t>г45</t>
  </si>
  <si>
    <t>сф45</t>
  </si>
  <si>
    <t>фо45</t>
  </si>
  <si>
    <t>ш45</t>
  </si>
  <si>
    <t>нн46</t>
  </si>
  <si>
    <t>фис46</t>
  </si>
  <si>
    <t>фамилия46</t>
  </si>
  <si>
    <t>гр46</t>
  </si>
  <si>
    <t>рз46</t>
  </si>
  <si>
    <t>г46</t>
  </si>
  <si>
    <t>сф46</t>
  </si>
  <si>
    <t>фо46</t>
  </si>
  <si>
    <t>ш46</t>
  </si>
  <si>
    <t>нн47</t>
  </si>
  <si>
    <t>фис47</t>
  </si>
  <si>
    <t>фамилия47</t>
  </si>
  <si>
    <t>гр47</t>
  </si>
  <si>
    <t>рз47</t>
  </si>
  <si>
    <t>г47</t>
  </si>
  <si>
    <t>сф47</t>
  </si>
  <si>
    <t>фо47</t>
  </si>
  <si>
    <t>ш47</t>
  </si>
  <si>
    <t>нн48</t>
  </si>
  <si>
    <t>фис48</t>
  </si>
  <si>
    <t>фамилия48</t>
  </si>
  <si>
    <t>гр48</t>
  </si>
  <si>
    <t>рз48</t>
  </si>
  <si>
    <t>г48</t>
  </si>
  <si>
    <t>сф48</t>
  </si>
  <si>
    <t>фо48</t>
  </si>
  <si>
    <t>ш48</t>
  </si>
  <si>
    <t>нн49</t>
  </si>
  <si>
    <t>фис49</t>
  </si>
  <si>
    <t>фамилия49</t>
  </si>
  <si>
    <t>гр49</t>
  </si>
  <si>
    <t>рз49</t>
  </si>
  <si>
    <t>г49</t>
  </si>
  <si>
    <t>сф49</t>
  </si>
  <si>
    <t>фо49</t>
  </si>
  <si>
    <t>ш49</t>
  </si>
  <si>
    <t>нн50</t>
  </si>
  <si>
    <t>фис50</t>
  </si>
  <si>
    <t>фамилия50</t>
  </si>
  <si>
    <t>гр50</t>
  </si>
  <si>
    <t>рз50</t>
  </si>
  <si>
    <t>г50</t>
  </si>
  <si>
    <t>сф50</t>
  </si>
  <si>
    <t>фо50</t>
  </si>
  <si>
    <t>ш50</t>
  </si>
  <si>
    <t>нн51</t>
  </si>
  <si>
    <t>фис51</t>
  </si>
  <si>
    <t>фамилия51</t>
  </si>
  <si>
    <t>гр51</t>
  </si>
  <si>
    <t>рз51</t>
  </si>
  <si>
    <t>г51</t>
  </si>
  <si>
    <t>сф51</t>
  </si>
  <si>
    <t>фо51</t>
  </si>
  <si>
    <t>ш51</t>
  </si>
  <si>
    <t>нн52</t>
  </si>
  <si>
    <t>фис52</t>
  </si>
  <si>
    <t>фамилия52</t>
  </si>
  <si>
    <t>гр52</t>
  </si>
  <si>
    <t>рз52</t>
  </si>
  <si>
    <t>г52</t>
  </si>
  <si>
    <t>сф52</t>
  </si>
  <si>
    <t>фо52</t>
  </si>
  <si>
    <t>ш52</t>
  </si>
  <si>
    <t>нн53</t>
  </si>
  <si>
    <t>фис53</t>
  </si>
  <si>
    <t>фамилия53</t>
  </si>
  <si>
    <t>гр53</t>
  </si>
  <si>
    <t>рз53</t>
  </si>
  <si>
    <t>г53</t>
  </si>
  <si>
    <t>сф53</t>
  </si>
  <si>
    <t>фо53</t>
  </si>
  <si>
    <t>ш53</t>
  </si>
  <si>
    <t>нн54</t>
  </si>
  <si>
    <t>фис54</t>
  </si>
  <si>
    <t>фамилия54</t>
  </si>
  <si>
    <t>гр54</t>
  </si>
  <si>
    <t>рз54</t>
  </si>
  <si>
    <t>г54</t>
  </si>
  <si>
    <t>сф54</t>
  </si>
  <si>
    <t>фо54</t>
  </si>
  <si>
    <t>ш54</t>
  </si>
  <si>
    <t>нн55</t>
  </si>
  <si>
    <t>фис55</t>
  </si>
  <si>
    <t>фамилия55</t>
  </si>
  <si>
    <t>гр55</t>
  </si>
  <si>
    <t>рз55</t>
  </si>
  <si>
    <t>г55</t>
  </si>
  <si>
    <t>сф55</t>
  </si>
  <si>
    <t>фо55</t>
  </si>
  <si>
    <t>ш55</t>
  </si>
  <si>
    <t>нн56</t>
  </si>
  <si>
    <t>фис56</t>
  </si>
  <si>
    <t>фамилия56</t>
  </si>
  <si>
    <t>гр56</t>
  </si>
  <si>
    <t>рз56</t>
  </si>
  <si>
    <t>г56</t>
  </si>
  <si>
    <t>сф56</t>
  </si>
  <si>
    <t>фо56</t>
  </si>
  <si>
    <t>ш56</t>
  </si>
  <si>
    <t>нн57</t>
  </si>
  <si>
    <t>фис57</t>
  </si>
  <si>
    <t>фамилия57</t>
  </si>
  <si>
    <t>гр57</t>
  </si>
  <si>
    <t>рз57</t>
  </si>
  <si>
    <t>г57</t>
  </si>
  <si>
    <t>сф57</t>
  </si>
  <si>
    <t>фо57</t>
  </si>
  <si>
    <t>ш57</t>
  </si>
  <si>
    <t>нн58</t>
  </si>
  <si>
    <t>фис58</t>
  </si>
  <si>
    <t>фамилия58</t>
  </si>
  <si>
    <t>гр58</t>
  </si>
  <si>
    <t>рз58</t>
  </si>
  <si>
    <t>г58</t>
  </si>
  <si>
    <t>сф58</t>
  </si>
  <si>
    <t>фо58</t>
  </si>
  <si>
    <t>ш58</t>
  </si>
  <si>
    <t>нн59</t>
  </si>
  <si>
    <t>фис59</t>
  </si>
  <si>
    <t>фамилия59</t>
  </si>
  <si>
    <t>гр59</t>
  </si>
  <si>
    <t>рз59</t>
  </si>
  <si>
    <t>г59</t>
  </si>
  <si>
    <t>сф59</t>
  </si>
  <si>
    <t>фо59</t>
  </si>
  <si>
    <t>ш59</t>
  </si>
  <si>
    <t>нн60</t>
  </si>
  <si>
    <t>фис60</t>
  </si>
  <si>
    <t>фамилия60</t>
  </si>
  <si>
    <t>гр60</t>
  </si>
  <si>
    <t>рз60</t>
  </si>
  <si>
    <t>г60</t>
  </si>
  <si>
    <t>сф60</t>
  </si>
  <si>
    <t>фо60</t>
  </si>
  <si>
    <t>ш60</t>
  </si>
  <si>
    <t>REAL Stolbik       for kids only)))</t>
  </si>
  <si>
    <t>Y</t>
  </si>
  <si>
    <t>YK</t>
  </si>
  <si>
    <t>fp</t>
  </si>
  <si>
    <t>fG</t>
  </si>
  <si>
    <t>ftF</t>
  </si>
  <si>
    <t xml:space="preserve"> front triple full</t>
  </si>
  <si>
    <t>bp</t>
  </si>
  <si>
    <t>bG</t>
  </si>
  <si>
    <t>360 with grab</t>
  </si>
  <si>
    <t>720 with grab</t>
  </si>
  <si>
    <t>3o</t>
  </si>
  <si>
    <t>3op</t>
  </si>
  <si>
    <t>3oG</t>
  </si>
  <si>
    <t>7o</t>
  </si>
  <si>
    <t>7op</t>
  </si>
  <si>
    <t>7oG</t>
  </si>
  <si>
    <t>10o</t>
  </si>
  <si>
    <t>10op</t>
  </si>
  <si>
    <t>10oG</t>
  </si>
  <si>
    <t>14o</t>
  </si>
  <si>
    <t>14p</t>
  </si>
  <si>
    <t>14oG</t>
  </si>
  <si>
    <t>14op</t>
  </si>
  <si>
    <r>
      <t xml:space="preserve">4207.3 </t>
    </r>
    <r>
      <rPr>
        <b/>
        <i/>
        <sz val="11"/>
        <color indexed="10"/>
        <rFont val="Calibri"/>
        <family val="2"/>
        <charset val="204"/>
      </rPr>
      <t>Tie Breaking</t>
    </r>
    <r>
      <rPr>
        <b/>
        <sz val="11"/>
        <rFont val="Calibri"/>
        <family val="2"/>
        <charset val="204"/>
      </rPr>
      <t xml:space="preserve">   (ICR)</t>
    </r>
  </si>
  <si>
    <r>
      <t>4207.3.1 If two or more competitors are tied, the competitor with the better</t>
    </r>
    <r>
      <rPr>
        <b/>
        <sz val="11"/>
        <color indexed="10"/>
        <rFont val="Calibri"/>
        <family val="2"/>
        <charset val="204"/>
      </rPr>
      <t xml:space="preserve"> Turns</t>
    </r>
    <r>
      <rPr>
        <sz val="11"/>
        <color indexed="10"/>
        <rFont val="Calibri"/>
        <family val="2"/>
        <charset val="204"/>
      </rPr>
      <t xml:space="preserve"> </t>
    </r>
    <r>
      <rPr>
        <sz val="11"/>
        <rFont val="Calibri"/>
        <family val="2"/>
        <charset val="204"/>
      </rPr>
      <t xml:space="preserve">score will receive the better rank. </t>
    </r>
  </si>
  <si>
    <t xml:space="preserve">Если у двух и более участников равные очки, то участник, имеющий более высокие оценки за ПОВОРОТЫ, получает место выше </t>
  </si>
  <si>
    <r>
      <t xml:space="preserve">4207.3.2 If any ties remain, the competitor with the better </t>
    </r>
    <r>
      <rPr>
        <b/>
        <sz val="11"/>
        <color indexed="10"/>
        <rFont val="Calibri"/>
        <family val="2"/>
        <charset val="204"/>
      </rPr>
      <t>Air</t>
    </r>
    <r>
      <rPr>
        <sz val="11"/>
        <rFont val="Calibri"/>
        <family val="2"/>
        <charset val="204"/>
      </rPr>
      <t xml:space="preserve"> score </t>
    </r>
    <r>
      <rPr>
        <b/>
        <sz val="11"/>
        <color indexed="10"/>
        <rFont val="Calibri"/>
        <family val="2"/>
        <charset val="204"/>
      </rPr>
      <t>without Degree of Difficulty</t>
    </r>
    <r>
      <rPr>
        <sz val="11"/>
        <rFont val="Calibri"/>
        <family val="2"/>
        <charset val="204"/>
      </rPr>
      <t xml:space="preserve"> will receive the better rank. </t>
    </r>
  </si>
  <si>
    <t>Если коллизия не разрешилась по предыдущему пункту, то участник, получивший более высокие оценки судей за ПРЫЖКИ (без учента коэффициента трудности!!!), получает место выше.</t>
  </si>
  <si>
    <r>
      <t xml:space="preserve">4207.3.3 If any ties still remain, the competitor with the </t>
    </r>
    <r>
      <rPr>
        <b/>
        <sz val="11"/>
        <color indexed="10"/>
        <rFont val="Calibri"/>
        <family val="2"/>
        <charset val="204"/>
      </rPr>
      <t>faster time</t>
    </r>
    <r>
      <rPr>
        <sz val="11"/>
        <rFont val="Calibri"/>
        <family val="2"/>
        <charset val="204"/>
      </rPr>
      <t xml:space="preserve"> will receive the better rank. </t>
    </r>
  </si>
  <si>
    <t>Если коллизия не разрешилась по двум предыдущим пунктам, то участник, прошедший трассу быстрее, получает место выше.</t>
  </si>
  <si>
    <r>
      <t xml:space="preserve">4207.3.4 If any competitors remain tied, they will receive the </t>
    </r>
    <r>
      <rPr>
        <b/>
        <sz val="11"/>
        <color indexed="10"/>
        <rFont val="Calibri"/>
        <family val="2"/>
        <charset val="204"/>
      </rPr>
      <t>same rank</t>
    </r>
    <r>
      <rPr>
        <sz val="11"/>
        <rFont val="Calibri"/>
        <family val="2"/>
        <charset val="204"/>
      </rPr>
      <t xml:space="preserve"> and be listed in order of their rank in the current FIS World Cup Standings (for World Cup, World Championships and Olympic Winter Games), or their rank in the Standings for the Continental Cup series of which the competition forms part, or the FIS Points List (for competitions not part of a series). </t>
    </r>
  </si>
  <si>
    <t>Если коллизия все еще не разрешилась, то участники получают ОДИНАКОВОЕ место и перечисляются в протоколе в порядке их рейтинга КМ/КЕ/ФИС-очков.</t>
  </si>
  <si>
    <r>
      <t xml:space="preserve">4207.3.5 In the event of an unbreakable tie between the qualifiers for the </t>
    </r>
    <r>
      <rPr>
        <sz val="11"/>
        <color indexed="40"/>
        <rFont val="Calibri"/>
        <family val="2"/>
        <charset val="204"/>
      </rPr>
      <t>next Phase</t>
    </r>
    <r>
      <rPr>
        <sz val="11"/>
        <rFont val="Calibri"/>
        <family val="2"/>
        <charset val="204"/>
      </rPr>
      <t>, the start order for tied competitors shall be the reverse of their Qualifications start order. If a tie exists for the last place on the Start List for any Phase of a competition after all tie-breaking procedures have been exhausted, all tied competitors shall go forward to that Phase.</t>
    </r>
  </si>
  <si>
    <t>Если коллизия не разрешилась и при этом требуется решить, кто из участников выходит в следующую фазу соревнований, то должны проходить оба участника, количество финалистов увеличивается.</t>
  </si>
  <si>
    <t>Технический делегат</t>
  </si>
  <si>
    <t>РАГИМОВ Тимур</t>
  </si>
  <si>
    <t>СС2К</t>
  </si>
  <si>
    <t>СС1К</t>
  </si>
  <si>
    <t>ССВК</t>
  </si>
  <si>
    <r>
      <t>o</t>
    </r>
    <r>
      <rPr>
        <sz val="8"/>
        <rFont val="Arial"/>
        <family val="2"/>
        <charset val="204"/>
      </rPr>
      <t>С</t>
    </r>
  </si>
  <si>
    <t>СС3К</t>
  </si>
  <si>
    <t>место</t>
  </si>
  <si>
    <t>фио</t>
  </si>
  <si>
    <t>Большой финал</t>
  </si>
  <si>
    <t>Малый финал</t>
  </si>
  <si>
    <t>Run:4</t>
  </si>
  <si>
    <t>Run:1</t>
  </si>
  <si>
    <t>Run:2</t>
  </si>
  <si>
    <t>Run:3</t>
  </si>
  <si>
    <t>Run:5</t>
  </si>
  <si>
    <t>Run:6</t>
  </si>
  <si>
    <t>ясно</t>
  </si>
  <si>
    <t>1 м/с</t>
  </si>
  <si>
    <t>ГЕРАСИМОВА Александра</t>
  </si>
  <si>
    <t>ГИТИНА Елена</t>
  </si>
  <si>
    <t>Девочки   2010-2011 г.р.</t>
  </si>
  <si>
    <t>Мальчики 2010-2011 г.р.</t>
  </si>
  <si>
    <t>ЖДАНКО Алексей</t>
  </si>
  <si>
    <t>КРЮКОВА Валентина</t>
  </si>
  <si>
    <t>ГЕРАСИМОВ Александр</t>
  </si>
  <si>
    <t>ЕРБЯГИНА Светлана</t>
  </si>
  <si>
    <t>КОНОПЛЕВ Олег</t>
  </si>
  <si>
    <t>ЯХЕЕВ Анатолий</t>
  </si>
  <si>
    <t>Фам1 откр</t>
  </si>
  <si>
    <t>Фам2 откр</t>
  </si>
  <si>
    <t>ЧЕМПИОНАТ САНКТ-ПЕТЕРБУРГА</t>
  </si>
  <si>
    <t>ГЛК "Красное Озеро", дер. Васильево, Приозерский р-н, Ленингадская обл., 01 апреля 2022г., 12:00</t>
  </si>
  <si>
    <t>Могул</t>
  </si>
  <si>
    <t>Могул: Женщины</t>
  </si>
  <si>
    <t>Могул , Женщины</t>
  </si>
  <si>
    <t>Могул: Мужчины</t>
  </si>
  <si>
    <t>Могул, Мужчины</t>
  </si>
  <si>
    <t>Мужчины/Женщины</t>
  </si>
  <si>
    <t>Женщины</t>
  </si>
  <si>
    <t>Мужчины</t>
  </si>
  <si>
    <t>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</si>
</sst>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dd\.mm\.yyyy"/>
    <numFmt numFmtId="166" formatCode="0.0000"/>
    <numFmt numFmtId="167" formatCode="0.0"/>
    <numFmt numFmtId="168" formatCode="dd/mm/yy"/>
    <numFmt numFmtId="169" formatCode="hh:mm"/>
  </numFmts>
  <fonts count="100" x14ac:knownFonts="1">
    <font>
      <sz val="10"/>
      <name val="MS Sans Serif"/>
      <family val="2"/>
    </font>
    <font>
      <sz val="10"/>
      <color indexed="8"/>
      <name val="Arial"/>
      <family val="2"/>
      <charset val="204"/>
    </font>
    <font>
      <sz val="10"/>
      <name val="Arial"/>
      <family val="2"/>
    </font>
    <font>
      <sz val="10"/>
      <color indexed="10"/>
      <name val="Arial"/>
      <family val="2"/>
    </font>
    <font>
      <sz val="10"/>
      <color indexed="12"/>
      <name val="Arial"/>
      <family val="2"/>
    </font>
    <font>
      <sz val="8"/>
      <name val="Arial"/>
      <family val="2"/>
      <charset val="204"/>
    </font>
    <font>
      <sz val="8"/>
      <color indexed="8"/>
      <name val="Arial Cyr"/>
      <family val="2"/>
      <charset val="204"/>
    </font>
    <font>
      <sz val="8"/>
      <name val="MS Sans Serif"/>
      <family val="2"/>
    </font>
    <font>
      <sz val="12"/>
      <name val="Arial"/>
      <family val="2"/>
    </font>
    <font>
      <sz val="8"/>
      <name val="Arial"/>
      <family val="2"/>
    </font>
    <font>
      <sz val="8"/>
      <color indexed="10"/>
      <name val="Arial"/>
      <family val="2"/>
    </font>
    <font>
      <b/>
      <sz val="10"/>
      <color indexed="12"/>
      <name val="Arial"/>
      <family val="2"/>
    </font>
    <font>
      <b/>
      <sz val="14"/>
      <name val="Arial"/>
      <family val="2"/>
      <charset val="204"/>
    </font>
    <font>
      <b/>
      <sz val="14"/>
      <color indexed="10"/>
      <name val="Arial"/>
      <family val="2"/>
    </font>
    <font>
      <sz val="10"/>
      <color indexed="10"/>
      <name val="Arial"/>
      <family val="2"/>
      <charset val="1"/>
    </font>
    <font>
      <b/>
      <sz val="10"/>
      <color indexed="10"/>
      <name val="Arial"/>
      <family val="2"/>
      <charset val="204"/>
    </font>
    <font>
      <u/>
      <sz val="8.5"/>
      <color indexed="12"/>
      <name val="MS Sans Serif"/>
      <family val="2"/>
    </font>
    <font>
      <u/>
      <sz val="8.5"/>
      <color indexed="12"/>
      <name val="Arial"/>
      <family val="2"/>
    </font>
    <font>
      <b/>
      <sz val="10"/>
      <name val="Arial"/>
      <family val="2"/>
    </font>
    <font>
      <b/>
      <sz val="14"/>
      <name val="Arial"/>
      <family val="2"/>
    </font>
    <font>
      <sz val="9"/>
      <color indexed="18"/>
      <name val="Arial"/>
      <family val="2"/>
    </font>
    <font>
      <sz val="10"/>
      <name val="Arial Cyr"/>
      <family val="2"/>
      <charset val="204"/>
    </font>
    <font>
      <sz val="9"/>
      <name val="Arial"/>
      <family val="2"/>
      <charset val="204"/>
    </font>
    <font>
      <sz val="9"/>
      <name val="Arial"/>
      <family val="2"/>
    </font>
    <font>
      <sz val="9"/>
      <color indexed="10"/>
      <name val="Arial"/>
      <family val="2"/>
      <charset val="204"/>
    </font>
    <font>
      <sz val="9"/>
      <color indexed="10"/>
      <name val="Arial"/>
      <family val="2"/>
    </font>
    <font>
      <sz val="20"/>
      <color indexed="10"/>
      <name val="Arial"/>
      <family val="2"/>
      <charset val="204"/>
    </font>
    <font>
      <sz val="14"/>
      <color indexed="18"/>
      <name val="Arial"/>
      <family val="2"/>
    </font>
    <font>
      <b/>
      <sz val="12"/>
      <color indexed="10"/>
      <name val="Arial"/>
      <family val="2"/>
    </font>
    <font>
      <b/>
      <sz val="10"/>
      <color indexed="10"/>
      <name val="Arial"/>
      <family val="2"/>
    </font>
    <font>
      <sz val="7"/>
      <name val="Arial"/>
      <family val="2"/>
    </font>
    <font>
      <b/>
      <sz val="11"/>
      <name val="Arial"/>
      <family val="2"/>
    </font>
    <font>
      <sz val="12"/>
      <name val="MS Sans Serif"/>
      <family val="2"/>
    </font>
    <font>
      <sz val="11"/>
      <name val="Arial"/>
      <family val="2"/>
      <charset val="204"/>
    </font>
    <font>
      <b/>
      <sz val="10"/>
      <name val="Arial"/>
      <family val="2"/>
      <charset val="204"/>
    </font>
    <font>
      <sz val="6"/>
      <name val="Arial"/>
      <family val="2"/>
      <charset val="1"/>
    </font>
    <font>
      <b/>
      <sz val="7"/>
      <name val="Arial"/>
      <family val="2"/>
    </font>
    <font>
      <b/>
      <sz val="8"/>
      <name val="Arial"/>
      <family val="2"/>
    </font>
    <font>
      <sz val="8"/>
      <name val="Arial Cyr"/>
      <family val="2"/>
      <charset val="204"/>
    </font>
    <font>
      <vertAlign val="superscript"/>
      <sz val="8"/>
      <name val="Arial"/>
      <family val="2"/>
    </font>
    <font>
      <b/>
      <sz val="8"/>
      <color indexed="8"/>
      <name val="Arial"/>
      <family val="2"/>
      <charset val="204"/>
    </font>
    <font>
      <sz val="8"/>
      <color indexed="8"/>
      <name val="Arial"/>
      <family val="2"/>
    </font>
    <font>
      <sz val="8"/>
      <color indexed="8"/>
      <name val="Times New Roman"/>
      <family val="1"/>
    </font>
    <font>
      <sz val="8.5"/>
      <name val="MS Sans Serif"/>
      <family val="2"/>
    </font>
    <font>
      <sz val="10"/>
      <color indexed="56"/>
      <name val="Arial"/>
      <family val="2"/>
    </font>
    <font>
      <sz val="9"/>
      <color indexed="56"/>
      <name val="Arial"/>
      <family val="2"/>
    </font>
    <font>
      <sz val="9"/>
      <name val="Times New Roman"/>
      <family val="1"/>
    </font>
    <font>
      <sz val="9"/>
      <color indexed="8"/>
      <name val="Arial"/>
      <family val="2"/>
      <charset val="204"/>
    </font>
    <font>
      <sz val="9"/>
      <name val="MS Sans Serif"/>
      <family val="2"/>
    </font>
    <font>
      <b/>
      <sz val="8"/>
      <name val="Arial"/>
      <family val="2"/>
      <charset val="204"/>
    </font>
    <font>
      <b/>
      <sz val="8"/>
      <color indexed="12"/>
      <name val="Arial"/>
      <family val="2"/>
      <charset val="204"/>
    </font>
    <font>
      <sz val="9"/>
      <color indexed="8"/>
      <name val="Arial"/>
      <family val="2"/>
    </font>
    <font>
      <sz val="9"/>
      <color indexed="8"/>
      <name val="MS Sans Serif"/>
      <family val="2"/>
    </font>
    <font>
      <b/>
      <sz val="9"/>
      <color indexed="8"/>
      <name val="Arial"/>
      <family val="2"/>
    </font>
    <font>
      <b/>
      <sz val="8"/>
      <color indexed="10"/>
      <name val="Arial"/>
      <family val="2"/>
      <charset val="204"/>
    </font>
    <font>
      <b/>
      <sz val="8"/>
      <color indexed="8"/>
      <name val="Arial"/>
      <family val="2"/>
    </font>
    <font>
      <b/>
      <sz val="7"/>
      <color indexed="8"/>
      <name val="Arial"/>
      <family val="2"/>
    </font>
    <font>
      <b/>
      <sz val="9"/>
      <name val="Arial"/>
      <family val="2"/>
    </font>
    <font>
      <b/>
      <sz val="12"/>
      <color indexed="12"/>
      <name val="Arial"/>
      <family val="2"/>
    </font>
    <font>
      <b/>
      <sz val="12"/>
      <color indexed="10"/>
      <name val="Arial"/>
      <family val="2"/>
      <charset val="204"/>
    </font>
    <font>
      <sz val="10"/>
      <color indexed="48"/>
      <name val="Arial"/>
      <family val="2"/>
      <charset val="204"/>
    </font>
    <font>
      <sz val="10"/>
      <color indexed="48"/>
      <name val="MS Sans Serif"/>
      <family val="2"/>
    </font>
    <font>
      <b/>
      <sz val="12"/>
      <color indexed="56"/>
      <name val="Arial"/>
      <family val="2"/>
    </font>
    <font>
      <sz val="7"/>
      <color indexed="62"/>
      <name val="Arial"/>
      <family val="2"/>
    </font>
    <font>
      <sz val="10"/>
      <color indexed="48"/>
      <name val="Arial"/>
      <family val="2"/>
    </font>
    <font>
      <sz val="7"/>
      <color indexed="8"/>
      <name val="Arial"/>
      <family val="2"/>
    </font>
    <font>
      <sz val="10"/>
      <color indexed="62"/>
      <name val="Arial"/>
      <family val="2"/>
    </font>
    <font>
      <sz val="12"/>
      <color indexed="12"/>
      <name val="Arial"/>
      <family val="2"/>
    </font>
    <font>
      <sz val="12"/>
      <color indexed="56"/>
      <name val="Arial"/>
      <family val="2"/>
    </font>
    <font>
      <sz val="10"/>
      <color indexed="8"/>
      <name val="Arial"/>
      <family val="2"/>
    </font>
    <font>
      <b/>
      <sz val="12"/>
      <name val="Times New Roman"/>
      <family val="1"/>
    </font>
    <font>
      <sz val="12"/>
      <name val="Times New Roman"/>
      <family val="1"/>
    </font>
    <font>
      <sz val="8"/>
      <name val="Times New Roman"/>
      <family val="1"/>
    </font>
    <font>
      <sz val="9"/>
      <color indexed="14"/>
      <name val="Arial"/>
      <family val="2"/>
    </font>
    <font>
      <sz val="8"/>
      <color indexed="56"/>
      <name val="Arial"/>
      <family val="2"/>
    </font>
    <font>
      <sz val="10"/>
      <color indexed="14"/>
      <name val="Arial"/>
      <family val="2"/>
    </font>
    <font>
      <b/>
      <sz val="12"/>
      <name val="Arial"/>
      <family val="2"/>
    </font>
    <font>
      <b/>
      <sz val="8"/>
      <name val="Arial Cyr"/>
      <family val="2"/>
      <charset val="204"/>
    </font>
    <font>
      <b/>
      <sz val="10"/>
      <name val="MS Sans Serif"/>
      <family val="2"/>
      <charset val="204"/>
    </font>
    <font>
      <b/>
      <sz val="10"/>
      <color indexed="10"/>
      <name val="Arial Cyr"/>
      <family val="2"/>
      <charset val="204"/>
    </font>
    <font>
      <sz val="10"/>
      <color indexed="12"/>
      <name val="Arial Cyr"/>
      <family val="2"/>
      <charset val="204"/>
    </font>
    <font>
      <b/>
      <sz val="16"/>
      <name val="Arial"/>
      <family val="2"/>
    </font>
    <font>
      <sz val="11"/>
      <color indexed="10"/>
      <name val="Calibri"/>
      <family val="2"/>
      <charset val="204"/>
    </font>
    <font>
      <sz val="10"/>
      <name val="Arial"/>
      <family val="2"/>
      <charset val="204"/>
    </font>
    <font>
      <sz val="10"/>
      <color indexed="10"/>
      <name val="Arial"/>
      <family val="2"/>
      <charset val="204"/>
    </font>
    <font>
      <sz val="10"/>
      <color indexed="12"/>
      <name val="Arial"/>
      <family val="2"/>
      <charset val="204"/>
    </font>
    <font>
      <sz val="8"/>
      <name val="MS Sans Serif"/>
      <family val="2"/>
      <charset val="204"/>
    </font>
    <font>
      <b/>
      <u/>
      <sz val="20"/>
      <color indexed="12"/>
      <name val="Arial"/>
      <family val="2"/>
      <charset val="204"/>
    </font>
    <font>
      <sz val="8"/>
      <color indexed="10"/>
      <name val="Arial"/>
      <family val="2"/>
      <charset val="204"/>
    </font>
    <font>
      <sz val="8"/>
      <color indexed="12"/>
      <name val="Arial"/>
      <family val="2"/>
      <charset val="204"/>
    </font>
    <font>
      <sz val="11"/>
      <name val="Calibri"/>
      <family val="2"/>
      <charset val="204"/>
    </font>
    <font>
      <b/>
      <i/>
      <sz val="11"/>
      <color indexed="10"/>
      <name val="Calibri"/>
      <family val="2"/>
      <charset val="204"/>
    </font>
    <font>
      <b/>
      <sz val="11"/>
      <name val="Calibri"/>
      <family val="2"/>
      <charset val="204"/>
    </font>
    <font>
      <b/>
      <sz val="11"/>
      <color indexed="10"/>
      <name val="Calibri"/>
      <family val="2"/>
      <charset val="204"/>
    </font>
    <font>
      <sz val="11"/>
      <color indexed="40"/>
      <name val="Calibri"/>
      <family val="2"/>
      <charset val="204"/>
    </font>
    <font>
      <sz val="7"/>
      <color indexed="8"/>
      <name val="Arial"/>
      <family val="2"/>
      <charset val="204"/>
    </font>
    <font>
      <sz val="8"/>
      <color indexed="8"/>
      <name val="Arial"/>
      <family val="2"/>
      <charset val="204"/>
    </font>
    <font>
      <b/>
      <sz val="7"/>
      <color indexed="8"/>
      <name val="Arial"/>
      <family val="2"/>
      <charset val="204"/>
    </font>
    <font>
      <b/>
      <sz val="7"/>
      <color theme="0"/>
      <name val="Arial"/>
      <family val="2"/>
    </font>
    <font>
      <sz val="8"/>
      <color theme="0"/>
      <name val="Arial"/>
      <family val="2"/>
    </font>
  </fonts>
  <fills count="14">
    <fill>
      <patternFill patternType="none"/>
    </fill>
    <fill>
      <patternFill patternType="gray125"/>
    </fill>
    <fill>
      <patternFill patternType="solid">
        <fgColor indexed="26"/>
        <bgColor indexed="43"/>
      </patternFill>
    </fill>
    <fill>
      <patternFill patternType="solid">
        <fgColor indexed="44"/>
        <bgColor indexed="31"/>
      </patternFill>
    </fill>
    <fill>
      <patternFill patternType="solid">
        <fgColor indexed="43"/>
        <bgColor indexed="26"/>
      </patternFill>
    </fill>
    <fill>
      <patternFill patternType="solid">
        <fgColor indexed="15"/>
        <bgColor indexed="35"/>
      </patternFill>
    </fill>
    <fill>
      <patternFill patternType="solid">
        <fgColor indexed="13"/>
        <bgColor indexed="34"/>
      </patternFill>
    </fill>
    <fill>
      <patternFill patternType="solid">
        <fgColor indexed="10"/>
        <bgColor indexed="60"/>
      </patternFill>
    </fill>
    <fill>
      <patternFill patternType="solid">
        <fgColor indexed="45"/>
        <bgColor indexed="29"/>
      </patternFill>
    </fill>
    <fill>
      <patternFill patternType="solid">
        <fgColor indexed="9"/>
        <bgColor indexed="26"/>
      </patternFill>
    </fill>
    <fill>
      <patternFill patternType="solid">
        <fgColor indexed="34"/>
        <bgColor indexed="13"/>
      </patternFill>
    </fill>
    <fill>
      <patternFill patternType="solid">
        <fgColor theme="8" tint="0.39997558519241921"/>
        <bgColor indexed="13"/>
      </patternFill>
    </fill>
    <fill>
      <patternFill patternType="solid">
        <fgColor rgb="FFFF0000"/>
        <bgColor indexed="64"/>
      </patternFill>
    </fill>
    <fill>
      <patternFill patternType="solid">
        <fgColor rgb="FF0070C0"/>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top/>
      <bottom/>
      <diagonal/>
    </border>
    <border>
      <left/>
      <right/>
      <top style="thin">
        <color indexed="8"/>
      </top>
      <bottom style="medium">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style="thin">
        <color indexed="8"/>
      </left>
      <right/>
      <top style="thin">
        <color indexed="8"/>
      </top>
      <bottom/>
      <diagonal/>
    </border>
    <border>
      <left/>
      <right style="thin">
        <color indexed="8"/>
      </right>
      <top/>
      <bottom/>
      <diagonal/>
    </border>
    <border>
      <left style="thin">
        <color indexed="8"/>
      </left>
      <right style="thin">
        <color indexed="8"/>
      </right>
      <top style="thin">
        <color indexed="8"/>
      </top>
      <bottom style="medium">
        <color indexed="64"/>
      </bottom>
      <diagonal/>
    </border>
    <border>
      <left style="hair">
        <color indexed="8"/>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hair">
        <color indexed="8"/>
      </left>
      <right style="hair">
        <color indexed="8"/>
      </right>
      <top style="medium">
        <color indexed="64"/>
      </top>
      <bottom style="medium">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6" fillId="0" borderId="0" applyNumberFormat="0" applyFill="0" applyBorder="0" applyAlignment="0" applyProtection="0"/>
    <xf numFmtId="0" fontId="1" fillId="0" borderId="0"/>
  </cellStyleXfs>
  <cellXfs count="643">
    <xf numFmtId="0" fontId="0" fillId="0" borderId="0" xfId="0"/>
    <xf numFmtId="0" fontId="2" fillId="0" borderId="0" xfId="0" applyFont="1"/>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left"/>
    </xf>
    <xf numFmtId="164" fontId="3" fillId="0" borderId="0" xfId="0" applyNumberFormat="1" applyFont="1" applyAlignment="1">
      <alignment horizontal="center"/>
    </xf>
    <xf numFmtId="164" fontId="4" fillId="0" borderId="0" xfId="0" applyNumberFormat="1" applyFont="1" applyAlignment="1">
      <alignment horizontal="center"/>
    </xf>
    <xf numFmtId="0" fontId="2" fillId="0" borderId="0" xfId="0" applyFont="1" applyAlignment="1">
      <alignment vertical="center"/>
    </xf>
    <xf numFmtId="164" fontId="6" fillId="0" borderId="1" xfId="2" applyNumberFormat="1" applyFont="1" applyBorder="1" applyAlignment="1">
      <alignment horizontal="center"/>
    </xf>
    <xf numFmtId="0" fontId="5" fillId="0" borderId="2" xfId="0" applyFont="1" applyBorder="1" applyAlignment="1">
      <alignment horizontal="left"/>
    </xf>
    <xf numFmtId="0" fontId="9" fillId="0" borderId="1" xfId="0" applyFont="1" applyBorder="1"/>
    <xf numFmtId="2" fontId="2" fillId="0" borderId="0" xfId="0" applyNumberFormat="1" applyFont="1"/>
    <xf numFmtId="0" fontId="11" fillId="0" borderId="0" xfId="0" applyFont="1"/>
    <xf numFmtId="0" fontId="12" fillId="0" borderId="0" xfId="0" applyFont="1" applyAlignment="1">
      <alignment horizontal="center"/>
    </xf>
    <xf numFmtId="0" fontId="13" fillId="0" borderId="0" xfId="0" applyFont="1" applyAlignment="1" applyProtection="1">
      <alignment horizontal="center"/>
      <protection locked="0"/>
    </xf>
    <xf numFmtId="0" fontId="14" fillId="0" borderId="0" xfId="0" applyFont="1"/>
    <xf numFmtId="49" fontId="15" fillId="0" borderId="0" xfId="0" applyNumberFormat="1" applyFont="1" applyAlignment="1" applyProtection="1">
      <alignment horizontal="left"/>
      <protection locked="0"/>
    </xf>
    <xf numFmtId="0" fontId="17" fillId="0" borderId="0" xfId="1" applyNumberFormat="1" applyFont="1" applyFill="1" applyBorder="1" applyAlignment="1" applyProtection="1">
      <alignment horizontal="right"/>
    </xf>
    <xf numFmtId="0" fontId="2" fillId="0" borderId="3" xfId="0" applyFont="1" applyBorder="1"/>
    <xf numFmtId="0" fontId="3" fillId="0" borderId="3" xfId="0" applyFont="1" applyBorder="1"/>
    <xf numFmtId="0" fontId="18" fillId="0" borderId="0" xfId="0" applyFont="1"/>
    <xf numFmtId="0" fontId="18" fillId="0" borderId="0" xfId="0" applyFont="1" applyAlignment="1">
      <alignment horizontal="right"/>
    </xf>
    <xf numFmtId="0" fontId="19" fillId="0" borderId="0" xfId="0" applyFont="1" applyAlignment="1">
      <alignment horizontal="center"/>
    </xf>
    <xf numFmtId="165" fontId="2" fillId="0" borderId="0" xfId="0" applyNumberFormat="1" applyFont="1"/>
    <xf numFmtId="165" fontId="18" fillId="0" borderId="0" xfId="0" applyNumberFormat="1" applyFont="1" applyAlignment="1">
      <alignment horizontal="right"/>
    </xf>
    <xf numFmtId="0" fontId="20" fillId="0" borderId="0" xfId="0" applyFont="1" applyProtection="1">
      <protection locked="0"/>
    </xf>
    <xf numFmtId="0" fontId="21" fillId="0" borderId="0" xfId="0" applyFont="1"/>
    <xf numFmtId="0" fontId="3" fillId="0" borderId="0" xfId="0" applyFont="1"/>
    <xf numFmtId="0" fontId="22" fillId="0" borderId="0" xfId="0" applyFont="1" applyAlignment="1">
      <alignment horizontal="left"/>
    </xf>
    <xf numFmtId="0" fontId="23" fillId="0" borderId="0" xfId="0" applyFont="1"/>
    <xf numFmtId="0" fontId="23" fillId="0" borderId="0" xfId="0" applyFont="1" applyAlignment="1">
      <alignment horizontal="right"/>
    </xf>
    <xf numFmtId="0" fontId="24" fillId="0" borderId="0" xfId="0" applyFont="1" applyProtection="1">
      <protection locked="0"/>
    </xf>
    <xf numFmtId="0" fontId="20" fillId="0" borderId="0" xfId="0" applyFont="1"/>
    <xf numFmtId="0" fontId="24" fillId="0" borderId="0" xfId="0" applyFont="1" applyAlignment="1" applyProtection="1">
      <alignment horizontal="right"/>
      <protection locked="0"/>
    </xf>
    <xf numFmtId="0" fontId="22" fillId="0" borderId="0" xfId="0" applyFont="1" applyProtection="1">
      <protection locked="0"/>
    </xf>
    <xf numFmtId="49" fontId="25" fillId="0" borderId="0" xfId="0" applyNumberFormat="1" applyFont="1" applyAlignment="1" applyProtection="1">
      <alignment horizontal="right"/>
      <protection locked="0"/>
    </xf>
    <xf numFmtId="0" fontId="25" fillId="0" borderId="0" xfId="0" applyFont="1" applyAlignment="1">
      <alignment horizontal="right"/>
    </xf>
    <xf numFmtId="0" fontId="23" fillId="0" borderId="0" xfId="0" applyFont="1" applyAlignment="1">
      <alignment horizontal="left"/>
    </xf>
    <xf numFmtId="49" fontId="24" fillId="0" borderId="0" xfId="0" applyNumberFormat="1" applyFont="1" applyAlignment="1" applyProtection="1">
      <alignment horizontal="right"/>
      <protection locked="0"/>
    </xf>
    <xf numFmtId="49" fontId="20" fillId="0" borderId="0" xfId="0" applyNumberFormat="1" applyFont="1" applyAlignment="1" applyProtection="1">
      <alignment horizontal="right"/>
      <protection locked="0"/>
    </xf>
    <xf numFmtId="0" fontId="2" fillId="0" borderId="0" xfId="0" applyFont="1" applyAlignment="1">
      <alignment horizontal="right"/>
    </xf>
    <xf numFmtId="0" fontId="25" fillId="0" borderId="0" xfId="0" applyFont="1" applyAlignment="1" applyProtection="1">
      <alignment horizontal="left"/>
      <protection locked="0"/>
    </xf>
    <xf numFmtId="166" fontId="2" fillId="0" borderId="0" xfId="0" applyNumberFormat="1" applyFont="1"/>
    <xf numFmtId="1" fontId="8" fillId="0" borderId="0" xfId="0" applyNumberFormat="1" applyFont="1"/>
    <xf numFmtId="0" fontId="26" fillId="0" borderId="0" xfId="0" applyFont="1"/>
    <xf numFmtId="0" fontId="27" fillId="0" borderId="0" xfId="0" applyFont="1" applyProtection="1">
      <protection locked="0"/>
    </xf>
    <xf numFmtId="49" fontId="15" fillId="0" borderId="0" xfId="0" applyNumberFormat="1" applyFont="1" applyAlignment="1" applyProtection="1">
      <alignment horizontal="center"/>
      <protection locked="0"/>
    </xf>
    <xf numFmtId="0" fontId="4" fillId="0" borderId="0" xfId="0" applyFont="1"/>
    <xf numFmtId="0" fontId="28" fillId="0" borderId="0" xfId="0" applyFont="1" applyAlignment="1" applyProtection="1">
      <alignment horizontal="center"/>
      <protection locked="0"/>
    </xf>
    <xf numFmtId="0" fontId="29" fillId="0" borderId="0" xfId="0" applyFont="1" applyAlignment="1">
      <alignment horizontal="center"/>
    </xf>
    <xf numFmtId="0" fontId="25" fillId="0" borderId="0" xfId="0" applyFont="1"/>
    <xf numFmtId="0" fontId="30" fillId="0" borderId="0" xfId="0" applyFont="1"/>
    <xf numFmtId="0" fontId="31" fillId="0" borderId="0" xfId="0" applyFont="1" applyAlignment="1">
      <alignment horizontal="center"/>
    </xf>
    <xf numFmtId="167" fontId="2" fillId="0" borderId="0" xfId="0" applyNumberFormat="1" applyFont="1"/>
    <xf numFmtId="164" fontId="2" fillId="0" borderId="0" xfId="0" applyNumberFormat="1" applyFont="1"/>
    <xf numFmtId="0" fontId="3" fillId="0" borderId="0" xfId="0" applyFont="1" applyAlignment="1">
      <alignment horizontal="center"/>
    </xf>
    <xf numFmtId="0" fontId="2" fillId="0" borderId="3" xfId="0" applyFont="1" applyBorder="1" applyAlignment="1">
      <alignment horizontal="center"/>
    </xf>
    <xf numFmtId="0" fontId="32" fillId="2" borderId="0" xfId="0" applyFont="1" applyFill="1"/>
    <xf numFmtId="0" fontId="30" fillId="2" borderId="0" xfId="0" applyFont="1" applyFill="1"/>
    <xf numFmtId="0" fontId="33" fillId="0" borderId="0" xfId="0" applyFont="1" applyAlignment="1">
      <alignment horizontal="center"/>
    </xf>
    <xf numFmtId="0" fontId="19" fillId="0" borderId="0" xfId="0" applyFont="1" applyAlignment="1" applyProtection="1">
      <alignment horizontal="center"/>
      <protection locked="0"/>
    </xf>
    <xf numFmtId="0" fontId="34" fillId="0" borderId="0" xfId="0" applyFont="1" applyAlignment="1">
      <alignment horizontal="center"/>
    </xf>
    <xf numFmtId="0" fontId="35" fillId="0" borderId="0" xfId="0" applyFont="1"/>
    <xf numFmtId="0" fontId="36" fillId="0" borderId="0" xfId="0" applyFont="1" applyAlignment="1">
      <alignment horizontal="left"/>
    </xf>
    <xf numFmtId="0" fontId="18" fillId="0" borderId="0" xfId="0" applyFont="1" applyAlignment="1" applyProtection="1">
      <alignment horizontal="left"/>
      <protection locked="0"/>
    </xf>
    <xf numFmtId="0" fontId="18" fillId="0" borderId="0" xfId="0" applyFont="1" applyAlignment="1">
      <alignment horizontal="center"/>
    </xf>
    <xf numFmtId="167" fontId="18" fillId="0" borderId="0" xfId="0" applyNumberFormat="1" applyFont="1" applyAlignment="1" applyProtection="1">
      <alignment horizontal="right"/>
      <protection locked="0"/>
    </xf>
    <xf numFmtId="0" fontId="37" fillId="0" borderId="3" xfId="0" applyFont="1" applyBorder="1"/>
    <xf numFmtId="0" fontId="18" fillId="0" borderId="3" xfId="0" applyFont="1" applyBorder="1" applyAlignment="1">
      <alignment horizontal="center"/>
    </xf>
    <xf numFmtId="1" fontId="8" fillId="0" borderId="3" xfId="0" applyNumberFormat="1" applyFont="1" applyBorder="1"/>
    <xf numFmtId="1" fontId="8" fillId="2" borderId="0" xfId="0" applyNumberFormat="1" applyFont="1" applyFill="1"/>
    <xf numFmtId="0" fontId="38" fillId="0" borderId="0" xfId="0" applyFont="1"/>
    <xf numFmtId="0" fontId="9" fillId="0" borderId="0" xfId="0" applyFont="1"/>
    <xf numFmtId="0" fontId="9" fillId="0" borderId="0" xfId="0" applyFont="1" applyAlignment="1">
      <alignment vertical="center"/>
    </xf>
    <xf numFmtId="0" fontId="9" fillId="0" borderId="0" xfId="0" applyFont="1" applyAlignment="1">
      <alignment horizontal="right"/>
    </xf>
    <xf numFmtId="2" fontId="9" fillId="0" borderId="0" xfId="0" applyNumberFormat="1" applyFont="1" applyAlignment="1">
      <alignment horizontal="left" vertical="center"/>
    </xf>
    <xf numFmtId="0" fontId="30" fillId="0" borderId="0" xfId="0" applyFont="1" applyAlignment="1">
      <alignment horizontal="right"/>
    </xf>
    <xf numFmtId="0" fontId="9" fillId="0" borderId="0" xfId="0" applyFont="1" applyAlignment="1">
      <alignment horizontal="center"/>
    </xf>
    <xf numFmtId="2" fontId="9"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vertical="center"/>
    </xf>
    <xf numFmtId="0" fontId="9" fillId="0" borderId="0" xfId="0" applyFont="1" applyAlignment="1">
      <alignment horizontal="left" vertical="center"/>
    </xf>
    <xf numFmtId="0" fontId="8" fillId="2" borderId="0" xfId="0" applyFont="1" applyFill="1"/>
    <xf numFmtId="0" fontId="23" fillId="2" borderId="0" xfId="0" applyFont="1" applyFill="1"/>
    <xf numFmtId="0" fontId="9" fillId="0" borderId="0" xfId="0" applyFont="1" applyAlignment="1" applyProtection="1">
      <alignment vertical="center"/>
      <protection locked="0"/>
    </xf>
    <xf numFmtId="0" fontId="39" fillId="0" borderId="0" xfId="0" applyFont="1" applyAlignment="1" applyProtection="1">
      <alignment vertical="center"/>
      <protection locked="0"/>
    </xf>
    <xf numFmtId="0" fontId="9" fillId="0" borderId="0" xfId="0" applyFont="1" applyAlignment="1">
      <alignment horizontal="left"/>
    </xf>
    <xf numFmtId="0" fontId="9" fillId="0" borderId="0" xfId="0" applyFont="1" applyAlignment="1" applyProtection="1">
      <alignment horizontal="right" vertical="center"/>
      <protection locked="0"/>
    </xf>
    <xf numFmtId="0" fontId="9" fillId="0" borderId="0" xfId="0" applyFont="1" applyAlignment="1" applyProtection="1">
      <alignment horizontal="right"/>
      <protection locked="0"/>
    </xf>
    <xf numFmtId="0" fontId="9" fillId="0" borderId="0" xfId="0" applyFont="1" applyAlignment="1">
      <alignment horizontal="center" vertical="center"/>
    </xf>
    <xf numFmtId="0" fontId="9" fillId="0" borderId="0" xfId="0" applyFont="1" applyAlignment="1" applyProtection="1">
      <alignment horizontal="left" vertical="center"/>
      <protection locked="0"/>
    </xf>
    <xf numFmtId="0" fontId="0" fillId="0" borderId="0" xfId="0" applyAlignment="1">
      <alignment horizontal="left" vertical="center"/>
    </xf>
    <xf numFmtId="2" fontId="2" fillId="0" borderId="0" xfId="0" applyNumberFormat="1" applyFont="1" applyAlignment="1" applyProtection="1">
      <alignment horizontal="left"/>
      <protection locked="0"/>
    </xf>
    <xf numFmtId="1" fontId="9" fillId="0" borderId="0" xfId="0" applyNumberFormat="1" applyFont="1"/>
    <xf numFmtId="0" fontId="37" fillId="0" borderId="4" xfId="0" applyFont="1" applyBorder="1" applyAlignment="1">
      <alignment horizontal="center"/>
    </xf>
    <xf numFmtId="0" fontId="37" fillId="0" borderId="5" xfId="0" applyFont="1" applyBorder="1" applyAlignment="1">
      <alignment horizontal="center"/>
    </xf>
    <xf numFmtId="0" fontId="18" fillId="0" borderId="5" xfId="0" applyFont="1" applyBorder="1"/>
    <xf numFmtId="0" fontId="18" fillId="0" borderId="6" xfId="0" applyFont="1" applyBorder="1"/>
    <xf numFmtId="0" fontId="37" fillId="0" borderId="4" xfId="0" applyFont="1" applyBorder="1" applyAlignment="1">
      <alignment horizontal="center" vertical="center"/>
    </xf>
    <xf numFmtId="0" fontId="37" fillId="0" borderId="5" xfId="0" applyFont="1" applyBorder="1" applyAlignment="1">
      <alignment horizontal="center" vertical="center"/>
    </xf>
    <xf numFmtId="0" fontId="40" fillId="0" borderId="5" xfId="0" applyFont="1" applyBorder="1" applyAlignment="1">
      <alignment horizontal="center"/>
    </xf>
    <xf numFmtId="0" fontId="41" fillId="0" borderId="5" xfId="0" applyFont="1" applyBorder="1" applyAlignment="1">
      <alignment horizontal="center"/>
    </xf>
    <xf numFmtId="0" fontId="42" fillId="0" borderId="5" xfId="0" applyFont="1" applyBorder="1" applyAlignment="1">
      <alignment horizontal="center"/>
    </xf>
    <xf numFmtId="0" fontId="43" fillId="0" borderId="0" xfId="0" applyFont="1"/>
    <xf numFmtId="0" fontId="44" fillId="0" borderId="0" xfId="0" applyFont="1" applyProtection="1">
      <protection hidden="1"/>
    </xf>
    <xf numFmtId="0" fontId="45" fillId="0" borderId="0" xfId="0" applyFont="1" applyProtection="1">
      <protection hidden="1"/>
    </xf>
    <xf numFmtId="1" fontId="23" fillId="0" borderId="0" xfId="0" applyNumberFormat="1" applyFont="1"/>
    <xf numFmtId="1" fontId="46" fillId="0" borderId="0" xfId="0" applyNumberFormat="1" applyFont="1" applyAlignment="1">
      <alignment horizontal="center"/>
    </xf>
    <xf numFmtId="1" fontId="46" fillId="0" borderId="0" xfId="0" applyNumberFormat="1" applyFont="1"/>
    <xf numFmtId="0" fontId="47" fillId="0" borderId="0" xfId="0" applyFont="1" applyAlignment="1">
      <alignment horizontal="left"/>
    </xf>
    <xf numFmtId="2" fontId="23" fillId="0" borderId="0" xfId="0" applyNumberFormat="1" applyFont="1" applyAlignment="1">
      <alignment horizontal="left"/>
    </xf>
    <xf numFmtId="0" fontId="23" fillId="0" borderId="0" xfId="0" applyFont="1" applyAlignment="1">
      <alignment horizontal="center"/>
    </xf>
    <xf numFmtId="0" fontId="48" fillId="0" borderId="0" xfId="0" applyFont="1" applyAlignment="1">
      <alignment horizontal="center" vertical="top" wrapText="1"/>
    </xf>
    <xf numFmtId="0" fontId="48" fillId="0" borderId="0" xfId="0" applyFont="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top"/>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vertical="center" wrapText="1"/>
    </xf>
    <xf numFmtId="2" fontId="2" fillId="0" borderId="0" xfId="0" applyNumberFormat="1" applyFont="1" applyAlignment="1">
      <alignment horizontal="left"/>
    </xf>
    <xf numFmtId="49" fontId="2" fillId="0" borderId="0" xfId="0" applyNumberFormat="1" applyFont="1"/>
    <xf numFmtId="0" fontId="2" fillId="3" borderId="0" xfId="0" applyFont="1" applyFill="1"/>
    <xf numFmtId="0" fontId="49" fillId="0" borderId="0" xfId="0" applyFont="1"/>
    <xf numFmtId="2" fontId="49" fillId="0" borderId="0" xfId="0" applyNumberFormat="1" applyFont="1"/>
    <xf numFmtId="167" fontId="49" fillId="0" borderId="0" xfId="0" applyNumberFormat="1" applyFont="1"/>
    <xf numFmtId="167" fontId="50" fillId="0" borderId="0" xfId="0" applyNumberFormat="1" applyFont="1"/>
    <xf numFmtId="0" fontId="2" fillId="2" borderId="0" xfId="0" applyFont="1" applyFill="1" applyAlignment="1">
      <alignment horizontal="left"/>
    </xf>
    <xf numFmtId="0" fontId="2" fillId="2" borderId="0" xfId="0" applyFont="1" applyFill="1"/>
    <xf numFmtId="49" fontId="2" fillId="0" borderId="3" xfId="0" applyNumberFormat="1" applyFont="1" applyBorder="1"/>
    <xf numFmtId="164" fontId="2" fillId="0" borderId="3" xfId="0" applyNumberFormat="1" applyFont="1" applyBorder="1"/>
    <xf numFmtId="2" fontId="2" fillId="0" borderId="3" xfId="0" applyNumberFormat="1" applyFont="1" applyBorder="1"/>
    <xf numFmtId="0" fontId="0" fillId="0" borderId="3" xfId="0" applyBorder="1"/>
    <xf numFmtId="0" fontId="30" fillId="0" borderId="3" xfId="0" applyFont="1" applyBorder="1"/>
    <xf numFmtId="168" fontId="2" fillId="2" borderId="0" xfId="0" applyNumberFormat="1" applyFont="1" applyFill="1" applyAlignment="1">
      <alignment horizontal="left"/>
    </xf>
    <xf numFmtId="0" fontId="34" fillId="0" borderId="0" xfId="0" applyFont="1"/>
    <xf numFmtId="0" fontId="18" fillId="0" borderId="0" xfId="0" applyFont="1" applyAlignment="1" applyProtection="1">
      <alignment horizontal="center"/>
      <protection locked="0"/>
    </xf>
    <xf numFmtId="0" fontId="51" fillId="3" borderId="1" xfId="0" applyFont="1" applyFill="1" applyBorder="1"/>
    <xf numFmtId="1" fontId="51" fillId="0" borderId="1" xfId="0" applyNumberFormat="1" applyFont="1" applyBorder="1" applyAlignment="1">
      <alignment horizontal="center"/>
    </xf>
    <xf numFmtId="0" fontId="51" fillId="0" borderId="1" xfId="0" applyFont="1" applyBorder="1" applyAlignment="1">
      <alignment horizontal="left" vertical="top"/>
    </xf>
    <xf numFmtId="0" fontId="51" fillId="0" borderId="1" xfId="0" applyFont="1" applyBorder="1" applyAlignment="1">
      <alignment horizontal="left" vertical="center"/>
    </xf>
    <xf numFmtId="2" fontId="51" fillId="0" borderId="1" xfId="0" applyNumberFormat="1" applyFont="1" applyBorder="1"/>
    <xf numFmtId="2" fontId="47" fillId="0" borderId="1" xfId="0" applyNumberFormat="1" applyFont="1" applyBorder="1"/>
    <xf numFmtId="167" fontId="51" fillId="0" borderId="1" xfId="0" applyNumberFormat="1" applyFont="1" applyBorder="1"/>
    <xf numFmtId="167" fontId="47" fillId="0" borderId="1" xfId="0" applyNumberFormat="1" applyFont="1" applyBorder="1"/>
    <xf numFmtId="0" fontId="51" fillId="0" borderId="1" xfId="0" applyFont="1" applyBorder="1" applyAlignment="1">
      <alignment horizontal="center"/>
    </xf>
    <xf numFmtId="164" fontId="52" fillId="0" borderId="1" xfId="0" applyNumberFormat="1" applyFont="1" applyBorder="1"/>
    <xf numFmtId="2" fontId="47" fillId="0" borderId="1" xfId="0" applyNumberFormat="1" applyFont="1" applyBorder="1" applyAlignment="1">
      <alignment horizontal="right"/>
    </xf>
    <xf numFmtId="2" fontId="47" fillId="0" borderId="1" xfId="0" applyNumberFormat="1" applyFont="1" applyBorder="1" applyAlignment="1">
      <alignment horizontal="center"/>
    </xf>
    <xf numFmtId="2" fontId="53" fillId="0" borderId="1" xfId="0" applyNumberFormat="1" applyFont="1" applyBorder="1" applyAlignment="1">
      <alignment horizontal="center" vertical="center"/>
    </xf>
    <xf numFmtId="0" fontId="54" fillId="0" borderId="1" xfId="0" applyFont="1" applyBorder="1" applyAlignment="1">
      <alignment horizontal="center"/>
    </xf>
    <xf numFmtId="0" fontId="18" fillId="0" borderId="3" xfId="0" applyFont="1" applyBorder="1" applyAlignment="1" applyProtection="1">
      <alignment horizontal="left"/>
      <protection locked="0"/>
    </xf>
    <xf numFmtId="165" fontId="18" fillId="0" borderId="0" xfId="0" applyNumberFormat="1" applyFont="1" applyAlignment="1" applyProtection="1">
      <alignment horizontal="center"/>
      <protection locked="0"/>
    </xf>
    <xf numFmtId="0" fontId="51" fillId="0" borderId="1" xfId="0" applyFont="1" applyBorder="1" applyAlignment="1">
      <alignment horizontal="center" vertical="center"/>
    </xf>
    <xf numFmtId="2" fontId="51" fillId="0" borderId="1" xfId="0" applyNumberFormat="1" applyFont="1" applyBorder="1" applyAlignment="1" applyProtection="1">
      <alignment horizontal="left" vertical="center"/>
      <protection locked="0"/>
    </xf>
    <xf numFmtId="1" fontId="51" fillId="0" borderId="1" xfId="0" applyNumberFormat="1" applyFont="1" applyBorder="1"/>
    <xf numFmtId="164" fontId="51" fillId="0" borderId="1" xfId="0" applyNumberFormat="1" applyFont="1" applyBorder="1"/>
    <xf numFmtId="0" fontId="2" fillId="0" borderId="1" xfId="0" applyFont="1" applyBorder="1" applyAlignment="1">
      <alignment horizontal="center"/>
    </xf>
    <xf numFmtId="0" fontId="37" fillId="0" borderId="0" xfId="0" applyFont="1" applyAlignment="1" applyProtection="1">
      <alignment horizontal="left"/>
      <protection locked="0"/>
    </xf>
    <xf numFmtId="0" fontId="37" fillId="0" borderId="0" xfId="0" applyFont="1" applyAlignment="1" applyProtection="1">
      <alignment horizontal="center"/>
      <protection locked="0"/>
    </xf>
    <xf numFmtId="49" fontId="9" fillId="0" borderId="0" xfId="0" applyNumberFormat="1" applyFont="1"/>
    <xf numFmtId="164" fontId="9" fillId="0" borderId="0" xfId="0" applyNumberFormat="1" applyFont="1"/>
    <xf numFmtId="2" fontId="9" fillId="0" borderId="0" xfId="0" applyNumberFormat="1" applyFont="1"/>
    <xf numFmtId="0" fontId="51" fillId="0" borderId="1" xfId="0" applyFont="1" applyBorder="1" applyAlignment="1">
      <alignment horizontal="left" vertical="top" wrapText="1"/>
    </xf>
    <xf numFmtId="0" fontId="9" fillId="0" borderId="0" xfId="0" applyFont="1" applyAlignment="1" applyProtection="1">
      <alignment horizontal="center"/>
      <protection locked="0"/>
    </xf>
    <xf numFmtId="0" fontId="51" fillId="0" borderId="1" xfId="0" applyFont="1" applyBorder="1" applyAlignment="1">
      <alignment vertical="center"/>
    </xf>
    <xf numFmtId="0" fontId="9" fillId="0" borderId="1" xfId="0" applyFont="1" applyBorder="1" applyAlignment="1">
      <alignment horizontal="center"/>
    </xf>
    <xf numFmtId="0" fontId="10" fillId="0" borderId="0" xfId="0" applyFont="1" applyAlignment="1">
      <alignment horizontal="center"/>
    </xf>
    <xf numFmtId="0" fontId="9" fillId="3" borderId="0" xfId="0" applyFont="1" applyFill="1"/>
    <xf numFmtId="167" fontId="9" fillId="0" borderId="0" xfId="0" applyNumberFormat="1" applyFont="1"/>
    <xf numFmtId="2" fontId="9" fillId="0" borderId="0" xfId="0" applyNumberFormat="1" applyFont="1" applyAlignment="1" applyProtection="1">
      <alignment horizontal="left"/>
      <protection locked="0"/>
    </xf>
    <xf numFmtId="164" fontId="9" fillId="0" borderId="0" xfId="0" applyNumberFormat="1" applyFont="1" applyAlignment="1">
      <alignment vertical="center"/>
    </xf>
    <xf numFmtId="49" fontId="9" fillId="0" borderId="0" xfId="0" applyNumberFormat="1" applyFont="1" applyAlignment="1">
      <alignment horizontal="left" vertical="center"/>
    </xf>
    <xf numFmtId="0" fontId="49" fillId="0" borderId="0" xfId="0" applyFont="1" applyAlignment="1" applyProtection="1">
      <alignment vertical="center"/>
      <protection locked="0"/>
    </xf>
    <xf numFmtId="0" fontId="9" fillId="3" borderId="1" xfId="0" applyFont="1" applyFill="1" applyBorder="1"/>
    <xf numFmtId="0" fontId="9" fillId="0" borderId="1" xfId="0" applyFont="1" applyBorder="1" applyAlignment="1" applyProtection="1">
      <alignment vertical="center"/>
      <protection locked="0"/>
    </xf>
    <xf numFmtId="2" fontId="9" fillId="0" borderId="1" xfId="0" applyNumberFormat="1" applyFont="1" applyBorder="1"/>
    <xf numFmtId="167" fontId="9" fillId="0" borderId="1" xfId="0" applyNumberFormat="1" applyFont="1" applyBorder="1"/>
    <xf numFmtId="164" fontId="9" fillId="0" borderId="1" xfId="0" applyNumberFormat="1" applyFont="1" applyBorder="1"/>
    <xf numFmtId="0" fontId="5" fillId="0" borderId="0" xfId="0" applyFont="1" applyAlignment="1" applyProtection="1">
      <alignment horizontal="right"/>
      <protection locked="0"/>
    </xf>
    <xf numFmtId="164" fontId="9" fillId="0" borderId="0" xfId="0" applyNumberFormat="1" applyFont="1" applyAlignment="1" applyProtection="1">
      <alignment vertical="center"/>
      <protection locked="0"/>
    </xf>
    <xf numFmtId="49" fontId="9" fillId="0" borderId="0" xfId="0" applyNumberFormat="1" applyFont="1" applyAlignment="1">
      <alignment horizontal="center" vertical="center"/>
    </xf>
    <xf numFmtId="49" fontId="53" fillId="0" borderId="7" xfId="0" applyNumberFormat="1" applyFont="1" applyBorder="1" applyAlignment="1">
      <alignment horizontal="left" vertical="center"/>
    </xf>
    <xf numFmtId="1" fontId="55" fillId="0" borderId="8" xfId="0" applyNumberFormat="1" applyFont="1" applyBorder="1"/>
    <xf numFmtId="1" fontId="56" fillId="0" borderId="8" xfId="0" applyNumberFormat="1" applyFont="1" applyBorder="1" applyAlignment="1">
      <alignment horizontal="center" vertical="center"/>
    </xf>
    <xf numFmtId="1" fontId="56" fillId="0" borderId="8" xfId="0" applyNumberFormat="1" applyFont="1" applyBorder="1" applyAlignment="1">
      <alignment vertical="center"/>
    </xf>
    <xf numFmtId="49" fontId="56" fillId="0" borderId="4" xfId="0" applyNumberFormat="1" applyFont="1" applyBorder="1" applyAlignment="1">
      <alignment horizontal="center" vertical="center"/>
    </xf>
    <xf numFmtId="164" fontId="56" fillId="0" borderId="5" xfId="0" applyNumberFormat="1" applyFont="1" applyBorder="1" applyAlignment="1">
      <alignment horizontal="center" vertical="center"/>
    </xf>
    <xf numFmtId="0" fontId="56" fillId="0" borderId="5" xfId="0" applyFont="1" applyBorder="1" applyAlignment="1">
      <alignment horizontal="center" vertical="center"/>
    </xf>
    <xf numFmtId="2" fontId="56" fillId="0" borderId="5" xfId="0" applyNumberFormat="1" applyFont="1" applyBorder="1" applyAlignment="1">
      <alignment vertical="center"/>
    </xf>
    <xf numFmtId="1" fontId="56" fillId="0" borderId="5" xfId="0" applyNumberFormat="1" applyFont="1" applyBorder="1" applyAlignment="1">
      <alignment vertical="center"/>
    </xf>
    <xf numFmtId="1" fontId="56" fillId="0" borderId="6" xfId="0" applyNumberFormat="1" applyFont="1" applyBorder="1" applyAlignment="1">
      <alignment vertical="center"/>
    </xf>
    <xf numFmtId="1" fontId="56" fillId="0" borderId="7" xfId="0" applyNumberFormat="1" applyFont="1" applyBorder="1" applyAlignment="1">
      <alignment vertical="center"/>
    </xf>
    <xf numFmtId="0" fontId="56" fillId="0" borderId="9" xfId="0" applyFont="1" applyBorder="1" applyAlignment="1">
      <alignment horizontal="center" vertical="center"/>
    </xf>
    <xf numFmtId="0" fontId="56" fillId="0" borderId="7" xfId="0" applyFont="1" applyBorder="1" applyAlignment="1">
      <alignment horizontal="center" vertical="center"/>
    </xf>
    <xf numFmtId="0" fontId="56" fillId="0" borderId="10" xfId="0" applyFont="1" applyBorder="1" applyAlignment="1">
      <alignment horizontal="center" vertical="center"/>
    </xf>
    <xf numFmtId="1" fontId="57" fillId="0" borderId="7" xfId="0" applyNumberFormat="1" applyFont="1" applyBorder="1" applyAlignment="1">
      <alignment horizontal="left" vertical="center"/>
    </xf>
    <xf numFmtId="1" fontId="36" fillId="0" borderId="8" xfId="0" applyNumberFormat="1" applyFont="1" applyBorder="1" applyAlignment="1">
      <alignment horizontal="center" vertical="center"/>
    </xf>
    <xf numFmtId="1" fontId="36" fillId="0" borderId="8" xfId="0" applyNumberFormat="1" applyFont="1" applyBorder="1" applyAlignment="1">
      <alignment vertical="center"/>
    </xf>
    <xf numFmtId="1" fontId="36" fillId="0" borderId="9" xfId="0" applyNumberFormat="1" applyFont="1" applyBorder="1" applyAlignment="1">
      <alignment horizontal="center" vertical="center"/>
    </xf>
    <xf numFmtId="49" fontId="36" fillId="0" borderId="4" xfId="0" applyNumberFormat="1" applyFont="1" applyBorder="1" applyAlignment="1">
      <alignment horizontal="center" vertical="center"/>
    </xf>
    <xf numFmtId="164" fontId="36" fillId="0" borderId="5" xfId="0" applyNumberFormat="1" applyFont="1" applyBorder="1" applyAlignment="1">
      <alignment horizontal="center" vertical="center"/>
    </xf>
    <xf numFmtId="0" fontId="36" fillId="0" borderId="5" xfId="0" applyFont="1" applyBorder="1" applyAlignment="1">
      <alignment horizontal="center" vertical="center"/>
    </xf>
    <xf numFmtId="2" fontId="36" fillId="0" borderId="5" xfId="0" applyNumberFormat="1" applyFont="1" applyBorder="1" applyAlignment="1">
      <alignment vertical="center"/>
    </xf>
    <xf numFmtId="1" fontId="36" fillId="0" borderId="5" xfId="0" applyNumberFormat="1" applyFont="1" applyBorder="1" applyAlignment="1">
      <alignment vertical="center"/>
    </xf>
    <xf numFmtId="1" fontId="36" fillId="0" borderId="6" xfId="0" applyNumberFormat="1" applyFont="1" applyBorder="1" applyAlignment="1">
      <alignment vertical="center"/>
    </xf>
    <xf numFmtId="1" fontId="36" fillId="0" borderId="7" xfId="0" applyNumberFormat="1" applyFont="1" applyBorder="1" applyAlignment="1">
      <alignment vertical="center"/>
    </xf>
    <xf numFmtId="0" fontId="36" fillId="0" borderId="9" xfId="0" applyFont="1" applyBorder="1" applyAlignment="1">
      <alignment horizontal="center" vertical="center"/>
    </xf>
    <xf numFmtId="0" fontId="36" fillId="0" borderId="7" xfId="0" applyFont="1" applyBorder="1" applyAlignment="1">
      <alignment horizontal="center" vertical="center"/>
    </xf>
    <xf numFmtId="0" fontId="36" fillId="0" borderId="10" xfId="0" applyFont="1" applyBorder="1" applyAlignment="1">
      <alignment horizontal="center" vertical="center"/>
    </xf>
    <xf numFmtId="1" fontId="37" fillId="3" borderId="7" xfId="0" applyNumberFormat="1" applyFont="1" applyFill="1" applyBorder="1" applyAlignment="1">
      <alignment horizontal="left" vertical="center"/>
    </xf>
    <xf numFmtId="1" fontId="37" fillId="0" borderId="8" xfId="0" applyNumberFormat="1" applyFont="1" applyBorder="1" applyAlignment="1">
      <alignment horizontal="center" vertical="center"/>
    </xf>
    <xf numFmtId="1" fontId="37" fillId="0" borderId="8" xfId="0" applyNumberFormat="1" applyFont="1" applyBorder="1" applyAlignment="1">
      <alignment vertical="center"/>
    </xf>
    <xf numFmtId="0" fontId="37" fillId="0" borderId="8" xfId="0" applyFont="1" applyBorder="1" applyAlignment="1">
      <alignment horizontal="center"/>
    </xf>
    <xf numFmtId="164" fontId="37" fillId="0" borderId="8" xfId="0" applyNumberFormat="1" applyFont="1" applyBorder="1" applyAlignment="1">
      <alignment horizontal="center"/>
    </xf>
    <xf numFmtId="1" fontId="37" fillId="0" borderId="10" xfId="0" applyNumberFormat="1" applyFont="1" applyBorder="1" applyAlignment="1">
      <alignment horizontal="center"/>
    </xf>
    <xf numFmtId="1" fontId="58" fillId="4" borderId="7" xfId="0" applyNumberFormat="1" applyFont="1" applyFill="1" applyBorder="1" applyAlignment="1">
      <alignment horizontal="center" vertical="center"/>
    </xf>
    <xf numFmtId="0" fontId="37" fillId="0" borderId="9" xfId="0" applyFont="1" applyBorder="1" applyAlignment="1">
      <alignment horizontal="center" vertical="center"/>
    </xf>
    <xf numFmtId="1" fontId="28" fillId="5" borderId="0" xfId="0" applyNumberFormat="1" applyFont="1" applyFill="1" applyAlignment="1">
      <alignment horizontal="center" vertical="center"/>
    </xf>
    <xf numFmtId="1" fontId="37" fillId="0" borderId="0" xfId="0" applyNumberFormat="1" applyFont="1"/>
    <xf numFmtId="0" fontId="56" fillId="0" borderId="11" xfId="0" applyFont="1" applyBorder="1" applyAlignment="1">
      <alignment horizontal="center" vertical="center"/>
    </xf>
    <xf numFmtId="0" fontId="56" fillId="0" borderId="3" xfId="0" applyFont="1" applyBorder="1" applyAlignment="1">
      <alignment horizontal="center" vertical="center"/>
    </xf>
    <xf numFmtId="0" fontId="56" fillId="0" borderId="4" xfId="0" applyFont="1" applyBorder="1" applyAlignment="1">
      <alignment horizontal="center"/>
    </xf>
    <xf numFmtId="0" fontId="56" fillId="0" borderId="5" xfId="0" applyFont="1" applyBorder="1" applyAlignment="1">
      <alignment horizontal="center"/>
    </xf>
    <xf numFmtId="0" fontId="56" fillId="0" borderId="6" xfId="0" applyFont="1" applyBorder="1" applyAlignment="1">
      <alignment horizontal="center"/>
    </xf>
    <xf numFmtId="164" fontId="56" fillId="0" borderId="6" xfId="0" applyNumberFormat="1" applyFont="1" applyBorder="1" applyAlignment="1">
      <alignment horizontal="center" vertical="center"/>
    </xf>
    <xf numFmtId="2" fontId="56" fillId="0" borderId="12" xfId="0" applyNumberFormat="1" applyFont="1" applyBorder="1" applyAlignment="1">
      <alignment horizontal="center" vertical="center"/>
    </xf>
    <xf numFmtId="0" fontId="56" fillId="0" borderId="4" xfId="0" applyFont="1" applyBorder="1" applyAlignment="1">
      <alignment horizontal="center" vertical="center"/>
    </xf>
    <xf numFmtId="0" fontId="56" fillId="0" borderId="6" xfId="0" applyFont="1" applyBorder="1" applyAlignment="1">
      <alignment horizontal="center" vertical="center"/>
    </xf>
    <xf numFmtId="1" fontId="56" fillId="0" borderId="13" xfId="0" applyNumberFormat="1" applyFont="1" applyBorder="1" applyAlignment="1">
      <alignment horizontal="center" vertical="center"/>
    </xf>
    <xf numFmtId="1" fontId="56" fillId="0" borderId="11" xfId="0" applyNumberFormat="1" applyFont="1" applyBorder="1" applyAlignment="1">
      <alignment horizontal="center" vertical="center"/>
    </xf>
    <xf numFmtId="1" fontId="56" fillId="0" borderId="14" xfId="0" applyNumberFormat="1" applyFont="1" applyBorder="1" applyAlignment="1">
      <alignment horizontal="center" vertical="center"/>
    </xf>
    <xf numFmtId="0" fontId="36" fillId="0" borderId="11" xfId="0" applyFont="1" applyBorder="1" applyAlignment="1">
      <alignment horizontal="center" vertical="center"/>
    </xf>
    <xf numFmtId="0" fontId="36" fillId="0" borderId="3" xfId="0" applyFont="1" applyBorder="1" applyAlignment="1">
      <alignment horizontal="center" vertical="center"/>
    </xf>
    <xf numFmtId="0" fontId="36" fillId="0" borderId="13" xfId="0" applyFont="1" applyBorder="1" applyAlignment="1">
      <alignment horizontal="center" vertical="center"/>
    </xf>
    <xf numFmtId="0" fontId="36" fillId="0" borderId="4" xfId="0" applyFont="1" applyBorder="1" applyAlignment="1">
      <alignment horizontal="center"/>
    </xf>
    <xf numFmtId="0" fontId="36" fillId="0" borderId="5" xfId="0" applyFont="1" applyBorder="1" applyAlignment="1">
      <alignment horizontal="center"/>
    </xf>
    <xf numFmtId="0" fontId="36" fillId="0" borderId="6" xfId="0" applyFont="1" applyBorder="1" applyAlignment="1">
      <alignment horizontal="center"/>
    </xf>
    <xf numFmtId="164" fontId="36" fillId="0" borderId="6" xfId="0" applyNumberFormat="1" applyFont="1" applyBorder="1" applyAlignment="1">
      <alignment horizontal="center" vertical="center"/>
    </xf>
    <xf numFmtId="2" fontId="36" fillId="0" borderId="12"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6" xfId="0" applyFont="1" applyBorder="1" applyAlignment="1">
      <alignment horizontal="center" vertical="center"/>
    </xf>
    <xf numFmtId="1" fontId="36" fillId="0" borderId="13"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14" xfId="0" applyNumberFormat="1" applyFont="1" applyBorder="1" applyAlignment="1">
      <alignment horizontal="center" vertical="center"/>
    </xf>
    <xf numFmtId="0" fontId="37" fillId="3" borderId="11" xfId="0" applyFont="1" applyFill="1" applyBorder="1" applyAlignment="1">
      <alignment horizontal="center" vertical="center"/>
    </xf>
    <xf numFmtId="0" fontId="37" fillId="0" borderId="3" xfId="0" applyFont="1" applyBorder="1" applyAlignment="1">
      <alignment horizontal="center" vertical="center"/>
    </xf>
    <xf numFmtId="0" fontId="37" fillId="0" borderId="3" xfId="0" applyFont="1" applyBorder="1" applyAlignment="1">
      <alignment horizontal="left" vertical="center"/>
    </xf>
    <xf numFmtId="2" fontId="37" fillId="0" borderId="11" xfId="0" applyNumberFormat="1" applyFont="1" applyBorder="1" applyAlignment="1">
      <alignment horizontal="center"/>
    </xf>
    <xf numFmtId="2" fontId="37" fillId="0" borderId="13" xfId="0" applyNumberFormat="1" applyFont="1" applyBorder="1" applyAlignment="1">
      <alignment horizontal="center"/>
    </xf>
    <xf numFmtId="0" fontId="37" fillId="0" borderId="3" xfId="0" applyFont="1" applyBorder="1" applyAlignment="1">
      <alignment horizontal="center"/>
    </xf>
    <xf numFmtId="0" fontId="37" fillId="0" borderId="13" xfId="0" applyFont="1" applyBorder="1" applyAlignment="1">
      <alignment horizontal="center"/>
    </xf>
    <xf numFmtId="167" fontId="49" fillId="0" borderId="3" xfId="0" applyNumberFormat="1" applyFont="1" applyBorder="1" applyAlignment="1">
      <alignment horizontal="center"/>
    </xf>
    <xf numFmtId="167" fontId="49" fillId="0" borderId="11" xfId="0" applyNumberFormat="1" applyFont="1" applyBorder="1" applyAlignment="1">
      <alignment horizontal="center"/>
    </xf>
    <xf numFmtId="167" fontId="49" fillId="0" borderId="13" xfId="0" applyNumberFormat="1" applyFont="1" applyBorder="1" applyAlignment="1">
      <alignment horizontal="center"/>
    </xf>
    <xf numFmtId="0" fontId="58" fillId="4" borderId="11" xfId="0" applyFont="1" applyFill="1" applyBorder="1" applyAlignment="1">
      <alignment horizontal="center" vertical="center"/>
    </xf>
    <xf numFmtId="1" fontId="37" fillId="0" borderId="13" xfId="0" applyNumberFormat="1" applyFont="1" applyBorder="1" applyAlignment="1">
      <alignment horizontal="center" vertical="center"/>
    </xf>
    <xf numFmtId="1" fontId="59" fillId="5" borderId="0" xfId="0" applyNumberFormat="1" applyFont="1" applyFill="1" applyAlignment="1">
      <alignment horizontal="center" vertical="center"/>
    </xf>
    <xf numFmtId="0" fontId="36" fillId="0" borderId="0" xfId="0" applyFont="1" applyAlignment="1" applyProtection="1">
      <alignment horizontal="center"/>
      <protection locked="0"/>
    </xf>
    <xf numFmtId="0" fontId="30" fillId="0" borderId="0" xfId="0" applyFont="1" applyAlignment="1">
      <alignment horizontal="left" vertical="center"/>
    </xf>
    <xf numFmtId="167" fontId="30" fillId="0" borderId="0" xfId="0" applyNumberFormat="1" applyFont="1" applyAlignment="1" applyProtection="1">
      <alignment horizontal="center" vertical="center"/>
      <protection locked="0"/>
    </xf>
    <xf numFmtId="0" fontId="30" fillId="0" borderId="0" xfId="0" applyFont="1" applyAlignment="1" applyProtection="1">
      <alignment horizontal="center" vertical="center"/>
      <protection locked="0"/>
    </xf>
    <xf numFmtId="2" fontId="30" fillId="0" borderId="0" xfId="0" applyNumberFormat="1" applyFont="1" applyAlignment="1" applyProtection="1">
      <alignment horizontal="center" vertical="center"/>
      <protection locked="0"/>
    </xf>
    <xf numFmtId="2" fontId="30" fillId="0" borderId="0" xfId="0" applyNumberFormat="1" applyFont="1" applyAlignment="1">
      <alignment horizontal="center" vertical="center"/>
    </xf>
    <xf numFmtId="2" fontId="36" fillId="0" borderId="0" xfId="0" applyNumberFormat="1" applyFont="1" applyAlignment="1">
      <alignment horizontal="center" vertical="center"/>
    </xf>
    <xf numFmtId="167" fontId="30" fillId="0" borderId="0" xfId="0" applyNumberFormat="1" applyFont="1" applyAlignment="1">
      <alignment horizontal="center" vertical="center"/>
    </xf>
    <xf numFmtId="0" fontId="30" fillId="0" borderId="0" xfId="0" applyFont="1" applyAlignment="1">
      <alignment horizontal="center" vertical="center"/>
    </xf>
    <xf numFmtId="1" fontId="30" fillId="0" borderId="0" xfId="0" applyNumberFormat="1" applyFont="1" applyAlignment="1">
      <alignment vertical="center"/>
    </xf>
    <xf numFmtId="1" fontId="30" fillId="0" borderId="0" xfId="0" applyNumberFormat="1" applyFont="1"/>
    <xf numFmtId="1" fontId="9" fillId="0" borderId="0" xfId="0" applyNumberFormat="1" applyFont="1" applyAlignment="1">
      <alignment horizontal="center"/>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center"/>
    </xf>
    <xf numFmtId="2" fontId="2" fillId="6" borderId="0" xfId="0" applyNumberFormat="1" applyFont="1" applyFill="1"/>
    <xf numFmtId="2" fontId="60" fillId="0" borderId="0" xfId="0" applyNumberFormat="1" applyFont="1"/>
    <xf numFmtId="167" fontId="60" fillId="0" borderId="0" xfId="0" applyNumberFormat="1" applyFont="1"/>
    <xf numFmtId="2" fontId="61" fillId="0" borderId="0" xfId="0" applyNumberFormat="1" applyFont="1"/>
    <xf numFmtId="2" fontId="60" fillId="0" borderId="0" xfId="0" applyNumberFormat="1" applyFont="1" applyAlignment="1">
      <alignment horizontal="right"/>
    </xf>
    <xf numFmtId="2" fontId="60" fillId="0" borderId="0" xfId="0" applyNumberFormat="1" applyFont="1" applyAlignment="1">
      <alignment horizontal="center"/>
    </xf>
    <xf numFmtId="2" fontId="58" fillId="4" borderId="0" xfId="0" applyNumberFormat="1" applyFont="1" applyFill="1" applyAlignment="1">
      <alignment horizontal="center" vertical="center"/>
    </xf>
    <xf numFmtId="2" fontId="62" fillId="0" borderId="0" xfId="0" applyNumberFormat="1" applyFont="1" applyAlignment="1">
      <alignment horizontal="center" vertical="center"/>
    </xf>
    <xf numFmtId="0" fontId="30" fillId="0" borderId="0" xfId="0" applyFont="1" applyAlignment="1" applyProtection="1">
      <alignment horizontal="left" vertical="center"/>
      <protection locked="0"/>
    </xf>
    <xf numFmtId="167" fontId="30" fillId="0" borderId="0" xfId="0" applyNumberFormat="1" applyFont="1" applyAlignment="1" applyProtection="1">
      <alignment horizontal="left" vertical="center"/>
      <protection locked="0"/>
    </xf>
    <xf numFmtId="1" fontId="30" fillId="0" borderId="0" xfId="0" applyNumberFormat="1" applyFont="1" applyAlignment="1">
      <alignment horizontal="center" vertical="center"/>
    </xf>
    <xf numFmtId="0" fontId="63" fillId="0" borderId="0" xfId="0" applyFont="1" applyAlignment="1">
      <alignment horizontal="center" vertical="center"/>
    </xf>
    <xf numFmtId="0" fontId="2" fillId="0" borderId="0" xfId="0" applyFont="1" applyAlignment="1" applyProtection="1">
      <alignment horizontal="left"/>
      <protection locked="0"/>
    </xf>
    <xf numFmtId="167" fontId="2" fillId="0" borderId="0" xfId="0" applyNumberFormat="1" applyFont="1" applyAlignment="1" applyProtection="1">
      <alignment horizontal="left"/>
      <protection locked="0"/>
    </xf>
    <xf numFmtId="2" fontId="64" fillId="0" borderId="0" xfId="0" applyNumberFormat="1" applyFont="1"/>
    <xf numFmtId="0" fontId="2" fillId="0" borderId="0" xfId="0" applyFont="1" applyAlignment="1">
      <alignment horizontal="left" vertical="top" wrapText="1"/>
    </xf>
    <xf numFmtId="0" fontId="30" fillId="0" borderId="0" xfId="0" applyFont="1" applyAlignment="1">
      <alignment horizontal="center"/>
    </xf>
    <xf numFmtId="167" fontId="2" fillId="0" borderId="0" xfId="0" applyNumberFormat="1" applyFont="1" applyAlignment="1" applyProtection="1">
      <alignment horizontal="left" vertical="center"/>
      <protection locked="0"/>
    </xf>
    <xf numFmtId="0" fontId="30" fillId="0" borderId="0" xfId="0" applyFont="1" applyAlignment="1">
      <alignment vertical="center"/>
    </xf>
    <xf numFmtId="0" fontId="2" fillId="0" borderId="0" xfId="0" applyFont="1" applyAlignment="1" applyProtection="1">
      <alignment horizontal="left" vertical="center"/>
      <protection locked="0"/>
    </xf>
    <xf numFmtId="0" fontId="63" fillId="0" borderId="0" xfId="0" applyFont="1" applyAlignment="1">
      <alignment horizontal="center" vertical="center" wrapText="1"/>
    </xf>
    <xf numFmtId="0" fontId="65" fillId="0" borderId="0" xfId="0" applyFont="1" applyAlignment="1">
      <alignment horizontal="center" vertical="center"/>
    </xf>
    <xf numFmtId="0" fontId="36" fillId="0" borderId="0" xfId="0" applyFont="1" applyAlignment="1" applyProtection="1">
      <alignment horizontal="center" vertical="center"/>
      <protection locked="0"/>
    </xf>
    <xf numFmtId="0" fontId="31" fillId="0" borderId="0" xfId="0" applyFont="1" applyAlignment="1" applyProtection="1">
      <alignment horizontal="center"/>
      <protection locked="0"/>
    </xf>
    <xf numFmtId="164" fontId="30" fillId="0" borderId="0" xfId="0" applyNumberFormat="1" applyFont="1" applyAlignment="1" applyProtection="1">
      <alignment horizontal="center" vertical="center"/>
      <protection locked="0"/>
    </xf>
    <xf numFmtId="164" fontId="30" fillId="0" borderId="0" xfId="0" applyNumberFormat="1" applyFont="1" applyAlignment="1">
      <alignment horizontal="center" vertical="center"/>
    </xf>
    <xf numFmtId="1" fontId="2" fillId="0" borderId="0" xfId="0" applyNumberFormat="1" applyFont="1" applyAlignment="1">
      <alignment horizontal="center" vertical="center"/>
    </xf>
    <xf numFmtId="2" fontId="44" fillId="0" borderId="0" xfId="0" applyNumberFormat="1" applyFont="1"/>
    <xf numFmtId="167" fontId="44" fillId="0" borderId="0" xfId="0" applyNumberFormat="1" applyFont="1"/>
    <xf numFmtId="2" fontId="44" fillId="0" borderId="0" xfId="0" applyNumberFormat="1" applyFont="1" applyAlignment="1">
      <alignment horizontal="right"/>
    </xf>
    <xf numFmtId="2" fontId="44" fillId="0" borderId="0" xfId="0" applyNumberFormat="1" applyFont="1" applyAlignment="1">
      <alignment horizontal="center"/>
    </xf>
    <xf numFmtId="1" fontId="34" fillId="0" borderId="0" xfId="0" applyNumberFormat="1" applyFont="1" applyAlignment="1">
      <alignment horizontal="center"/>
    </xf>
    <xf numFmtId="1" fontId="30" fillId="0" borderId="0" xfId="0" applyNumberFormat="1" applyFont="1" applyAlignment="1">
      <alignment horizontal="center"/>
    </xf>
    <xf numFmtId="1" fontId="9" fillId="0" borderId="0" xfId="0" applyNumberFormat="1" applyFont="1" applyAlignment="1">
      <alignment horizontal="left"/>
    </xf>
    <xf numFmtId="0" fontId="63" fillId="0" borderId="0" xfId="0" applyFont="1" applyAlignment="1">
      <alignment horizontal="left" vertical="center"/>
    </xf>
    <xf numFmtId="2" fontId="63" fillId="0" borderId="0" xfId="0" applyNumberFormat="1" applyFont="1" applyAlignment="1" applyProtection="1">
      <alignment horizontal="left" vertical="center"/>
      <protection locked="0"/>
    </xf>
    <xf numFmtId="2" fontId="63" fillId="0" borderId="0" xfId="0" applyNumberFormat="1" applyFont="1" applyAlignment="1">
      <alignment horizontal="left" vertical="center"/>
    </xf>
    <xf numFmtId="2" fontId="63" fillId="0" borderId="0" xfId="0" applyNumberFormat="1" applyFont="1" applyAlignment="1">
      <alignment horizontal="center" vertical="center"/>
    </xf>
    <xf numFmtId="0" fontId="66" fillId="0" borderId="0" xfId="0" applyFont="1" applyAlignment="1">
      <alignment horizontal="center" vertical="center"/>
    </xf>
    <xf numFmtId="0" fontId="63" fillId="0" borderId="0" xfId="0" applyFont="1" applyAlignment="1">
      <alignment vertical="center"/>
    </xf>
    <xf numFmtId="1" fontId="63" fillId="0" borderId="0" xfId="0" applyNumberFormat="1" applyFont="1" applyAlignment="1">
      <alignment horizontal="left" vertical="center"/>
    </xf>
    <xf numFmtId="2" fontId="66" fillId="0" borderId="0" xfId="0" applyNumberFormat="1" applyFont="1" applyAlignment="1" applyProtection="1">
      <alignment horizontal="left" vertical="center"/>
      <protection locked="0"/>
    </xf>
    <xf numFmtId="2" fontId="67" fillId="4" borderId="0" xfId="0" applyNumberFormat="1" applyFont="1" applyFill="1" applyAlignment="1">
      <alignment horizontal="center" vertical="center"/>
    </xf>
    <xf numFmtId="2" fontId="68" fillId="0" borderId="0" xfId="0" applyNumberFormat="1" applyFont="1" applyAlignment="1">
      <alignment horizontal="center" vertical="center"/>
    </xf>
    <xf numFmtId="0" fontId="66" fillId="0" borderId="0" xfId="0" applyFont="1" applyAlignment="1">
      <alignment vertical="center"/>
    </xf>
    <xf numFmtId="0" fontId="63" fillId="0" borderId="0" xfId="0" applyFont="1" applyAlignment="1">
      <alignment horizontal="left" vertical="center" wrapText="1"/>
    </xf>
    <xf numFmtId="0" fontId="66" fillId="0" borderId="0" xfId="0" applyFont="1" applyAlignment="1">
      <alignment horizontal="left" vertical="center"/>
    </xf>
    <xf numFmtId="167" fontId="30" fillId="0" borderId="3" xfId="0" applyNumberFormat="1" applyFont="1" applyBorder="1" applyAlignment="1">
      <alignment horizontal="center" vertical="center"/>
    </xf>
    <xf numFmtId="0" fontId="30" fillId="0" borderId="3" xfId="0" applyFont="1" applyBorder="1" applyAlignment="1">
      <alignment horizontal="center" vertical="center"/>
    </xf>
    <xf numFmtId="0" fontId="69" fillId="0" borderId="0" xfId="0" applyFont="1" applyAlignment="1">
      <alignment horizontal="left" vertical="top"/>
    </xf>
    <xf numFmtId="0" fontId="63" fillId="0" borderId="0" xfId="0" applyFont="1" applyAlignment="1" applyProtection="1">
      <alignment horizontal="left" vertical="center"/>
      <protection locked="0"/>
    </xf>
    <xf numFmtId="0" fontId="66" fillId="0" borderId="0" xfId="0" applyFont="1" applyAlignment="1" applyProtection="1">
      <alignment horizontal="center" vertical="center"/>
      <protection locked="0"/>
    </xf>
    <xf numFmtId="0" fontId="65" fillId="0" borderId="0" xfId="0" applyFont="1" applyAlignment="1">
      <alignment horizontal="left" vertical="center"/>
    </xf>
    <xf numFmtId="0" fontId="30" fillId="0" borderId="7" xfId="0" applyFont="1" applyBorder="1" applyAlignment="1">
      <alignment vertical="center"/>
    </xf>
    <xf numFmtId="0" fontId="30" fillId="0" borderId="8" xfId="0" applyFont="1" applyBorder="1" applyAlignment="1">
      <alignment vertical="center"/>
    </xf>
    <xf numFmtId="0" fontId="30" fillId="0" borderId="8" xfId="0" applyFont="1" applyBorder="1" applyAlignment="1">
      <alignment horizontal="center" vertical="center"/>
    </xf>
    <xf numFmtId="0" fontId="9" fillId="0" borderId="8" xfId="0" applyFont="1" applyBorder="1"/>
    <xf numFmtId="167" fontId="30" fillId="0" borderId="8" xfId="0" applyNumberFormat="1" applyFont="1" applyBorder="1" applyAlignment="1" applyProtection="1">
      <alignment horizontal="center" vertical="center"/>
      <protection locked="0"/>
    </xf>
    <xf numFmtId="49" fontId="30" fillId="0" borderId="7" xfId="0" applyNumberFormat="1" applyFont="1" applyBorder="1" applyAlignment="1" applyProtection="1">
      <alignment horizontal="center" vertical="center"/>
      <protection locked="0"/>
    </xf>
    <xf numFmtId="164" fontId="30" fillId="0" borderId="8" xfId="0" applyNumberFormat="1" applyFont="1" applyBorder="1" applyAlignment="1" applyProtection="1">
      <alignment horizontal="center" vertical="center"/>
      <protection locked="0"/>
    </xf>
    <xf numFmtId="2" fontId="30" fillId="0" borderId="8" xfId="0" applyNumberFormat="1" applyFont="1" applyBorder="1" applyAlignment="1" applyProtection="1">
      <alignment horizontal="center" vertical="center"/>
      <protection locked="0"/>
    </xf>
    <xf numFmtId="2" fontId="36" fillId="0" borderId="9" xfId="0" applyNumberFormat="1" applyFont="1" applyBorder="1" applyAlignment="1">
      <alignment horizontal="center" vertical="center"/>
    </xf>
    <xf numFmtId="0" fontId="37" fillId="0" borderId="8" xfId="0" applyFont="1" applyBorder="1" applyAlignment="1">
      <alignment horizontal="right"/>
    </xf>
    <xf numFmtId="0" fontId="69" fillId="0" borderId="0" xfId="0" applyFont="1" applyAlignment="1">
      <alignment horizontal="center" vertical="top"/>
    </xf>
    <xf numFmtId="0" fontId="30" fillId="0" borderId="15" xfId="0" applyFont="1" applyBorder="1" applyAlignment="1">
      <alignment vertical="center"/>
    </xf>
    <xf numFmtId="49" fontId="30" fillId="0" borderId="15" xfId="0" applyNumberFormat="1" applyFont="1" applyBorder="1" applyAlignment="1" applyProtection="1">
      <alignment horizontal="center" vertical="center"/>
      <protection locked="0"/>
    </xf>
    <xf numFmtId="2" fontId="36" fillId="0" borderId="16" xfId="0" applyNumberFormat="1" applyFont="1" applyBorder="1" applyAlignment="1">
      <alignment horizontal="center" vertical="center"/>
    </xf>
    <xf numFmtId="0" fontId="37" fillId="0" borderId="0" xfId="0" applyFont="1" applyAlignment="1">
      <alignment horizontal="right"/>
    </xf>
    <xf numFmtId="2" fontId="36" fillId="0" borderId="0" xfId="0" applyNumberFormat="1" applyFont="1" applyAlignment="1" applyProtection="1">
      <alignment horizontal="right" vertical="center"/>
      <protection locked="0"/>
    </xf>
    <xf numFmtId="0" fontId="30" fillId="0" borderId="11" xfId="0" applyFont="1" applyBorder="1" applyAlignment="1">
      <alignment vertical="center"/>
    </xf>
    <xf numFmtId="0" fontId="30" fillId="0" borderId="3" xfId="0" applyFont="1" applyBorder="1" applyAlignment="1">
      <alignment vertical="center"/>
    </xf>
    <xf numFmtId="0" fontId="9" fillId="0" borderId="3" xfId="0" applyFont="1" applyBorder="1"/>
    <xf numFmtId="167" fontId="30" fillId="0" borderId="3" xfId="0" applyNumberFormat="1" applyFont="1" applyBorder="1" applyAlignment="1" applyProtection="1">
      <alignment horizontal="center" vertical="center"/>
      <protection locked="0"/>
    </xf>
    <xf numFmtId="49" fontId="30" fillId="0" borderId="11" xfId="0" applyNumberFormat="1" applyFont="1" applyBorder="1" applyAlignment="1" applyProtection="1">
      <alignment horizontal="center" vertical="center"/>
      <protection locked="0"/>
    </xf>
    <xf numFmtId="164" fontId="30" fillId="0" borderId="3" xfId="0" applyNumberFormat="1" applyFont="1" applyBorder="1" applyAlignment="1" applyProtection="1">
      <alignment horizontal="center" vertical="center"/>
      <protection locked="0"/>
    </xf>
    <xf numFmtId="2" fontId="30" fillId="0" borderId="3" xfId="0" applyNumberFormat="1" applyFont="1" applyBorder="1" applyAlignment="1" applyProtection="1">
      <alignment horizontal="center" vertical="center"/>
      <protection locked="0"/>
    </xf>
    <xf numFmtId="0" fontId="36" fillId="0" borderId="3" xfId="0" applyFont="1" applyBorder="1" applyAlignment="1">
      <alignment vertical="center"/>
    </xf>
    <xf numFmtId="2" fontId="36" fillId="0" borderId="13" xfId="0" applyNumberFormat="1" applyFont="1" applyBorder="1" applyAlignment="1">
      <alignment horizontal="center" vertical="center"/>
    </xf>
    <xf numFmtId="0" fontId="2" fillId="0" borderId="0" xfId="0" applyFont="1" applyAlignment="1">
      <alignment horizontal="center" vertical="top"/>
    </xf>
    <xf numFmtId="0" fontId="39" fillId="0" borderId="0" xfId="0" applyFont="1" applyAlignment="1">
      <alignment vertical="center"/>
    </xf>
    <xf numFmtId="0" fontId="9" fillId="0" borderId="0" xfId="0" applyFont="1" applyAlignment="1">
      <alignment horizontal="right" vertical="center"/>
    </xf>
    <xf numFmtId="1" fontId="70" fillId="0" borderId="5" xfId="0" applyNumberFormat="1" applyFont="1" applyBorder="1"/>
    <xf numFmtId="1" fontId="70" fillId="0" borderId="6" xfId="0" applyNumberFormat="1" applyFont="1" applyBorder="1"/>
    <xf numFmtId="0" fontId="49" fillId="0" borderId="4" xfId="0" applyFont="1" applyBorder="1" applyAlignment="1">
      <alignment horizontal="center" vertical="center"/>
    </xf>
    <xf numFmtId="0" fontId="49" fillId="0" borderId="5" xfId="0" applyFont="1" applyBorder="1" applyAlignment="1">
      <alignment horizontal="center" vertical="center"/>
    </xf>
    <xf numFmtId="1" fontId="71" fillId="0" borderId="0" xfId="0" applyNumberFormat="1" applyFont="1"/>
    <xf numFmtId="0" fontId="23" fillId="0" borderId="0" xfId="0" applyFont="1" applyAlignment="1" applyProtection="1">
      <alignment horizontal="right"/>
      <protection locked="0"/>
    </xf>
    <xf numFmtId="0" fontId="23" fillId="0" borderId="0" xfId="0" applyFont="1" applyAlignment="1">
      <alignment horizontal="center" vertical="center"/>
    </xf>
    <xf numFmtId="0" fontId="23" fillId="0" borderId="0" xfId="0" applyFont="1" applyAlignment="1">
      <alignment horizontal="left" vertical="center"/>
    </xf>
    <xf numFmtId="1" fontId="72" fillId="0" borderId="0" xfId="0" applyNumberFormat="1" applyFont="1"/>
    <xf numFmtId="0" fontId="45" fillId="0" borderId="0" xfId="0" applyFont="1" applyAlignment="1" applyProtection="1">
      <alignment horizontal="center"/>
      <protection hidden="1"/>
    </xf>
    <xf numFmtId="0" fontId="23" fillId="0" borderId="0" xfId="0" applyFont="1" applyAlignment="1" applyProtection="1">
      <alignment horizontal="center"/>
      <protection locked="0"/>
    </xf>
    <xf numFmtId="0" fontId="23" fillId="0" borderId="0" xfId="0" applyFont="1" applyProtection="1">
      <protection locked="0"/>
    </xf>
    <xf numFmtId="167" fontId="73" fillId="0" borderId="0" xfId="0" applyNumberFormat="1" applyFont="1" applyAlignment="1" applyProtection="1">
      <alignment horizontal="center"/>
      <protection locked="0"/>
    </xf>
    <xf numFmtId="167" fontId="73" fillId="0" borderId="0" xfId="0" applyNumberFormat="1" applyFont="1" applyAlignment="1" applyProtection="1">
      <alignment horizontal="right"/>
      <protection locked="0"/>
    </xf>
    <xf numFmtId="2" fontId="73" fillId="0" borderId="0" xfId="0" applyNumberFormat="1" applyFont="1" applyAlignment="1" applyProtection="1">
      <alignment horizontal="right"/>
      <protection locked="0"/>
    </xf>
    <xf numFmtId="2" fontId="23" fillId="0" borderId="0" xfId="0" applyNumberFormat="1" applyFont="1" applyAlignment="1">
      <alignment horizontal="right"/>
    </xf>
    <xf numFmtId="0" fontId="73" fillId="0" borderId="0" xfId="0" applyFont="1" applyProtection="1">
      <protection locked="0"/>
    </xf>
    <xf numFmtId="0" fontId="74" fillId="0" borderId="0" xfId="0" applyFont="1" applyProtection="1">
      <protection hidden="1"/>
    </xf>
    <xf numFmtId="0" fontId="2" fillId="0" borderId="0" xfId="0" applyFont="1" applyAlignment="1" applyProtection="1">
      <alignment horizontal="center"/>
      <protection locked="0"/>
    </xf>
    <xf numFmtId="0" fontId="2" fillId="0" borderId="0" xfId="0" applyFont="1" applyProtection="1">
      <protection locked="0"/>
    </xf>
    <xf numFmtId="167" fontId="75" fillId="0" borderId="0" xfId="0" applyNumberFormat="1" applyFont="1" applyProtection="1">
      <protection locked="0"/>
    </xf>
    <xf numFmtId="167" fontId="75" fillId="0" borderId="0" xfId="0" applyNumberFormat="1" applyFont="1" applyAlignment="1" applyProtection="1">
      <alignment horizontal="right"/>
      <protection locked="0"/>
    </xf>
    <xf numFmtId="2" fontId="75" fillId="0" borderId="0" xfId="0" applyNumberFormat="1" applyFont="1" applyAlignment="1" applyProtection="1">
      <alignment horizontal="right"/>
      <protection locked="0"/>
    </xf>
    <xf numFmtId="2" fontId="2" fillId="0" borderId="0" xfId="0" applyNumberFormat="1" applyFont="1" applyAlignment="1">
      <alignment horizontal="right"/>
    </xf>
    <xf numFmtId="0" fontId="75" fillId="0" borderId="0" xfId="0" applyFont="1" applyProtection="1">
      <protection locked="0"/>
    </xf>
    <xf numFmtId="0" fontId="2" fillId="7" borderId="0" xfId="0" applyFont="1" applyFill="1"/>
    <xf numFmtId="0" fontId="2" fillId="8" borderId="0" xfId="0" applyFont="1" applyFill="1"/>
    <xf numFmtId="0" fontId="76" fillId="0" borderId="0" xfId="0" applyFont="1" applyAlignment="1" applyProtection="1">
      <alignment horizontal="center"/>
      <protection locked="0"/>
    </xf>
    <xf numFmtId="0" fontId="37" fillId="0" borderId="0" xfId="0" applyFont="1" applyAlignment="1">
      <alignment horizontal="left"/>
    </xf>
    <xf numFmtId="0" fontId="9" fillId="8" borderId="17" xfId="0" applyFont="1" applyFill="1" applyBorder="1"/>
    <xf numFmtId="0" fontId="9" fillId="0" borderId="18" xfId="0" applyFont="1" applyBorder="1"/>
    <xf numFmtId="0" fontId="9" fillId="0" borderId="18" xfId="0" applyFont="1" applyBorder="1" applyAlignment="1" applyProtection="1">
      <alignment vertical="center"/>
      <protection locked="0"/>
    </xf>
    <xf numFmtId="2" fontId="9" fillId="0" borderId="18" xfId="0" applyNumberFormat="1" applyFont="1" applyBorder="1"/>
    <xf numFmtId="167" fontId="9" fillId="0" borderId="18" xfId="0" applyNumberFormat="1" applyFont="1" applyBorder="1"/>
    <xf numFmtId="0" fontId="9" fillId="0" borderId="18" xfId="0" applyFont="1" applyBorder="1" applyAlignment="1">
      <alignment horizontal="center"/>
    </xf>
    <xf numFmtId="164" fontId="9" fillId="0" borderId="18" xfId="0" applyNumberFormat="1" applyFont="1" applyBorder="1"/>
    <xf numFmtId="0" fontId="9" fillId="0" borderId="19" xfId="0" applyFont="1" applyBorder="1" applyAlignment="1">
      <alignment horizontal="center"/>
    </xf>
    <xf numFmtId="0" fontId="54" fillId="0" borderId="20" xfId="0" applyFont="1" applyBorder="1" applyAlignment="1">
      <alignment horizontal="center"/>
    </xf>
    <xf numFmtId="165" fontId="2" fillId="0" borderId="3" xfId="0" applyNumberFormat="1" applyFont="1" applyBorder="1"/>
    <xf numFmtId="169" fontId="18" fillId="0" borderId="3" xfId="0" applyNumberFormat="1" applyFont="1" applyBorder="1" applyAlignment="1" applyProtection="1">
      <alignment horizontal="left"/>
      <protection locked="0"/>
    </xf>
    <xf numFmtId="165" fontId="18" fillId="0" borderId="3" xfId="0" applyNumberFormat="1" applyFont="1" applyBorder="1" applyAlignment="1" applyProtection="1">
      <alignment horizontal="center"/>
      <protection locked="0"/>
    </xf>
    <xf numFmtId="0" fontId="9" fillId="8" borderId="21" xfId="0" applyFont="1" applyFill="1" applyBorder="1"/>
    <xf numFmtId="0" fontId="9" fillId="0" borderId="22" xfId="0" applyFont="1" applyBorder="1" applyAlignment="1">
      <alignment horizontal="center"/>
    </xf>
    <xf numFmtId="0" fontId="54" fillId="0" borderId="23" xfId="0" applyFont="1" applyBorder="1" applyAlignment="1">
      <alignment horizontal="center"/>
    </xf>
    <xf numFmtId="169" fontId="18" fillId="0" borderId="0" xfId="0" applyNumberFormat="1" applyFont="1" applyAlignment="1" applyProtection="1">
      <alignment horizontal="left"/>
      <protection locked="0"/>
    </xf>
    <xf numFmtId="0" fontId="5" fillId="0" borderId="0" xfId="0" applyFont="1" applyProtection="1">
      <protection locked="0"/>
    </xf>
    <xf numFmtId="0" fontId="9" fillId="8" borderId="24" xfId="0" applyFont="1" applyFill="1" applyBorder="1"/>
    <xf numFmtId="0" fontId="9" fillId="0" borderId="2" xfId="0" applyFont="1" applyBorder="1"/>
    <xf numFmtId="0" fontId="9" fillId="0" borderId="2" xfId="0" applyFont="1" applyBorder="1" applyAlignment="1" applyProtection="1">
      <alignment vertical="center"/>
      <protection locked="0"/>
    </xf>
    <xf numFmtId="2" fontId="9" fillId="0" borderId="2" xfId="0" applyNumberFormat="1" applyFont="1" applyBorder="1"/>
    <xf numFmtId="167" fontId="9" fillId="0" borderId="2" xfId="0" applyNumberFormat="1" applyFont="1" applyBorder="1"/>
    <xf numFmtId="0" fontId="9" fillId="0" borderId="2" xfId="0" applyFont="1" applyBorder="1" applyAlignment="1">
      <alignment horizontal="center"/>
    </xf>
    <xf numFmtId="164" fontId="9" fillId="0" borderId="2" xfId="0" applyNumberFormat="1" applyFont="1" applyBorder="1"/>
    <xf numFmtId="0" fontId="9" fillId="0" borderId="25" xfId="0" applyFont="1" applyBorder="1" applyAlignment="1">
      <alignment horizontal="center"/>
    </xf>
    <xf numFmtId="0" fontId="54" fillId="0" borderId="26" xfId="0" applyFont="1" applyBorder="1" applyAlignment="1">
      <alignment horizontal="center"/>
    </xf>
    <xf numFmtId="0" fontId="9" fillId="8" borderId="0" xfId="0" applyFont="1" applyFill="1"/>
    <xf numFmtId="0" fontId="54" fillId="0" borderId="0" xfId="0" applyFont="1" applyAlignment="1">
      <alignment horizontal="center"/>
    </xf>
    <xf numFmtId="0" fontId="22" fillId="0" borderId="0" xfId="0" applyFont="1" applyAlignment="1" applyProtection="1">
      <alignment horizontal="right"/>
      <protection locked="0"/>
    </xf>
    <xf numFmtId="49" fontId="9" fillId="0" borderId="0" xfId="0" applyNumberFormat="1" applyFont="1" applyAlignment="1">
      <alignment vertical="center"/>
    </xf>
    <xf numFmtId="0" fontId="9" fillId="0" borderId="3" xfId="0" applyFont="1" applyBorder="1" applyAlignment="1">
      <alignment horizontal="center"/>
    </xf>
    <xf numFmtId="49" fontId="9" fillId="0" borderId="3" xfId="0" applyNumberFormat="1" applyFont="1" applyBorder="1"/>
    <xf numFmtId="164" fontId="9" fillId="0" borderId="3" xfId="0" applyNumberFormat="1" applyFont="1" applyBorder="1"/>
    <xf numFmtId="1" fontId="37" fillId="0" borderId="7" xfId="0" applyNumberFormat="1" applyFont="1" applyBorder="1" applyAlignment="1">
      <alignment horizontal="left" vertical="center"/>
    </xf>
    <xf numFmtId="1" fontId="37" fillId="8" borderId="7" xfId="0" applyNumberFormat="1" applyFont="1" applyFill="1" applyBorder="1" applyAlignment="1">
      <alignment horizontal="left" vertical="center"/>
    </xf>
    <xf numFmtId="0" fontId="37" fillId="8" borderId="11" xfId="0" applyFont="1" applyFill="1" applyBorder="1" applyAlignment="1">
      <alignment horizontal="center" vertical="center"/>
    </xf>
    <xf numFmtId="0" fontId="36" fillId="0" borderId="0" xfId="0" applyFont="1" applyAlignment="1" applyProtection="1">
      <alignment horizontal="left" vertical="center"/>
      <protection locked="0"/>
    </xf>
    <xf numFmtId="0" fontId="2" fillId="0" borderId="0" xfId="0" applyFont="1" applyAlignment="1">
      <alignment horizontal="center" vertical="center" wrapText="1"/>
    </xf>
    <xf numFmtId="49" fontId="30" fillId="0" borderId="0" xfId="0" applyNumberFormat="1" applyFont="1" applyAlignment="1" applyProtection="1">
      <alignment horizontal="center" vertical="center"/>
      <protection locked="0"/>
    </xf>
    <xf numFmtId="164" fontId="64" fillId="0" borderId="0" xfId="0" applyNumberFormat="1" applyFont="1"/>
    <xf numFmtId="1" fontId="2" fillId="0" borderId="0" xfId="0" applyNumberFormat="1" applyFont="1" applyAlignment="1">
      <alignment horizontal="center"/>
    </xf>
    <xf numFmtId="0" fontId="30" fillId="0" borderId="0" xfId="0" applyFont="1" applyAlignment="1">
      <alignment horizontal="center" vertical="center" wrapText="1"/>
    </xf>
    <xf numFmtId="1" fontId="30" fillId="0" borderId="0" xfId="0" applyNumberFormat="1" applyFont="1" applyAlignment="1">
      <alignment horizontal="left" vertical="center"/>
    </xf>
    <xf numFmtId="1" fontId="2" fillId="0" borderId="0" xfId="0" applyNumberFormat="1" applyFont="1"/>
    <xf numFmtId="0" fontId="9" fillId="0" borderId="0" xfId="0" applyFont="1" applyAlignment="1">
      <alignment horizontal="left" vertical="center" wrapText="1"/>
    </xf>
    <xf numFmtId="1" fontId="9" fillId="0" borderId="0" xfId="0" applyNumberFormat="1" applyFont="1" applyAlignment="1">
      <alignment horizontal="left" vertical="center"/>
    </xf>
    <xf numFmtId="2" fontId="2" fillId="0" borderId="0" xfId="0" applyNumberFormat="1" applyFont="1" applyAlignment="1">
      <alignment horizontal="left" vertical="center"/>
    </xf>
    <xf numFmtId="0" fontId="41" fillId="0" borderId="0" xfId="0" applyFont="1" applyAlignment="1">
      <alignment horizontal="left" vertical="top"/>
    </xf>
    <xf numFmtId="2" fontId="30" fillId="0" borderId="0" xfId="0" applyNumberFormat="1" applyFont="1"/>
    <xf numFmtId="0" fontId="37" fillId="0" borderId="0" xfId="0" applyFont="1" applyAlignment="1">
      <alignment horizontal="center"/>
    </xf>
    <xf numFmtId="1" fontId="23" fillId="0" borderId="0" xfId="0" applyNumberFormat="1" applyFont="1" applyAlignment="1">
      <alignment horizontal="center"/>
    </xf>
    <xf numFmtId="0" fontId="37" fillId="0" borderId="7" xfId="0" applyFont="1" applyBorder="1" applyAlignment="1">
      <alignment horizontal="center"/>
    </xf>
    <xf numFmtId="1" fontId="37" fillId="0" borderId="8" xfId="0" applyNumberFormat="1" applyFont="1" applyBorder="1" applyAlignment="1">
      <alignment horizontal="center"/>
    </xf>
    <xf numFmtId="1" fontId="57" fillId="0" borderId="8" xfId="0" applyNumberFormat="1" applyFont="1" applyBorder="1" applyAlignment="1">
      <alignment horizontal="center"/>
    </xf>
    <xf numFmtId="1" fontId="37" fillId="0" borderId="9" xfId="0" applyNumberFormat="1" applyFont="1" applyBorder="1" applyAlignment="1">
      <alignment horizontal="center"/>
    </xf>
    <xf numFmtId="1" fontId="57" fillId="0" borderId="0" xfId="0" applyNumberFormat="1" applyFont="1" applyAlignment="1">
      <alignment horizontal="center"/>
    </xf>
    <xf numFmtId="0" fontId="37" fillId="0" borderId="11" xfId="0" applyFont="1" applyBorder="1" applyAlignment="1">
      <alignment horizontal="center"/>
    </xf>
    <xf numFmtId="1" fontId="37" fillId="0" borderId="3" xfId="0" applyNumberFormat="1" applyFont="1" applyBorder="1" applyAlignment="1">
      <alignment horizontal="center"/>
    </xf>
    <xf numFmtId="1" fontId="57" fillId="0" borderId="3" xfId="0" applyNumberFormat="1" applyFont="1" applyBorder="1" applyAlignment="1">
      <alignment horizontal="center"/>
    </xf>
    <xf numFmtId="1" fontId="37" fillId="0" borderId="13" xfId="0" applyNumberFormat="1" applyFont="1" applyBorder="1" applyAlignment="1">
      <alignment horizontal="center"/>
    </xf>
    <xf numFmtId="1" fontId="9" fillId="0" borderId="0" xfId="0" applyNumberFormat="1" applyFont="1" applyAlignment="1">
      <alignment horizontal="center" vertical="center"/>
    </xf>
    <xf numFmtId="1" fontId="9" fillId="0" borderId="27" xfId="0" applyNumberFormat="1" applyFont="1" applyBorder="1" applyAlignment="1">
      <alignment horizontal="center" vertical="center"/>
    </xf>
    <xf numFmtId="2" fontId="37" fillId="0" borderId="0" xfId="0" applyNumberFormat="1" applyFont="1" applyAlignment="1">
      <alignment horizontal="center"/>
    </xf>
    <xf numFmtId="0" fontId="9" fillId="0" borderId="27" xfId="0" applyFont="1" applyBorder="1" applyAlignment="1" applyProtection="1">
      <alignment horizontal="center"/>
      <protection locked="0"/>
    </xf>
    <xf numFmtId="0" fontId="18" fillId="0" borderId="0" xfId="0" applyFont="1" applyAlignment="1" applyProtection="1">
      <alignment horizontal="center" vertical="center"/>
      <protection locked="0"/>
    </xf>
    <xf numFmtId="0" fontId="0" fillId="0" borderId="0" xfId="0" applyAlignment="1">
      <alignment horizontal="center" vertical="center"/>
    </xf>
    <xf numFmtId="0" fontId="0" fillId="0" borderId="0" xfId="0" applyAlignment="1">
      <alignment vertical="center"/>
    </xf>
    <xf numFmtId="0" fontId="77" fillId="0" borderId="1" xfId="0" applyFont="1" applyBorder="1" applyAlignment="1">
      <alignment horizontal="center"/>
    </xf>
    <xf numFmtId="1" fontId="77" fillId="0" borderId="1" xfId="0" applyNumberFormat="1" applyFont="1" applyBorder="1" applyAlignment="1">
      <alignment horizontal="center"/>
    </xf>
    <xf numFmtId="167" fontId="77" fillId="0" borderId="1" xfId="0" applyNumberFormat="1" applyFont="1" applyBorder="1" applyAlignment="1">
      <alignment horizontal="center"/>
    </xf>
    <xf numFmtId="164" fontId="77" fillId="0" borderId="1" xfId="0" applyNumberFormat="1" applyFont="1" applyBorder="1" applyAlignment="1">
      <alignment horizontal="center" wrapText="1"/>
    </xf>
    <xf numFmtId="2" fontId="0" fillId="0" borderId="0" xfId="0" applyNumberFormat="1"/>
    <xf numFmtId="0" fontId="78" fillId="0" borderId="0" xfId="0" applyFont="1"/>
    <xf numFmtId="167" fontId="79" fillId="0" borderId="0" xfId="0" applyNumberFormat="1" applyFont="1"/>
    <xf numFmtId="0" fontId="80" fillId="0" borderId="0" xfId="0" applyFont="1" applyAlignment="1">
      <alignment horizontal="right"/>
    </xf>
    <xf numFmtId="0" fontId="0" fillId="0" borderId="28" xfId="0" applyBorder="1"/>
    <xf numFmtId="0" fontId="0" fillId="6" borderId="0" xfId="0" applyFill="1"/>
    <xf numFmtId="0" fontId="36" fillId="0" borderId="0" xfId="0" applyFont="1" applyAlignment="1">
      <alignment vertical="center"/>
    </xf>
    <xf numFmtId="0" fontId="36" fillId="0" borderId="0" xfId="0" applyFont="1" applyAlignment="1">
      <alignment horizontal="center" vertical="center"/>
    </xf>
    <xf numFmtId="49" fontId="76" fillId="0" borderId="0" xfId="0" applyNumberFormat="1" applyFont="1" applyAlignment="1">
      <alignment horizontal="left"/>
    </xf>
    <xf numFmtId="0" fontId="19" fillId="0" borderId="0" xfId="0" applyFont="1" applyAlignment="1">
      <alignment horizontal="left" vertical="center"/>
    </xf>
    <xf numFmtId="0" fontId="18" fillId="0" borderId="0" xfId="0" applyFont="1" applyAlignment="1">
      <alignment vertical="center"/>
    </xf>
    <xf numFmtId="0" fontId="76" fillId="0" borderId="0" xfId="0" applyFont="1" applyAlignment="1">
      <alignment horizontal="right" vertical="center"/>
    </xf>
    <xf numFmtId="0" fontId="36" fillId="0" borderId="1" xfId="0" applyFont="1" applyBorder="1" applyAlignment="1">
      <alignment vertical="center"/>
    </xf>
    <xf numFmtId="0" fontId="36" fillId="0" borderId="22" xfId="0" applyFont="1" applyBorder="1" applyAlignment="1">
      <alignment vertical="center"/>
    </xf>
    <xf numFmtId="0" fontId="36" fillId="0" borderId="29" xfId="0" applyFont="1" applyBorder="1" applyAlignment="1">
      <alignment vertical="center"/>
    </xf>
    <xf numFmtId="0" fontId="36" fillId="0" borderId="30" xfId="0" applyFont="1" applyBorder="1" applyAlignment="1">
      <alignment vertical="center"/>
    </xf>
    <xf numFmtId="0" fontId="37" fillId="0" borderId="0" xfId="0" applyFont="1" applyAlignment="1">
      <alignment vertical="center"/>
    </xf>
    <xf numFmtId="0" fontId="36" fillId="0" borderId="1" xfId="0" applyFont="1" applyBorder="1" applyAlignment="1">
      <alignment horizontal="center" vertical="center"/>
    </xf>
    <xf numFmtId="0" fontId="36" fillId="0" borderId="31" xfId="0" applyFont="1" applyBorder="1" applyAlignment="1">
      <alignment horizontal="center" vertical="center"/>
    </xf>
    <xf numFmtId="1" fontId="9" fillId="0" borderId="1" xfId="0" applyNumberFormat="1" applyFont="1" applyBorder="1" applyAlignment="1" applyProtection="1">
      <alignment horizontal="center"/>
      <protection locked="0"/>
    </xf>
    <xf numFmtId="1" fontId="9" fillId="0" borderId="1" xfId="0" applyNumberFormat="1" applyFont="1" applyBorder="1" applyProtection="1">
      <protection locked="0"/>
    </xf>
    <xf numFmtId="49" fontId="31" fillId="0" borderId="0" xfId="0" applyNumberFormat="1" applyFont="1" applyAlignment="1">
      <alignment horizontal="center"/>
    </xf>
    <xf numFmtId="0" fontId="36" fillId="0" borderId="32" xfId="0" applyFont="1" applyBorder="1" applyAlignment="1">
      <alignment vertical="center"/>
    </xf>
    <xf numFmtId="0" fontId="9" fillId="0" borderId="1" xfId="0" applyFont="1" applyBorder="1" applyAlignment="1" applyProtection="1">
      <alignment horizontal="center"/>
      <protection locked="0"/>
    </xf>
    <xf numFmtId="0" fontId="9" fillId="0" borderId="1" xfId="0" applyFont="1" applyBorder="1" applyProtection="1">
      <protection locked="0"/>
    </xf>
    <xf numFmtId="0" fontId="36" fillId="0" borderId="30" xfId="0" applyFont="1" applyBorder="1" applyAlignment="1">
      <alignment horizontal="center" vertical="center"/>
    </xf>
    <xf numFmtId="0" fontId="36" fillId="0" borderId="27" xfId="0" applyFont="1" applyBorder="1" applyAlignment="1">
      <alignment vertical="center"/>
    </xf>
    <xf numFmtId="0" fontId="36" fillId="0" borderId="30" xfId="0" applyFont="1" applyBorder="1" applyAlignment="1">
      <alignment horizontal="center"/>
    </xf>
    <xf numFmtId="0" fontId="36" fillId="0" borderId="33" xfId="0" applyFont="1" applyBorder="1" applyAlignment="1">
      <alignment vertical="center"/>
    </xf>
    <xf numFmtId="0" fontId="36" fillId="0" borderId="1" xfId="0" applyFont="1" applyBorder="1" applyAlignment="1">
      <alignment horizontal="left" vertical="center"/>
    </xf>
    <xf numFmtId="0" fontId="36" fillId="0" borderId="34" xfId="0" applyFont="1" applyBorder="1" applyAlignment="1">
      <alignment vertical="center"/>
    </xf>
    <xf numFmtId="0" fontId="81" fillId="0" borderId="0" xfId="0" applyFont="1" applyAlignment="1">
      <alignment horizontal="right" vertical="center"/>
    </xf>
    <xf numFmtId="0" fontId="36" fillId="0" borderId="0" xfId="0" applyFont="1" applyAlignment="1">
      <alignment horizontal="right" vertical="center"/>
    </xf>
    <xf numFmtId="0" fontId="36" fillId="0" borderId="31" xfId="0" applyFont="1" applyBorder="1" applyAlignment="1">
      <alignment vertical="center"/>
    </xf>
    <xf numFmtId="0" fontId="36" fillId="0" borderId="35" xfId="0" applyFont="1" applyBorder="1" applyAlignment="1">
      <alignment vertical="center"/>
    </xf>
    <xf numFmtId="0" fontId="83" fillId="0" borderId="0" xfId="0" applyFont="1"/>
    <xf numFmtId="0" fontId="83" fillId="0" borderId="0" xfId="0" applyFont="1" applyAlignment="1">
      <alignment horizontal="center"/>
    </xf>
    <xf numFmtId="164" fontId="83" fillId="0" borderId="0" xfId="0" applyNumberFormat="1" applyFont="1" applyAlignment="1">
      <alignment horizontal="center"/>
    </xf>
    <xf numFmtId="0" fontId="83" fillId="0" borderId="0" xfId="0" applyFont="1" applyAlignment="1">
      <alignment horizontal="left"/>
    </xf>
    <xf numFmtId="164" fontId="84" fillId="0" borderId="0" xfId="0" applyNumberFormat="1" applyFont="1" applyAlignment="1">
      <alignment horizontal="center"/>
    </xf>
    <xf numFmtId="164" fontId="85" fillId="0" borderId="0" xfId="0" applyNumberFormat="1" applyFont="1" applyAlignment="1">
      <alignment horizontal="center"/>
    </xf>
    <xf numFmtId="0" fontId="83" fillId="0" borderId="0" xfId="0" applyFont="1" applyAlignment="1">
      <alignment vertical="center"/>
    </xf>
    <xf numFmtId="0" fontId="5" fillId="9" borderId="1" xfId="0" applyFont="1" applyFill="1" applyBorder="1"/>
    <xf numFmtId="164" fontId="5" fillId="9" borderId="1" xfId="0" applyNumberFormat="1" applyFont="1" applyFill="1" applyBorder="1" applyAlignment="1">
      <alignment horizontal="center"/>
    </xf>
    <xf numFmtId="0" fontId="5" fillId="9" borderId="1" xfId="0" applyFont="1" applyFill="1" applyBorder="1" applyAlignment="1">
      <alignment horizontal="left"/>
    </xf>
    <xf numFmtId="0" fontId="86" fillId="0" borderId="1" xfId="0" applyFont="1" applyBorder="1"/>
    <xf numFmtId="0" fontId="6" fillId="0" borderId="36" xfId="2" applyFont="1" applyBorder="1" applyAlignment="1">
      <alignment horizontal="left"/>
    </xf>
    <xf numFmtId="164" fontId="6" fillId="0" borderId="36" xfId="2" applyNumberFormat="1" applyFont="1" applyBorder="1" applyAlignment="1">
      <alignment horizontal="center"/>
    </xf>
    <xf numFmtId="0" fontId="86" fillId="0" borderId="36" xfId="0" applyFont="1" applyBorder="1"/>
    <xf numFmtId="0" fontId="86" fillId="0" borderId="1" xfId="0" applyFont="1" applyBorder="1" applyAlignment="1">
      <alignment horizontal="left"/>
    </xf>
    <xf numFmtId="0" fontId="5" fillId="9" borderId="37" xfId="0" applyFont="1" applyFill="1" applyBorder="1"/>
    <xf numFmtId="164" fontId="6" fillId="0" borderId="38" xfId="2" applyNumberFormat="1" applyFont="1" applyBorder="1" applyAlignment="1">
      <alignment horizontal="center"/>
    </xf>
    <xf numFmtId="164" fontId="6" fillId="0" borderId="38" xfId="2" applyNumberFormat="1" applyFont="1" applyBorder="1" applyAlignment="1">
      <alignment horizontal="center" wrapText="1"/>
    </xf>
    <xf numFmtId="0" fontId="0" fillId="0" borderId="39" xfId="0" applyBorder="1"/>
    <xf numFmtId="0" fontId="6" fillId="0" borderId="31" xfId="2" applyFont="1" applyBorder="1" applyAlignment="1">
      <alignment horizontal="left" wrapText="1"/>
    </xf>
    <xf numFmtId="164" fontId="6" fillId="0" borderId="31" xfId="2" applyNumberFormat="1" applyFont="1" applyBorder="1" applyAlignment="1">
      <alignment horizontal="center"/>
    </xf>
    <xf numFmtId="164" fontId="6" fillId="0" borderId="31" xfId="2" applyNumberFormat="1" applyFont="1" applyBorder="1" applyAlignment="1">
      <alignment horizontal="center" wrapText="1"/>
    </xf>
    <xf numFmtId="0" fontId="86" fillId="0" borderId="31" xfId="0" applyFont="1" applyBorder="1" applyAlignment="1">
      <alignment horizontal="left"/>
    </xf>
    <xf numFmtId="0" fontId="5" fillId="0" borderId="1" xfId="0" applyFont="1" applyBorder="1" applyAlignment="1">
      <alignment horizontal="left"/>
    </xf>
    <xf numFmtId="0" fontId="6" fillId="0" borderId="1" xfId="2" applyFont="1" applyBorder="1" applyAlignment="1">
      <alignment horizontal="left" wrapText="1"/>
    </xf>
    <xf numFmtId="164" fontId="6" fillId="0" borderId="1" xfId="2" applyNumberFormat="1" applyFont="1" applyBorder="1" applyAlignment="1">
      <alignment horizontal="center" wrapText="1"/>
    </xf>
    <xf numFmtId="0" fontId="83" fillId="0" borderId="1" xfId="0" applyFont="1" applyBorder="1"/>
    <xf numFmtId="0" fontId="6" fillId="0" borderId="1" xfId="2" applyFont="1" applyBorder="1" applyAlignment="1">
      <alignment horizontal="left" vertical="center" wrapText="1"/>
    </xf>
    <xf numFmtId="164" fontId="6" fillId="0" borderId="1" xfId="2" applyNumberFormat="1" applyFont="1" applyBorder="1" applyAlignment="1">
      <alignment horizontal="center" vertical="center" wrapText="1"/>
    </xf>
    <xf numFmtId="0" fontId="86" fillId="0" borderId="1" xfId="0" applyFont="1" applyBorder="1" applyAlignment="1">
      <alignment vertical="center"/>
    </xf>
    <xf numFmtId="164" fontId="87" fillId="0" borderId="0" xfId="0" applyNumberFormat="1" applyFont="1" applyAlignment="1">
      <alignment horizontal="center" vertical="center"/>
    </xf>
    <xf numFmtId="0" fontId="5" fillId="0" borderId="1" xfId="0" applyFont="1" applyBorder="1" applyAlignment="1">
      <alignment horizontal="left" vertical="center"/>
    </xf>
    <xf numFmtId="164" fontId="5" fillId="0" borderId="1" xfId="0" applyNumberFormat="1" applyFont="1" applyBorder="1" applyAlignment="1">
      <alignment horizontal="center" vertical="center"/>
    </xf>
    <xf numFmtId="164" fontId="6" fillId="0" borderId="40" xfId="2" applyNumberFormat="1" applyFont="1" applyBorder="1" applyAlignment="1">
      <alignment horizontal="center" wrapText="1"/>
    </xf>
    <xf numFmtId="0" fontId="6" fillId="0" borderId="40" xfId="2" applyFont="1" applyBorder="1" applyAlignment="1">
      <alignment horizontal="left" wrapText="1"/>
    </xf>
    <xf numFmtId="0" fontId="86" fillId="0" borderId="40" xfId="0" applyFont="1" applyBorder="1"/>
    <xf numFmtId="0" fontId="6" fillId="0" borderId="2" xfId="2" applyFont="1" applyBorder="1" applyAlignment="1">
      <alignment horizontal="left" wrapText="1"/>
    </xf>
    <xf numFmtId="164" fontId="6" fillId="0" borderId="2" xfId="2" applyNumberFormat="1" applyFont="1" applyBorder="1" applyAlignment="1">
      <alignment horizontal="center"/>
    </xf>
    <xf numFmtId="164" fontId="6" fillId="0" borderId="2" xfId="2" applyNumberFormat="1" applyFont="1" applyBorder="1" applyAlignment="1">
      <alignment horizontal="center" wrapText="1"/>
    </xf>
    <xf numFmtId="0" fontId="86" fillId="0" borderId="2" xfId="0" applyFont="1" applyBorder="1"/>
    <xf numFmtId="0" fontId="5" fillId="0" borderId="1" xfId="0" applyFont="1" applyBorder="1"/>
    <xf numFmtId="164" fontId="5" fillId="0" borderId="1" xfId="0" applyNumberFormat="1" applyFont="1" applyBorder="1" applyAlignment="1">
      <alignment horizontal="center"/>
    </xf>
    <xf numFmtId="0" fontId="5" fillId="9" borderId="31" xfId="0" applyFont="1" applyFill="1" applyBorder="1"/>
    <xf numFmtId="164" fontId="5" fillId="9" borderId="31" xfId="0" applyNumberFormat="1" applyFont="1" applyFill="1" applyBorder="1" applyAlignment="1">
      <alignment horizontal="center"/>
    </xf>
    <xf numFmtId="0" fontId="5" fillId="9" borderId="31" xfId="0" applyFont="1" applyFill="1" applyBorder="1" applyAlignment="1">
      <alignment horizontal="left"/>
    </xf>
    <xf numFmtId="164" fontId="5" fillId="9" borderId="40" xfId="0" applyNumberFormat="1" applyFont="1" applyFill="1" applyBorder="1" applyAlignment="1">
      <alignment horizontal="center"/>
    </xf>
    <xf numFmtId="0" fontId="5" fillId="9" borderId="2" xfId="0" applyFont="1" applyFill="1" applyBorder="1"/>
    <xf numFmtId="164" fontId="5" fillId="9" borderId="2" xfId="0" applyNumberFormat="1" applyFont="1" applyFill="1" applyBorder="1" applyAlignment="1">
      <alignment horizontal="center"/>
    </xf>
    <xf numFmtId="0" fontId="5" fillId="9" borderId="2" xfId="0" applyFont="1" applyFill="1" applyBorder="1" applyAlignment="1">
      <alignment horizontal="left"/>
    </xf>
    <xf numFmtId="0" fontId="5" fillId="9" borderId="40" xfId="0" applyFont="1" applyFill="1" applyBorder="1"/>
    <xf numFmtId="164" fontId="6" fillId="0" borderId="40" xfId="2" applyNumberFormat="1" applyFont="1" applyBorder="1" applyAlignment="1">
      <alignment horizontal="center"/>
    </xf>
    <xf numFmtId="0" fontId="5" fillId="9" borderId="40" xfId="0" applyFont="1" applyFill="1" applyBorder="1" applyAlignment="1">
      <alignment horizontal="left"/>
    </xf>
    <xf numFmtId="0" fontId="5" fillId="9" borderId="41" xfId="0" applyFont="1" applyFill="1" applyBorder="1"/>
    <xf numFmtId="164" fontId="6" fillId="0" borderId="41" xfId="2" applyNumberFormat="1" applyFont="1" applyBorder="1" applyAlignment="1">
      <alignment horizontal="center"/>
    </xf>
    <xf numFmtId="164" fontId="5" fillId="9" borderId="41" xfId="0" applyNumberFormat="1" applyFont="1" applyFill="1" applyBorder="1" applyAlignment="1">
      <alignment horizontal="center"/>
    </xf>
    <xf numFmtId="0" fontId="5" fillId="9" borderId="41" xfId="0" applyFont="1" applyFill="1" applyBorder="1" applyAlignment="1">
      <alignment horizontal="left"/>
    </xf>
    <xf numFmtId="0" fontId="86" fillId="0" borderId="41" xfId="0" applyFont="1" applyBorder="1"/>
    <xf numFmtId="0" fontId="5" fillId="9" borderId="41" xfId="0" applyFont="1" applyFill="1" applyBorder="1" applyAlignment="1">
      <alignment horizontal="center"/>
    </xf>
    <xf numFmtId="0" fontId="0" fillId="0" borderId="41" xfId="0" applyBorder="1"/>
    <xf numFmtId="0" fontId="86" fillId="0" borderId="42" xfId="0" applyFont="1" applyBorder="1"/>
    <xf numFmtId="164" fontId="6" fillId="0" borderId="42" xfId="2" applyNumberFormat="1" applyFont="1" applyBorder="1" applyAlignment="1">
      <alignment horizontal="center"/>
    </xf>
    <xf numFmtId="164" fontId="5" fillId="9" borderId="42" xfId="0" applyNumberFormat="1" applyFont="1" applyFill="1" applyBorder="1" applyAlignment="1">
      <alignment horizontal="center"/>
    </xf>
    <xf numFmtId="0" fontId="5" fillId="9" borderId="42" xfId="0" applyFont="1" applyFill="1" applyBorder="1" applyAlignment="1">
      <alignment horizontal="left"/>
    </xf>
    <xf numFmtId="164" fontId="84" fillId="0" borderId="1" xfId="0" applyNumberFormat="1" applyFont="1" applyBorder="1" applyAlignment="1">
      <alignment horizontal="center"/>
    </xf>
    <xf numFmtId="0" fontId="5" fillId="9" borderId="43" xfId="0" applyFont="1" applyFill="1" applyBorder="1"/>
    <xf numFmtId="164" fontId="5" fillId="9" borderId="43" xfId="0" applyNumberFormat="1" applyFont="1" applyFill="1" applyBorder="1" applyAlignment="1">
      <alignment horizontal="center"/>
    </xf>
    <xf numFmtId="0" fontId="5" fillId="0" borderId="31" xfId="0" applyFont="1" applyBorder="1" applyAlignment="1">
      <alignment horizontal="left"/>
    </xf>
    <xf numFmtId="0" fontId="6" fillId="9" borderId="1" xfId="2" applyFont="1" applyFill="1" applyBorder="1" applyAlignment="1">
      <alignment horizontal="left" wrapText="1"/>
    </xf>
    <xf numFmtId="0" fontId="86" fillId="0" borderId="31" xfId="0" applyFont="1" applyBorder="1"/>
    <xf numFmtId="164" fontId="88" fillId="0" borderId="1" xfId="0" applyNumberFormat="1" applyFont="1" applyBorder="1" applyAlignment="1">
      <alignment horizontal="center"/>
    </xf>
    <xf numFmtId="164" fontId="89" fillId="0" borderId="0" xfId="0" applyNumberFormat="1" applyFont="1" applyAlignment="1">
      <alignment horizontal="center"/>
    </xf>
    <xf numFmtId="0" fontId="90" fillId="0" borderId="0" xfId="0" applyFont="1" applyAlignment="1">
      <alignment vertical="center"/>
    </xf>
    <xf numFmtId="0" fontId="90" fillId="0" borderId="0" xfId="0" applyFont="1"/>
    <xf numFmtId="167" fontId="1" fillId="10" borderId="1" xfId="0" applyNumberFormat="1" applyFont="1" applyFill="1" applyBorder="1"/>
    <xf numFmtId="167" fontId="1" fillId="11" borderId="1" xfId="0" applyNumberFormat="1" applyFont="1" applyFill="1" applyBorder="1"/>
    <xf numFmtId="0" fontId="95" fillId="0" borderId="44" xfId="0" applyFont="1" applyBorder="1" applyAlignment="1">
      <alignment vertical="center"/>
    </xf>
    <xf numFmtId="0" fontId="95" fillId="0" borderId="45" xfId="0" applyFont="1" applyBorder="1" applyAlignment="1">
      <alignment vertical="center"/>
    </xf>
    <xf numFmtId="0" fontId="5" fillId="0" borderId="45" xfId="0" applyFont="1" applyBorder="1"/>
    <xf numFmtId="0" fontId="96" fillId="0" borderId="45" xfId="0" applyFont="1" applyBorder="1"/>
    <xf numFmtId="0" fontId="49" fillId="0" borderId="45" xfId="0" applyFont="1" applyBorder="1" applyAlignment="1">
      <alignment horizontal="right" vertical="center"/>
    </xf>
    <xf numFmtId="0" fontId="95" fillId="0" borderId="46" xfId="0" applyFont="1" applyBorder="1" applyAlignment="1">
      <alignment horizontal="center" vertical="center"/>
    </xf>
    <xf numFmtId="167" fontId="95" fillId="0" borderId="44" xfId="0" applyNumberFormat="1" applyFont="1" applyBorder="1" applyAlignment="1" applyProtection="1">
      <alignment horizontal="center" vertical="center"/>
      <protection locked="0"/>
    </xf>
    <xf numFmtId="167" fontId="95" fillId="0" borderId="45" xfId="0" applyNumberFormat="1" applyFont="1" applyBorder="1" applyAlignment="1" applyProtection="1">
      <alignment horizontal="center" vertical="center"/>
      <protection locked="0"/>
    </xf>
    <xf numFmtId="0" fontId="40" fillId="0" borderId="45" xfId="0" applyFont="1" applyBorder="1" applyAlignment="1">
      <alignment horizontal="right" vertical="center"/>
    </xf>
    <xf numFmtId="49" fontId="95" fillId="0" borderId="45" xfId="0" applyNumberFormat="1" applyFont="1" applyBorder="1" applyAlignment="1" applyProtection="1">
      <alignment horizontal="center" vertical="center"/>
      <protection locked="0"/>
    </xf>
    <xf numFmtId="164" fontId="95" fillId="0" borderId="45" xfId="0" applyNumberFormat="1" applyFont="1" applyBorder="1" applyAlignment="1" applyProtection="1">
      <alignment horizontal="center" vertical="center"/>
      <protection locked="0"/>
    </xf>
    <xf numFmtId="2" fontId="95" fillId="0" borderId="45" xfId="0" applyNumberFormat="1" applyFont="1" applyBorder="1" applyAlignment="1" applyProtection="1">
      <alignment horizontal="center" vertical="center"/>
      <protection locked="0"/>
    </xf>
    <xf numFmtId="0" fontId="95" fillId="0" borderId="47" xfId="0" applyFont="1" applyBorder="1" applyAlignment="1">
      <alignment vertical="center"/>
    </xf>
    <xf numFmtId="0" fontId="95" fillId="0" borderId="48" xfId="0" applyFont="1" applyBorder="1" applyAlignment="1">
      <alignment horizontal="center" vertical="center"/>
    </xf>
    <xf numFmtId="167" fontId="95" fillId="0" borderId="47" xfId="0" applyNumberFormat="1" applyFont="1" applyBorder="1" applyAlignment="1" applyProtection="1">
      <alignment horizontal="center" vertical="center"/>
      <protection locked="0"/>
    </xf>
    <xf numFmtId="167" fontId="95" fillId="0" borderId="0" xfId="0" applyNumberFormat="1" applyFont="1" applyAlignment="1" applyProtection="1">
      <alignment horizontal="center" vertical="center"/>
      <protection locked="0"/>
    </xf>
    <xf numFmtId="0" fontId="95" fillId="0" borderId="0" xfId="0" applyFont="1" applyAlignment="1">
      <alignment horizontal="right" vertical="center"/>
    </xf>
    <xf numFmtId="167" fontId="30" fillId="0" borderId="49" xfId="0" applyNumberFormat="1" applyFont="1" applyBorder="1" applyAlignment="1" applyProtection="1">
      <alignment horizontal="center" vertical="center"/>
      <protection locked="0"/>
    </xf>
    <xf numFmtId="167" fontId="30" fillId="0" borderId="50" xfId="0" applyNumberFormat="1" applyFont="1" applyBorder="1" applyAlignment="1" applyProtection="1">
      <alignment horizontal="center" vertical="center"/>
      <protection locked="0"/>
    </xf>
    <xf numFmtId="0" fontId="9" fillId="0" borderId="50" xfId="0" applyFont="1" applyBorder="1"/>
    <xf numFmtId="49" fontId="95" fillId="0" borderId="0" xfId="0" applyNumberFormat="1" applyFont="1" applyAlignment="1" applyProtection="1">
      <alignment horizontal="center" vertical="center"/>
      <protection locked="0"/>
    </xf>
    <xf numFmtId="164" fontId="95" fillId="0" borderId="0" xfId="0" applyNumberFormat="1" applyFont="1" applyAlignment="1" applyProtection="1">
      <alignment horizontal="center" vertical="center"/>
      <protection locked="0"/>
    </xf>
    <xf numFmtId="2" fontId="95" fillId="0" borderId="0" xfId="0" applyNumberFormat="1" applyFont="1" applyAlignment="1" applyProtection="1">
      <alignment horizontal="center" vertical="center"/>
      <protection locked="0"/>
    </xf>
    <xf numFmtId="0" fontId="95" fillId="0" borderId="0" xfId="0" applyFont="1" applyAlignment="1">
      <alignment vertical="center"/>
    </xf>
    <xf numFmtId="0" fontId="96" fillId="0" borderId="0" xfId="0" applyFont="1"/>
    <xf numFmtId="2" fontId="97" fillId="0" borderId="0" xfId="0" applyNumberFormat="1" applyFont="1" applyAlignment="1">
      <alignment horizontal="center" vertical="center"/>
    </xf>
    <xf numFmtId="2" fontId="95" fillId="0" borderId="48" xfId="0" applyNumberFormat="1" applyFont="1" applyBorder="1" applyAlignment="1" applyProtection="1">
      <alignment horizontal="right" vertical="center"/>
      <protection locked="0"/>
    </xf>
    <xf numFmtId="49" fontId="30" fillId="0" borderId="49" xfId="0" applyNumberFormat="1" applyFont="1" applyBorder="1" applyAlignment="1" applyProtection="1">
      <alignment horizontal="center" vertical="center"/>
      <protection locked="0"/>
    </xf>
    <xf numFmtId="164" fontId="30" fillId="0" borderId="50" xfId="0" applyNumberFormat="1" applyFont="1" applyBorder="1" applyAlignment="1" applyProtection="1">
      <alignment horizontal="center" vertical="center"/>
      <protection locked="0"/>
    </xf>
    <xf numFmtId="2" fontId="30" fillId="0" borderId="50" xfId="0" applyNumberFormat="1" applyFont="1" applyBorder="1" applyAlignment="1" applyProtection="1">
      <alignment horizontal="center" vertical="center"/>
      <protection locked="0"/>
    </xf>
    <xf numFmtId="0" fontId="36" fillId="0" borderId="50" xfId="0" applyFont="1" applyBorder="1" applyAlignment="1">
      <alignment vertical="center"/>
    </xf>
    <xf numFmtId="0" fontId="37" fillId="0" borderId="50" xfId="0" applyFont="1" applyBorder="1"/>
    <xf numFmtId="2" fontId="36" fillId="0" borderId="50" xfId="0" applyNumberFormat="1" applyFont="1" applyBorder="1" applyAlignment="1">
      <alignment horizontal="center" vertical="center"/>
    </xf>
    <xf numFmtId="2" fontId="36" fillId="0" borderId="51" xfId="0" applyNumberFormat="1" applyFont="1" applyBorder="1" applyAlignment="1">
      <alignment horizontal="center" vertical="center"/>
    </xf>
    <xf numFmtId="0" fontId="5" fillId="0" borderId="0" xfId="0" applyFont="1"/>
    <xf numFmtId="0" fontId="30" fillId="0" borderId="49" xfId="0" applyFont="1" applyBorder="1" applyAlignment="1">
      <alignment vertical="center"/>
    </xf>
    <xf numFmtId="0" fontId="30" fillId="0" borderId="50" xfId="0" applyFont="1" applyBorder="1" applyAlignment="1">
      <alignment vertical="center"/>
    </xf>
    <xf numFmtId="0" fontId="36" fillId="0" borderId="50" xfId="0" applyFont="1" applyBorder="1" applyAlignment="1">
      <alignment horizontal="center" vertical="center"/>
    </xf>
    <xf numFmtId="0" fontId="9" fillId="0" borderId="51" xfId="0" applyFont="1" applyBorder="1"/>
    <xf numFmtId="0" fontId="2" fillId="0" borderId="50" xfId="0" applyFont="1" applyBorder="1"/>
    <xf numFmtId="0" fontId="37" fillId="0" borderId="50" xfId="0" applyFont="1" applyBorder="1" applyAlignment="1">
      <alignment horizontal="center"/>
    </xf>
    <xf numFmtId="0" fontId="96" fillId="0" borderId="45" xfId="0" applyFont="1" applyBorder="1" applyAlignment="1">
      <alignment horizontal="left"/>
    </xf>
    <xf numFmtId="2" fontId="40" fillId="0" borderId="45" xfId="0" applyNumberFormat="1" applyFont="1" applyBorder="1" applyAlignment="1" applyProtection="1">
      <alignment horizontal="right" vertical="center"/>
      <protection locked="0"/>
    </xf>
    <xf numFmtId="0" fontId="9" fillId="0" borderId="46" xfId="0" applyFont="1" applyBorder="1"/>
    <xf numFmtId="0" fontId="98" fillId="0" borderId="0" xfId="0" applyFont="1" applyAlignment="1">
      <alignment vertical="center"/>
    </xf>
    <xf numFmtId="0" fontId="98" fillId="0" borderId="0" xfId="0" applyFont="1" applyAlignment="1">
      <alignment horizontal="center" vertical="center"/>
    </xf>
    <xf numFmtId="1" fontId="99" fillId="0" borderId="0" xfId="0" applyNumberFormat="1" applyFont="1" applyAlignment="1" applyProtection="1">
      <alignment horizontal="center"/>
      <protection locked="0"/>
    </xf>
    <xf numFmtId="1" fontId="99" fillId="0" borderId="0" xfId="0" applyNumberFormat="1" applyFont="1" applyProtection="1">
      <protection locked="0"/>
    </xf>
    <xf numFmtId="0" fontId="98" fillId="0" borderId="0" xfId="0" applyFont="1" applyAlignment="1">
      <alignment horizontal="left" vertical="center"/>
    </xf>
    <xf numFmtId="0" fontId="9" fillId="0" borderId="22" xfId="0" applyFont="1" applyBorder="1" applyAlignment="1" applyProtection="1">
      <alignment horizontal="center"/>
      <protection locked="0"/>
    </xf>
    <xf numFmtId="0" fontId="9" fillId="0" borderId="52" xfId="0" applyFont="1" applyBorder="1" applyProtection="1">
      <protection locked="0"/>
    </xf>
    <xf numFmtId="0" fontId="36" fillId="0" borderId="53" xfId="0" applyFont="1" applyBorder="1" applyAlignment="1">
      <alignment vertical="center"/>
    </xf>
    <xf numFmtId="0" fontId="36" fillId="12" borderId="41" xfId="0" applyFont="1" applyFill="1" applyBorder="1" applyAlignment="1">
      <alignment horizontal="center" vertical="center"/>
    </xf>
    <xf numFmtId="0" fontId="36" fillId="13" borderId="1" xfId="0" applyFont="1" applyFill="1" applyBorder="1" applyAlignment="1">
      <alignment horizontal="center" vertical="center"/>
    </xf>
    <xf numFmtId="0" fontId="36" fillId="0" borderId="54" xfId="0" applyFont="1" applyBorder="1" applyAlignment="1">
      <alignment horizontal="center" vertical="center"/>
    </xf>
    <xf numFmtId="0" fontId="9" fillId="0" borderId="55" xfId="0" applyFont="1" applyBorder="1"/>
    <xf numFmtId="0" fontId="36" fillId="0" borderId="55" xfId="0" applyFont="1" applyBorder="1" applyAlignment="1">
      <alignment horizontal="center"/>
    </xf>
    <xf numFmtId="0" fontId="36" fillId="0" borderId="55" xfId="0" applyFont="1" applyBorder="1" applyAlignment="1">
      <alignment horizontal="center" vertical="center"/>
    </xf>
    <xf numFmtId="0" fontId="23" fillId="0" borderId="56" xfId="0" applyFont="1" applyBorder="1"/>
    <xf numFmtId="0" fontId="23" fillId="0" borderId="50" xfId="0" applyFont="1" applyBorder="1"/>
    <xf numFmtId="0" fontId="9" fillId="0" borderId="52" xfId="0" applyFont="1" applyBorder="1" applyAlignment="1" applyProtection="1">
      <alignment horizontal="center"/>
      <protection locked="0"/>
    </xf>
    <xf numFmtId="0" fontId="9" fillId="0" borderId="52" xfId="0" applyFont="1" applyBorder="1" applyAlignment="1" applyProtection="1">
      <alignment horizontal="left"/>
      <protection locked="0"/>
    </xf>
    <xf numFmtId="0" fontId="18" fillId="0" borderId="41" xfId="0" applyFont="1" applyBorder="1" applyAlignment="1">
      <alignment vertical="center"/>
    </xf>
    <xf numFmtId="0" fontId="18" fillId="0" borderId="0" xfId="0" applyFont="1" applyAlignment="1">
      <alignment horizontal="center" vertical="center"/>
    </xf>
    <xf numFmtId="0" fontId="19" fillId="0" borderId="0" xfId="0" applyFont="1" applyAlignment="1">
      <alignment horizontal="right"/>
    </xf>
    <xf numFmtId="0" fontId="9" fillId="0" borderId="0" xfId="0" applyFont="1" applyProtection="1">
      <protection locked="0"/>
    </xf>
    <xf numFmtId="0" fontId="36" fillId="0" borderId="0" xfId="0" applyFont="1" applyAlignment="1">
      <alignment horizontal="center"/>
    </xf>
    <xf numFmtId="0" fontId="56" fillId="0" borderId="12" xfId="0" applyFont="1" applyBorder="1" applyAlignment="1">
      <alignment horizontal="center"/>
    </xf>
    <xf numFmtId="1" fontId="56" fillId="0" borderId="12" xfId="0" applyNumberFormat="1" applyFont="1" applyBorder="1" applyAlignment="1">
      <alignment horizontal="center" vertical="center"/>
    </xf>
    <xf numFmtId="0" fontId="36" fillId="0" borderId="12" xfId="0" applyFont="1" applyBorder="1" applyAlignment="1">
      <alignment horizontal="center"/>
    </xf>
    <xf numFmtId="1" fontId="36" fillId="0" borderId="12" xfId="0" applyNumberFormat="1" applyFont="1" applyBorder="1" applyAlignment="1">
      <alignment horizontal="center" vertical="center"/>
    </xf>
    <xf numFmtId="2" fontId="37" fillId="0" borderId="10" xfId="0" applyNumberFormat="1" applyFont="1" applyBorder="1" applyAlignment="1">
      <alignment horizontal="center"/>
    </xf>
    <xf numFmtId="0" fontId="37" fillId="0" borderId="9" xfId="0" applyFont="1" applyBorder="1" applyAlignment="1">
      <alignment horizontal="center"/>
    </xf>
    <xf numFmtId="167" fontId="37" fillId="0" borderId="7" xfId="0" applyNumberFormat="1" applyFont="1" applyBorder="1" applyAlignment="1">
      <alignment horizontal="center"/>
    </xf>
    <xf numFmtId="167" fontId="37" fillId="0" borderId="9" xfId="0" applyNumberFormat="1" applyFont="1" applyBorder="1" applyAlignment="1">
      <alignment horizontal="center"/>
    </xf>
    <xf numFmtId="167" fontId="37" fillId="0" borderId="10" xfId="0" applyNumberFormat="1" applyFont="1" applyBorder="1" applyAlignment="1">
      <alignment horizontal="center"/>
    </xf>
    <xf numFmtId="2" fontId="56" fillId="0" borderId="12" xfId="0" applyNumberFormat="1" applyFont="1" applyBorder="1" applyAlignment="1">
      <alignment horizontal="center" vertical="center"/>
    </xf>
    <xf numFmtId="2" fontId="36" fillId="0" borderId="12" xfId="0" applyNumberFormat="1" applyFont="1" applyBorder="1" applyAlignment="1">
      <alignment horizontal="center" vertical="center"/>
    </xf>
    <xf numFmtId="0" fontId="36" fillId="0" borderId="12" xfId="0" applyFont="1" applyBorder="1" applyAlignment="1">
      <alignment horizontal="center" vertical="center"/>
    </xf>
  </cellXfs>
  <cellStyles count="3">
    <cellStyle name="Гиперссылка" xfId="1" builtinId="8"/>
    <cellStyle name="Обычный" xfId="0" builtinId="0"/>
    <cellStyle name="Обычный_Лист1"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22</xdr:col>
      <xdr:colOff>0</xdr:colOff>
      <xdr:row>4</xdr:row>
      <xdr:rowOff>0</xdr:rowOff>
    </xdr:from>
    <xdr:to>
      <xdr:col>22</xdr:col>
      <xdr:colOff>60960</xdr:colOff>
      <xdr:row>5</xdr:row>
      <xdr:rowOff>22860</xdr:rowOff>
    </xdr:to>
    <xdr:sp macro="" textlink="">
      <xdr:nvSpPr>
        <xdr:cNvPr id="5435" name="Text 40">
          <a:extLst>
            <a:ext uri="{FF2B5EF4-FFF2-40B4-BE49-F238E27FC236}">
              <a16:creationId xmlns:a16="http://schemas.microsoft.com/office/drawing/2014/main" id="{795C1CB2-BB32-1F7E-8950-E67648A4135C}"/>
            </a:ext>
          </a:extLst>
        </xdr:cNvPr>
        <xdr:cNvSpPr txBox="1">
          <a:spLocks noChangeArrowheads="1"/>
        </xdr:cNvSpPr>
      </xdr:nvSpPr>
      <xdr:spPr bwMode="auto">
        <a:xfrm>
          <a:off x="9822180" y="754380"/>
          <a:ext cx="60960" cy="518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22</xdr:col>
      <xdr:colOff>0</xdr:colOff>
      <xdr:row>4</xdr:row>
      <xdr:rowOff>0</xdr:rowOff>
    </xdr:from>
    <xdr:to>
      <xdr:col>22</xdr:col>
      <xdr:colOff>60960</xdr:colOff>
      <xdr:row>5</xdr:row>
      <xdr:rowOff>22860</xdr:rowOff>
    </xdr:to>
    <xdr:sp macro="" textlink="">
      <xdr:nvSpPr>
        <xdr:cNvPr id="5436" name="Text 41">
          <a:extLst>
            <a:ext uri="{FF2B5EF4-FFF2-40B4-BE49-F238E27FC236}">
              <a16:creationId xmlns:a16="http://schemas.microsoft.com/office/drawing/2014/main" id="{87006BCB-1451-0258-8345-EEC25AC4A90B}"/>
            </a:ext>
          </a:extLst>
        </xdr:cNvPr>
        <xdr:cNvSpPr txBox="1">
          <a:spLocks noChangeArrowheads="1"/>
        </xdr:cNvSpPr>
      </xdr:nvSpPr>
      <xdr:spPr bwMode="auto">
        <a:xfrm>
          <a:off x="9822180" y="754380"/>
          <a:ext cx="60960" cy="518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53340</xdr:colOff>
      <xdr:row>3</xdr:row>
      <xdr:rowOff>144780</xdr:rowOff>
    </xdr:from>
    <xdr:to>
      <xdr:col>3</xdr:col>
      <xdr:colOff>579120</xdr:colOff>
      <xdr:row>4</xdr:row>
      <xdr:rowOff>167640</xdr:rowOff>
    </xdr:to>
    <xdr:pic>
      <xdr:nvPicPr>
        <xdr:cNvPr id="5437" name="Picture 6">
          <a:extLst>
            <a:ext uri="{FF2B5EF4-FFF2-40B4-BE49-F238E27FC236}">
              <a16:creationId xmlns:a16="http://schemas.microsoft.com/office/drawing/2014/main" id="{11538C33-B199-6940-E6E8-01C30ED980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0980" y="312420"/>
          <a:ext cx="121158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723900</xdr:colOff>
      <xdr:row>3</xdr:row>
      <xdr:rowOff>190500</xdr:rowOff>
    </xdr:from>
    <xdr:to>
      <xdr:col>4</xdr:col>
      <xdr:colOff>99060</xdr:colOff>
      <xdr:row>4</xdr:row>
      <xdr:rowOff>106680</xdr:rowOff>
    </xdr:to>
    <xdr:pic>
      <xdr:nvPicPr>
        <xdr:cNvPr id="5438" name="Picture 3">
          <a:extLst>
            <a:ext uri="{FF2B5EF4-FFF2-40B4-BE49-F238E27FC236}">
              <a16:creationId xmlns:a16="http://schemas.microsoft.com/office/drawing/2014/main" id="{C5129F50-9B37-75EA-E88E-DA25911E4A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77340" y="358140"/>
          <a:ext cx="670560" cy="502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152400</xdr:colOff>
      <xdr:row>3</xdr:row>
      <xdr:rowOff>30480</xdr:rowOff>
    </xdr:from>
    <xdr:to>
      <xdr:col>21</xdr:col>
      <xdr:colOff>266700</xdr:colOff>
      <xdr:row>4</xdr:row>
      <xdr:rowOff>304800</xdr:rowOff>
    </xdr:to>
    <xdr:pic>
      <xdr:nvPicPr>
        <xdr:cNvPr id="5439" name="Рисунок 5">
          <a:extLst>
            <a:ext uri="{FF2B5EF4-FFF2-40B4-BE49-F238E27FC236}">
              <a16:creationId xmlns:a16="http://schemas.microsoft.com/office/drawing/2014/main" id="{B0A71691-59DD-2104-6DBB-D9E97B9A07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01100" y="198120"/>
          <a:ext cx="944880" cy="861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22860</xdr:colOff>
      <xdr:row>3</xdr:row>
      <xdr:rowOff>68580</xdr:rowOff>
    </xdr:from>
    <xdr:to>
      <xdr:col>22</xdr:col>
      <xdr:colOff>30480</xdr:colOff>
      <xdr:row>4</xdr:row>
      <xdr:rowOff>228600</xdr:rowOff>
    </xdr:to>
    <xdr:pic>
      <xdr:nvPicPr>
        <xdr:cNvPr id="7229" name="Рисунок 5">
          <a:extLst>
            <a:ext uri="{FF2B5EF4-FFF2-40B4-BE49-F238E27FC236}">
              <a16:creationId xmlns:a16="http://schemas.microsoft.com/office/drawing/2014/main" id="{3A033903-1142-3274-48A2-DDF89493CB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8120" y="190500"/>
          <a:ext cx="96774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99060</xdr:colOff>
      <xdr:row>3</xdr:row>
      <xdr:rowOff>205740</xdr:rowOff>
    </xdr:from>
    <xdr:to>
      <xdr:col>3</xdr:col>
      <xdr:colOff>480060</xdr:colOff>
      <xdr:row>4</xdr:row>
      <xdr:rowOff>114300</xdr:rowOff>
    </xdr:to>
    <xdr:pic>
      <xdr:nvPicPr>
        <xdr:cNvPr id="7230" name="Picture 6">
          <a:extLst>
            <a:ext uri="{FF2B5EF4-FFF2-40B4-BE49-F238E27FC236}">
              <a16:creationId xmlns:a16="http://schemas.microsoft.com/office/drawing/2014/main" id="{EB687C88-0E58-CEB1-4765-8060902389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 y="327660"/>
          <a:ext cx="124968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617220</xdr:colOff>
      <xdr:row>3</xdr:row>
      <xdr:rowOff>213360</xdr:rowOff>
    </xdr:from>
    <xdr:to>
      <xdr:col>4</xdr:col>
      <xdr:colOff>160020</xdr:colOff>
      <xdr:row>4</xdr:row>
      <xdr:rowOff>15240</xdr:rowOff>
    </xdr:to>
    <xdr:pic>
      <xdr:nvPicPr>
        <xdr:cNvPr id="7231" name="Picture 3">
          <a:extLst>
            <a:ext uri="{FF2B5EF4-FFF2-40B4-BE49-F238E27FC236}">
              <a16:creationId xmlns:a16="http://schemas.microsoft.com/office/drawing/2014/main" id="{EF33F03A-0A2B-251C-6D6B-820CECEFE64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85900" y="335280"/>
          <a:ext cx="63246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0"/>
  <dimension ref="A1:P110"/>
  <sheetViews>
    <sheetView workbookViewId="0">
      <selection activeCell="O12" sqref="O12"/>
    </sheetView>
  </sheetViews>
  <sheetFormatPr defaultColWidth="11.44140625" defaultRowHeight="13.2" x14ac:dyDescent="0.25"/>
  <cols>
    <col min="1" max="1" width="7.88671875" style="1" customWidth="1"/>
    <col min="2" max="2" width="8.44140625" style="2" customWidth="1"/>
    <col min="3" max="3" width="8.44140625" style="3" customWidth="1"/>
    <col min="4" max="4" width="29" style="4" customWidth="1"/>
    <col min="5" max="5" width="10.44140625" style="5" customWidth="1"/>
    <col min="6" max="6" width="3.44140625" style="6" customWidth="1"/>
    <col min="7" max="7" width="5.109375" style="7" customWidth="1"/>
    <col min="8" max="13" width="11.44140625" style="1"/>
    <col min="14" max="14" width="20.109375" style="1" customWidth="1"/>
    <col min="15" max="16384" width="11.44140625" style="1"/>
  </cols>
  <sheetData>
    <row r="1" spans="1:16" x14ac:dyDescent="0.25">
      <c r="A1" s="489" t="s">
        <v>0</v>
      </c>
      <c r="B1" s="490" t="s">
        <v>1</v>
      </c>
      <c r="C1" s="491" t="s">
        <v>2</v>
      </c>
      <c r="D1" s="492"/>
      <c r="E1" s="493"/>
      <c r="F1" s="494"/>
      <c r="G1" s="495"/>
      <c r="H1" s="496"/>
      <c r="I1" s="8"/>
      <c r="J1" s="497"/>
      <c r="K1" s="498"/>
      <c r="L1" s="499"/>
      <c r="M1" s="489"/>
      <c r="N1" s="489"/>
      <c r="O1" s="489"/>
      <c r="P1" s="489"/>
    </row>
    <row r="2" spans="1:16" ht="13.8" thickBot="1" x14ac:dyDescent="0.3">
      <c r="A2" s="500" t="s">
        <v>4</v>
      </c>
      <c r="B2" s="501">
        <v>0</v>
      </c>
      <c r="C2" s="501">
        <v>0</v>
      </c>
      <c r="D2" s="500" t="s">
        <v>5</v>
      </c>
      <c r="E2" s="502"/>
      <c r="F2" s="494"/>
      <c r="G2" s="495"/>
      <c r="H2" s="496"/>
      <c r="I2" s="8"/>
      <c r="J2" s="497"/>
      <c r="K2" s="496"/>
      <c r="L2" s="503"/>
      <c r="M2" s="489"/>
      <c r="N2" s="489"/>
      <c r="O2" s="489"/>
      <c r="P2" s="489"/>
    </row>
    <row r="3" spans="1:16" ht="13.8" thickBot="1" x14ac:dyDescent="0.3">
      <c r="A3" s="504" t="s">
        <v>432</v>
      </c>
      <c r="B3" s="505">
        <v>0.12</v>
      </c>
      <c r="C3" s="506">
        <v>0.1</v>
      </c>
      <c r="D3" s="507" t="s">
        <v>1006</v>
      </c>
      <c r="E3" s="507"/>
      <c r="F3" s="494"/>
      <c r="G3" s="495"/>
      <c r="H3" s="496"/>
      <c r="I3" s="8"/>
      <c r="J3" s="497"/>
      <c r="K3" s="496"/>
      <c r="L3" s="503"/>
      <c r="M3" s="489"/>
      <c r="N3" s="489"/>
      <c r="O3" s="489"/>
      <c r="P3" s="489"/>
    </row>
    <row r="4" spans="1:16" ht="12.75" customHeight="1" x14ac:dyDescent="0.25">
      <c r="A4" s="508" t="s">
        <v>7</v>
      </c>
      <c r="B4" s="509">
        <f t="shared" ref="B4:B36" si="0">C4+0.1</f>
        <v>0.48</v>
      </c>
      <c r="C4" s="510">
        <v>0.38</v>
      </c>
      <c r="D4" s="508" t="s">
        <v>8</v>
      </c>
      <c r="E4" s="511" t="s">
        <v>9</v>
      </c>
      <c r="F4" s="494"/>
      <c r="G4" s="495"/>
      <c r="H4" s="512"/>
      <c r="I4" s="8"/>
      <c r="J4" s="497"/>
      <c r="K4" s="496"/>
      <c r="L4" s="499"/>
      <c r="M4" s="489"/>
      <c r="N4" s="489"/>
      <c r="O4" s="489"/>
      <c r="P4" s="489"/>
    </row>
    <row r="5" spans="1:16" s="7" customFormat="1" ht="12" customHeight="1" x14ac:dyDescent="0.25">
      <c r="A5" s="513" t="s">
        <v>10</v>
      </c>
      <c r="B5" s="8">
        <f t="shared" si="0"/>
        <v>0.48</v>
      </c>
      <c r="C5" s="514">
        <v>0.38</v>
      </c>
      <c r="D5" s="513" t="s">
        <v>11</v>
      </c>
      <c r="E5" s="499"/>
      <c r="F5" s="494"/>
      <c r="G5" s="495"/>
      <c r="H5" s="496"/>
      <c r="I5" s="8"/>
      <c r="J5" s="497"/>
      <c r="K5" s="498"/>
      <c r="L5" s="515"/>
      <c r="M5" s="489"/>
      <c r="N5" s="489"/>
      <c r="O5" s="495"/>
      <c r="P5" s="489"/>
    </row>
    <row r="6" spans="1:16" s="7" customFormat="1" ht="12" customHeight="1" x14ac:dyDescent="0.25">
      <c r="A6" s="516" t="s">
        <v>13</v>
      </c>
      <c r="B6" s="8">
        <f t="shared" si="0"/>
        <v>0.51</v>
      </c>
      <c r="C6" s="517">
        <v>0.41</v>
      </c>
      <c r="D6" s="516" t="s">
        <v>14</v>
      </c>
      <c r="E6" s="518"/>
      <c r="F6" s="519"/>
      <c r="G6" s="495"/>
      <c r="H6" s="496"/>
      <c r="I6" s="8"/>
      <c r="J6" s="497"/>
      <c r="K6" s="498"/>
      <c r="L6" s="515"/>
      <c r="M6" s="495"/>
      <c r="N6" s="495"/>
      <c r="O6" s="489"/>
      <c r="P6" s="495"/>
    </row>
    <row r="7" spans="1:16" ht="12.75" customHeight="1" x14ac:dyDescent="0.25">
      <c r="A7" s="520" t="s">
        <v>16</v>
      </c>
      <c r="B7" s="8">
        <f t="shared" si="0"/>
        <v>0.51</v>
      </c>
      <c r="C7" s="521">
        <v>0.41</v>
      </c>
      <c r="D7" s="520" t="s">
        <v>17</v>
      </c>
      <c r="E7" s="518"/>
      <c r="F7" s="519"/>
      <c r="G7" s="495"/>
      <c r="H7" s="498"/>
      <c r="I7" s="8"/>
      <c r="J7" s="497"/>
      <c r="K7" s="498"/>
      <c r="L7" s="515"/>
      <c r="M7" s="495"/>
      <c r="N7" s="495"/>
      <c r="O7" s="495"/>
      <c r="P7" s="495"/>
    </row>
    <row r="8" spans="1:16" x14ac:dyDescent="0.25">
      <c r="A8" s="513" t="s">
        <v>1007</v>
      </c>
      <c r="B8" s="8">
        <f t="shared" si="0"/>
        <v>0.51</v>
      </c>
      <c r="C8" s="514">
        <v>0.41</v>
      </c>
      <c r="D8" s="513" t="s">
        <v>20</v>
      </c>
      <c r="E8" s="499"/>
      <c r="F8" s="494"/>
      <c r="G8" s="495"/>
      <c r="H8" s="496"/>
      <c r="I8" s="8"/>
      <c r="J8" s="497"/>
      <c r="K8" s="496"/>
      <c r="L8" s="515"/>
      <c r="M8" s="489"/>
      <c r="N8" s="489"/>
      <c r="O8" s="489"/>
      <c r="P8" s="489"/>
    </row>
    <row r="9" spans="1:16" x14ac:dyDescent="0.25">
      <c r="A9" s="513" t="s">
        <v>21</v>
      </c>
      <c r="B9" s="8">
        <f t="shared" si="0"/>
        <v>0.51</v>
      </c>
      <c r="C9" s="514">
        <v>0.41</v>
      </c>
      <c r="D9" s="513" t="s">
        <v>22</v>
      </c>
      <c r="E9" s="499"/>
      <c r="F9" s="494"/>
      <c r="G9" s="495"/>
      <c r="H9" s="496"/>
      <c r="I9" s="8"/>
      <c r="J9" s="497"/>
      <c r="K9" s="498"/>
      <c r="L9" s="515"/>
      <c r="M9" s="489"/>
      <c r="N9" s="489"/>
      <c r="O9" s="489"/>
      <c r="P9" s="489"/>
    </row>
    <row r="10" spans="1:16" x14ac:dyDescent="0.25">
      <c r="A10" s="80" t="s">
        <v>23</v>
      </c>
      <c r="B10" s="8">
        <f t="shared" si="0"/>
        <v>0.5</v>
      </c>
      <c r="C10" s="522">
        <v>0.4</v>
      </c>
      <c r="D10" s="523" t="s">
        <v>24</v>
      </c>
      <c r="E10" s="524"/>
      <c r="F10" s="494"/>
      <c r="G10" s="495"/>
      <c r="H10" s="496"/>
      <c r="I10" s="8"/>
      <c r="J10" s="497"/>
      <c r="K10" s="496"/>
      <c r="L10" s="515"/>
      <c r="M10" s="489"/>
      <c r="N10" s="489"/>
      <c r="O10" s="489"/>
      <c r="P10" s="489"/>
    </row>
    <row r="11" spans="1:16" ht="13.8" thickBot="1" x14ac:dyDescent="0.3">
      <c r="A11" s="525" t="s">
        <v>25</v>
      </c>
      <c r="B11" s="526">
        <f t="shared" si="0"/>
        <v>0.51</v>
      </c>
      <c r="C11" s="527">
        <v>0.41</v>
      </c>
      <c r="D11" s="525" t="s">
        <v>26</v>
      </c>
      <c r="E11" s="528"/>
      <c r="F11" s="494"/>
      <c r="G11" s="495"/>
      <c r="H11" s="496"/>
      <c r="I11" s="8"/>
      <c r="J11" s="497"/>
      <c r="K11" s="496"/>
      <c r="L11" s="515"/>
      <c r="M11" s="489"/>
      <c r="N11" s="495"/>
      <c r="O11" s="489"/>
      <c r="P11" s="489"/>
    </row>
    <row r="12" spans="1:16" x14ac:dyDescent="0.25">
      <c r="A12" s="508" t="s">
        <v>28</v>
      </c>
      <c r="B12" s="509">
        <f t="shared" si="0"/>
        <v>0.6</v>
      </c>
      <c r="C12" s="510">
        <v>0.5</v>
      </c>
      <c r="D12" s="508" t="s">
        <v>29</v>
      </c>
      <c r="E12" s="511" t="s">
        <v>30</v>
      </c>
      <c r="F12" s="494"/>
      <c r="G12" s="495"/>
      <c r="H12" s="529"/>
      <c r="I12" s="8"/>
      <c r="J12" s="530"/>
      <c r="K12" s="496"/>
      <c r="L12" s="515"/>
      <c r="M12" s="489"/>
      <c r="N12" s="489"/>
      <c r="O12" s="489"/>
      <c r="P12" s="489"/>
    </row>
    <row r="13" spans="1:16" x14ac:dyDescent="0.25">
      <c r="A13" s="513" t="s">
        <v>31</v>
      </c>
      <c r="B13" s="8">
        <f t="shared" si="0"/>
        <v>0.6</v>
      </c>
      <c r="C13" s="514">
        <v>0.5</v>
      </c>
      <c r="D13" s="513" t="s">
        <v>32</v>
      </c>
      <c r="E13" s="499"/>
      <c r="F13" s="494"/>
      <c r="G13" s="495"/>
      <c r="H13" s="529"/>
      <c r="I13" s="8"/>
      <c r="J13" s="530"/>
      <c r="K13" s="496"/>
      <c r="L13" s="515"/>
      <c r="M13" s="489"/>
      <c r="N13" s="489"/>
      <c r="O13" s="489"/>
      <c r="P13" s="489"/>
    </row>
    <row r="14" spans="1:16" x14ac:dyDescent="0.25">
      <c r="A14" s="513" t="s">
        <v>34</v>
      </c>
      <c r="B14" s="8">
        <f t="shared" si="0"/>
        <v>0.63</v>
      </c>
      <c r="C14" s="514">
        <v>0.53</v>
      </c>
      <c r="D14" s="513" t="s">
        <v>35</v>
      </c>
      <c r="E14" s="499"/>
      <c r="F14" s="494"/>
      <c r="G14" s="495"/>
      <c r="H14" s="529"/>
      <c r="I14" s="8"/>
      <c r="J14" s="530"/>
      <c r="K14" s="498"/>
      <c r="L14" s="515"/>
      <c r="M14" s="489"/>
      <c r="N14" s="489"/>
      <c r="O14" s="489"/>
      <c r="P14" s="489"/>
    </row>
    <row r="15" spans="1:16" x14ac:dyDescent="0.25">
      <c r="A15" s="513" t="s">
        <v>36</v>
      </c>
      <c r="B15" s="8">
        <f t="shared" si="0"/>
        <v>0.63</v>
      </c>
      <c r="C15" s="514">
        <v>0.53</v>
      </c>
      <c r="D15" s="513" t="s">
        <v>37</v>
      </c>
      <c r="E15" s="499"/>
      <c r="F15" s="494"/>
      <c r="G15" s="495"/>
      <c r="H15" s="529"/>
      <c r="I15" s="8"/>
      <c r="J15" s="530"/>
      <c r="K15" s="498"/>
      <c r="L15" s="515"/>
      <c r="M15" s="489"/>
      <c r="N15" s="489"/>
      <c r="O15" s="489"/>
      <c r="P15" s="489"/>
    </row>
    <row r="16" spans="1:16" x14ac:dyDescent="0.25">
      <c r="A16" s="513" t="s">
        <v>38</v>
      </c>
      <c r="B16" s="8">
        <f t="shared" si="0"/>
        <v>0.66</v>
      </c>
      <c r="C16" s="514">
        <v>0.56000000000000005</v>
      </c>
      <c r="D16" s="513" t="s">
        <v>39</v>
      </c>
      <c r="E16" s="499"/>
      <c r="F16" s="494"/>
      <c r="G16" s="495"/>
      <c r="H16" s="529"/>
      <c r="I16" s="8"/>
      <c r="J16" s="530"/>
      <c r="K16" s="512"/>
      <c r="L16" s="515"/>
      <c r="M16" s="489"/>
      <c r="N16" s="489"/>
      <c r="O16" s="489"/>
      <c r="P16" s="489"/>
    </row>
    <row r="17" spans="1:16" x14ac:dyDescent="0.25">
      <c r="A17" s="513" t="s">
        <v>1008</v>
      </c>
      <c r="B17" s="8">
        <f t="shared" si="0"/>
        <v>0.66</v>
      </c>
      <c r="C17" s="514">
        <v>0.56000000000000005</v>
      </c>
      <c r="D17" s="513" t="s">
        <v>40</v>
      </c>
      <c r="E17" s="499"/>
      <c r="F17" s="494"/>
      <c r="G17" s="495"/>
      <c r="H17" s="529"/>
      <c r="I17" s="8"/>
      <c r="J17" s="530"/>
      <c r="K17" s="512"/>
      <c r="L17" s="515"/>
      <c r="M17" s="489"/>
      <c r="N17" s="489"/>
      <c r="O17" s="489"/>
      <c r="P17" s="489"/>
    </row>
    <row r="18" spans="1:16" x14ac:dyDescent="0.25">
      <c r="A18" s="513" t="s">
        <v>41</v>
      </c>
      <c r="B18" s="8">
        <f t="shared" si="0"/>
        <v>0.6</v>
      </c>
      <c r="C18" s="514">
        <v>0.5</v>
      </c>
      <c r="D18" s="513" t="s">
        <v>42</v>
      </c>
      <c r="E18" s="499"/>
      <c r="F18" s="494"/>
      <c r="G18" s="495"/>
      <c r="H18" s="529"/>
      <c r="I18" s="8"/>
      <c r="J18" s="530"/>
      <c r="K18" s="512" t="s">
        <v>33</v>
      </c>
      <c r="L18" s="515"/>
      <c r="M18" s="489"/>
      <c r="N18" s="489"/>
      <c r="O18" s="489"/>
      <c r="P18" s="489"/>
    </row>
    <row r="19" spans="1:16" x14ac:dyDescent="0.25">
      <c r="A19" s="523" t="s">
        <v>43</v>
      </c>
      <c r="B19" s="8">
        <f t="shared" si="0"/>
        <v>0.66</v>
      </c>
      <c r="C19" s="522">
        <v>0.56000000000000005</v>
      </c>
      <c r="D19" s="523" t="s">
        <v>44</v>
      </c>
      <c r="E19" s="524"/>
      <c r="F19" s="494"/>
      <c r="G19" s="495"/>
      <c r="H19" s="529"/>
      <c r="I19" s="8"/>
      <c r="J19" s="530"/>
      <c r="K19" s="512" t="s">
        <v>33</v>
      </c>
      <c r="L19" s="515"/>
      <c r="M19" s="489"/>
      <c r="N19" s="489"/>
      <c r="O19" s="489"/>
      <c r="P19" s="489"/>
    </row>
    <row r="20" spans="1:16" ht="13.8" thickBot="1" x14ac:dyDescent="0.3">
      <c r="A20" s="525" t="s">
        <v>45</v>
      </c>
      <c r="B20" s="526">
        <f t="shared" si="0"/>
        <v>0.66</v>
      </c>
      <c r="C20" s="527">
        <v>0.56000000000000005</v>
      </c>
      <c r="D20" s="525" t="s">
        <v>46</v>
      </c>
      <c r="E20" s="528"/>
      <c r="F20" s="494"/>
      <c r="G20" s="495"/>
      <c r="H20" s="531" t="s">
        <v>85</v>
      </c>
      <c r="I20" s="8">
        <f>J20+0.1</f>
        <v>0.84</v>
      </c>
      <c r="J20" s="532">
        <v>0.74</v>
      </c>
      <c r="K20" s="533" t="s">
        <v>86</v>
      </c>
      <c r="L20" s="533"/>
      <c r="M20" s="489"/>
      <c r="N20" s="489"/>
      <c r="O20" s="489"/>
      <c r="P20" s="489"/>
    </row>
    <row r="21" spans="1:16" x14ac:dyDescent="0.25">
      <c r="A21" s="508" t="s">
        <v>47</v>
      </c>
      <c r="B21" s="509">
        <f t="shared" si="0"/>
        <v>0.71</v>
      </c>
      <c r="C21" s="510">
        <v>0.61</v>
      </c>
      <c r="D21" s="508" t="s">
        <v>48</v>
      </c>
      <c r="E21" s="511" t="s">
        <v>49</v>
      </c>
      <c r="F21" s="494"/>
      <c r="G21" s="495"/>
      <c r="H21" s="512" t="s">
        <v>101</v>
      </c>
      <c r="I21" s="8">
        <f>J21+0.1</f>
        <v>0.79999999999999993</v>
      </c>
      <c r="J21" s="534">
        <v>0.7</v>
      </c>
      <c r="K21" s="531" t="s">
        <v>102</v>
      </c>
      <c r="L21" s="499"/>
      <c r="M21" s="489"/>
      <c r="N21" s="489"/>
      <c r="O21" s="489"/>
      <c r="P21" s="489"/>
    </row>
    <row r="22" spans="1:16" x14ac:dyDescent="0.25">
      <c r="A22" s="513" t="s">
        <v>50</v>
      </c>
      <c r="B22" s="8">
        <f t="shared" si="0"/>
        <v>0.71</v>
      </c>
      <c r="C22" s="514">
        <v>0.61</v>
      </c>
      <c r="D22" s="513" t="s">
        <v>51</v>
      </c>
      <c r="E22" s="499"/>
      <c r="F22" s="494"/>
      <c r="G22" s="495"/>
      <c r="H22" s="529"/>
      <c r="I22" s="8"/>
      <c r="J22" s="530"/>
      <c r="K22" s="512" t="s">
        <v>33</v>
      </c>
      <c r="L22" s="515"/>
      <c r="M22" s="489"/>
      <c r="N22" s="489"/>
      <c r="O22" s="489"/>
      <c r="P22" s="489"/>
    </row>
    <row r="23" spans="1:16" x14ac:dyDescent="0.25">
      <c r="A23" s="513" t="s">
        <v>52</v>
      </c>
      <c r="B23" s="8">
        <f t="shared" si="0"/>
        <v>0.74</v>
      </c>
      <c r="C23" s="514">
        <v>0.64</v>
      </c>
      <c r="D23" s="513" t="s">
        <v>53</v>
      </c>
      <c r="E23" s="499"/>
      <c r="F23" s="494"/>
      <c r="G23" s="495"/>
      <c r="H23" s="529"/>
      <c r="I23" s="8"/>
      <c r="J23" s="530"/>
      <c r="K23" s="512" t="s">
        <v>33</v>
      </c>
      <c r="L23" s="515"/>
      <c r="M23" s="489"/>
      <c r="N23" s="489"/>
      <c r="O23" s="489"/>
      <c r="P23" s="489"/>
    </row>
    <row r="24" spans="1:16" x14ac:dyDescent="0.25">
      <c r="A24" s="496" t="s">
        <v>54</v>
      </c>
      <c r="B24" s="8">
        <f t="shared" si="0"/>
        <v>0.79999999999999993</v>
      </c>
      <c r="C24" s="497">
        <v>0.7</v>
      </c>
      <c r="D24" s="498" t="s">
        <v>55</v>
      </c>
      <c r="E24" s="499"/>
      <c r="F24" s="494"/>
      <c r="G24" s="495"/>
      <c r="H24" s="529" t="s">
        <v>33</v>
      </c>
      <c r="I24" s="8" t="s">
        <v>33</v>
      </c>
      <c r="J24" s="530" t="s">
        <v>33</v>
      </c>
      <c r="K24" s="498" t="s">
        <v>27</v>
      </c>
      <c r="L24" s="515"/>
      <c r="M24" s="489"/>
      <c r="N24" s="489"/>
      <c r="O24" s="489"/>
      <c r="P24" s="489"/>
    </row>
    <row r="25" spans="1:16" x14ac:dyDescent="0.25">
      <c r="A25" s="513" t="s">
        <v>56</v>
      </c>
      <c r="B25" s="8">
        <f t="shared" si="0"/>
        <v>0.79999999999999993</v>
      </c>
      <c r="C25" s="514">
        <v>0.7</v>
      </c>
      <c r="D25" s="513" t="s">
        <v>57</v>
      </c>
      <c r="E25" s="499"/>
      <c r="F25" s="494"/>
      <c r="G25" s="495"/>
      <c r="H25" s="489"/>
      <c r="I25" s="489"/>
      <c r="J25" s="489"/>
      <c r="K25" s="489"/>
      <c r="L25" s="489"/>
      <c r="M25" s="489"/>
      <c r="N25" s="489"/>
      <c r="O25" s="489"/>
      <c r="P25" s="489"/>
    </row>
    <row r="26" spans="1:16" ht="13.8" thickBot="1" x14ac:dyDescent="0.3">
      <c r="A26" s="525" t="s">
        <v>58</v>
      </c>
      <c r="B26" s="526">
        <f t="shared" si="0"/>
        <v>0.71</v>
      </c>
      <c r="C26" s="527">
        <v>0.61</v>
      </c>
      <c r="D26" s="525" t="s">
        <v>59</v>
      </c>
      <c r="E26" s="528"/>
      <c r="F26" s="494"/>
      <c r="G26" s="495"/>
      <c r="H26" s="489"/>
      <c r="I26" s="489"/>
      <c r="J26" s="489"/>
      <c r="K26" s="489"/>
      <c r="L26" s="489"/>
      <c r="M26" s="489"/>
      <c r="N26" s="489"/>
      <c r="O26" s="489"/>
      <c r="P26" s="489"/>
    </row>
    <row r="27" spans="1:16" x14ac:dyDescent="0.25">
      <c r="A27" s="508" t="s">
        <v>60</v>
      </c>
      <c r="B27" s="509">
        <f t="shared" si="0"/>
        <v>0.78999999999999992</v>
      </c>
      <c r="C27" s="510">
        <v>0.69</v>
      </c>
      <c r="D27" s="508" t="s">
        <v>61</v>
      </c>
      <c r="E27" s="511" t="s">
        <v>62</v>
      </c>
      <c r="F27" s="494"/>
      <c r="G27" s="495"/>
      <c r="H27" s="489"/>
      <c r="I27" s="489"/>
      <c r="J27" s="489"/>
      <c r="K27" s="489"/>
      <c r="L27" s="489"/>
      <c r="M27" s="489"/>
      <c r="N27" s="489"/>
      <c r="O27" s="489"/>
      <c r="P27" s="489"/>
    </row>
    <row r="28" spans="1:16" ht="12.75" customHeight="1" x14ac:dyDescent="0.25">
      <c r="A28" s="512" t="s">
        <v>63</v>
      </c>
      <c r="B28" s="8">
        <f t="shared" si="0"/>
        <v>0.78999999999999992</v>
      </c>
      <c r="C28" s="514">
        <v>0.69</v>
      </c>
      <c r="D28" s="512" t="s">
        <v>64</v>
      </c>
      <c r="E28" s="503"/>
      <c r="F28" s="494"/>
      <c r="G28" s="495"/>
      <c r="H28" s="489"/>
      <c r="I28" s="489"/>
      <c r="J28" s="489"/>
      <c r="K28" s="489"/>
      <c r="L28" s="489"/>
      <c r="M28" s="489"/>
      <c r="N28" s="489"/>
      <c r="O28" s="489"/>
      <c r="P28" s="489"/>
    </row>
    <row r="29" spans="1:16" x14ac:dyDescent="0.25">
      <c r="A29" s="513" t="s">
        <v>65</v>
      </c>
      <c r="B29" s="8">
        <f t="shared" si="0"/>
        <v>0.78999999999999992</v>
      </c>
      <c r="C29" s="514">
        <v>0.69</v>
      </c>
      <c r="D29" s="513" t="s">
        <v>66</v>
      </c>
      <c r="E29" s="503"/>
      <c r="F29" s="494"/>
      <c r="G29" s="495"/>
      <c r="H29" s="489"/>
      <c r="I29" s="489"/>
      <c r="J29" s="489"/>
      <c r="K29" s="489"/>
      <c r="L29" s="489"/>
      <c r="M29" s="489"/>
      <c r="N29" s="489"/>
      <c r="O29" s="489"/>
      <c r="P29" s="489"/>
    </row>
    <row r="30" spans="1:16" x14ac:dyDescent="0.25">
      <c r="A30" s="512" t="s">
        <v>67</v>
      </c>
      <c r="B30" s="8">
        <f t="shared" si="0"/>
        <v>0.82</v>
      </c>
      <c r="C30" s="514">
        <v>0.72</v>
      </c>
      <c r="D30" s="512" t="s">
        <v>68</v>
      </c>
      <c r="E30" s="503"/>
      <c r="F30" s="494"/>
      <c r="G30" s="495"/>
      <c r="H30" s="489"/>
      <c r="I30" s="489"/>
      <c r="J30" s="489"/>
      <c r="K30" s="489"/>
      <c r="L30" s="489"/>
      <c r="M30" s="489"/>
      <c r="N30" s="489"/>
      <c r="O30" s="489"/>
      <c r="P30" s="489"/>
    </row>
    <row r="31" spans="1:16" ht="13.8" thickBot="1" x14ac:dyDescent="0.3">
      <c r="A31" s="535" t="s">
        <v>69</v>
      </c>
      <c r="B31" s="526">
        <f t="shared" si="0"/>
        <v>0.91</v>
      </c>
      <c r="C31" s="536">
        <v>0.81</v>
      </c>
      <c r="D31" s="537" t="s">
        <v>70</v>
      </c>
      <c r="E31" s="9"/>
      <c r="F31" s="494"/>
      <c r="G31" s="495"/>
      <c r="H31" s="489"/>
      <c r="I31" s="489"/>
      <c r="J31" s="489"/>
      <c r="K31" s="489"/>
      <c r="L31" s="489"/>
      <c r="M31" s="489"/>
      <c r="N31" s="489"/>
      <c r="O31" s="489"/>
      <c r="P31" s="489"/>
    </row>
    <row r="32" spans="1:16" x14ac:dyDescent="0.25">
      <c r="A32" s="531" t="s">
        <v>71</v>
      </c>
      <c r="B32" s="509">
        <f t="shared" si="0"/>
        <v>0.83</v>
      </c>
      <c r="C32" s="532">
        <v>0.73</v>
      </c>
      <c r="D32" s="533" t="s">
        <v>72</v>
      </c>
      <c r="E32" s="511" t="s">
        <v>73</v>
      </c>
      <c r="F32" s="494"/>
      <c r="G32" s="495"/>
      <c r="H32" s="489"/>
      <c r="I32" s="489"/>
      <c r="J32" s="489"/>
      <c r="K32" s="489"/>
      <c r="L32" s="489"/>
      <c r="M32" s="489"/>
      <c r="N32" s="489"/>
      <c r="O32" s="489"/>
      <c r="P32" s="489"/>
    </row>
    <row r="33" spans="1:16" x14ac:dyDescent="0.25">
      <c r="A33" s="496" t="s">
        <v>74</v>
      </c>
      <c r="B33" s="8">
        <f t="shared" si="0"/>
        <v>0.86</v>
      </c>
      <c r="C33" s="497">
        <v>0.76</v>
      </c>
      <c r="D33" s="498" t="s">
        <v>75</v>
      </c>
      <c r="E33" s="499"/>
      <c r="F33" s="494"/>
      <c r="G33" s="495"/>
      <c r="H33" s="489"/>
      <c r="I33" s="489"/>
      <c r="J33" s="489"/>
      <c r="K33" s="489"/>
      <c r="L33" s="489"/>
      <c r="M33" s="489"/>
      <c r="N33" s="489"/>
      <c r="O33" s="489"/>
      <c r="P33" s="489"/>
    </row>
    <row r="34" spans="1:16" ht="13.8" thickBot="1" x14ac:dyDescent="0.3">
      <c r="A34" s="535" t="s">
        <v>76</v>
      </c>
      <c r="B34" s="526">
        <f t="shared" si="0"/>
        <v>0.98</v>
      </c>
      <c r="C34" s="536">
        <v>0.88</v>
      </c>
      <c r="D34" s="537" t="s">
        <v>77</v>
      </c>
      <c r="E34" s="528"/>
      <c r="F34" s="494"/>
      <c r="G34" s="495"/>
      <c r="H34" s="489"/>
      <c r="I34" s="489"/>
      <c r="J34" s="489"/>
      <c r="K34" s="489"/>
      <c r="L34" s="489"/>
      <c r="M34" s="489"/>
      <c r="N34" s="489"/>
      <c r="O34" s="489"/>
      <c r="P34" s="489"/>
    </row>
    <row r="35" spans="1:16" x14ac:dyDescent="0.25">
      <c r="A35" s="531" t="s">
        <v>78</v>
      </c>
      <c r="B35" s="509">
        <f t="shared" si="0"/>
        <v>0.80999999999999994</v>
      </c>
      <c r="C35" s="532">
        <v>0.71</v>
      </c>
      <c r="D35" s="533" t="s">
        <v>79</v>
      </c>
      <c r="E35" s="533" t="s">
        <v>79</v>
      </c>
      <c r="F35" s="494"/>
      <c r="G35" s="495"/>
      <c r="H35" s="489"/>
      <c r="I35" s="489"/>
      <c r="J35" s="489"/>
      <c r="K35" s="489"/>
      <c r="L35" s="489"/>
      <c r="M35" s="489"/>
      <c r="N35" s="489"/>
      <c r="O35" s="489"/>
      <c r="P35" s="489"/>
    </row>
    <row r="36" spans="1:16" x14ac:dyDescent="0.25">
      <c r="A36" s="538" t="s">
        <v>80</v>
      </c>
      <c r="B36" s="539">
        <f t="shared" si="0"/>
        <v>0.84</v>
      </c>
      <c r="C36" s="534">
        <v>0.74</v>
      </c>
      <c r="D36" s="540" t="s">
        <v>81</v>
      </c>
      <c r="E36" s="524"/>
      <c r="F36" s="494"/>
      <c r="G36" s="495"/>
      <c r="H36" s="489"/>
      <c r="I36" s="489"/>
      <c r="J36" s="489"/>
      <c r="K36" s="489"/>
      <c r="L36" s="489"/>
      <c r="M36" s="489"/>
      <c r="N36" s="489"/>
      <c r="O36" s="489"/>
      <c r="P36" s="489"/>
    </row>
    <row r="37" spans="1:16" x14ac:dyDescent="0.25">
      <c r="A37" s="541" t="s">
        <v>3</v>
      </c>
      <c r="B37" s="542">
        <f>C37+0.11</f>
        <v>0.94</v>
      </c>
      <c r="C37" s="543">
        <v>0.83</v>
      </c>
      <c r="D37" s="544" t="s">
        <v>471</v>
      </c>
      <c r="E37" s="545"/>
      <c r="F37" s="494"/>
      <c r="G37" s="495"/>
      <c r="H37" s="489"/>
      <c r="I37" s="489"/>
      <c r="J37" s="489"/>
      <c r="K37" s="489"/>
      <c r="L37" s="489"/>
      <c r="M37" s="489"/>
      <c r="N37" s="489"/>
      <c r="O37" s="489"/>
      <c r="P37" s="489"/>
    </row>
    <row r="38" spans="1:16" x14ac:dyDescent="0.25">
      <c r="A38" s="541" t="s">
        <v>472</v>
      </c>
      <c r="B38" s="542">
        <v>0.93</v>
      </c>
      <c r="C38" s="543">
        <v>0.84</v>
      </c>
      <c r="D38" s="544" t="s">
        <v>473</v>
      </c>
      <c r="E38" s="545"/>
      <c r="F38" s="494"/>
      <c r="G38" s="495"/>
      <c r="H38" s="489"/>
      <c r="I38" s="489"/>
      <c r="J38" s="489"/>
      <c r="K38" s="489"/>
      <c r="L38" s="489"/>
      <c r="M38" s="489"/>
      <c r="N38" s="489"/>
      <c r="O38" s="489"/>
      <c r="P38" s="489"/>
    </row>
    <row r="39" spans="1:16" x14ac:dyDescent="0.25">
      <c r="A39" s="541" t="s">
        <v>475</v>
      </c>
      <c r="B39" s="542">
        <f>C39+0.12</f>
        <v>1.0899999999999999</v>
      </c>
      <c r="C39" s="546">
        <v>0.97</v>
      </c>
      <c r="D39" s="547"/>
      <c r="E39" s="547"/>
      <c r="F39" s="494"/>
      <c r="G39" s="495"/>
      <c r="H39" s="489"/>
      <c r="I39" s="489"/>
      <c r="J39" s="489"/>
      <c r="K39" s="489"/>
      <c r="L39" s="489"/>
      <c r="M39" s="489"/>
      <c r="N39" s="489"/>
      <c r="O39" s="489"/>
      <c r="P39" s="489"/>
    </row>
    <row r="40" spans="1:16" x14ac:dyDescent="0.25">
      <c r="A40" s="541" t="s">
        <v>474</v>
      </c>
      <c r="B40" s="542">
        <f>C40+0.1</f>
        <v>0.97</v>
      </c>
      <c r="C40" s="546">
        <v>0.87</v>
      </c>
      <c r="D40" s="547"/>
      <c r="E40" s="547"/>
      <c r="F40" s="494"/>
      <c r="G40" s="495"/>
      <c r="H40" s="489"/>
      <c r="I40" s="489"/>
      <c r="J40" s="489"/>
      <c r="K40" s="489"/>
      <c r="L40" s="489"/>
      <c r="M40" s="489"/>
      <c r="N40" s="489"/>
      <c r="O40" s="489"/>
      <c r="P40" s="489"/>
    </row>
    <row r="41" spans="1:16" ht="13.8" thickBot="1" x14ac:dyDescent="0.3">
      <c r="A41" s="548"/>
      <c r="B41" s="549" t="s">
        <v>33</v>
      </c>
      <c r="C41" s="550" t="s">
        <v>33</v>
      </c>
      <c r="D41" s="551"/>
      <c r="E41" s="548"/>
      <c r="F41" s="494"/>
      <c r="G41" s="495"/>
      <c r="H41" s="489"/>
      <c r="I41" s="489"/>
      <c r="J41" s="489"/>
      <c r="K41" s="489"/>
      <c r="L41" s="489"/>
      <c r="M41" s="489"/>
      <c r="N41" s="489"/>
      <c r="O41" s="489"/>
      <c r="P41" s="489"/>
    </row>
    <row r="42" spans="1:16" x14ac:dyDescent="0.25">
      <c r="A42" s="531" t="s">
        <v>82</v>
      </c>
      <c r="B42" s="509">
        <f>C42+0.1</f>
        <v>0.86</v>
      </c>
      <c r="C42" s="532">
        <v>0.76</v>
      </c>
      <c r="D42" s="533" t="s">
        <v>83</v>
      </c>
      <c r="E42" s="533" t="s">
        <v>84</v>
      </c>
      <c r="F42" s="494"/>
      <c r="G42" s="495"/>
      <c r="H42" s="489"/>
      <c r="I42" s="489"/>
      <c r="J42" s="489"/>
      <c r="K42" s="489"/>
      <c r="L42" s="489"/>
      <c r="M42" s="489"/>
      <c r="N42" s="489"/>
      <c r="O42" s="489"/>
      <c r="P42" s="489"/>
    </row>
    <row r="43" spans="1:16" x14ac:dyDescent="0.25">
      <c r="A43" s="512" t="s">
        <v>87</v>
      </c>
      <c r="B43" s="8">
        <f>C43+0.1</f>
        <v>0.84</v>
      </c>
      <c r="C43" s="497">
        <v>0.74</v>
      </c>
      <c r="D43" s="498" t="s">
        <v>88</v>
      </c>
      <c r="E43" s="499"/>
      <c r="F43" s="494"/>
      <c r="G43" s="495"/>
      <c r="H43" s="489"/>
      <c r="I43" s="489"/>
      <c r="J43" s="489"/>
      <c r="K43" s="489"/>
      <c r="L43" s="489"/>
      <c r="M43" s="489"/>
      <c r="N43" s="489"/>
      <c r="O43" s="489"/>
      <c r="P43" s="489"/>
    </row>
    <row r="44" spans="1:16" x14ac:dyDescent="0.25">
      <c r="A44" s="496" t="s">
        <v>1009</v>
      </c>
      <c r="B44" s="8">
        <f>C44+0.1</f>
        <v>0.87</v>
      </c>
      <c r="C44" s="497">
        <v>0.77</v>
      </c>
      <c r="D44" s="498" t="s">
        <v>89</v>
      </c>
      <c r="E44" s="499"/>
      <c r="F44" s="494"/>
      <c r="G44" s="495"/>
      <c r="H44" s="489"/>
      <c r="I44" s="489"/>
      <c r="J44" s="489"/>
      <c r="K44" s="489"/>
      <c r="L44" s="489"/>
      <c r="M44" s="489"/>
      <c r="N44" s="489"/>
      <c r="O44" s="489"/>
      <c r="P44" s="489"/>
    </row>
    <row r="45" spans="1:16" x14ac:dyDescent="0.25">
      <c r="A45" s="512" t="s">
        <v>90</v>
      </c>
      <c r="B45" s="8">
        <f>C45+0.1</f>
        <v>0.87</v>
      </c>
      <c r="C45" s="497">
        <v>0.77</v>
      </c>
      <c r="D45" s="498" t="s">
        <v>91</v>
      </c>
      <c r="E45" s="499"/>
      <c r="F45" s="494"/>
      <c r="G45" s="495"/>
      <c r="H45" s="489"/>
      <c r="I45" s="489"/>
      <c r="J45" s="489"/>
      <c r="K45" s="489"/>
      <c r="L45" s="489"/>
      <c r="M45" s="489"/>
      <c r="N45" s="489"/>
      <c r="O45" s="489"/>
      <c r="P45" s="489"/>
    </row>
    <row r="46" spans="1:16" x14ac:dyDescent="0.25">
      <c r="A46" s="496" t="s">
        <v>1010</v>
      </c>
      <c r="B46" s="8">
        <f>C46+0.1</f>
        <v>0.92999999999999994</v>
      </c>
      <c r="C46" s="497">
        <v>0.83</v>
      </c>
      <c r="D46" s="496" t="s">
        <v>6</v>
      </c>
      <c r="E46" s="552"/>
      <c r="F46" s="494"/>
      <c r="G46" s="495"/>
      <c r="H46" s="489"/>
      <c r="I46" s="489"/>
      <c r="J46" s="489"/>
      <c r="K46" s="489"/>
      <c r="L46" s="489"/>
      <c r="M46" s="489"/>
      <c r="N46" s="489"/>
      <c r="O46" s="489"/>
      <c r="P46" s="489"/>
    </row>
    <row r="47" spans="1:16" x14ac:dyDescent="0.25">
      <c r="A47" s="496" t="s">
        <v>92</v>
      </c>
      <c r="B47" s="8">
        <f>C47+0.15</f>
        <v>1.02</v>
      </c>
      <c r="C47" s="497">
        <v>0.87</v>
      </c>
      <c r="D47" s="496" t="s">
        <v>93</v>
      </c>
      <c r="E47" s="496" t="s">
        <v>93</v>
      </c>
      <c r="F47" s="494"/>
      <c r="G47" s="495"/>
      <c r="H47" s="489"/>
      <c r="I47" s="489"/>
      <c r="J47" s="489"/>
      <c r="K47" s="489"/>
      <c r="L47" s="489"/>
      <c r="M47" s="489"/>
      <c r="N47" s="489"/>
      <c r="O47" s="489"/>
      <c r="P47" s="489"/>
    </row>
    <row r="48" spans="1:16" x14ac:dyDescent="0.25">
      <c r="A48" s="496" t="s">
        <v>94</v>
      </c>
      <c r="B48" s="8">
        <f>C48+0.15</f>
        <v>1.05</v>
      </c>
      <c r="C48" s="497">
        <v>0.9</v>
      </c>
      <c r="D48" s="496" t="s">
        <v>95</v>
      </c>
      <c r="E48" s="524"/>
      <c r="F48" s="494"/>
      <c r="G48" s="495"/>
      <c r="H48" s="489"/>
      <c r="I48" s="489"/>
      <c r="J48" s="489"/>
      <c r="K48" s="489"/>
      <c r="L48" s="489"/>
      <c r="M48" s="489"/>
      <c r="N48" s="489"/>
      <c r="O48" s="489"/>
      <c r="P48" s="489"/>
    </row>
    <row r="49" spans="1:16" x14ac:dyDescent="0.25">
      <c r="A49" s="512" t="s">
        <v>96</v>
      </c>
      <c r="B49" s="8">
        <f t="shared" ref="B49:B56" si="1">C49+0.1</f>
        <v>1.1200000000000001</v>
      </c>
      <c r="C49" s="497">
        <v>1.02</v>
      </c>
      <c r="D49" s="496" t="s">
        <v>97</v>
      </c>
      <c r="E49" s="499"/>
      <c r="F49" s="494"/>
      <c r="G49" s="495"/>
      <c r="H49" s="489"/>
      <c r="I49" s="489"/>
      <c r="J49" s="489"/>
      <c r="K49" s="489"/>
      <c r="L49" s="489"/>
      <c r="M49" s="489"/>
      <c r="N49" s="489"/>
      <c r="O49" s="489"/>
      <c r="P49" s="489"/>
    </row>
    <row r="50" spans="1:16" ht="13.8" thickBot="1" x14ac:dyDescent="0.3">
      <c r="A50" s="512" t="s">
        <v>1011</v>
      </c>
      <c r="B50" s="8">
        <f t="shared" si="1"/>
        <v>1.2400000000000002</v>
      </c>
      <c r="C50" s="497">
        <v>1.1400000000000001</v>
      </c>
      <c r="D50" s="496" t="s">
        <v>1012</v>
      </c>
      <c r="E50" s="528"/>
      <c r="F50" s="494"/>
      <c r="G50" s="495"/>
      <c r="H50" s="489"/>
      <c r="I50" s="489"/>
      <c r="J50" s="489"/>
      <c r="K50" s="489"/>
      <c r="L50" s="489"/>
      <c r="M50" s="489"/>
      <c r="N50" s="489"/>
      <c r="O50" s="489"/>
      <c r="P50" s="489"/>
    </row>
    <row r="51" spans="1:16" x14ac:dyDescent="0.25">
      <c r="A51" s="489"/>
      <c r="B51" s="489"/>
      <c r="C51" s="489"/>
      <c r="D51" s="489"/>
      <c r="E51" s="489"/>
      <c r="F51" s="494"/>
      <c r="G51" s="495"/>
      <c r="H51" s="489"/>
      <c r="I51" s="489"/>
      <c r="J51" s="489"/>
      <c r="K51" s="489"/>
      <c r="L51" s="489"/>
      <c r="M51" s="489"/>
      <c r="N51" s="489"/>
      <c r="O51" s="489"/>
      <c r="P51" s="489"/>
    </row>
    <row r="52" spans="1:16" x14ac:dyDescent="0.25">
      <c r="A52" s="496" t="s">
        <v>98</v>
      </c>
      <c r="B52" s="8">
        <f>C52+0.1</f>
        <v>0.82</v>
      </c>
      <c r="C52" s="532">
        <v>0.72</v>
      </c>
      <c r="D52" s="531" t="s">
        <v>99</v>
      </c>
      <c r="E52" s="531" t="s">
        <v>100</v>
      </c>
      <c r="F52" s="494"/>
      <c r="G52" s="495"/>
      <c r="H52" s="489"/>
      <c r="I52" s="489"/>
      <c r="J52" s="489"/>
      <c r="K52" s="489"/>
      <c r="L52" s="489"/>
      <c r="M52" s="489"/>
      <c r="N52" s="489"/>
      <c r="O52" s="489"/>
      <c r="P52" s="489"/>
    </row>
    <row r="53" spans="1:16" x14ac:dyDescent="0.25">
      <c r="A53" s="529" t="s">
        <v>103</v>
      </c>
      <c r="B53" s="8">
        <f t="shared" si="1"/>
        <v>0.79999999999999993</v>
      </c>
      <c r="C53" s="534">
        <v>0.7</v>
      </c>
      <c r="D53" s="531" t="s">
        <v>104</v>
      </c>
      <c r="E53" s="499"/>
      <c r="F53" s="494"/>
      <c r="G53" s="495"/>
      <c r="H53" s="489"/>
      <c r="I53" s="489"/>
      <c r="J53" s="489"/>
      <c r="K53" s="489"/>
      <c r="L53" s="489"/>
      <c r="M53" s="489"/>
      <c r="N53" s="489"/>
      <c r="O53" s="489"/>
      <c r="P53" s="489"/>
    </row>
    <row r="54" spans="1:16" ht="13.5" customHeight="1" x14ac:dyDescent="0.25">
      <c r="A54" s="496" t="s">
        <v>105</v>
      </c>
      <c r="B54" s="8">
        <f t="shared" si="1"/>
        <v>0.85</v>
      </c>
      <c r="C54" s="497">
        <v>0.75</v>
      </c>
      <c r="D54" s="496" t="s">
        <v>106</v>
      </c>
      <c r="E54" s="524"/>
      <c r="F54" s="494"/>
      <c r="G54" s="495"/>
      <c r="H54" s="489"/>
      <c r="I54" s="489"/>
      <c r="J54" s="489"/>
      <c r="K54" s="489"/>
      <c r="L54" s="489"/>
      <c r="M54" s="489"/>
      <c r="N54" s="489"/>
      <c r="O54" s="489"/>
      <c r="P54" s="489"/>
    </row>
    <row r="55" spans="1:16" ht="13.5" customHeight="1" x14ac:dyDescent="0.25">
      <c r="A55" s="512" t="s">
        <v>1013</v>
      </c>
      <c r="B55" s="8">
        <f t="shared" si="1"/>
        <v>0.83</v>
      </c>
      <c r="C55" s="534">
        <v>0.73</v>
      </c>
      <c r="D55" s="496" t="s">
        <v>107</v>
      </c>
      <c r="E55" s="524"/>
      <c r="F55" s="491"/>
      <c r="G55" s="495"/>
      <c r="H55" s="489"/>
      <c r="I55" s="489"/>
      <c r="J55" s="489"/>
      <c r="K55" s="489"/>
      <c r="L55" s="489"/>
      <c r="M55" s="489"/>
      <c r="N55" s="489"/>
      <c r="O55" s="489"/>
      <c r="P55" s="489"/>
    </row>
    <row r="56" spans="1:16" x14ac:dyDescent="0.25">
      <c r="A56" s="512" t="s">
        <v>1014</v>
      </c>
      <c r="B56" s="8">
        <f t="shared" si="1"/>
        <v>0.92999999999999994</v>
      </c>
      <c r="C56" s="534">
        <v>0.83</v>
      </c>
      <c r="D56" s="496" t="s">
        <v>108</v>
      </c>
      <c r="E56" s="524"/>
      <c r="F56" s="494"/>
      <c r="G56" s="495"/>
      <c r="H56" s="489"/>
      <c r="I56" s="489"/>
      <c r="J56" s="489"/>
      <c r="K56" s="489"/>
      <c r="L56" s="489"/>
      <c r="M56" s="489"/>
      <c r="N56" s="489"/>
      <c r="O56" s="489"/>
      <c r="P56" s="489"/>
    </row>
    <row r="57" spans="1:16" ht="13.8" thickBot="1" x14ac:dyDescent="0.3">
      <c r="A57" s="496" t="s">
        <v>110</v>
      </c>
      <c r="B57" s="8">
        <f>C57+0.15</f>
        <v>1.03</v>
      </c>
      <c r="C57" s="497">
        <v>0.88</v>
      </c>
      <c r="D57" s="531" t="s">
        <v>111</v>
      </c>
      <c r="E57" s="528"/>
      <c r="F57" s="494"/>
      <c r="G57" s="495"/>
      <c r="H57" s="489"/>
      <c r="I57" s="489"/>
      <c r="J57" s="489"/>
      <c r="K57" s="489"/>
      <c r="L57" s="489"/>
      <c r="M57" s="489"/>
      <c r="N57" s="489"/>
      <c r="O57" s="489"/>
      <c r="P57" s="489"/>
    </row>
    <row r="58" spans="1:16" x14ac:dyDescent="0.25">
      <c r="A58" s="496" t="s">
        <v>113</v>
      </c>
      <c r="B58" s="8">
        <f>C58+0.1</f>
        <v>1.1200000000000001</v>
      </c>
      <c r="C58" s="497">
        <v>1.02</v>
      </c>
      <c r="D58" s="496" t="s">
        <v>112</v>
      </c>
      <c r="E58" s="531" t="s">
        <v>109</v>
      </c>
      <c r="F58" s="494"/>
      <c r="G58" s="495"/>
      <c r="H58" s="489"/>
      <c r="I58" s="489"/>
      <c r="J58" s="489"/>
      <c r="K58" s="489"/>
      <c r="L58" s="489"/>
      <c r="M58" s="489"/>
      <c r="N58" s="489"/>
      <c r="O58" s="489"/>
      <c r="P58" s="489"/>
    </row>
    <row r="59" spans="1:16" ht="13.8" thickBot="1" x14ac:dyDescent="0.3">
      <c r="A59" s="553" t="s">
        <v>115</v>
      </c>
      <c r="B59" s="8">
        <f>C59+0.1</f>
        <v>1.29</v>
      </c>
      <c r="C59" s="554">
        <v>1.19</v>
      </c>
      <c r="D59" s="553" t="s">
        <v>114</v>
      </c>
      <c r="E59" s="528"/>
      <c r="F59" s="494"/>
      <c r="G59" s="495"/>
      <c r="H59" s="489"/>
      <c r="I59" s="489"/>
      <c r="J59" s="489"/>
      <c r="K59" s="489"/>
      <c r="L59" s="489"/>
      <c r="M59" s="489"/>
      <c r="N59" s="489"/>
      <c r="O59" s="489"/>
      <c r="P59" s="489"/>
    </row>
    <row r="60" spans="1:16" x14ac:dyDescent="0.25">
      <c r="A60" s="555"/>
      <c r="B60" s="509"/>
      <c r="C60" s="532"/>
      <c r="D60" s="555"/>
      <c r="E60" s="489"/>
      <c r="F60" s="494"/>
      <c r="G60" s="495"/>
      <c r="H60" s="489"/>
      <c r="I60" s="489"/>
      <c r="J60" s="489"/>
      <c r="K60" s="489"/>
      <c r="L60" s="489"/>
      <c r="M60" s="489"/>
      <c r="N60" s="489"/>
      <c r="O60" s="489"/>
      <c r="P60" s="489"/>
    </row>
    <row r="61" spans="1:16" x14ac:dyDescent="0.25">
      <c r="A61" s="556">
        <v>3</v>
      </c>
      <c r="B61" s="8">
        <f>C61+0.1</f>
        <v>0.75</v>
      </c>
      <c r="C61" s="497">
        <v>0.65</v>
      </c>
      <c r="D61" s="556" t="s">
        <v>117</v>
      </c>
      <c r="E61" s="531" t="s">
        <v>116</v>
      </c>
      <c r="F61" s="494"/>
      <c r="G61" s="495"/>
      <c r="H61" s="489"/>
      <c r="I61" s="489"/>
      <c r="J61" s="489"/>
      <c r="K61" s="489"/>
      <c r="L61" s="489"/>
      <c r="M61" s="489"/>
      <c r="N61" s="489"/>
      <c r="O61" s="489"/>
      <c r="P61" s="489"/>
    </row>
    <row r="62" spans="1:16" x14ac:dyDescent="0.25">
      <c r="A62" s="556" t="s">
        <v>118</v>
      </c>
      <c r="B62" s="8">
        <f>C62+0.1</f>
        <v>0.78</v>
      </c>
      <c r="C62" s="497">
        <v>0.68</v>
      </c>
      <c r="D62" s="512" t="s">
        <v>119</v>
      </c>
      <c r="E62" s="529"/>
      <c r="F62" s="494"/>
      <c r="G62" s="495"/>
      <c r="H62" s="489"/>
      <c r="I62" s="489"/>
      <c r="J62" s="489"/>
      <c r="K62" s="489"/>
      <c r="L62" s="489"/>
      <c r="M62" s="489"/>
      <c r="N62" s="489"/>
      <c r="O62" s="489"/>
      <c r="P62" s="489"/>
    </row>
    <row r="63" spans="1:16" x14ac:dyDescent="0.25">
      <c r="A63" s="496" t="s">
        <v>12</v>
      </c>
      <c r="B63" s="8">
        <f>C63+0.12</f>
        <v>0.9</v>
      </c>
      <c r="C63" s="497">
        <v>0.78</v>
      </c>
      <c r="D63" s="498" t="s">
        <v>1015</v>
      </c>
      <c r="E63" s="496"/>
      <c r="F63" s="494"/>
      <c r="G63" s="495"/>
      <c r="H63" s="489"/>
      <c r="I63" s="489"/>
      <c r="J63" s="489"/>
      <c r="K63" s="489"/>
      <c r="L63" s="489"/>
      <c r="M63" s="489"/>
      <c r="N63" s="489"/>
      <c r="O63" s="489"/>
      <c r="P63" s="489"/>
    </row>
    <row r="64" spans="1:16" x14ac:dyDescent="0.25">
      <c r="A64" s="496" t="s">
        <v>120</v>
      </c>
      <c r="B64" s="8">
        <f>C64+0.1</f>
        <v>0.80999999999999994</v>
      </c>
      <c r="C64" s="497">
        <v>0.71</v>
      </c>
      <c r="D64" s="498" t="s">
        <v>121</v>
      </c>
      <c r="E64" s="499"/>
      <c r="F64" s="494"/>
      <c r="G64" s="495"/>
      <c r="H64" s="489"/>
      <c r="I64" s="489"/>
      <c r="J64" s="489"/>
      <c r="K64" s="489"/>
      <c r="L64" s="489"/>
      <c r="M64" s="489"/>
      <c r="N64" s="489"/>
      <c r="O64" s="489"/>
      <c r="P64" s="489"/>
    </row>
    <row r="65" spans="1:16" x14ac:dyDescent="0.25">
      <c r="A65" s="498">
        <v>7</v>
      </c>
      <c r="B65" s="8">
        <f>C65+0.15</f>
        <v>1</v>
      </c>
      <c r="C65" s="497">
        <v>0.85</v>
      </c>
      <c r="D65" s="498">
        <v>720</v>
      </c>
      <c r="E65" s="499"/>
      <c r="F65" s="494"/>
      <c r="G65" s="495"/>
      <c r="H65" s="489"/>
      <c r="I65" s="489"/>
      <c r="J65" s="489"/>
      <c r="K65" s="489"/>
      <c r="L65" s="489"/>
      <c r="M65" s="489"/>
      <c r="N65" s="489"/>
      <c r="O65" s="489"/>
      <c r="P65" s="489"/>
    </row>
    <row r="66" spans="1:16" x14ac:dyDescent="0.25">
      <c r="A66" s="496" t="s">
        <v>122</v>
      </c>
      <c r="B66" s="8">
        <f>C66+0.15</f>
        <v>1.03</v>
      </c>
      <c r="C66" s="497">
        <v>0.88</v>
      </c>
      <c r="D66" s="498" t="s">
        <v>123</v>
      </c>
      <c r="E66" s="499"/>
      <c r="F66" s="494"/>
      <c r="G66" s="495"/>
      <c r="H66" s="489"/>
      <c r="I66" s="489"/>
      <c r="J66" s="489"/>
      <c r="K66" s="489"/>
      <c r="L66" s="489"/>
      <c r="M66" s="489"/>
      <c r="N66" s="489"/>
      <c r="O66" s="489"/>
      <c r="P66" s="489"/>
    </row>
    <row r="67" spans="1:16" ht="12.75" customHeight="1" x14ac:dyDescent="0.25">
      <c r="A67" s="496" t="s">
        <v>124</v>
      </c>
      <c r="B67" s="8">
        <f>C67+0.15</f>
        <v>1.06</v>
      </c>
      <c r="C67" s="497">
        <v>0.91</v>
      </c>
      <c r="D67" s="498" t="s">
        <v>125</v>
      </c>
      <c r="E67" s="499"/>
      <c r="F67" s="494"/>
      <c r="G67" s="495"/>
      <c r="H67" s="489"/>
      <c r="I67" s="489"/>
      <c r="J67" s="489"/>
      <c r="K67" s="489"/>
      <c r="L67" s="489"/>
      <c r="M67" s="489"/>
      <c r="N67" s="489"/>
      <c r="O67" s="489"/>
      <c r="P67" s="489"/>
    </row>
    <row r="68" spans="1:16" x14ac:dyDescent="0.25">
      <c r="A68" s="496" t="s">
        <v>15</v>
      </c>
      <c r="B68" s="8">
        <f>C68+0.17</f>
        <v>1.1499999999999999</v>
      </c>
      <c r="C68" s="497">
        <v>0.98</v>
      </c>
      <c r="D68" s="498" t="s">
        <v>1016</v>
      </c>
      <c r="E68" s="499"/>
      <c r="F68" s="494"/>
      <c r="G68" s="495"/>
      <c r="H68" s="489"/>
      <c r="I68" s="489"/>
      <c r="J68" s="489"/>
      <c r="K68" s="489"/>
      <c r="L68" s="489"/>
      <c r="M68" s="489"/>
      <c r="N68" s="489"/>
      <c r="O68" s="489"/>
      <c r="P68" s="489"/>
    </row>
    <row r="69" spans="1:16" x14ac:dyDescent="0.25">
      <c r="A69" s="498">
        <v>10</v>
      </c>
      <c r="B69" s="8">
        <f>C69+0.1</f>
        <v>1.1200000000000001</v>
      </c>
      <c r="C69" s="497">
        <v>1.02</v>
      </c>
      <c r="D69" s="498">
        <v>1080</v>
      </c>
      <c r="E69" s="499"/>
      <c r="F69" s="494"/>
      <c r="G69" s="495"/>
      <c r="H69" s="489"/>
      <c r="I69" s="489"/>
      <c r="J69" s="489"/>
      <c r="K69" s="489"/>
      <c r="L69" s="489"/>
      <c r="M69" s="489"/>
      <c r="N69" s="489"/>
      <c r="O69" s="489"/>
      <c r="P69" s="489"/>
    </row>
    <row r="70" spans="1:16" x14ac:dyDescent="0.25">
      <c r="A70" s="498" t="s">
        <v>126</v>
      </c>
      <c r="B70" s="8">
        <f>C70+0.1</f>
        <v>1.1500000000000001</v>
      </c>
      <c r="C70" s="497">
        <v>1.05</v>
      </c>
      <c r="D70" s="498" t="s">
        <v>127</v>
      </c>
      <c r="E70" s="499"/>
      <c r="F70" s="494"/>
      <c r="G70" s="495"/>
      <c r="H70" s="489"/>
      <c r="I70" s="489"/>
      <c r="J70" s="489"/>
      <c r="K70" s="489"/>
      <c r="L70" s="489"/>
      <c r="M70" s="489"/>
      <c r="N70" s="489"/>
      <c r="O70" s="489"/>
      <c r="P70" s="489"/>
    </row>
    <row r="71" spans="1:16" x14ac:dyDescent="0.25">
      <c r="A71" s="498" t="s">
        <v>128</v>
      </c>
      <c r="B71" s="8">
        <f>C71+0.1</f>
        <v>1.1800000000000002</v>
      </c>
      <c r="C71" s="497">
        <v>1.08</v>
      </c>
      <c r="D71" s="498" t="s">
        <v>129</v>
      </c>
      <c r="E71" s="499"/>
      <c r="F71" s="494"/>
      <c r="G71" s="495"/>
      <c r="H71" s="489"/>
      <c r="I71" s="489"/>
      <c r="J71" s="489"/>
      <c r="K71" s="489"/>
      <c r="L71" s="489"/>
      <c r="M71" s="489"/>
      <c r="N71" s="489"/>
      <c r="O71" s="489"/>
      <c r="P71" s="489"/>
    </row>
    <row r="72" spans="1:16" x14ac:dyDescent="0.25">
      <c r="A72" s="533" t="s">
        <v>18</v>
      </c>
      <c r="B72" s="8">
        <f>C72+0.12</f>
        <v>1.27</v>
      </c>
      <c r="C72" s="532">
        <v>1.1499999999999999</v>
      </c>
      <c r="D72" s="498" t="s">
        <v>130</v>
      </c>
      <c r="E72" s="499"/>
      <c r="F72" s="494"/>
      <c r="G72" s="495"/>
      <c r="H72" s="489"/>
      <c r="I72" s="489"/>
      <c r="J72" s="489"/>
      <c r="K72" s="489"/>
      <c r="L72" s="489"/>
      <c r="M72" s="489"/>
      <c r="N72" s="489"/>
      <c r="O72" s="489"/>
      <c r="P72" s="489"/>
    </row>
    <row r="73" spans="1:16" ht="13.8" thickBot="1" x14ac:dyDescent="0.3">
      <c r="A73" s="537" t="s">
        <v>33</v>
      </c>
      <c r="B73" s="526" t="s">
        <v>33</v>
      </c>
      <c r="C73" s="536" t="s">
        <v>33</v>
      </c>
      <c r="D73" s="537"/>
      <c r="E73" s="528"/>
      <c r="F73" s="494"/>
      <c r="G73" s="495"/>
      <c r="H73" s="489"/>
      <c r="I73" s="489"/>
      <c r="J73" s="489"/>
      <c r="K73" s="489"/>
      <c r="L73" s="489"/>
      <c r="M73" s="489"/>
      <c r="N73" s="489"/>
      <c r="O73" s="489"/>
      <c r="P73" s="489"/>
    </row>
    <row r="74" spans="1:16" x14ac:dyDescent="0.25">
      <c r="A74" s="531" t="s">
        <v>1017</v>
      </c>
      <c r="B74" s="509">
        <f>C74+0.1</f>
        <v>0.80999999999999994</v>
      </c>
      <c r="C74" s="532">
        <v>0.71</v>
      </c>
      <c r="D74" s="531" t="s">
        <v>131</v>
      </c>
      <c r="E74" s="557" t="s">
        <v>132</v>
      </c>
      <c r="F74" s="494"/>
      <c r="G74" s="495"/>
      <c r="H74" s="489"/>
      <c r="I74" s="489"/>
      <c r="J74" s="489"/>
      <c r="K74" s="489"/>
      <c r="L74" s="489"/>
      <c r="M74" s="489"/>
      <c r="N74" s="489"/>
      <c r="O74" s="489"/>
      <c r="P74" s="489"/>
    </row>
    <row r="75" spans="1:16" x14ac:dyDescent="0.25">
      <c r="A75" s="496" t="s">
        <v>1018</v>
      </c>
      <c r="B75" s="8">
        <f>C75+0.1</f>
        <v>0.84</v>
      </c>
      <c r="C75" s="532">
        <v>0.74</v>
      </c>
      <c r="D75" s="531" t="s">
        <v>133</v>
      </c>
      <c r="E75" s="499"/>
      <c r="F75" s="494"/>
      <c r="G75" s="495"/>
      <c r="H75" s="489"/>
      <c r="I75" s="489"/>
      <c r="J75" s="489"/>
      <c r="K75" s="489"/>
      <c r="L75" s="489"/>
      <c r="M75" s="489"/>
      <c r="N75" s="489"/>
      <c r="O75" s="489"/>
      <c r="P75" s="489"/>
    </row>
    <row r="76" spans="1:16" x14ac:dyDescent="0.25">
      <c r="A76" s="496" t="s">
        <v>1019</v>
      </c>
      <c r="B76" s="8">
        <f>C76+0.12</f>
        <v>0.96</v>
      </c>
      <c r="C76" s="497">
        <v>0.84</v>
      </c>
      <c r="D76" s="531" t="s">
        <v>134</v>
      </c>
      <c r="E76" s="499"/>
      <c r="F76" s="494"/>
      <c r="G76" s="495"/>
      <c r="H76" s="489"/>
      <c r="I76" s="489"/>
      <c r="J76" s="489"/>
      <c r="K76" s="489"/>
      <c r="L76" s="489"/>
      <c r="M76" s="489"/>
      <c r="N76" s="489"/>
      <c r="O76" s="489"/>
      <c r="P76" s="489"/>
    </row>
    <row r="77" spans="1:16" x14ac:dyDescent="0.25">
      <c r="A77" s="496" t="s">
        <v>1020</v>
      </c>
      <c r="B77" s="8">
        <f>C77+0.15</f>
        <v>0.98</v>
      </c>
      <c r="C77" s="497">
        <v>0.83</v>
      </c>
      <c r="D77" s="496" t="s">
        <v>135</v>
      </c>
      <c r="E77" s="499"/>
      <c r="F77" s="494"/>
      <c r="G77" s="495"/>
      <c r="H77" s="489"/>
      <c r="I77" s="489"/>
      <c r="J77" s="489"/>
      <c r="K77" s="489"/>
      <c r="L77" s="489"/>
      <c r="M77" s="489"/>
      <c r="N77" s="489"/>
      <c r="O77" s="489"/>
      <c r="P77" s="489"/>
    </row>
    <row r="78" spans="1:16" x14ac:dyDescent="0.25">
      <c r="A78" s="496" t="s">
        <v>1021</v>
      </c>
      <c r="B78" s="8">
        <f>C78+0.15</f>
        <v>1.01</v>
      </c>
      <c r="C78" s="497">
        <v>0.86</v>
      </c>
      <c r="D78" s="496" t="s">
        <v>136</v>
      </c>
      <c r="E78" s="499"/>
      <c r="F78" s="494"/>
      <c r="G78" s="495"/>
      <c r="H78" s="489"/>
      <c r="I78" s="489"/>
      <c r="J78" s="489"/>
      <c r="K78" s="489"/>
      <c r="L78" s="489"/>
      <c r="M78" s="489"/>
      <c r="N78" s="489"/>
      <c r="O78" s="489"/>
      <c r="P78" s="489"/>
    </row>
    <row r="79" spans="1:16" x14ac:dyDescent="0.25">
      <c r="A79" s="496" t="s">
        <v>1022</v>
      </c>
      <c r="B79" s="8">
        <f>C79+0.17</f>
        <v>1.1299999999999999</v>
      </c>
      <c r="C79" s="497">
        <v>0.96</v>
      </c>
      <c r="D79" s="496" t="s">
        <v>137</v>
      </c>
      <c r="E79" s="499"/>
      <c r="F79" s="494"/>
      <c r="G79" s="495"/>
      <c r="H79" s="489"/>
      <c r="I79" s="489"/>
      <c r="J79" s="489"/>
      <c r="K79" s="489"/>
      <c r="L79" s="489"/>
      <c r="M79" s="489"/>
      <c r="N79" s="489"/>
      <c r="O79" s="489"/>
      <c r="P79" s="489"/>
    </row>
    <row r="80" spans="1:16" x14ac:dyDescent="0.25">
      <c r="A80" s="529" t="s">
        <v>1023</v>
      </c>
      <c r="B80" s="8">
        <f>C80+0.1</f>
        <v>1.0900000000000001</v>
      </c>
      <c r="C80" s="530">
        <v>0.99</v>
      </c>
      <c r="D80" s="531" t="s">
        <v>27</v>
      </c>
      <c r="E80" s="558"/>
      <c r="F80" s="559"/>
      <c r="G80" s="495"/>
      <c r="H80" s="489"/>
      <c r="I80" s="489"/>
      <c r="J80" s="489"/>
      <c r="K80" s="489"/>
      <c r="L80" s="489"/>
      <c r="M80" s="489"/>
      <c r="N80" s="489"/>
      <c r="O80" s="489"/>
      <c r="P80" s="489"/>
    </row>
    <row r="81" spans="1:16" x14ac:dyDescent="0.25">
      <c r="A81" s="529" t="s">
        <v>1024</v>
      </c>
      <c r="B81" s="8">
        <f>C81+0.1</f>
        <v>1.1200000000000001</v>
      </c>
      <c r="C81" s="530">
        <v>1.02</v>
      </c>
      <c r="D81" s="531"/>
      <c r="E81" s="558"/>
      <c r="F81" s="559"/>
      <c r="G81" s="495"/>
      <c r="H81" s="489"/>
      <c r="I81" s="489"/>
      <c r="J81" s="489"/>
      <c r="K81" s="489"/>
      <c r="L81" s="489"/>
      <c r="M81" s="489"/>
      <c r="N81" s="489"/>
      <c r="O81" s="489"/>
      <c r="P81" s="489"/>
    </row>
    <row r="82" spans="1:16" x14ac:dyDescent="0.25">
      <c r="A82" s="529" t="s">
        <v>1025</v>
      </c>
      <c r="B82" s="8">
        <f>C82+0.12</f>
        <v>1.2400000000000002</v>
      </c>
      <c r="C82" s="530">
        <v>1.1200000000000001</v>
      </c>
      <c r="D82" s="531"/>
      <c r="E82" s="558"/>
      <c r="F82" s="559"/>
      <c r="G82" s="495"/>
      <c r="H82" s="489"/>
      <c r="I82" s="489"/>
      <c r="J82" s="489"/>
      <c r="K82" s="489"/>
      <c r="L82" s="489"/>
      <c r="M82" s="489"/>
      <c r="N82" s="489"/>
      <c r="O82" s="489"/>
      <c r="P82" s="489"/>
    </row>
    <row r="83" spans="1:16" x14ac:dyDescent="0.25">
      <c r="A83" s="529" t="s">
        <v>1026</v>
      </c>
      <c r="B83" s="8">
        <v>1.21</v>
      </c>
      <c r="C83" s="530">
        <v>1.1100000000000001</v>
      </c>
      <c r="D83" s="498"/>
      <c r="E83" s="558"/>
      <c r="F83" s="559"/>
      <c r="G83" s="495"/>
      <c r="H83" s="489"/>
      <c r="I83" s="489"/>
      <c r="J83" s="489"/>
      <c r="K83" s="489"/>
      <c r="L83" s="489"/>
      <c r="M83" s="489"/>
      <c r="N83" s="489"/>
      <c r="O83" s="489"/>
      <c r="P83" s="489"/>
    </row>
    <row r="84" spans="1:16" x14ac:dyDescent="0.25">
      <c r="A84" s="529" t="s">
        <v>1027</v>
      </c>
      <c r="B84" s="8">
        <v>1.24</v>
      </c>
      <c r="C84" s="530">
        <v>1.1399999999999999</v>
      </c>
      <c r="D84" s="498"/>
      <c r="E84" s="558"/>
      <c r="F84" s="559"/>
      <c r="G84" s="495"/>
      <c r="H84" s="489"/>
      <c r="I84" s="489"/>
      <c r="J84" s="489"/>
      <c r="K84" s="489"/>
      <c r="L84" s="489"/>
      <c r="M84" s="489"/>
      <c r="N84" s="489"/>
      <c r="O84" s="489"/>
      <c r="P84" s="489"/>
    </row>
    <row r="85" spans="1:16" x14ac:dyDescent="0.25">
      <c r="A85" s="529" t="s">
        <v>1028</v>
      </c>
      <c r="B85" s="8">
        <f>C85+0.1</f>
        <v>1.34</v>
      </c>
      <c r="C85" s="530">
        <v>1.24</v>
      </c>
      <c r="D85" s="498"/>
      <c r="E85" s="558"/>
      <c r="F85" s="559"/>
      <c r="G85" s="495"/>
      <c r="H85" s="489"/>
      <c r="I85" s="489"/>
      <c r="J85" s="489"/>
      <c r="K85" s="489"/>
      <c r="L85" s="489"/>
      <c r="M85" s="489"/>
      <c r="N85" s="489"/>
      <c r="O85" s="489"/>
      <c r="P85" s="489"/>
    </row>
    <row r="86" spans="1:16" x14ac:dyDescent="0.25">
      <c r="A86" s="529" t="s">
        <v>1029</v>
      </c>
      <c r="B86" s="8">
        <v>1.24</v>
      </c>
      <c r="C86" s="530">
        <v>1.1399999999999999</v>
      </c>
      <c r="D86" s="498"/>
      <c r="E86" s="558"/>
      <c r="F86" s="559"/>
      <c r="G86" s="495"/>
      <c r="H86" s="489"/>
      <c r="I86" s="489"/>
      <c r="J86" s="489"/>
      <c r="K86" s="489"/>
      <c r="L86" s="489"/>
      <c r="M86" s="489"/>
      <c r="N86" s="489"/>
      <c r="O86" s="489"/>
      <c r="P86" s="489"/>
    </row>
    <row r="87" spans="1:16" x14ac:dyDescent="0.25">
      <c r="A87" s="529"/>
      <c r="B87" s="8" t="s">
        <v>33</v>
      </c>
      <c r="C87" s="530"/>
      <c r="D87" s="498" t="s">
        <v>27</v>
      </c>
      <c r="E87" s="558"/>
      <c r="F87" s="559"/>
      <c r="G87" s="495"/>
      <c r="H87" s="489"/>
      <c r="I87" s="489"/>
      <c r="J87" s="489"/>
      <c r="K87" s="489"/>
      <c r="L87" s="489"/>
      <c r="M87" s="489"/>
      <c r="N87" s="489"/>
      <c r="O87" s="489"/>
      <c r="P87" s="489"/>
    </row>
    <row r="88" spans="1:16" x14ac:dyDescent="0.25">
      <c r="A88" s="529"/>
      <c r="B88" s="8" t="s">
        <v>33</v>
      </c>
      <c r="C88" s="530"/>
      <c r="D88" s="498"/>
      <c r="E88" s="558"/>
      <c r="F88" s="559"/>
      <c r="G88" s="495"/>
      <c r="H88" s="489"/>
      <c r="I88" s="489"/>
      <c r="J88" s="489"/>
      <c r="K88" s="489"/>
      <c r="L88" s="489"/>
      <c r="M88" s="489"/>
      <c r="N88" s="489"/>
      <c r="O88" s="489"/>
      <c r="P88" s="489"/>
    </row>
    <row r="89" spans="1:16" x14ac:dyDescent="0.25">
      <c r="A89" s="529"/>
      <c r="B89" s="8" t="s">
        <v>33</v>
      </c>
      <c r="C89" s="530"/>
      <c r="D89" s="498"/>
      <c r="E89" s="558"/>
      <c r="F89" s="559"/>
      <c r="G89" s="495"/>
      <c r="H89" s="489"/>
      <c r="I89" s="489"/>
      <c r="J89" s="489"/>
      <c r="K89" s="489"/>
      <c r="L89" s="489"/>
      <c r="M89" s="489"/>
      <c r="N89" s="489"/>
      <c r="O89" s="489"/>
      <c r="P89" s="489"/>
    </row>
    <row r="90" spans="1:16" x14ac:dyDescent="0.25">
      <c r="A90" s="529"/>
      <c r="B90" s="8" t="s">
        <v>33</v>
      </c>
      <c r="C90" s="530"/>
      <c r="D90" s="498"/>
      <c r="E90" s="558"/>
      <c r="F90" s="559"/>
      <c r="G90" s="495"/>
      <c r="H90" s="489"/>
      <c r="I90" s="489"/>
      <c r="J90" s="489"/>
      <c r="K90" s="489"/>
      <c r="L90" s="489"/>
      <c r="M90" s="489"/>
      <c r="N90" s="489"/>
      <c r="O90" s="489"/>
      <c r="P90" s="489"/>
    </row>
    <row r="91" spans="1:16" x14ac:dyDescent="0.25">
      <c r="A91" s="529"/>
      <c r="B91" s="8" t="s">
        <v>33</v>
      </c>
      <c r="C91" s="530"/>
      <c r="D91" s="498"/>
      <c r="E91" s="558"/>
      <c r="F91" s="559"/>
      <c r="G91" s="495"/>
      <c r="H91" s="489"/>
      <c r="I91" s="489"/>
      <c r="J91" s="489"/>
      <c r="K91" s="489"/>
      <c r="L91" s="489"/>
      <c r="M91" s="489"/>
      <c r="N91" s="489"/>
      <c r="O91" s="489"/>
      <c r="P91" s="489"/>
    </row>
    <row r="92" spans="1:16" x14ac:dyDescent="0.25">
      <c r="A92" s="529"/>
      <c r="B92" s="8" t="s">
        <v>33</v>
      </c>
      <c r="C92" s="530"/>
      <c r="D92" s="498" t="s">
        <v>27</v>
      </c>
      <c r="E92" s="558"/>
      <c r="F92" s="559"/>
      <c r="G92" s="495"/>
      <c r="H92" s="489"/>
      <c r="I92" s="489"/>
      <c r="J92" s="489"/>
      <c r="K92" s="489"/>
      <c r="L92" s="489"/>
      <c r="M92" s="489"/>
      <c r="N92" s="489"/>
      <c r="O92" s="489"/>
      <c r="P92" s="489"/>
    </row>
    <row r="93" spans="1:16" x14ac:dyDescent="0.25">
      <c r="A93" s="529" t="s">
        <v>33</v>
      </c>
      <c r="B93" s="8" t="s">
        <v>33</v>
      </c>
      <c r="C93" s="530" t="s">
        <v>33</v>
      </c>
      <c r="D93" s="498" t="s">
        <v>27</v>
      </c>
      <c r="E93" s="558"/>
      <c r="F93" s="559"/>
      <c r="G93" s="495"/>
      <c r="H93" s="489"/>
      <c r="I93" s="489"/>
      <c r="J93" s="489"/>
      <c r="K93" s="489"/>
      <c r="L93" s="489"/>
      <c r="M93" s="489"/>
      <c r="N93" s="489"/>
      <c r="O93" s="489"/>
      <c r="P93" s="489"/>
    </row>
    <row r="94" spans="1:16" x14ac:dyDescent="0.25">
      <c r="A94" s="529" t="s">
        <v>33</v>
      </c>
      <c r="B94" s="8" t="s">
        <v>33</v>
      </c>
      <c r="C94" s="530" t="s">
        <v>33</v>
      </c>
      <c r="D94" s="498" t="s">
        <v>27</v>
      </c>
      <c r="E94" s="558"/>
      <c r="F94" s="559"/>
      <c r="G94" s="495"/>
      <c r="H94" s="489"/>
      <c r="I94" s="489"/>
      <c r="J94" s="489"/>
      <c r="K94" s="489"/>
      <c r="L94" s="489"/>
      <c r="M94" s="489"/>
      <c r="N94" s="489"/>
      <c r="O94" s="489"/>
      <c r="P94" s="489"/>
    </row>
    <row r="95" spans="1:16" x14ac:dyDescent="0.25">
      <c r="A95" s="529" t="s">
        <v>33</v>
      </c>
      <c r="B95" s="8" t="s">
        <v>33</v>
      </c>
      <c r="C95" s="530" t="s">
        <v>33</v>
      </c>
      <c r="D95" s="498" t="s">
        <v>27</v>
      </c>
      <c r="E95" s="558"/>
      <c r="F95" s="559"/>
      <c r="G95" s="495"/>
      <c r="H95" s="489"/>
      <c r="I95" s="489"/>
      <c r="J95" s="489"/>
      <c r="K95" s="489"/>
      <c r="L95" s="489"/>
      <c r="M95" s="489"/>
      <c r="N95" s="489"/>
      <c r="O95" s="489"/>
      <c r="P95" s="489"/>
    </row>
    <row r="96" spans="1:16" x14ac:dyDescent="0.25">
      <c r="A96" s="529" t="s">
        <v>33</v>
      </c>
      <c r="B96" s="8" t="s">
        <v>33</v>
      </c>
      <c r="C96" s="530"/>
      <c r="D96" s="498" t="s">
        <v>27</v>
      </c>
      <c r="E96" s="558"/>
      <c r="F96" s="559"/>
      <c r="G96" s="495"/>
      <c r="H96" s="489"/>
      <c r="I96" s="489"/>
      <c r="J96" s="489"/>
      <c r="K96" s="489"/>
      <c r="L96" s="489"/>
      <c r="M96" s="489"/>
      <c r="N96" s="489"/>
      <c r="O96" s="489"/>
      <c r="P96" s="489"/>
    </row>
    <row r="97" spans="1:16" x14ac:dyDescent="0.25">
      <c r="A97" s="529"/>
      <c r="B97" s="8" t="s">
        <v>33</v>
      </c>
      <c r="C97" s="530"/>
      <c r="D97" s="498" t="s">
        <v>27</v>
      </c>
      <c r="E97" s="558"/>
      <c r="F97" s="559"/>
      <c r="G97" s="495"/>
      <c r="H97" s="489"/>
      <c r="I97" s="489"/>
      <c r="J97" s="489"/>
      <c r="K97" s="489"/>
      <c r="L97" s="489"/>
      <c r="M97" s="489"/>
      <c r="N97" s="489"/>
      <c r="O97" s="489"/>
      <c r="P97" s="489"/>
    </row>
    <row r="98" spans="1:16" x14ac:dyDescent="0.25">
      <c r="A98" s="529"/>
      <c r="B98" s="8" t="s">
        <v>33</v>
      </c>
      <c r="C98" s="530"/>
      <c r="D98" s="498" t="s">
        <v>27</v>
      </c>
      <c r="E98" s="558"/>
      <c r="F98" s="559"/>
      <c r="G98" s="495"/>
      <c r="H98" s="489"/>
      <c r="I98" s="489"/>
      <c r="J98" s="489"/>
      <c r="K98" s="489"/>
      <c r="L98" s="489"/>
      <c r="M98" s="489"/>
      <c r="N98" s="489"/>
      <c r="O98" s="489"/>
      <c r="P98" s="489"/>
    </row>
    <row r="99" spans="1:16" x14ac:dyDescent="0.25">
      <c r="A99" s="529"/>
      <c r="B99" s="8" t="s">
        <v>33</v>
      </c>
      <c r="C99" s="530"/>
      <c r="D99" s="498" t="s">
        <v>27</v>
      </c>
      <c r="E99" s="558"/>
      <c r="F99" s="559"/>
      <c r="G99" s="495"/>
      <c r="H99" s="489"/>
      <c r="I99" s="489"/>
      <c r="J99" s="489"/>
      <c r="K99" s="489"/>
      <c r="L99" s="489"/>
      <c r="M99" s="489"/>
      <c r="N99" s="489"/>
      <c r="O99" s="489"/>
      <c r="P99" s="489"/>
    </row>
    <row r="100" spans="1:16" x14ac:dyDescent="0.25">
      <c r="A100" s="529"/>
      <c r="B100" s="8" t="s">
        <v>33</v>
      </c>
      <c r="C100" s="530"/>
      <c r="D100" s="498" t="s">
        <v>27</v>
      </c>
      <c r="E100" s="558"/>
      <c r="F100" s="559"/>
      <c r="G100" s="495"/>
      <c r="H100" s="489"/>
      <c r="I100" s="489"/>
      <c r="J100" s="489"/>
      <c r="K100" s="489"/>
      <c r="L100" s="489"/>
      <c r="M100" s="489"/>
      <c r="N100" s="489"/>
      <c r="O100" s="489"/>
      <c r="P100" s="489"/>
    </row>
    <row r="101" spans="1:16" x14ac:dyDescent="0.25">
      <c r="A101" s="529"/>
      <c r="B101" s="8" t="s">
        <v>33</v>
      </c>
      <c r="C101" s="530"/>
      <c r="D101" s="498" t="s">
        <v>27</v>
      </c>
      <c r="E101" s="558"/>
      <c r="F101" s="559"/>
      <c r="G101" s="495"/>
      <c r="H101" s="489"/>
      <c r="I101" s="489"/>
      <c r="J101" s="489"/>
      <c r="K101" s="489"/>
      <c r="L101" s="489"/>
      <c r="M101" s="489"/>
      <c r="N101" s="489"/>
      <c r="O101" s="489"/>
      <c r="P101" s="489"/>
    </row>
    <row r="102" spans="1:16" x14ac:dyDescent="0.25">
      <c r="A102" s="529"/>
      <c r="B102" s="8" t="s">
        <v>33</v>
      </c>
      <c r="C102" s="530"/>
      <c r="D102" s="498" t="s">
        <v>27</v>
      </c>
      <c r="E102" s="558"/>
      <c r="F102" s="559"/>
      <c r="G102" s="495"/>
      <c r="H102" s="489"/>
      <c r="I102" s="489"/>
      <c r="J102" s="489"/>
      <c r="K102" s="489"/>
      <c r="L102" s="489"/>
      <c r="M102" s="489"/>
      <c r="N102" s="489"/>
      <c r="O102" s="489"/>
      <c r="P102" s="489"/>
    </row>
    <row r="103" spans="1:16" x14ac:dyDescent="0.25">
      <c r="A103" s="529"/>
      <c r="B103" s="8" t="s">
        <v>33</v>
      </c>
      <c r="C103" s="530"/>
      <c r="D103" s="498" t="s">
        <v>27</v>
      </c>
      <c r="E103" s="558"/>
      <c r="F103" s="559"/>
      <c r="G103" s="495"/>
      <c r="H103" s="489"/>
      <c r="I103" s="489"/>
      <c r="J103" s="489"/>
      <c r="K103" s="489"/>
      <c r="L103" s="489"/>
      <c r="M103" s="489"/>
      <c r="N103" s="489"/>
      <c r="O103" s="489"/>
      <c r="P103" s="489"/>
    </row>
    <row r="104" spans="1:16" x14ac:dyDescent="0.25">
      <c r="A104" s="529"/>
      <c r="B104" s="8" t="s">
        <v>33</v>
      </c>
      <c r="C104" s="530"/>
      <c r="D104" s="498" t="s">
        <v>27</v>
      </c>
      <c r="E104" s="558"/>
      <c r="F104" s="559"/>
      <c r="G104" s="495"/>
      <c r="H104" s="489"/>
      <c r="I104" s="489"/>
      <c r="J104" s="489"/>
      <c r="K104" s="489"/>
      <c r="L104" s="489"/>
      <c r="M104" s="489"/>
      <c r="N104" s="489"/>
      <c r="O104" s="489"/>
      <c r="P104" s="489"/>
    </row>
    <row r="105" spans="1:16" x14ac:dyDescent="0.25">
      <c r="A105" s="529"/>
      <c r="B105" s="8" t="s">
        <v>33</v>
      </c>
      <c r="C105" s="530"/>
      <c r="D105" s="498" t="s">
        <v>27</v>
      </c>
      <c r="E105" s="558"/>
      <c r="F105" s="559"/>
      <c r="G105" s="495"/>
      <c r="H105" s="489"/>
      <c r="I105" s="489"/>
      <c r="J105" s="489"/>
      <c r="K105" s="489"/>
      <c r="L105" s="489"/>
      <c r="M105" s="489"/>
      <c r="N105" s="489"/>
      <c r="O105" s="489"/>
      <c r="P105" s="489"/>
    </row>
    <row r="106" spans="1:16" x14ac:dyDescent="0.25">
      <c r="A106" s="529"/>
      <c r="B106" s="8" t="s">
        <v>33</v>
      </c>
      <c r="C106" s="530"/>
      <c r="D106" s="498" t="s">
        <v>27</v>
      </c>
      <c r="E106" s="558"/>
      <c r="F106" s="559"/>
      <c r="G106" s="495"/>
      <c r="H106" s="489"/>
      <c r="I106" s="489"/>
      <c r="J106" s="489"/>
      <c r="K106" s="489"/>
      <c r="L106" s="489"/>
      <c r="M106" s="489"/>
      <c r="N106" s="489"/>
      <c r="O106" s="489"/>
      <c r="P106" s="489"/>
    </row>
    <row r="107" spans="1:16" x14ac:dyDescent="0.25">
      <c r="A107" s="529"/>
      <c r="B107" s="8" t="s">
        <v>33</v>
      </c>
      <c r="C107" s="530"/>
      <c r="D107" s="498" t="s">
        <v>27</v>
      </c>
      <c r="E107" s="558"/>
      <c r="F107" s="559"/>
      <c r="G107" s="495"/>
      <c r="H107" s="489"/>
      <c r="I107" s="489"/>
      <c r="J107" s="489"/>
      <c r="K107" s="489"/>
      <c r="L107" s="489"/>
      <c r="M107" s="489"/>
      <c r="N107" s="489"/>
      <c r="O107" s="489"/>
      <c r="P107" s="489"/>
    </row>
    <row r="108" spans="1:16" x14ac:dyDescent="0.25">
      <c r="A108" s="529"/>
      <c r="B108" s="8" t="s">
        <v>33</v>
      </c>
      <c r="C108" s="530"/>
      <c r="D108" s="498" t="s">
        <v>27</v>
      </c>
      <c r="E108" s="558"/>
      <c r="F108" s="559"/>
      <c r="G108" s="495"/>
      <c r="H108" s="489"/>
      <c r="I108" s="489"/>
      <c r="J108" s="489"/>
      <c r="K108" s="489"/>
      <c r="L108" s="489"/>
      <c r="M108" s="489"/>
      <c r="N108" s="489"/>
      <c r="O108" s="489"/>
      <c r="P108" s="489"/>
    </row>
    <row r="109" spans="1:16" x14ac:dyDescent="0.25">
      <c r="A109" s="529"/>
      <c r="B109" s="8" t="s">
        <v>33</v>
      </c>
      <c r="C109" s="530"/>
      <c r="D109" s="498" t="s">
        <v>27</v>
      </c>
      <c r="E109" s="558"/>
      <c r="F109" s="559"/>
      <c r="G109" s="495"/>
      <c r="H109" s="489"/>
      <c r="I109" s="489"/>
      <c r="J109" s="489"/>
      <c r="K109" s="489"/>
      <c r="L109" s="489"/>
      <c r="M109" s="489"/>
      <c r="N109" s="489"/>
      <c r="O109" s="489"/>
      <c r="P109" s="489"/>
    </row>
    <row r="110" spans="1:16" x14ac:dyDescent="0.25">
      <c r="A110" s="529"/>
      <c r="B110" s="8" t="s">
        <v>33</v>
      </c>
      <c r="C110" s="530"/>
      <c r="D110" s="498" t="s">
        <v>27</v>
      </c>
      <c r="E110" s="558"/>
      <c r="F110" s="559"/>
      <c r="G110" s="495"/>
      <c r="H110" s="489"/>
      <c r="I110" s="489"/>
      <c r="J110" s="489"/>
      <c r="K110" s="489"/>
      <c r="L110" s="489"/>
      <c r="M110" s="489"/>
      <c r="N110" s="489"/>
      <c r="O110" s="489"/>
      <c r="P110" s="489"/>
    </row>
  </sheetData>
  <sheetProtection selectLockedCells="1" selectUnlockedCells="1"/>
  <pageMargins left="0.77013888888888893" right="0.2361111111111111" top="0.59027777777777779" bottom="1.1812499999999999" header="0.51180555555555551" footer="0.51180555555555551"/>
  <pageSetup paperSize="9" scale="95"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13">
    <pageSetUpPr fitToPage="1"/>
  </sheetPr>
  <dimension ref="A1:AJ192"/>
  <sheetViews>
    <sheetView workbookViewId="0">
      <selection activeCell="AN119" sqref="AN119"/>
    </sheetView>
  </sheetViews>
  <sheetFormatPr defaultColWidth="9.109375" defaultRowHeight="9.6" x14ac:dyDescent="0.25"/>
  <cols>
    <col min="1" max="1" width="3" style="460" customWidth="1"/>
    <col min="2" max="2" width="2.88671875" style="460" customWidth="1"/>
    <col min="3" max="7" width="2.33203125" style="460" customWidth="1"/>
    <col min="8" max="8" width="4.33203125" style="461" customWidth="1"/>
    <col min="9" max="9" width="2.109375" style="460" customWidth="1"/>
    <col min="10" max="10" width="3.33203125" style="460" customWidth="1"/>
    <col min="11" max="13" width="4.44140625" style="460" customWidth="1"/>
    <col min="14" max="14" width="4.109375" style="460" customWidth="1"/>
    <col min="15" max="15" width="4.88671875" style="460" customWidth="1"/>
    <col min="16" max="16" width="5.44140625" style="460" customWidth="1"/>
    <col min="17" max="17" width="7.88671875" style="460" customWidth="1"/>
    <col min="18" max="18" width="3.109375" style="460" customWidth="1"/>
    <col min="19" max="20" width="4.5546875" style="460" customWidth="1"/>
    <col min="21" max="22" width="4.44140625" style="460" customWidth="1"/>
    <col min="23" max="23" width="5" style="460" customWidth="1"/>
    <col min="24" max="24" width="5.109375" style="460" customWidth="1"/>
    <col min="25" max="25" width="8.44140625" style="460" customWidth="1"/>
    <col min="26" max="26" width="3.5546875" style="460" customWidth="1"/>
    <col min="27" max="27" width="5.109375" style="460" customWidth="1"/>
    <col min="28" max="28" width="4.88671875" style="460" customWidth="1"/>
    <col min="29" max="29" width="5" style="460" customWidth="1"/>
    <col min="30" max="30" width="4.6640625" style="460" customWidth="1"/>
    <col min="31" max="31" width="4.88671875" style="460" customWidth="1"/>
    <col min="32" max="32" width="5.33203125" style="460" customWidth="1"/>
    <col min="33" max="16384" width="9.109375" style="460"/>
  </cols>
  <sheetData>
    <row r="1" spans="1:32" ht="17.399999999999999" x14ac:dyDescent="0.3">
      <c r="B1" s="462"/>
      <c r="P1" s="463"/>
    </row>
    <row r="2" spans="1:32" ht="12.75" customHeight="1" x14ac:dyDescent="0.3">
      <c r="B2" s="462" t="str">
        <f>Сор_Р!F3</f>
        <v>ЧЕМПИОНАТ САНКТ-ПЕТЕРБУРГА</v>
      </c>
      <c r="AF2" s="465"/>
    </row>
    <row r="3" spans="1:32" ht="12.75" customHeight="1" x14ac:dyDescent="0.3">
      <c r="B3" s="462" t="str">
        <f>Сор_Р!F4</f>
        <v>ГЛК "Красное Озеро", дер. Васильево, Приозерский р-н, Ленингадская обл., 01 апреля 2022г., 12:00</v>
      </c>
    </row>
    <row r="4" spans="1:32" ht="12.75" customHeight="1" x14ac:dyDescent="0.25">
      <c r="A4" s="608"/>
      <c r="B4" s="608"/>
      <c r="C4" s="608" t="s">
        <v>425</v>
      </c>
      <c r="D4" s="608"/>
      <c r="E4" s="608"/>
      <c r="F4" s="608"/>
      <c r="G4" s="608"/>
      <c r="H4" s="464" t="s">
        <v>424</v>
      </c>
      <c r="I4" s="608"/>
      <c r="M4" s="464" t="s">
        <v>1062</v>
      </c>
      <c r="Y4" s="466" t="s">
        <v>279</v>
      </c>
      <c r="Z4" s="466" t="s">
        <v>281</v>
      </c>
      <c r="AA4" s="467"/>
      <c r="AB4" s="468"/>
      <c r="AC4" s="468"/>
      <c r="AD4" s="469"/>
      <c r="AE4" s="466" t="s">
        <v>426</v>
      </c>
      <c r="AF4" s="470"/>
    </row>
    <row r="5" spans="1:32" ht="12.75" customHeight="1" x14ac:dyDescent="0.25">
      <c r="A5" s="608" t="s">
        <v>427</v>
      </c>
      <c r="B5" s="608"/>
      <c r="C5" s="608"/>
      <c r="D5" s="608"/>
      <c r="E5" s="608"/>
      <c r="F5" s="608"/>
      <c r="G5" s="608"/>
      <c r="H5" s="609"/>
      <c r="I5" s="608"/>
      <c r="Y5" s="471" t="s">
        <v>429</v>
      </c>
      <c r="Z5" s="471" t="s">
        <v>430</v>
      </c>
      <c r="AA5" s="471" t="s">
        <v>431</v>
      </c>
      <c r="AB5" s="472" t="s">
        <v>432</v>
      </c>
      <c r="AC5" s="471" t="s">
        <v>10</v>
      </c>
      <c r="AD5" s="472" t="s">
        <v>433</v>
      </c>
      <c r="AE5" s="471" t="s">
        <v>369</v>
      </c>
      <c r="AF5" s="470"/>
    </row>
    <row r="6" spans="1:32" ht="12.75" customHeight="1" x14ac:dyDescent="0.25">
      <c r="A6" s="608">
        <v>1</v>
      </c>
      <c r="B6" s="610" t="str">
        <f>Рез_Муж!B79</f>
        <v>нн1</v>
      </c>
      <c r="C6" s="611" t="str">
        <f>Рез_Муж!D79</f>
        <v>фамилия1</v>
      </c>
      <c r="D6" s="608"/>
      <c r="E6" s="608"/>
      <c r="F6" s="608"/>
      <c r="G6" s="608"/>
      <c r="H6" s="611" t="str">
        <f>Рез_Муж!G79</f>
        <v>г1</v>
      </c>
      <c r="I6" s="608"/>
      <c r="J6" s="460" t="s">
        <v>428</v>
      </c>
      <c r="S6" s="460" t="s">
        <v>457</v>
      </c>
      <c r="AA6" s="74"/>
      <c r="AB6" s="475"/>
      <c r="AC6" s="470"/>
      <c r="AD6" s="470"/>
      <c r="AE6" s="470"/>
      <c r="AF6" s="470"/>
    </row>
    <row r="7" spans="1:32" ht="20.100000000000001" customHeight="1" x14ac:dyDescent="0.2">
      <c r="A7" s="608"/>
      <c r="B7" s="609"/>
      <c r="C7" s="609"/>
      <c r="D7" s="609"/>
      <c r="E7" s="609"/>
      <c r="F7" s="609"/>
      <c r="G7" s="609"/>
      <c r="H7" s="461" t="s">
        <v>1053</v>
      </c>
      <c r="I7" s="608">
        <v>1</v>
      </c>
      <c r="J7" s="624" t="str">
        <f>AI50</f>
        <v>нн1</v>
      </c>
      <c r="K7" s="614" t="str">
        <f>AJ50</f>
        <v>фамилия1</v>
      </c>
      <c r="L7" s="615"/>
      <c r="M7" s="615"/>
      <c r="N7" s="615"/>
      <c r="O7" s="615"/>
      <c r="P7" s="619"/>
    </row>
    <row r="8" spans="1:32" ht="20.100000000000001" customHeight="1" x14ac:dyDescent="0.25">
      <c r="A8" s="608"/>
      <c r="B8" s="608"/>
      <c r="C8" s="608"/>
      <c r="D8" s="608"/>
      <c r="E8" s="608"/>
      <c r="F8" s="608"/>
      <c r="G8" s="608"/>
      <c r="H8" s="609"/>
      <c r="I8" s="608"/>
      <c r="J8" s="616" t="s">
        <v>448</v>
      </c>
      <c r="K8" s="618"/>
      <c r="L8" s="472"/>
      <c r="M8" s="472"/>
      <c r="N8" s="472"/>
      <c r="O8" s="472"/>
      <c r="P8" s="472">
        <f>SUM(K8:O8)</f>
        <v>0</v>
      </c>
      <c r="R8" s="461" t="s">
        <v>1056</v>
      </c>
    </row>
    <row r="9" spans="1:32" ht="3.75" customHeight="1" x14ac:dyDescent="0.2">
      <c r="A9" s="608">
        <v>16</v>
      </c>
      <c r="B9" s="610" t="str">
        <f>Рез_Муж!B109</f>
        <v>нн16</v>
      </c>
      <c r="C9" s="611" t="str">
        <f>Рез_Муж!D109</f>
        <v>фамилия16</v>
      </c>
      <c r="D9" s="608"/>
      <c r="E9" s="608"/>
      <c r="F9" s="608"/>
      <c r="G9" s="608"/>
      <c r="H9" s="611" t="str">
        <f>Рез_Муж!G109</f>
        <v>г16</v>
      </c>
      <c r="I9" s="608"/>
      <c r="Q9" s="480"/>
    </row>
    <row r="10" spans="1:32" ht="20.100000000000001" customHeight="1" x14ac:dyDescent="0.2">
      <c r="A10" s="608"/>
      <c r="B10" s="609"/>
      <c r="C10" s="609"/>
      <c r="D10" s="609"/>
      <c r="E10" s="609"/>
      <c r="F10" s="609"/>
      <c r="G10" s="609"/>
      <c r="H10" s="609">
        <f>SUM(C10:G10)</f>
        <v>0</v>
      </c>
      <c r="I10" s="608"/>
      <c r="Q10" s="476"/>
      <c r="R10" s="613"/>
      <c r="S10" s="614"/>
      <c r="T10" s="615"/>
      <c r="U10" s="615"/>
      <c r="V10" s="615"/>
      <c r="W10" s="615"/>
      <c r="X10" s="620"/>
    </row>
    <row r="11" spans="1:32" ht="20.100000000000001" customHeight="1" x14ac:dyDescent="0.25">
      <c r="A11" s="608"/>
      <c r="B11" s="608"/>
      <c r="C11" s="608"/>
      <c r="D11" s="608"/>
      <c r="E11" s="608"/>
      <c r="F11" s="608"/>
      <c r="G11" s="608"/>
      <c r="H11" s="609"/>
      <c r="I11" s="608"/>
      <c r="Q11" s="480"/>
      <c r="R11" s="617" t="s">
        <v>19</v>
      </c>
      <c r="S11" s="472"/>
      <c r="T11" s="472"/>
      <c r="U11" s="472"/>
      <c r="V11" s="472"/>
      <c r="W11" s="472"/>
      <c r="X11" s="472">
        <f>SUM(S11:W11)</f>
        <v>0</v>
      </c>
    </row>
    <row r="12" spans="1:32" ht="3.75" customHeight="1" x14ac:dyDescent="0.2">
      <c r="A12" s="608">
        <v>9</v>
      </c>
      <c r="B12" s="610" t="str">
        <f>Рез_Муж!B95</f>
        <v>нн9</v>
      </c>
      <c r="C12" s="611" t="str">
        <f>Рез_Муж!D95</f>
        <v>фамилия9</v>
      </c>
      <c r="D12" s="608"/>
      <c r="E12" s="608"/>
      <c r="F12" s="608"/>
      <c r="G12" s="608"/>
      <c r="H12" s="611" t="str">
        <f>Рез_Муж!G95</f>
        <v>г9</v>
      </c>
      <c r="I12" s="608"/>
      <c r="Q12" s="480"/>
      <c r="Y12" s="480"/>
    </row>
    <row r="13" spans="1:32" ht="20.100000000000001" customHeight="1" x14ac:dyDescent="0.2">
      <c r="A13" s="608"/>
      <c r="B13" s="609"/>
      <c r="C13" s="609"/>
      <c r="D13" s="609"/>
      <c r="E13" s="609"/>
      <c r="F13" s="609"/>
      <c r="G13" s="609"/>
      <c r="H13" s="609">
        <f>SUM(C13:G13)</f>
        <v>0</v>
      </c>
      <c r="I13" s="608">
        <v>8</v>
      </c>
      <c r="J13" s="624" t="str">
        <f>AI57</f>
        <v>нн8</v>
      </c>
      <c r="K13" s="625" t="str">
        <f>AJ57</f>
        <v>фамилия8</v>
      </c>
      <c r="L13" s="615"/>
      <c r="M13" s="615"/>
      <c r="N13" s="615"/>
      <c r="O13" s="615"/>
      <c r="P13" s="620"/>
      <c r="Y13" s="480"/>
    </row>
    <row r="14" spans="1:32" ht="20.100000000000001" customHeight="1" x14ac:dyDescent="0.25">
      <c r="A14" s="608"/>
      <c r="B14" s="608"/>
      <c r="C14" s="608"/>
      <c r="D14" s="608"/>
      <c r="E14" s="608"/>
      <c r="F14" s="608"/>
      <c r="G14" s="608"/>
      <c r="H14" s="609"/>
      <c r="I14" s="608"/>
      <c r="J14" s="617" t="s">
        <v>19</v>
      </c>
      <c r="K14" s="618"/>
      <c r="L14" s="472"/>
      <c r="M14" s="472"/>
      <c r="N14" s="472"/>
      <c r="O14" s="472"/>
      <c r="P14" s="472">
        <f>SUM(K14:O14)</f>
        <v>0</v>
      </c>
      <c r="Y14" s="480"/>
    </row>
    <row r="15" spans="1:32" ht="3" customHeight="1" x14ac:dyDescent="0.2">
      <c r="A15" s="608">
        <v>8</v>
      </c>
      <c r="B15" s="610" t="str">
        <f>Рез_Муж!B93</f>
        <v>нн8</v>
      </c>
      <c r="C15" s="611" t="str">
        <f>Рез_Муж!D93</f>
        <v>фамилия8</v>
      </c>
      <c r="D15" s="608"/>
      <c r="E15" s="608"/>
      <c r="F15" s="608"/>
      <c r="G15" s="608"/>
      <c r="H15" s="611" t="str">
        <f>Рез_Муж!G93</f>
        <v>г8</v>
      </c>
      <c r="I15" s="608"/>
      <c r="Y15" s="480"/>
    </row>
    <row r="16" spans="1:32" ht="3.75" customHeight="1" x14ac:dyDescent="0.25">
      <c r="A16" s="608"/>
      <c r="B16" s="609"/>
      <c r="C16" s="609"/>
      <c r="D16" s="609"/>
      <c r="E16" s="609"/>
      <c r="F16" s="609"/>
      <c r="G16" s="609"/>
      <c r="H16" s="609">
        <f>SUM(C16:G16)</f>
        <v>0</v>
      </c>
      <c r="I16" s="608"/>
      <c r="Y16" s="476"/>
    </row>
    <row r="17" spans="1:32" ht="3" customHeight="1" x14ac:dyDescent="0.25">
      <c r="A17" s="608"/>
      <c r="B17" s="608"/>
      <c r="C17" s="608"/>
      <c r="D17" s="608"/>
      <c r="E17" s="608"/>
      <c r="F17" s="608"/>
      <c r="G17" s="608"/>
      <c r="H17" s="609"/>
      <c r="I17" s="608"/>
      <c r="Y17" s="480"/>
      <c r="Z17" s="480"/>
    </row>
    <row r="18" spans="1:32" ht="15.75" customHeight="1" x14ac:dyDescent="0.2">
      <c r="A18" s="608">
        <v>5</v>
      </c>
      <c r="B18" s="610" t="str">
        <f>Рез_Муж!B87</f>
        <v>нн5</v>
      </c>
      <c r="C18" s="611" t="str">
        <f>Рез_Муж!D87</f>
        <v>фамилия5</v>
      </c>
      <c r="D18" s="608"/>
      <c r="E18" s="608"/>
      <c r="F18" s="608"/>
      <c r="G18" s="608"/>
      <c r="H18" s="611" t="str">
        <f>Рез_Муж!G87</f>
        <v>г5</v>
      </c>
      <c r="I18" s="608"/>
      <c r="Y18" s="480"/>
      <c r="Z18" s="480"/>
    </row>
    <row r="19" spans="1:32" ht="20.100000000000001" customHeight="1" x14ac:dyDescent="0.2">
      <c r="A19" s="608"/>
      <c r="B19" s="609"/>
      <c r="C19" s="609"/>
      <c r="D19" s="609"/>
      <c r="E19" s="609"/>
      <c r="F19" s="609"/>
      <c r="G19" s="609"/>
      <c r="H19" s="461" t="s">
        <v>1054</v>
      </c>
      <c r="I19" s="608">
        <v>5</v>
      </c>
      <c r="J19" s="624" t="str">
        <f>AI54</f>
        <v>нн5</v>
      </c>
      <c r="K19" s="625" t="str">
        <f>AJ54</f>
        <v>фамилия5</v>
      </c>
      <c r="L19" s="615"/>
      <c r="M19" s="615"/>
      <c r="N19" s="615"/>
      <c r="O19" s="615"/>
      <c r="P19" s="621"/>
      <c r="Y19" s="480"/>
      <c r="Z19" s="480"/>
    </row>
    <row r="20" spans="1:32" ht="20.100000000000001" customHeight="1" x14ac:dyDescent="0.25">
      <c r="A20" s="608"/>
      <c r="B20" s="608"/>
      <c r="C20" s="608"/>
      <c r="D20" s="608"/>
      <c r="E20" s="608"/>
      <c r="F20" s="608"/>
      <c r="G20" s="608"/>
      <c r="H20" s="609"/>
      <c r="I20" s="608"/>
      <c r="J20" s="616" t="s">
        <v>448</v>
      </c>
      <c r="K20" s="618"/>
      <c r="L20" s="472"/>
      <c r="M20" s="472"/>
      <c r="N20" s="472"/>
      <c r="O20" s="472"/>
      <c r="P20" s="472">
        <f>SUM(K20:O20)</f>
        <v>0</v>
      </c>
      <c r="Y20" s="480"/>
      <c r="Z20" s="480"/>
      <c r="AF20" s="461"/>
    </row>
    <row r="21" spans="1:32" ht="3.75" customHeight="1" x14ac:dyDescent="0.2">
      <c r="A21" s="608">
        <v>12</v>
      </c>
      <c r="B21" s="610" t="str">
        <f>Рез_Муж!B101</f>
        <v>нн12</v>
      </c>
      <c r="C21" s="611" t="str">
        <f>Рез_Муж!D101</f>
        <v>фамилия12</v>
      </c>
      <c r="D21" s="608"/>
      <c r="E21" s="608"/>
      <c r="F21" s="608"/>
      <c r="G21" s="608"/>
      <c r="H21" s="611" t="str">
        <f>Рез_Муж!G101</f>
        <v>г12</v>
      </c>
      <c r="I21" s="608"/>
      <c r="Q21" s="480"/>
      <c r="Y21" s="480"/>
      <c r="Z21" s="480"/>
    </row>
    <row r="22" spans="1:32" ht="20.100000000000001" customHeight="1" x14ac:dyDescent="0.2">
      <c r="A22" s="608"/>
      <c r="B22" s="609"/>
      <c r="C22" s="609"/>
      <c r="D22" s="609"/>
      <c r="E22" s="609"/>
      <c r="F22" s="609"/>
      <c r="G22" s="609"/>
      <c r="H22" s="609">
        <f>SUM(C22:G22)</f>
        <v>0</v>
      </c>
      <c r="I22" s="608"/>
      <c r="Q22" s="476"/>
      <c r="R22" s="613"/>
      <c r="S22" s="614"/>
      <c r="T22" s="615"/>
      <c r="U22" s="615"/>
      <c r="V22" s="615"/>
      <c r="W22" s="615"/>
      <c r="X22" s="621"/>
      <c r="Z22" s="480"/>
      <c r="AF22" s="461"/>
    </row>
    <row r="23" spans="1:32" ht="20.100000000000001" customHeight="1" x14ac:dyDescent="0.25">
      <c r="A23" s="608"/>
      <c r="B23" s="608"/>
      <c r="C23" s="608"/>
      <c r="D23" s="608"/>
      <c r="E23" s="608"/>
      <c r="F23" s="608"/>
      <c r="G23" s="608"/>
      <c r="H23" s="609"/>
      <c r="I23" s="608"/>
      <c r="Q23" s="480"/>
      <c r="R23" s="616" t="s">
        <v>448</v>
      </c>
      <c r="S23" s="472"/>
      <c r="T23" s="472"/>
      <c r="U23" s="472"/>
      <c r="V23" s="472"/>
      <c r="W23" s="472"/>
      <c r="X23" s="472">
        <f>SUM(S23:W23)</f>
        <v>0</v>
      </c>
      <c r="Z23" s="480"/>
      <c r="AA23" s="460" t="s">
        <v>1050</v>
      </c>
    </row>
    <row r="24" spans="1:32" ht="4.5" customHeight="1" x14ac:dyDescent="0.2">
      <c r="A24" s="608">
        <v>13</v>
      </c>
      <c r="B24" s="610" t="str">
        <f>Рез_Муж!B103</f>
        <v>нн13</v>
      </c>
      <c r="C24" s="611" t="str">
        <f>Рез_Муж!D103</f>
        <v>фамилия13</v>
      </c>
      <c r="D24" s="608"/>
      <c r="E24" s="608"/>
      <c r="F24" s="608"/>
      <c r="G24" s="608"/>
      <c r="H24" s="611" t="str">
        <f>Рез_Муж!G103</f>
        <v>г13</v>
      </c>
      <c r="I24" s="608"/>
      <c r="Q24" s="480"/>
      <c r="Z24" s="480"/>
    </row>
    <row r="25" spans="1:32" ht="20.100000000000001" customHeight="1" x14ac:dyDescent="0.2">
      <c r="A25" s="608"/>
      <c r="B25" s="609"/>
      <c r="C25" s="609"/>
      <c r="D25" s="609"/>
      <c r="E25" s="609"/>
      <c r="F25" s="609"/>
      <c r="G25" s="609"/>
      <c r="H25" s="609">
        <f>SUM(C25:G25)</f>
        <v>0</v>
      </c>
      <c r="I25" s="608">
        <v>4</v>
      </c>
      <c r="J25" s="624" t="str">
        <f>AI53</f>
        <v>нн4</v>
      </c>
      <c r="K25" s="625" t="str">
        <f>AJ53</f>
        <v>фамилия4</v>
      </c>
      <c r="L25" s="615"/>
      <c r="M25" s="615"/>
      <c r="N25" s="615"/>
      <c r="O25" s="615"/>
      <c r="P25" s="621"/>
      <c r="Z25" s="476"/>
    </row>
    <row r="26" spans="1:32" ht="20.100000000000001" customHeight="1" x14ac:dyDescent="0.2">
      <c r="A26" s="608"/>
      <c r="B26" s="608"/>
      <c r="C26" s="608"/>
      <c r="D26" s="608"/>
      <c r="E26" s="608"/>
      <c r="F26" s="608"/>
      <c r="G26" s="608"/>
      <c r="H26" s="609"/>
      <c r="I26" s="608"/>
      <c r="J26" s="617" t="s">
        <v>19</v>
      </c>
      <c r="K26" s="618"/>
      <c r="L26" s="472"/>
      <c r="M26" s="472"/>
      <c r="N26" s="472"/>
      <c r="O26" s="472"/>
      <c r="P26" s="472">
        <f>SUM(K26:O26)</f>
        <v>0</v>
      </c>
      <c r="Z26" s="613"/>
      <c r="AA26" s="614"/>
      <c r="AB26" s="615"/>
      <c r="AC26" s="615"/>
      <c r="AD26" s="615"/>
      <c r="AE26" s="615"/>
      <c r="AF26" s="621"/>
    </row>
    <row r="27" spans="1:32" ht="20.100000000000001" customHeight="1" x14ac:dyDescent="0.2">
      <c r="A27" s="608">
        <v>4</v>
      </c>
      <c r="B27" s="610" t="str">
        <f>Рез_Муж!B85</f>
        <v>нн4</v>
      </c>
      <c r="C27" s="611" t="str">
        <f>Рез_Муж!D85</f>
        <v>фамилия4</v>
      </c>
      <c r="D27" s="608"/>
      <c r="E27" s="608"/>
      <c r="F27" s="608"/>
      <c r="G27" s="608"/>
      <c r="H27" s="611" t="str">
        <f>Рез_Муж!G85</f>
        <v>г4</v>
      </c>
      <c r="I27" s="608"/>
      <c r="Z27" s="616" t="s">
        <v>448</v>
      </c>
      <c r="AA27" s="472"/>
      <c r="AB27" s="472"/>
      <c r="AC27" s="472"/>
      <c r="AD27" s="472"/>
      <c r="AE27" s="472"/>
      <c r="AF27" s="472">
        <f>SUM(AA27:AE27)</f>
        <v>0</v>
      </c>
    </row>
    <row r="28" spans="1:32" ht="4.5" customHeight="1" x14ac:dyDescent="0.25">
      <c r="A28" s="608"/>
      <c r="B28" s="609"/>
      <c r="C28" s="612"/>
      <c r="D28" s="609"/>
      <c r="E28" s="609"/>
      <c r="F28" s="609"/>
      <c r="G28" s="609"/>
      <c r="H28" s="609">
        <f>SUM(C28:G28)</f>
        <v>0</v>
      </c>
      <c r="I28" s="608"/>
    </row>
    <row r="29" spans="1:32" ht="3" customHeight="1" x14ac:dyDescent="0.25">
      <c r="A29" s="608"/>
      <c r="B29" s="608"/>
      <c r="C29" s="608"/>
      <c r="D29" s="608"/>
      <c r="E29" s="608"/>
      <c r="F29" s="608"/>
      <c r="G29" s="608"/>
      <c r="H29" s="609"/>
      <c r="I29" s="608"/>
    </row>
    <row r="30" spans="1:32" ht="20.100000000000001" customHeight="1" x14ac:dyDescent="0.2">
      <c r="A30" s="608">
        <v>3</v>
      </c>
      <c r="B30" s="610" t="str">
        <f>Рез_Муж!B83</f>
        <v>нн3</v>
      </c>
      <c r="C30" s="611" t="str">
        <f>Рез_Муж!D83</f>
        <v>фамилия3</v>
      </c>
      <c r="D30" s="608"/>
      <c r="E30" s="608"/>
      <c r="F30" s="608"/>
      <c r="G30" s="608"/>
      <c r="H30" s="611" t="str">
        <f>Рез_Муж!G83</f>
        <v>г3</v>
      </c>
      <c r="I30" s="608"/>
      <c r="Z30" s="613"/>
      <c r="AA30" s="614"/>
      <c r="AB30" s="615"/>
      <c r="AC30" s="615"/>
      <c r="AD30" s="615"/>
      <c r="AE30" s="615"/>
      <c r="AF30" s="619"/>
    </row>
    <row r="31" spans="1:32" ht="20.100000000000001" customHeight="1" x14ac:dyDescent="0.2">
      <c r="A31" s="608"/>
      <c r="B31" s="609"/>
      <c r="C31" s="609"/>
      <c r="D31" s="609"/>
      <c r="E31" s="609"/>
      <c r="F31" s="609"/>
      <c r="G31" s="609"/>
      <c r="H31" s="461" t="s">
        <v>1055</v>
      </c>
      <c r="I31" s="608">
        <v>3</v>
      </c>
      <c r="J31" s="624" t="str">
        <f>AI52</f>
        <v>нн3</v>
      </c>
      <c r="K31" s="625" t="str">
        <f>AJ52</f>
        <v>фамилия3</v>
      </c>
      <c r="L31" s="615"/>
      <c r="M31" s="615"/>
      <c r="N31" s="615"/>
      <c r="O31" s="615"/>
      <c r="P31" s="619"/>
      <c r="Z31" s="617" t="s">
        <v>19</v>
      </c>
      <c r="AA31" s="472"/>
      <c r="AB31" s="472"/>
      <c r="AC31" s="472"/>
      <c r="AD31" s="472"/>
      <c r="AE31" s="472"/>
      <c r="AF31" s="472">
        <f>SUM(AA31:AE31)</f>
        <v>0</v>
      </c>
    </row>
    <row r="32" spans="1:32" ht="20.100000000000001" customHeight="1" x14ac:dyDescent="0.25">
      <c r="A32" s="608"/>
      <c r="B32" s="608"/>
      <c r="C32" s="608"/>
      <c r="D32" s="608"/>
      <c r="E32" s="608"/>
      <c r="F32" s="608"/>
      <c r="G32" s="608"/>
      <c r="H32" s="609"/>
      <c r="I32" s="608"/>
      <c r="J32" s="616" t="s">
        <v>448</v>
      </c>
      <c r="K32" s="618"/>
      <c r="L32" s="472"/>
      <c r="M32" s="472"/>
      <c r="N32" s="472"/>
      <c r="O32" s="472"/>
      <c r="P32" s="472">
        <f>SUM(K32:O32)</f>
        <v>0</v>
      </c>
      <c r="R32" s="461" t="s">
        <v>1057</v>
      </c>
      <c r="Z32" s="484"/>
    </row>
    <row r="33" spans="1:32" ht="3.75" customHeight="1" x14ac:dyDescent="0.2">
      <c r="A33" s="608">
        <v>14</v>
      </c>
      <c r="B33" s="610" t="str">
        <f>Рез_Муж!B105</f>
        <v>нн14</v>
      </c>
      <c r="C33" s="611" t="str">
        <f>Рез_Муж!D105</f>
        <v>фамилия14</v>
      </c>
      <c r="D33" s="608"/>
      <c r="E33" s="608"/>
      <c r="F33" s="608"/>
      <c r="G33" s="608"/>
      <c r="H33" s="611" t="str">
        <f>Рез_Муж!G105</f>
        <v>г14</v>
      </c>
      <c r="I33" s="608"/>
      <c r="Q33" s="480"/>
      <c r="Z33" s="480"/>
    </row>
    <row r="34" spans="1:32" ht="20.100000000000001" customHeight="1" x14ac:dyDescent="0.2">
      <c r="A34" s="608"/>
      <c r="B34" s="609"/>
      <c r="C34" s="609"/>
      <c r="D34" s="609"/>
      <c r="E34" s="609"/>
      <c r="F34" s="609"/>
      <c r="G34" s="609"/>
      <c r="H34" s="609">
        <f>SUM(C34:G34)</f>
        <v>0</v>
      </c>
      <c r="I34" s="608"/>
      <c r="Q34" s="476"/>
      <c r="R34" s="613"/>
      <c r="S34" s="614"/>
      <c r="T34" s="615"/>
      <c r="U34" s="615"/>
      <c r="V34" s="615"/>
      <c r="W34" s="615"/>
      <c r="X34" s="619"/>
      <c r="Z34" s="480"/>
    </row>
    <row r="35" spans="1:32" ht="20.100000000000001" customHeight="1" x14ac:dyDescent="0.25">
      <c r="A35" s="608"/>
      <c r="B35" s="608"/>
      <c r="C35" s="608"/>
      <c r="D35" s="608"/>
      <c r="E35" s="608"/>
      <c r="F35" s="608"/>
      <c r="G35" s="608"/>
      <c r="H35" s="609"/>
      <c r="I35" s="608"/>
      <c r="Q35" s="480"/>
      <c r="R35" s="617" t="s">
        <v>19</v>
      </c>
      <c r="S35" s="472"/>
      <c r="T35" s="472"/>
      <c r="U35" s="472"/>
      <c r="V35" s="472"/>
      <c r="W35" s="472"/>
      <c r="X35" s="472">
        <f>SUM(S35:W35)</f>
        <v>0</v>
      </c>
      <c r="Z35" s="480"/>
    </row>
    <row r="36" spans="1:32" ht="3.75" customHeight="1" x14ac:dyDescent="0.2">
      <c r="A36" s="608">
        <v>11</v>
      </c>
      <c r="B36" s="610" t="str">
        <f>Рез_Муж!B99</f>
        <v>нн11</v>
      </c>
      <c r="C36" s="611" t="str">
        <f>Рез_Муж!D99</f>
        <v>фамилия11</v>
      </c>
      <c r="D36" s="608"/>
      <c r="E36" s="608"/>
      <c r="F36" s="608"/>
      <c r="G36" s="608"/>
      <c r="H36" s="611" t="str">
        <f>Рез_Муж!G99</f>
        <v>г11</v>
      </c>
      <c r="I36" s="608"/>
      <c r="Q36" s="480"/>
      <c r="Y36" s="480"/>
      <c r="Z36" s="480"/>
    </row>
    <row r="37" spans="1:32" ht="20.100000000000001" customHeight="1" x14ac:dyDescent="0.2">
      <c r="A37" s="608"/>
      <c r="B37" s="609"/>
      <c r="C37" s="609"/>
      <c r="D37" s="609"/>
      <c r="E37" s="609"/>
      <c r="F37" s="609"/>
      <c r="G37" s="609"/>
      <c r="H37" s="609">
        <f>SUM(C37:G37)</f>
        <v>0</v>
      </c>
      <c r="I37" s="608">
        <v>6</v>
      </c>
      <c r="J37" s="624" t="str">
        <f>AI55</f>
        <v>нн6</v>
      </c>
      <c r="K37" s="625" t="str">
        <f>AJ55</f>
        <v>фамилия6</v>
      </c>
      <c r="L37" s="615"/>
      <c r="M37" s="615"/>
      <c r="N37" s="615"/>
      <c r="O37" s="615"/>
      <c r="P37" s="619"/>
      <c r="Y37" s="480"/>
      <c r="Z37" s="480"/>
    </row>
    <row r="38" spans="1:32" ht="20.100000000000001" customHeight="1" x14ac:dyDescent="0.25">
      <c r="A38" s="608"/>
      <c r="B38" s="608"/>
      <c r="C38" s="608"/>
      <c r="D38" s="608"/>
      <c r="E38" s="608"/>
      <c r="F38" s="608"/>
      <c r="G38" s="608"/>
      <c r="H38" s="609"/>
      <c r="I38" s="608"/>
      <c r="J38" s="617" t="s">
        <v>19</v>
      </c>
      <c r="K38" s="618"/>
      <c r="L38" s="472"/>
      <c r="M38" s="472"/>
      <c r="N38" s="472"/>
      <c r="O38" s="472"/>
      <c r="P38" s="472">
        <f>SUM(K38:O38)</f>
        <v>0</v>
      </c>
      <c r="Y38" s="480"/>
      <c r="Z38" s="480"/>
      <c r="AA38" s="460" t="s">
        <v>1051</v>
      </c>
    </row>
    <row r="39" spans="1:32" ht="4.5" customHeight="1" x14ac:dyDescent="0.2">
      <c r="A39" s="608">
        <v>6</v>
      </c>
      <c r="B39" s="610" t="str">
        <f>Рез_Муж!B89</f>
        <v>нн6</v>
      </c>
      <c r="C39" s="611" t="str">
        <f>Рез_Муж!D89</f>
        <v>фамилия6</v>
      </c>
      <c r="D39" s="608"/>
      <c r="E39" s="608"/>
      <c r="F39" s="608"/>
      <c r="G39" s="608"/>
      <c r="H39" s="611" t="str">
        <f>Рез_Муж!G89</f>
        <v>г6</v>
      </c>
      <c r="I39" s="608"/>
      <c r="Y39" s="480"/>
      <c r="Z39" s="480"/>
    </row>
    <row r="40" spans="1:32" ht="2.25" customHeight="1" x14ac:dyDescent="0.25">
      <c r="A40" s="608"/>
      <c r="B40" s="609"/>
      <c r="C40" s="609"/>
      <c r="D40" s="609"/>
      <c r="E40" s="609"/>
      <c r="F40" s="609"/>
      <c r="G40" s="609"/>
      <c r="H40" s="609">
        <f>SUM(C40:G40)</f>
        <v>0</v>
      </c>
      <c r="I40" s="608"/>
      <c r="Y40" s="476"/>
      <c r="Z40" s="480"/>
    </row>
    <row r="41" spans="1:32" ht="19.5" customHeight="1" x14ac:dyDescent="0.25">
      <c r="A41" s="608"/>
      <c r="B41" s="608"/>
      <c r="C41" s="608"/>
      <c r="D41" s="608"/>
      <c r="E41" s="608"/>
      <c r="F41" s="608"/>
      <c r="G41" s="608"/>
      <c r="H41" s="609"/>
      <c r="I41" s="608"/>
      <c r="Y41" s="480"/>
    </row>
    <row r="42" spans="1:32" ht="20.100000000000001" customHeight="1" x14ac:dyDescent="0.2">
      <c r="A42" s="608">
        <v>7</v>
      </c>
      <c r="B42" s="610" t="str">
        <f>Рез_Муж!B91</f>
        <v>нн7</v>
      </c>
      <c r="C42" s="611" t="str">
        <f>Рез_Муж!D91</f>
        <v>фамилия7</v>
      </c>
      <c r="D42" s="608"/>
      <c r="E42" s="608"/>
      <c r="F42" s="608"/>
      <c r="G42" s="608"/>
      <c r="H42" s="611" t="str">
        <f>Рез_Муж!G91</f>
        <v>г7</v>
      </c>
      <c r="I42" s="608"/>
      <c r="Y42" s="480"/>
      <c r="Z42" s="613"/>
      <c r="AA42" s="614"/>
      <c r="AB42" s="615"/>
      <c r="AC42" s="615"/>
      <c r="AD42" s="615"/>
      <c r="AE42" s="615"/>
      <c r="AF42" s="621"/>
    </row>
    <row r="43" spans="1:32" ht="20.100000000000001" customHeight="1" x14ac:dyDescent="0.2">
      <c r="A43" s="608"/>
      <c r="B43" s="609"/>
      <c r="C43" s="609"/>
      <c r="D43" s="609"/>
      <c r="E43" s="609"/>
      <c r="F43" s="609"/>
      <c r="G43" s="609"/>
      <c r="H43" s="461" t="s">
        <v>1052</v>
      </c>
      <c r="I43" s="608">
        <v>7</v>
      </c>
      <c r="J43" s="624" t="str">
        <f>AI56</f>
        <v>нн7</v>
      </c>
      <c r="K43" s="625" t="str">
        <f>AJ56</f>
        <v>фамилия7</v>
      </c>
      <c r="L43" s="615"/>
      <c r="M43" s="615"/>
      <c r="N43" s="615"/>
      <c r="O43" s="615"/>
      <c r="P43" s="621"/>
      <c r="Y43" s="480"/>
      <c r="Z43" s="616" t="s">
        <v>448</v>
      </c>
      <c r="AA43" s="472"/>
      <c r="AB43" s="472"/>
      <c r="AC43" s="472"/>
      <c r="AD43" s="472"/>
      <c r="AE43" s="472"/>
      <c r="AF43" s="472">
        <f>SUM(AA43:AE43)</f>
        <v>0</v>
      </c>
    </row>
    <row r="44" spans="1:32" ht="20.100000000000001" customHeight="1" x14ac:dyDescent="0.25">
      <c r="A44" s="608"/>
      <c r="B44" s="608"/>
      <c r="C44" s="608"/>
      <c r="D44" s="608"/>
      <c r="E44" s="608"/>
      <c r="F44" s="608"/>
      <c r="G44" s="608"/>
      <c r="H44" s="609"/>
      <c r="I44" s="608"/>
      <c r="J44" s="616" t="s">
        <v>448</v>
      </c>
      <c r="K44" s="618"/>
      <c r="L44" s="472"/>
      <c r="M44" s="472"/>
      <c r="N44" s="472"/>
      <c r="O44" s="472"/>
      <c r="P44" s="472">
        <f>SUM(K44:O44)</f>
        <v>0</v>
      </c>
      <c r="Y44" s="480"/>
    </row>
    <row r="45" spans="1:32" ht="3" customHeight="1" x14ac:dyDescent="0.2">
      <c r="A45" s="608">
        <v>10</v>
      </c>
      <c r="B45" s="610" t="str">
        <f>Рез_Муж!B97</f>
        <v>нн10</v>
      </c>
      <c r="C45" s="611" t="str">
        <f>Рез_Муж!D97</f>
        <v>фамилия10</v>
      </c>
      <c r="D45" s="608"/>
      <c r="E45" s="608"/>
      <c r="F45" s="608"/>
      <c r="G45" s="608"/>
      <c r="H45" s="611" t="str">
        <f>Рез_Муж!G97</f>
        <v>г10</v>
      </c>
      <c r="I45" s="608"/>
      <c r="Q45" s="480"/>
      <c r="Y45" s="480"/>
    </row>
    <row r="46" spans="1:32" ht="20.100000000000001" customHeight="1" x14ac:dyDescent="0.2">
      <c r="A46" s="608"/>
      <c r="B46" s="609"/>
      <c r="C46" s="609"/>
      <c r="D46" s="609"/>
      <c r="E46" s="609"/>
      <c r="F46" s="609"/>
      <c r="G46" s="609"/>
      <c r="H46" s="609">
        <f>SUM(C46:G46)</f>
        <v>0</v>
      </c>
      <c r="I46" s="608"/>
      <c r="Q46" s="476"/>
      <c r="R46" s="613"/>
      <c r="S46" s="614"/>
      <c r="T46" s="615"/>
      <c r="U46" s="615"/>
      <c r="V46" s="615"/>
      <c r="W46" s="615"/>
      <c r="X46" s="619"/>
      <c r="Z46" s="613"/>
      <c r="AA46" s="614"/>
      <c r="AB46" s="615"/>
      <c r="AC46" s="615"/>
      <c r="AD46" s="615"/>
      <c r="AE46" s="615"/>
      <c r="AF46" s="619"/>
    </row>
    <row r="47" spans="1:32" ht="20.100000000000001" customHeight="1" x14ac:dyDescent="0.25">
      <c r="A47" s="608"/>
      <c r="B47" s="608"/>
      <c r="C47" s="608"/>
      <c r="D47" s="608"/>
      <c r="E47" s="608"/>
      <c r="F47" s="608"/>
      <c r="G47" s="608"/>
      <c r="H47" s="609"/>
      <c r="I47" s="608"/>
      <c r="Q47" s="480"/>
      <c r="R47" s="616" t="s">
        <v>448</v>
      </c>
      <c r="S47" s="472"/>
      <c r="T47" s="472"/>
      <c r="U47" s="472"/>
      <c r="V47" s="472"/>
      <c r="W47" s="472"/>
      <c r="X47" s="472">
        <f>SUM(S47:W47)</f>
        <v>0</v>
      </c>
      <c r="Z47" s="617" t="s">
        <v>19</v>
      </c>
      <c r="AA47" s="472"/>
      <c r="AB47" s="472"/>
      <c r="AC47" s="472"/>
      <c r="AD47" s="472"/>
      <c r="AE47" s="472"/>
      <c r="AF47" s="472">
        <f>SUM(AA47:AE47)</f>
        <v>0</v>
      </c>
    </row>
    <row r="48" spans="1:32" ht="3.75" customHeight="1" x14ac:dyDescent="0.2">
      <c r="A48" s="608">
        <v>15</v>
      </c>
      <c r="B48" s="610" t="str">
        <f>Рез_Муж!B107</f>
        <v>нн15</v>
      </c>
      <c r="C48" s="611" t="str">
        <f>Рез_Муж!D107</f>
        <v>фамилия15</v>
      </c>
      <c r="D48" s="608"/>
      <c r="E48" s="608"/>
      <c r="F48" s="608"/>
      <c r="G48" s="608"/>
      <c r="H48" s="611" t="str">
        <f>Рез_Муж!G107</f>
        <v>г15</v>
      </c>
      <c r="I48" s="608"/>
      <c r="Q48" s="480"/>
    </row>
    <row r="49" spans="1:36" ht="20.100000000000001" customHeight="1" x14ac:dyDescent="0.2">
      <c r="A49" s="608"/>
      <c r="B49" s="609"/>
      <c r="C49" s="609"/>
      <c r="D49" s="609"/>
      <c r="E49" s="609"/>
      <c r="F49" s="609"/>
      <c r="G49" s="609"/>
      <c r="H49" s="609">
        <f>SUM(C49:G49)</f>
        <v>0</v>
      </c>
      <c r="I49" s="608">
        <v>2</v>
      </c>
      <c r="J49" s="624" t="str">
        <f>AI51</f>
        <v>нн2</v>
      </c>
      <c r="K49" s="625" t="str">
        <f>AJ51</f>
        <v>фамилия2</v>
      </c>
      <c r="L49" s="615"/>
      <c r="M49" s="615"/>
      <c r="N49" s="615"/>
      <c r="O49" s="615"/>
      <c r="P49" s="619"/>
      <c r="AH49" s="460" t="s">
        <v>1048</v>
      </c>
      <c r="AI49" s="460" t="s">
        <v>374</v>
      </c>
      <c r="AJ49" s="460" t="s">
        <v>1049</v>
      </c>
    </row>
    <row r="50" spans="1:36" ht="20.100000000000001" customHeight="1" x14ac:dyDescent="0.25">
      <c r="A50" s="608"/>
      <c r="B50" s="608"/>
      <c r="C50" s="608"/>
      <c r="D50" s="608"/>
      <c r="E50" s="608"/>
      <c r="F50" s="608"/>
      <c r="G50" s="608"/>
      <c r="H50" s="609"/>
      <c r="I50" s="608"/>
      <c r="J50" s="617" t="s">
        <v>19</v>
      </c>
      <c r="K50" s="618"/>
      <c r="L50" s="472"/>
      <c r="M50" s="472"/>
      <c r="N50" s="472"/>
      <c r="O50" s="472"/>
      <c r="P50" s="472">
        <f>SUM(K50:O50)</f>
        <v>0</v>
      </c>
      <c r="AH50" s="460">
        <v>1</v>
      </c>
      <c r="AI50" s="460" t="s">
        <v>297</v>
      </c>
      <c r="AJ50" s="460" t="s">
        <v>299</v>
      </c>
    </row>
    <row r="51" spans="1:36" ht="12.75" customHeight="1" x14ac:dyDescent="0.2">
      <c r="A51" s="608">
        <v>2</v>
      </c>
      <c r="B51" s="610" t="str">
        <f>Рез_Муж!B81</f>
        <v>нн2</v>
      </c>
      <c r="C51" s="611" t="str">
        <f>Рез_Муж!D81</f>
        <v>фамилия2</v>
      </c>
      <c r="D51" s="608"/>
      <c r="E51" s="608"/>
      <c r="F51" s="608"/>
      <c r="G51" s="608"/>
      <c r="H51" s="611" t="str">
        <f>Рез_Муж!G81</f>
        <v>г2</v>
      </c>
      <c r="I51" s="608"/>
      <c r="AH51" s="460">
        <v>2</v>
      </c>
      <c r="AI51" s="460" t="s">
        <v>476</v>
      </c>
      <c r="AJ51" s="460" t="s">
        <v>478</v>
      </c>
    </row>
    <row r="52" spans="1:36" ht="12.75" customHeight="1" x14ac:dyDescent="0.25">
      <c r="A52" s="608"/>
      <c r="B52" s="609"/>
      <c r="C52" s="609"/>
      <c r="D52" s="609"/>
      <c r="E52" s="609"/>
      <c r="F52" s="609"/>
      <c r="G52" s="609"/>
      <c r="H52" s="609">
        <f>SUM(C52:G52)</f>
        <v>0</v>
      </c>
      <c r="I52" s="608"/>
      <c r="J52" s="460" t="s">
        <v>434</v>
      </c>
      <c r="AH52" s="460">
        <v>3</v>
      </c>
      <c r="AI52" s="460" t="s">
        <v>484</v>
      </c>
      <c r="AJ52" s="460" t="s">
        <v>486</v>
      </c>
    </row>
    <row r="53" spans="1:36" ht="12.75" customHeight="1" x14ac:dyDescent="0.25">
      <c r="A53" s="608"/>
      <c r="B53" s="608"/>
      <c r="C53" s="608"/>
      <c r="D53" s="608"/>
      <c r="E53" s="608"/>
      <c r="F53" s="608"/>
      <c r="G53" s="608"/>
      <c r="H53" s="609"/>
      <c r="I53" s="608"/>
      <c r="AH53" s="460">
        <v>4</v>
      </c>
      <c r="AI53" s="460" t="s">
        <v>493</v>
      </c>
      <c r="AJ53" s="460" t="s">
        <v>495</v>
      </c>
    </row>
    <row r="54" spans="1:36" ht="12.75" customHeight="1" x14ac:dyDescent="0.25">
      <c r="A54" s="608"/>
      <c r="B54" s="608" t="s">
        <v>435</v>
      </c>
      <c r="C54" s="608"/>
      <c r="D54" s="608"/>
      <c r="E54" s="608"/>
      <c r="F54" s="608"/>
      <c r="G54" s="608"/>
      <c r="H54" s="609"/>
      <c r="I54" s="608"/>
      <c r="AH54" s="460">
        <v>5</v>
      </c>
      <c r="AI54" s="460" t="s">
        <v>502</v>
      </c>
      <c r="AJ54" s="460" t="s">
        <v>504</v>
      </c>
    </row>
    <row r="55" spans="1:36" ht="12.75" customHeight="1" x14ac:dyDescent="0.25">
      <c r="AH55" s="460">
        <v>6</v>
      </c>
      <c r="AI55" s="460" t="s">
        <v>511</v>
      </c>
      <c r="AJ55" s="460" t="s">
        <v>513</v>
      </c>
    </row>
    <row r="56" spans="1:36" ht="12.75" customHeight="1" x14ac:dyDescent="0.25">
      <c r="B56" s="464"/>
      <c r="AH56" s="460">
        <v>7</v>
      </c>
      <c r="AI56" s="460" t="s">
        <v>520</v>
      </c>
      <c r="AJ56" s="460" t="s">
        <v>522</v>
      </c>
    </row>
    <row r="57" spans="1:36" ht="12.75" customHeight="1" x14ac:dyDescent="0.25">
      <c r="B57" s="464" t="str">
        <f>Сор_Анг!F3</f>
        <v>FIS  FREESTYLE  EUROPA  CUP</v>
      </c>
      <c r="R57" s="463" t="s">
        <v>423</v>
      </c>
      <c r="AF57" s="465"/>
      <c r="AH57" s="460">
        <v>8</v>
      </c>
      <c r="AI57" s="460" t="s">
        <v>529</v>
      </c>
      <c r="AJ57" s="460" t="s">
        <v>531</v>
      </c>
    </row>
    <row r="58" spans="1:36" ht="12.75" customHeight="1" x14ac:dyDescent="0.25">
      <c r="B58" s="464" t="str">
        <f>Сор_Анг!F4</f>
        <v>Krasnoe Ozero, Leningrad region, RUS, Date, Time</v>
      </c>
    </row>
    <row r="59" spans="1:36" ht="12.75" customHeight="1" x14ac:dyDescent="0.25">
      <c r="Z59" s="464"/>
      <c r="AF59" s="470"/>
    </row>
    <row r="60" spans="1:36" ht="12.75" customHeight="1" x14ac:dyDescent="0.25">
      <c r="A60" s="460" t="s">
        <v>427</v>
      </c>
      <c r="C60" s="460" t="s">
        <v>425</v>
      </c>
      <c r="Z60" s="464"/>
      <c r="AF60" s="470"/>
    </row>
    <row r="61" spans="1:36" ht="12.75" customHeight="1" x14ac:dyDescent="0.2">
      <c r="A61" s="460">
        <v>1</v>
      </c>
      <c r="B61" s="473">
        <f>Рез_Муж!AE79</f>
        <v>0</v>
      </c>
      <c r="C61" s="474">
        <f>Рез_Муж!AG79</f>
        <v>0</v>
      </c>
      <c r="D61" s="466"/>
      <c r="E61" s="466"/>
      <c r="F61" s="467"/>
      <c r="G61" s="469"/>
      <c r="H61" s="474">
        <f>Рез_Муж!AI79</f>
        <v>0</v>
      </c>
      <c r="K61" s="460" t="s">
        <v>428</v>
      </c>
      <c r="U61" s="461"/>
      <c r="Y61" s="466" t="s">
        <v>279</v>
      </c>
      <c r="Z61" s="466" t="s">
        <v>281</v>
      </c>
      <c r="AA61" s="467"/>
      <c r="AB61" s="468"/>
      <c r="AC61" s="468"/>
      <c r="AD61" s="469"/>
      <c r="AE61" s="466" t="s">
        <v>426</v>
      </c>
      <c r="AF61" s="470"/>
    </row>
    <row r="62" spans="1:36" ht="12.75" customHeight="1" x14ac:dyDescent="0.2">
      <c r="B62" s="471"/>
      <c r="C62" s="471"/>
      <c r="D62" s="471"/>
      <c r="E62" s="471"/>
      <c r="F62" s="471"/>
      <c r="G62" s="472"/>
      <c r="H62" s="471">
        <f>SUM(C62:G62)</f>
        <v>0</v>
      </c>
      <c r="I62" s="476">
        <v>1</v>
      </c>
      <c r="J62" s="477"/>
      <c r="K62" s="478"/>
      <c r="L62" s="466"/>
      <c r="M62" s="466"/>
      <c r="N62" s="467"/>
      <c r="O62" s="469"/>
      <c r="P62" s="10"/>
      <c r="Y62" s="471" t="s">
        <v>429</v>
      </c>
      <c r="Z62" s="471" t="s">
        <v>430</v>
      </c>
      <c r="AA62" s="471" t="s">
        <v>431</v>
      </c>
      <c r="AB62" s="472" t="s">
        <v>432</v>
      </c>
      <c r="AC62" s="471" t="s">
        <v>10</v>
      </c>
      <c r="AD62" s="472" t="s">
        <v>433</v>
      </c>
      <c r="AE62" s="471" t="s">
        <v>369</v>
      </c>
    </row>
    <row r="63" spans="1:36" ht="12.75" customHeight="1" x14ac:dyDescent="0.25">
      <c r="H63" s="479"/>
      <c r="J63" s="471"/>
      <c r="K63" s="471"/>
      <c r="L63" s="471"/>
      <c r="M63" s="471"/>
      <c r="N63" s="471"/>
      <c r="O63" s="472"/>
      <c r="P63" s="471">
        <f>SUM(K63:O63)</f>
        <v>0</v>
      </c>
    </row>
    <row r="64" spans="1:36" ht="12.75" customHeight="1" x14ac:dyDescent="0.2">
      <c r="A64" s="460">
        <v>16</v>
      </c>
      <c r="B64" s="473">
        <f>Рез_Муж!AE109</f>
        <v>0</v>
      </c>
      <c r="C64" s="474">
        <f>Рез_Муж!AG109</f>
        <v>0</v>
      </c>
      <c r="D64" s="466"/>
      <c r="E64" s="466"/>
      <c r="F64" s="467"/>
      <c r="G64" s="469"/>
      <c r="H64" s="474">
        <f>Рез_Муж!AI109</f>
        <v>0</v>
      </c>
      <c r="Q64" s="480"/>
    </row>
    <row r="65" spans="1:32" ht="12.75" customHeight="1" x14ac:dyDescent="0.2">
      <c r="B65" s="471"/>
      <c r="C65" s="471"/>
      <c r="D65" s="471"/>
      <c r="E65" s="471"/>
      <c r="F65" s="471"/>
      <c r="G65" s="472"/>
      <c r="H65" s="471">
        <f>SUM(C65:G65)</f>
        <v>0</v>
      </c>
      <c r="I65" s="480"/>
      <c r="Q65" s="476"/>
      <c r="R65" s="477"/>
      <c r="S65" s="478"/>
      <c r="T65" s="466"/>
      <c r="U65" s="466"/>
      <c r="V65" s="467"/>
      <c r="W65" s="469"/>
      <c r="X65" s="481"/>
    </row>
    <row r="66" spans="1:32" ht="12.75" customHeight="1" x14ac:dyDescent="0.25">
      <c r="Q66" s="480"/>
      <c r="R66" s="471"/>
      <c r="S66" s="471"/>
      <c r="T66" s="471"/>
      <c r="U66" s="471"/>
      <c r="V66" s="471"/>
      <c r="W66" s="472"/>
      <c r="X66" s="471">
        <f>SUM(S66:W66)</f>
        <v>0</v>
      </c>
    </row>
    <row r="67" spans="1:32" ht="12.75" customHeight="1" x14ac:dyDescent="0.2">
      <c r="A67" s="460">
        <v>9</v>
      </c>
      <c r="B67" s="473">
        <f>Рез_Муж!AE95</f>
        <v>0</v>
      </c>
      <c r="C67" s="474">
        <f>Рез_Муж!AG95</f>
        <v>0</v>
      </c>
      <c r="D67" s="466"/>
      <c r="E67" s="466"/>
      <c r="F67" s="467"/>
      <c r="G67" s="469"/>
      <c r="H67" s="474">
        <f>Рез_Муж!AI95</f>
        <v>0</v>
      </c>
      <c r="Q67" s="480"/>
      <c r="Y67" s="480"/>
    </row>
    <row r="68" spans="1:32" ht="12.75" customHeight="1" x14ac:dyDescent="0.2">
      <c r="B68" s="471"/>
      <c r="C68" s="471"/>
      <c r="D68" s="471"/>
      <c r="E68" s="471"/>
      <c r="F68" s="471"/>
      <c r="G68" s="472"/>
      <c r="H68" s="471">
        <f>SUM(C68:G68)</f>
        <v>0</v>
      </c>
      <c r="I68" s="476">
        <v>8</v>
      </c>
      <c r="J68" s="477"/>
      <c r="K68" s="478"/>
      <c r="L68" s="466"/>
      <c r="M68" s="466"/>
      <c r="N68" s="467"/>
      <c r="O68" s="469"/>
      <c r="P68" s="481"/>
      <c r="Y68" s="480"/>
    </row>
    <row r="69" spans="1:32" ht="12.75" customHeight="1" x14ac:dyDescent="0.25">
      <c r="H69" s="479"/>
      <c r="J69" s="471"/>
      <c r="K69" s="471"/>
      <c r="L69" s="471"/>
      <c r="M69" s="471"/>
      <c r="N69" s="471"/>
      <c r="O69" s="472"/>
      <c r="P69" s="471">
        <f>SUM(K69:O69)</f>
        <v>0</v>
      </c>
      <c r="Y69" s="480"/>
    </row>
    <row r="70" spans="1:32" ht="12.75" customHeight="1" x14ac:dyDescent="0.2">
      <c r="A70" s="460">
        <v>8</v>
      </c>
      <c r="B70" s="473">
        <f>Рез_Муж!AE93</f>
        <v>0</v>
      </c>
      <c r="C70" s="474">
        <f>Рез_Муж!AG93</f>
        <v>0</v>
      </c>
      <c r="D70" s="466"/>
      <c r="E70" s="466"/>
      <c r="F70" s="467"/>
      <c r="G70" s="469"/>
      <c r="H70" s="474">
        <f>Рез_Муж!AI93</f>
        <v>0</v>
      </c>
      <c r="Y70" s="480"/>
    </row>
    <row r="71" spans="1:32" ht="12.75" customHeight="1" x14ac:dyDescent="0.25">
      <c r="B71" s="471"/>
      <c r="C71" s="471"/>
      <c r="D71" s="471"/>
      <c r="E71" s="471"/>
      <c r="F71" s="471"/>
      <c r="G71" s="472"/>
      <c r="H71" s="471">
        <f>SUM(C71:G71)</f>
        <v>0</v>
      </c>
      <c r="I71" s="480"/>
      <c r="Y71" s="476"/>
    </row>
    <row r="72" spans="1:32" ht="12.75" customHeight="1" x14ac:dyDescent="0.25">
      <c r="Y72" s="480"/>
      <c r="Z72" s="480"/>
    </row>
    <row r="73" spans="1:32" ht="12.75" customHeight="1" x14ac:dyDescent="0.2">
      <c r="A73" s="460">
        <v>5</v>
      </c>
      <c r="B73" s="473">
        <f>Рез_Муж!AE87</f>
        <v>0</v>
      </c>
      <c r="C73" s="474">
        <f>Рез_Муж!AG87</f>
        <v>0</v>
      </c>
      <c r="D73" s="466"/>
      <c r="E73" s="466"/>
      <c r="F73" s="467"/>
      <c r="G73" s="469"/>
      <c r="H73" s="474">
        <f>Рез_Муж!AI87</f>
        <v>0</v>
      </c>
      <c r="Y73" s="480"/>
      <c r="Z73" s="480"/>
    </row>
    <row r="74" spans="1:32" ht="12.75" customHeight="1" x14ac:dyDescent="0.2">
      <c r="B74" s="471"/>
      <c r="C74" s="471"/>
      <c r="D74" s="471"/>
      <c r="E74" s="471"/>
      <c r="F74" s="471"/>
      <c r="G74" s="472"/>
      <c r="H74" s="471">
        <f>SUM(C74:G74)</f>
        <v>0</v>
      </c>
      <c r="I74" s="482">
        <v>5</v>
      </c>
      <c r="J74" s="477"/>
      <c r="K74" s="478"/>
      <c r="L74" s="466"/>
      <c r="M74" s="466"/>
      <c r="N74" s="467"/>
      <c r="O74" s="469"/>
      <c r="P74" s="479"/>
      <c r="Y74" s="480"/>
      <c r="Z74" s="480"/>
    </row>
    <row r="75" spans="1:32" ht="12.75" customHeight="1" x14ac:dyDescent="0.25">
      <c r="H75" s="479"/>
      <c r="J75" s="471"/>
      <c r="K75" s="471"/>
      <c r="L75" s="471"/>
      <c r="M75" s="471"/>
      <c r="N75" s="471"/>
      <c r="O75" s="472"/>
      <c r="P75" s="471">
        <f>SUM(K75:O75)</f>
        <v>0</v>
      </c>
      <c r="Y75" s="480"/>
      <c r="Z75" s="480"/>
      <c r="AF75" s="461"/>
    </row>
    <row r="76" spans="1:32" ht="12.75" customHeight="1" x14ac:dyDescent="0.2">
      <c r="A76" s="460">
        <v>12</v>
      </c>
      <c r="B76" s="473">
        <f>Рез_Муж!AE101</f>
        <v>0</v>
      </c>
      <c r="C76" s="474">
        <f>Рез_Муж!AG101</f>
        <v>0</v>
      </c>
      <c r="D76" s="466"/>
      <c r="E76" s="466"/>
      <c r="F76" s="467"/>
      <c r="G76" s="469"/>
      <c r="H76" s="474">
        <f>Рез_Муж!AI101</f>
        <v>0</v>
      </c>
      <c r="Q76" s="480"/>
      <c r="Y76" s="480"/>
      <c r="Z76" s="480"/>
    </row>
    <row r="77" spans="1:32" ht="12.75" customHeight="1" x14ac:dyDescent="0.2">
      <c r="B77" s="471"/>
      <c r="C77" s="471"/>
      <c r="D77" s="471"/>
      <c r="E77" s="471"/>
      <c r="F77" s="471"/>
      <c r="G77" s="472"/>
      <c r="H77" s="471">
        <f>SUM(C77:G77)</f>
        <v>0</v>
      </c>
      <c r="I77" s="480"/>
      <c r="Q77" s="476"/>
      <c r="R77" s="477"/>
      <c r="S77" s="478"/>
      <c r="T77" s="466"/>
      <c r="U77" s="466"/>
      <c r="V77" s="467"/>
      <c r="W77" s="466"/>
      <c r="X77" s="479"/>
      <c r="Z77" s="480"/>
      <c r="AF77" s="461"/>
    </row>
    <row r="78" spans="1:32" ht="12.75" customHeight="1" x14ac:dyDescent="0.25">
      <c r="Q78" s="480"/>
      <c r="R78" s="471"/>
      <c r="S78" s="471"/>
      <c r="T78" s="471"/>
      <c r="U78" s="471"/>
      <c r="V78" s="471"/>
      <c r="W78" s="472"/>
      <c r="X78" s="471">
        <f>SUM(S78:W78)</f>
        <v>0</v>
      </c>
      <c r="Z78" s="480"/>
    </row>
    <row r="79" spans="1:32" ht="12.75" customHeight="1" x14ac:dyDescent="0.2">
      <c r="A79" s="460">
        <v>13</v>
      </c>
      <c r="B79" s="473">
        <f>Рез_Муж!AE103</f>
        <v>0</v>
      </c>
      <c r="C79" s="474">
        <f>Рез_Муж!AG103</f>
        <v>0</v>
      </c>
      <c r="D79" s="466"/>
      <c r="E79" s="466"/>
      <c r="F79" s="467"/>
      <c r="G79" s="469"/>
      <c r="H79" s="474">
        <f>Рез_Муж!AI103</f>
        <v>0</v>
      </c>
      <c r="Q79" s="480"/>
      <c r="Z79" s="480"/>
    </row>
    <row r="80" spans="1:32" ht="12.75" customHeight="1" x14ac:dyDescent="0.2">
      <c r="B80" s="471"/>
      <c r="C80" s="471"/>
      <c r="D80" s="471"/>
      <c r="E80" s="471"/>
      <c r="F80" s="471"/>
      <c r="G80" s="472"/>
      <c r="H80" s="471">
        <f>SUM(C80:G80)</f>
        <v>0</v>
      </c>
      <c r="I80" s="476">
        <v>4</v>
      </c>
      <c r="J80" s="477"/>
      <c r="K80" s="478"/>
      <c r="L80" s="466"/>
      <c r="M80" s="466"/>
      <c r="N80" s="467"/>
      <c r="O80" s="469"/>
      <c r="P80" s="479"/>
      <c r="Z80" s="476"/>
    </row>
    <row r="81" spans="1:32" ht="12.75" customHeight="1" x14ac:dyDescent="0.2">
      <c r="H81" s="479"/>
      <c r="J81" s="471"/>
      <c r="K81" s="471"/>
      <c r="L81" s="471"/>
      <c r="M81" s="471"/>
      <c r="N81" s="471"/>
      <c r="O81" s="472"/>
      <c r="P81" s="471">
        <f>SUM(K81:O81)</f>
        <v>0</v>
      </c>
      <c r="Z81" s="477"/>
      <c r="AA81" s="478"/>
      <c r="AB81" s="466"/>
      <c r="AC81" s="466"/>
      <c r="AD81" s="467"/>
      <c r="AE81" s="466"/>
      <c r="AF81" s="479"/>
    </row>
    <row r="82" spans="1:32" ht="12.75" customHeight="1" x14ac:dyDescent="0.2">
      <c r="A82" s="460">
        <v>4</v>
      </c>
      <c r="B82" s="473">
        <f>Рез_Муж!AE85</f>
        <v>0</v>
      </c>
      <c r="C82" s="474">
        <f>Рез_Муж!AG85</f>
        <v>0</v>
      </c>
      <c r="D82" s="466"/>
      <c r="E82" s="466"/>
      <c r="F82" s="467"/>
      <c r="G82" s="469"/>
      <c r="H82" s="474">
        <f>Рез_Муж!AI85</f>
        <v>0</v>
      </c>
      <c r="Z82" s="471"/>
      <c r="AA82" s="471"/>
      <c r="AB82" s="471"/>
      <c r="AC82" s="471"/>
      <c r="AD82" s="471"/>
      <c r="AE82" s="472"/>
      <c r="AF82" s="471">
        <f>SUM(AA82:AE82)</f>
        <v>0</v>
      </c>
    </row>
    <row r="83" spans="1:32" ht="12.75" customHeight="1" x14ac:dyDescent="0.25">
      <c r="B83" s="471"/>
      <c r="C83" s="483"/>
      <c r="D83" s="471"/>
      <c r="E83" s="471"/>
      <c r="F83" s="471"/>
      <c r="G83" s="472"/>
      <c r="H83" s="471">
        <f>SUM(C83:G83)</f>
        <v>0</v>
      </c>
      <c r="I83" s="480"/>
    </row>
    <row r="84" spans="1:32" ht="12.75" customHeight="1" x14ac:dyDescent="0.25"/>
    <row r="85" spans="1:32" ht="12.75" customHeight="1" x14ac:dyDescent="0.2">
      <c r="A85" s="460">
        <v>3</v>
      </c>
      <c r="B85" s="473">
        <f>Рез_Муж!AE83</f>
        <v>0</v>
      </c>
      <c r="C85" s="474">
        <f>Рез_Муж!AG83</f>
        <v>0</v>
      </c>
      <c r="D85" s="466"/>
      <c r="E85" s="466"/>
      <c r="F85" s="467"/>
      <c r="G85" s="469"/>
      <c r="H85" s="474">
        <f>Рез_Муж!AI83</f>
        <v>0</v>
      </c>
      <c r="Z85" s="477"/>
      <c r="AA85" s="478"/>
      <c r="AB85" s="466"/>
      <c r="AC85" s="466"/>
      <c r="AD85" s="467"/>
      <c r="AE85" s="466"/>
      <c r="AF85" s="10"/>
    </row>
    <row r="86" spans="1:32" ht="12.75" customHeight="1" x14ac:dyDescent="0.2">
      <c r="B86" s="471"/>
      <c r="C86" s="471"/>
      <c r="D86" s="471"/>
      <c r="E86" s="471"/>
      <c r="F86" s="471"/>
      <c r="G86" s="472"/>
      <c r="H86" s="471">
        <f>SUM(C86:G86)</f>
        <v>0</v>
      </c>
      <c r="I86" s="476">
        <v>3</v>
      </c>
      <c r="J86" s="477"/>
      <c r="K86" s="478"/>
      <c r="L86" s="466"/>
      <c r="M86" s="466"/>
      <c r="N86" s="467"/>
      <c r="O86" s="469"/>
      <c r="P86" s="10"/>
      <c r="Z86" s="471"/>
      <c r="AA86" s="471"/>
      <c r="AB86" s="471"/>
      <c r="AC86" s="471"/>
      <c r="AD86" s="471"/>
      <c r="AE86" s="472"/>
      <c r="AF86" s="471">
        <f>SUM(AA86:AE86)</f>
        <v>0</v>
      </c>
    </row>
    <row r="87" spans="1:32" ht="12.75" customHeight="1" x14ac:dyDescent="0.25">
      <c r="H87" s="479"/>
      <c r="J87" s="471"/>
      <c r="K87" s="471"/>
      <c r="L87" s="471"/>
      <c r="M87" s="471"/>
      <c r="N87" s="471"/>
      <c r="O87" s="472"/>
      <c r="P87" s="471">
        <f>SUM(K87:O87)</f>
        <v>0</v>
      </c>
      <c r="Z87" s="484"/>
    </row>
    <row r="88" spans="1:32" ht="12.75" customHeight="1" x14ac:dyDescent="0.2">
      <c r="A88" s="460">
        <v>14</v>
      </c>
      <c r="B88" s="473">
        <f>Рез_Муж!AE105</f>
        <v>0</v>
      </c>
      <c r="C88" s="474">
        <f>Рез_Муж!AG105</f>
        <v>0</v>
      </c>
      <c r="D88" s="466"/>
      <c r="E88" s="466"/>
      <c r="F88" s="467"/>
      <c r="G88" s="469"/>
      <c r="H88" s="474">
        <f>Рез_Муж!AI105</f>
        <v>0</v>
      </c>
      <c r="Q88" s="480"/>
      <c r="Z88" s="480"/>
    </row>
    <row r="89" spans="1:32" ht="12.75" customHeight="1" x14ac:dyDescent="0.2">
      <c r="B89" s="471"/>
      <c r="C89" s="471"/>
      <c r="D89" s="471"/>
      <c r="E89" s="471"/>
      <c r="F89" s="471"/>
      <c r="G89" s="472"/>
      <c r="H89" s="471">
        <f>SUM(C89:G89)</f>
        <v>0</v>
      </c>
      <c r="I89" s="480"/>
      <c r="Q89" s="476"/>
      <c r="R89" s="477"/>
      <c r="S89" s="478"/>
      <c r="T89" s="466"/>
      <c r="U89" s="466"/>
      <c r="V89" s="467"/>
      <c r="W89" s="466"/>
      <c r="X89" s="10"/>
      <c r="Z89" s="480"/>
    </row>
    <row r="90" spans="1:32" ht="12.75" customHeight="1" x14ac:dyDescent="0.25">
      <c r="Q90" s="480"/>
      <c r="R90" s="471"/>
      <c r="S90" s="471"/>
      <c r="T90" s="471"/>
      <c r="U90" s="471"/>
      <c r="V90" s="471"/>
      <c r="W90" s="472"/>
      <c r="X90" s="471">
        <f>SUM(S90:W90)</f>
        <v>0</v>
      </c>
      <c r="Z90" s="480"/>
    </row>
    <row r="91" spans="1:32" ht="12.75" customHeight="1" x14ac:dyDescent="0.2">
      <c r="A91" s="460">
        <v>11</v>
      </c>
      <c r="B91" s="473">
        <f>Рез_Муж!AE99</f>
        <v>0</v>
      </c>
      <c r="C91" s="474">
        <f>Рез_Муж!AG99</f>
        <v>0</v>
      </c>
      <c r="D91" s="466"/>
      <c r="E91" s="466"/>
      <c r="F91" s="467"/>
      <c r="G91" s="469"/>
      <c r="H91" s="474">
        <f>Рез_Муж!AI99</f>
        <v>0</v>
      </c>
      <c r="Q91" s="480"/>
      <c r="Y91" s="480"/>
      <c r="Z91" s="480"/>
    </row>
    <row r="92" spans="1:32" ht="12.75" customHeight="1" x14ac:dyDescent="0.2">
      <c r="B92" s="471"/>
      <c r="C92" s="471"/>
      <c r="D92" s="471"/>
      <c r="E92" s="471"/>
      <c r="F92" s="471"/>
      <c r="G92" s="472"/>
      <c r="H92" s="471">
        <f>SUM(C92:G92)</f>
        <v>0</v>
      </c>
      <c r="I92" s="476">
        <v>6</v>
      </c>
      <c r="J92" s="477"/>
      <c r="K92" s="478"/>
      <c r="L92" s="466"/>
      <c r="M92" s="466"/>
      <c r="N92" s="467"/>
      <c r="O92" s="469"/>
      <c r="P92" s="10"/>
      <c r="Y92" s="480"/>
      <c r="Z92" s="480"/>
    </row>
    <row r="93" spans="1:32" ht="12.75" customHeight="1" x14ac:dyDescent="0.25">
      <c r="H93" s="479"/>
      <c r="J93" s="471"/>
      <c r="K93" s="471"/>
      <c r="L93" s="471"/>
      <c r="M93" s="471"/>
      <c r="N93" s="471"/>
      <c r="O93" s="472"/>
      <c r="P93" s="471">
        <f>SUM(K93:O93)</f>
        <v>0</v>
      </c>
      <c r="Y93" s="480"/>
      <c r="Z93" s="480"/>
    </row>
    <row r="94" spans="1:32" ht="12.75" customHeight="1" x14ac:dyDescent="0.2">
      <c r="A94" s="460">
        <v>6</v>
      </c>
      <c r="B94" s="473">
        <f>Рез_Муж!AE89</f>
        <v>0</v>
      </c>
      <c r="C94" s="474">
        <f>Рез_Муж!AG89</f>
        <v>0</v>
      </c>
      <c r="D94" s="466"/>
      <c r="E94" s="466"/>
      <c r="F94" s="467"/>
      <c r="G94" s="469"/>
      <c r="H94" s="474">
        <f>Рез_Муж!AI89</f>
        <v>0</v>
      </c>
      <c r="Y94" s="480"/>
      <c r="Z94" s="480"/>
    </row>
    <row r="95" spans="1:32" ht="12.75" customHeight="1" x14ac:dyDescent="0.25">
      <c r="B95" s="471"/>
      <c r="C95" s="471"/>
      <c r="D95" s="471"/>
      <c r="E95" s="471"/>
      <c r="F95" s="471"/>
      <c r="G95" s="472"/>
      <c r="H95" s="471">
        <f>SUM(C95:G95)</f>
        <v>0</v>
      </c>
      <c r="I95" s="480"/>
      <c r="Y95" s="476"/>
      <c r="Z95" s="480"/>
    </row>
    <row r="96" spans="1:32" ht="12.75" customHeight="1" x14ac:dyDescent="0.25">
      <c r="Y96" s="480"/>
    </row>
    <row r="97" spans="1:32" ht="12.75" customHeight="1" x14ac:dyDescent="0.2">
      <c r="A97" s="460">
        <v>7</v>
      </c>
      <c r="B97" s="473">
        <f>Рез_Муж!AE91</f>
        <v>0</v>
      </c>
      <c r="C97" s="474">
        <f>Рез_Муж!AG91</f>
        <v>0</v>
      </c>
      <c r="D97" s="466"/>
      <c r="E97" s="466"/>
      <c r="F97" s="467"/>
      <c r="G97" s="469"/>
      <c r="H97" s="474">
        <f>Рез_Муж!AI91</f>
        <v>0</v>
      </c>
      <c r="Y97" s="480"/>
    </row>
    <row r="98" spans="1:32" ht="12.75" customHeight="1" x14ac:dyDescent="0.2">
      <c r="B98" s="471"/>
      <c r="C98" s="471"/>
      <c r="D98" s="471"/>
      <c r="E98" s="471"/>
      <c r="F98" s="471"/>
      <c r="G98" s="472"/>
      <c r="H98" s="471">
        <f>SUM(C98:G98)</f>
        <v>0</v>
      </c>
      <c r="I98" s="476">
        <v>7</v>
      </c>
      <c r="J98" s="477"/>
      <c r="K98" s="478"/>
      <c r="L98" s="466"/>
      <c r="M98" s="466"/>
      <c r="N98" s="467"/>
      <c r="O98" s="469"/>
      <c r="P98" s="479"/>
      <c r="Y98" s="480"/>
    </row>
    <row r="99" spans="1:32" ht="12.75" customHeight="1" x14ac:dyDescent="0.25">
      <c r="H99" s="479"/>
      <c r="J99" s="471"/>
      <c r="K99" s="471"/>
      <c r="L99" s="471"/>
      <c r="M99" s="471"/>
      <c r="N99" s="471"/>
      <c r="O99" s="472"/>
      <c r="P99" s="471">
        <f>SUM(K99:O99)</f>
        <v>0</v>
      </c>
      <c r="Y99" s="480"/>
      <c r="AF99" s="461"/>
    </row>
    <row r="100" spans="1:32" ht="12.75" customHeight="1" x14ac:dyDescent="0.2">
      <c r="A100" s="460">
        <v>10</v>
      </c>
      <c r="B100" s="473">
        <f>Рез_Муж!AE97</f>
        <v>0</v>
      </c>
      <c r="C100" s="474">
        <f>Рез_Муж!AG97</f>
        <v>0</v>
      </c>
      <c r="D100" s="466"/>
      <c r="E100" s="466"/>
      <c r="F100" s="467"/>
      <c r="G100" s="469"/>
      <c r="H100" s="474">
        <f>Рез_Муж!AI97</f>
        <v>0</v>
      </c>
      <c r="Q100" s="480"/>
      <c r="Y100" s="480"/>
    </row>
    <row r="101" spans="1:32" ht="12.75" customHeight="1" x14ac:dyDescent="0.2">
      <c r="B101" s="471"/>
      <c r="C101" s="471"/>
      <c r="D101" s="471"/>
      <c r="E101" s="471"/>
      <c r="F101" s="471"/>
      <c r="G101" s="472"/>
      <c r="H101" s="471">
        <f>SUM(C101:G101)</f>
        <v>0</v>
      </c>
      <c r="I101" s="480"/>
      <c r="Q101" s="476"/>
      <c r="R101" s="477"/>
      <c r="S101" s="478"/>
      <c r="T101" s="466"/>
      <c r="U101" s="466"/>
      <c r="V101" s="467"/>
      <c r="W101" s="466"/>
      <c r="X101" s="10"/>
      <c r="AF101" s="461"/>
    </row>
    <row r="102" spans="1:32" ht="12.75" customHeight="1" x14ac:dyDescent="0.25">
      <c r="Q102" s="480"/>
      <c r="R102" s="471"/>
      <c r="S102" s="471"/>
      <c r="T102" s="471"/>
      <c r="U102" s="471"/>
      <c r="V102" s="471"/>
      <c r="W102" s="472"/>
      <c r="X102" s="471">
        <f>SUM(S102:W102)</f>
        <v>0</v>
      </c>
    </row>
    <row r="103" spans="1:32" ht="12.75" customHeight="1" x14ac:dyDescent="0.2">
      <c r="A103" s="460">
        <v>15</v>
      </c>
      <c r="B103" s="473">
        <f>Рез_Муж!AE107</f>
        <v>0</v>
      </c>
      <c r="C103" s="474">
        <f>Рез_Муж!AG107</f>
        <v>0</v>
      </c>
      <c r="D103" s="466"/>
      <c r="E103" s="466"/>
      <c r="F103" s="467"/>
      <c r="G103" s="469"/>
      <c r="H103" s="474">
        <f>Рез_Муж!AI107</f>
        <v>0</v>
      </c>
      <c r="Q103" s="480"/>
    </row>
    <row r="104" spans="1:32" ht="12.75" customHeight="1" x14ac:dyDescent="0.2">
      <c r="B104" s="471"/>
      <c r="C104" s="471"/>
      <c r="D104" s="471"/>
      <c r="E104" s="471"/>
      <c r="F104" s="471"/>
      <c r="G104" s="472"/>
      <c r="H104" s="471">
        <f>SUM(C104:G104)</f>
        <v>0</v>
      </c>
      <c r="I104" s="476">
        <v>2</v>
      </c>
      <c r="J104" s="477"/>
      <c r="K104" s="478"/>
      <c r="L104" s="466"/>
      <c r="M104" s="466"/>
      <c r="N104" s="467"/>
      <c r="O104" s="469"/>
      <c r="P104" s="10"/>
      <c r="Z104" s="477"/>
      <c r="AA104" s="478"/>
      <c r="AB104" s="466"/>
      <c r="AC104" s="466"/>
      <c r="AD104" s="467"/>
      <c r="AE104" s="466"/>
      <c r="AF104" s="479"/>
    </row>
    <row r="105" spans="1:32" ht="12.75" customHeight="1" x14ac:dyDescent="0.25">
      <c r="H105" s="479"/>
      <c r="J105" s="471"/>
      <c r="K105" s="471"/>
      <c r="L105" s="471"/>
      <c r="M105" s="471"/>
      <c r="N105" s="471"/>
      <c r="O105" s="472"/>
      <c r="P105" s="471">
        <f>SUM(K105:O105)</f>
        <v>0</v>
      </c>
      <c r="Z105" s="471"/>
      <c r="AA105" s="471"/>
      <c r="AB105" s="471"/>
      <c r="AC105" s="471"/>
      <c r="AD105" s="471"/>
      <c r="AE105" s="472"/>
      <c r="AF105" s="471">
        <f>SUM(AA105:AE105)</f>
        <v>0</v>
      </c>
    </row>
    <row r="106" spans="1:32" ht="12.75" customHeight="1" x14ac:dyDescent="0.2">
      <c r="A106" s="460">
        <v>2</v>
      </c>
      <c r="B106" s="473">
        <f>Рез_Муж!AE81</f>
        <v>0</v>
      </c>
      <c r="C106" s="474">
        <f>Рез_Муж!AG81</f>
        <v>0</v>
      </c>
      <c r="D106" s="466"/>
      <c r="E106" s="466"/>
      <c r="F106" s="467"/>
      <c r="G106" s="469"/>
      <c r="H106" s="474">
        <f>Рез_Муж!AI81</f>
        <v>0</v>
      </c>
    </row>
    <row r="107" spans="1:32" ht="12.75" customHeight="1" x14ac:dyDescent="0.25">
      <c r="B107" s="471"/>
      <c r="C107" s="471"/>
      <c r="D107" s="471"/>
      <c r="E107" s="471"/>
      <c r="F107" s="471"/>
      <c r="G107" s="472"/>
      <c r="H107" s="471">
        <f>SUM(C107:G107)</f>
        <v>0</v>
      </c>
      <c r="I107" s="480"/>
      <c r="J107" s="460" t="s">
        <v>434</v>
      </c>
    </row>
    <row r="108" spans="1:32" ht="12.75" customHeight="1" x14ac:dyDescent="0.2">
      <c r="Z108" s="477"/>
      <c r="AA108" s="478"/>
      <c r="AB108" s="466"/>
      <c r="AC108" s="466"/>
      <c r="AD108" s="467"/>
      <c r="AE108" s="466"/>
      <c r="AF108" s="10"/>
    </row>
    <row r="109" spans="1:32" ht="12.75" customHeight="1" x14ac:dyDescent="0.25">
      <c r="B109" s="460" t="s">
        <v>435</v>
      </c>
      <c r="Z109" s="471"/>
      <c r="AA109" s="471"/>
      <c r="AB109" s="471"/>
      <c r="AC109" s="471"/>
      <c r="AD109" s="471"/>
      <c r="AE109" s="472"/>
      <c r="AF109" s="471">
        <f>SUM(AA109:AE109)</f>
        <v>0</v>
      </c>
    </row>
    <row r="110" spans="1:32" ht="12.75" customHeight="1" x14ac:dyDescent="0.25"/>
    <row r="111" spans="1:32" ht="12.75" customHeight="1" x14ac:dyDescent="0.25"/>
    <row r="112" spans="1:32" ht="12.75" customHeight="1" x14ac:dyDescent="0.25"/>
    <row r="113" spans="2:32" ht="12.75" customHeight="1" x14ac:dyDescent="0.25"/>
    <row r="114" spans="2:32" ht="20.25" customHeight="1" x14ac:dyDescent="0.25">
      <c r="AF114" s="485"/>
    </row>
    <row r="115" spans="2:32" ht="12.75" customHeight="1" x14ac:dyDescent="0.25">
      <c r="AF115" s="465"/>
    </row>
    <row r="116" spans="2:32" ht="12.75" customHeight="1" x14ac:dyDescent="0.25"/>
    <row r="117" spans="2:32" ht="12.75" customHeight="1" x14ac:dyDescent="0.25"/>
    <row r="118" spans="2:32" ht="12.75" customHeight="1" x14ac:dyDescent="0.25">
      <c r="Z118" s="461"/>
      <c r="AA118" s="461"/>
      <c r="AB118" s="461"/>
      <c r="AC118" s="461"/>
      <c r="AD118" s="461"/>
      <c r="AE118" s="461"/>
      <c r="AF118" s="461"/>
    </row>
    <row r="119" spans="2:32" ht="12.75" customHeight="1" x14ac:dyDescent="0.25"/>
    <row r="120" spans="2:32" ht="12.75" customHeight="1" x14ac:dyDescent="0.25">
      <c r="Z120" s="470"/>
      <c r="AB120" s="470"/>
      <c r="AC120" s="470"/>
      <c r="AD120" s="470"/>
      <c r="AE120" s="470"/>
      <c r="AF120" s="470"/>
    </row>
    <row r="121" spans="2:32" ht="12.75" customHeight="1" x14ac:dyDescent="0.25">
      <c r="Z121" s="470"/>
      <c r="AB121" s="470"/>
      <c r="AC121" s="470"/>
      <c r="AD121" s="470"/>
      <c r="AE121" s="470"/>
      <c r="AF121" s="470"/>
    </row>
    <row r="122" spans="2:32" ht="12.75" customHeight="1" x14ac:dyDescent="0.25">
      <c r="H122" s="486"/>
      <c r="U122" s="461"/>
      <c r="Z122" s="470"/>
      <c r="AB122" s="470"/>
      <c r="AC122" s="470"/>
      <c r="AD122" s="470"/>
      <c r="AE122" s="470"/>
      <c r="AF122" s="470"/>
    </row>
    <row r="123" spans="2:32" ht="12.75" customHeight="1" x14ac:dyDescent="0.2">
      <c r="J123" s="164"/>
      <c r="K123" s="629"/>
      <c r="P123" s="630"/>
    </row>
    <row r="124" spans="2:32" ht="12.75" customHeight="1" x14ac:dyDescent="0.25">
      <c r="J124" s="461"/>
      <c r="K124" s="461"/>
      <c r="L124" s="461"/>
      <c r="M124" s="461"/>
      <c r="N124" s="461"/>
      <c r="O124" s="461"/>
      <c r="P124" s="461"/>
    </row>
    <row r="125" spans="2:32" ht="12.75" customHeight="1" x14ac:dyDescent="0.25"/>
    <row r="126" spans="2:32" ht="12.75" customHeight="1" x14ac:dyDescent="0.2">
      <c r="B126" s="164"/>
      <c r="C126" s="72"/>
      <c r="H126" s="72"/>
      <c r="R126" s="164"/>
      <c r="S126" s="629"/>
      <c r="X126" s="630"/>
    </row>
    <row r="127" spans="2:32" ht="12.75" customHeight="1" x14ac:dyDescent="0.25">
      <c r="B127" s="461"/>
      <c r="C127" s="461"/>
      <c r="D127" s="461"/>
      <c r="E127" s="461"/>
      <c r="F127" s="461"/>
      <c r="G127" s="461"/>
      <c r="R127" s="461"/>
      <c r="S127" s="461"/>
      <c r="T127" s="461"/>
      <c r="U127" s="461"/>
      <c r="V127" s="461"/>
      <c r="W127" s="461"/>
      <c r="X127" s="461"/>
    </row>
    <row r="128" spans="2:32" ht="12.75" customHeight="1" x14ac:dyDescent="0.25"/>
    <row r="129" spans="2:32" ht="12.75" customHeight="1" x14ac:dyDescent="0.2">
      <c r="B129" s="461"/>
      <c r="C129" s="461"/>
      <c r="D129" s="461"/>
      <c r="E129" s="461"/>
      <c r="F129" s="461"/>
      <c r="G129" s="461"/>
      <c r="J129" s="164"/>
      <c r="K129" s="72"/>
      <c r="P129" s="72"/>
    </row>
    <row r="130" spans="2:32" ht="12.75" customHeight="1" x14ac:dyDescent="0.25">
      <c r="J130" s="461"/>
      <c r="K130" s="461"/>
      <c r="L130" s="461"/>
      <c r="M130" s="461"/>
      <c r="N130" s="461"/>
      <c r="O130" s="461"/>
      <c r="P130" s="461"/>
    </row>
    <row r="131" spans="2:32" ht="12.75" customHeight="1" x14ac:dyDescent="0.2">
      <c r="B131" s="164"/>
      <c r="C131" s="72"/>
      <c r="H131" s="72"/>
      <c r="Z131" s="164"/>
      <c r="AA131" s="629"/>
      <c r="AF131" s="630"/>
    </row>
    <row r="132" spans="2:32" ht="12.75" customHeight="1" x14ac:dyDescent="0.25">
      <c r="B132" s="461"/>
      <c r="C132" s="461"/>
      <c r="D132" s="461"/>
      <c r="E132" s="461"/>
      <c r="F132" s="461"/>
      <c r="G132" s="461"/>
      <c r="Z132" s="461"/>
      <c r="AA132" s="461"/>
      <c r="AB132" s="461"/>
      <c r="AC132" s="461"/>
      <c r="AD132" s="461"/>
      <c r="AE132" s="461"/>
      <c r="AF132" s="461"/>
    </row>
    <row r="133" spans="2:32" ht="12.75" customHeight="1" x14ac:dyDescent="0.25"/>
    <row r="134" spans="2:32" ht="12.75" customHeight="1" x14ac:dyDescent="0.2">
      <c r="B134" s="164"/>
      <c r="C134" s="629"/>
      <c r="H134" s="72"/>
      <c r="Z134" s="164"/>
      <c r="AA134" s="629"/>
      <c r="AF134" s="72"/>
    </row>
    <row r="135" spans="2:32" ht="12.75" customHeight="1" x14ac:dyDescent="0.2">
      <c r="B135" s="461"/>
      <c r="C135" s="461"/>
      <c r="D135" s="461"/>
      <c r="E135" s="461"/>
      <c r="F135" s="461"/>
      <c r="G135" s="461"/>
      <c r="J135" s="164"/>
      <c r="K135" s="629"/>
      <c r="P135" s="72"/>
    </row>
    <row r="136" spans="2:32" ht="12.75" customHeight="1" x14ac:dyDescent="0.25">
      <c r="J136" s="461"/>
      <c r="K136" s="461"/>
      <c r="L136" s="461"/>
      <c r="M136" s="461"/>
      <c r="N136" s="461"/>
      <c r="O136" s="461"/>
      <c r="P136" s="461"/>
    </row>
    <row r="137" spans="2:32" ht="12.75" customHeight="1" x14ac:dyDescent="0.25"/>
    <row r="138" spans="2:32" ht="12.75" customHeight="1" x14ac:dyDescent="0.2">
      <c r="B138" s="164"/>
      <c r="C138" s="629"/>
      <c r="H138" s="72"/>
      <c r="R138" s="164"/>
      <c r="S138" s="629"/>
      <c r="X138" s="72"/>
    </row>
    <row r="139" spans="2:32" ht="12.75" customHeight="1" x14ac:dyDescent="0.25">
      <c r="B139" s="461"/>
      <c r="C139" s="461"/>
      <c r="D139" s="461"/>
      <c r="E139" s="461"/>
      <c r="F139" s="461"/>
      <c r="G139" s="461"/>
      <c r="R139" s="461"/>
      <c r="S139" s="461"/>
      <c r="T139" s="461"/>
      <c r="U139" s="461"/>
      <c r="V139" s="461"/>
      <c r="W139" s="461"/>
      <c r="X139" s="461"/>
    </row>
    <row r="140" spans="2:32" ht="12.75" customHeight="1" x14ac:dyDescent="0.25"/>
    <row r="141" spans="2:32" ht="12.75" customHeight="1" x14ac:dyDescent="0.2">
      <c r="B141" s="461"/>
      <c r="C141" s="461"/>
      <c r="D141" s="461"/>
      <c r="E141" s="461"/>
      <c r="F141" s="461"/>
      <c r="G141" s="461"/>
      <c r="J141" s="164"/>
      <c r="K141" s="629"/>
      <c r="P141" s="72"/>
      <c r="AF141" s="461"/>
    </row>
    <row r="142" spans="2:32" ht="12.75" customHeight="1" x14ac:dyDescent="0.25">
      <c r="J142" s="461"/>
      <c r="K142" s="461"/>
      <c r="L142" s="461"/>
      <c r="M142" s="461"/>
      <c r="N142" s="461"/>
      <c r="O142" s="461"/>
      <c r="P142" s="461"/>
      <c r="Z142" s="461"/>
      <c r="AA142" s="461"/>
      <c r="AB142" s="461"/>
      <c r="AC142" s="461"/>
      <c r="AD142" s="461"/>
      <c r="AE142" s="461"/>
      <c r="AF142" s="461"/>
    </row>
    <row r="143" spans="2:32" ht="12.75" customHeight="1" x14ac:dyDescent="0.25"/>
    <row r="144" spans="2:32" ht="12.75" customHeight="1" x14ac:dyDescent="0.25">
      <c r="B144" s="461"/>
      <c r="C144" s="461"/>
      <c r="D144" s="461"/>
      <c r="E144" s="461"/>
      <c r="F144" s="461"/>
      <c r="G144" s="461"/>
    </row>
    <row r="145" spans="2:32" ht="12.75" customHeight="1" x14ac:dyDescent="0.25">
      <c r="Z145" s="470"/>
      <c r="AB145" s="470"/>
      <c r="AC145" s="470"/>
      <c r="AD145" s="470"/>
      <c r="AE145" s="470"/>
      <c r="AF145" s="470"/>
    </row>
    <row r="146" spans="2:32" ht="12.75" customHeight="1" x14ac:dyDescent="0.25">
      <c r="H146" s="486"/>
      <c r="U146" s="461"/>
      <c r="Z146" s="470"/>
      <c r="AB146" s="470"/>
      <c r="AC146" s="470"/>
      <c r="AD146" s="470"/>
      <c r="AE146" s="470"/>
      <c r="AF146" s="470"/>
    </row>
    <row r="147" spans="2:32" ht="12.75" customHeight="1" x14ac:dyDescent="0.2">
      <c r="J147" s="164"/>
      <c r="K147" s="629"/>
      <c r="P147" s="461"/>
    </row>
    <row r="148" spans="2:32" ht="12.75" customHeight="1" x14ac:dyDescent="0.25">
      <c r="J148" s="461"/>
      <c r="K148" s="461"/>
      <c r="L148" s="461"/>
      <c r="M148" s="461"/>
      <c r="N148" s="461"/>
      <c r="O148" s="461"/>
      <c r="P148" s="461"/>
    </row>
    <row r="149" spans="2:32" ht="12.75" customHeight="1" x14ac:dyDescent="0.25"/>
    <row r="150" spans="2:32" ht="12.75" customHeight="1" x14ac:dyDescent="0.2">
      <c r="B150" s="164"/>
      <c r="C150" s="629"/>
      <c r="R150" s="77"/>
      <c r="S150" s="629"/>
      <c r="X150" s="629"/>
    </row>
    <row r="151" spans="2:32" ht="12.75" customHeight="1" x14ac:dyDescent="0.25">
      <c r="B151" s="461"/>
      <c r="C151" s="461"/>
      <c r="D151" s="461"/>
      <c r="E151" s="461"/>
      <c r="F151" s="461"/>
      <c r="G151" s="461"/>
      <c r="R151" s="461"/>
      <c r="S151" s="461"/>
      <c r="T151" s="461"/>
      <c r="U151" s="461"/>
      <c r="V151" s="461"/>
      <c r="W151" s="461"/>
      <c r="X151" s="461"/>
    </row>
    <row r="152" spans="2:32" ht="12.75" customHeight="1" x14ac:dyDescent="0.25"/>
    <row r="153" spans="2:32" ht="12.75" customHeight="1" x14ac:dyDescent="0.2">
      <c r="B153" s="461"/>
      <c r="C153" s="461"/>
      <c r="D153" s="461"/>
      <c r="E153" s="461"/>
      <c r="F153" s="461"/>
      <c r="G153" s="461"/>
      <c r="J153" s="77"/>
      <c r="K153" s="629"/>
      <c r="P153" s="629"/>
    </row>
    <row r="154" spans="2:32" ht="12.75" customHeight="1" x14ac:dyDescent="0.25">
      <c r="J154" s="461"/>
      <c r="K154" s="461"/>
      <c r="L154" s="461"/>
      <c r="M154" s="461"/>
      <c r="N154" s="461"/>
      <c r="O154" s="461"/>
      <c r="P154" s="461"/>
    </row>
    <row r="155" spans="2:32" ht="12.75" customHeight="1" x14ac:dyDescent="0.2">
      <c r="B155" s="164"/>
      <c r="C155" s="629"/>
      <c r="Z155" s="77"/>
      <c r="AA155" s="629"/>
      <c r="AF155" s="629"/>
    </row>
    <row r="156" spans="2:32" ht="12.75" customHeight="1" x14ac:dyDescent="0.25">
      <c r="B156" s="461"/>
      <c r="C156" s="461"/>
      <c r="D156" s="461"/>
      <c r="E156" s="461"/>
      <c r="F156" s="461"/>
      <c r="G156" s="461"/>
      <c r="Z156" s="461"/>
      <c r="AA156" s="461"/>
      <c r="AB156" s="461"/>
      <c r="AC156" s="461"/>
      <c r="AD156" s="461"/>
      <c r="AE156" s="461"/>
      <c r="AF156" s="461"/>
    </row>
    <row r="157" spans="2:32" ht="12.75" customHeight="1" x14ac:dyDescent="0.25"/>
    <row r="158" spans="2:32" ht="12.75" customHeight="1" x14ac:dyDescent="0.2">
      <c r="B158" s="164"/>
      <c r="C158" s="629"/>
      <c r="H158" s="72"/>
      <c r="Z158" s="164"/>
      <c r="AA158" s="629"/>
      <c r="AF158" s="72"/>
    </row>
    <row r="159" spans="2:32" ht="12.75" customHeight="1" x14ac:dyDescent="0.2">
      <c r="B159" s="461"/>
      <c r="C159" s="461"/>
      <c r="D159" s="461"/>
      <c r="E159" s="461"/>
      <c r="F159" s="461"/>
      <c r="G159" s="461"/>
      <c r="J159" s="164"/>
      <c r="K159" s="629"/>
      <c r="P159" s="72"/>
    </row>
    <row r="160" spans="2:32" ht="12.75" customHeight="1" x14ac:dyDescent="0.25">
      <c r="J160" s="461"/>
      <c r="K160" s="461"/>
      <c r="L160" s="461"/>
      <c r="M160" s="461"/>
      <c r="N160" s="461"/>
      <c r="O160" s="461"/>
      <c r="P160" s="461"/>
    </row>
    <row r="161" spans="2:32" ht="12.75" customHeight="1" x14ac:dyDescent="0.25"/>
    <row r="162" spans="2:32" ht="12.75" customHeight="1" x14ac:dyDescent="0.2">
      <c r="B162" s="164"/>
      <c r="C162" s="629"/>
      <c r="H162" s="72"/>
      <c r="R162" s="164"/>
      <c r="S162" s="629"/>
      <c r="X162" s="72"/>
    </row>
    <row r="163" spans="2:32" ht="12.75" customHeight="1" x14ac:dyDescent="0.25">
      <c r="B163" s="461"/>
      <c r="C163" s="461"/>
      <c r="D163" s="461"/>
      <c r="E163" s="461"/>
      <c r="F163" s="461"/>
      <c r="G163" s="461"/>
      <c r="R163" s="461"/>
      <c r="S163" s="461"/>
      <c r="T163" s="461"/>
      <c r="U163" s="461"/>
      <c r="V163" s="461"/>
      <c r="W163" s="461"/>
      <c r="X163" s="461"/>
    </row>
    <row r="164" spans="2:32" ht="12.75" customHeight="1" x14ac:dyDescent="0.25"/>
    <row r="165" spans="2:32" ht="12.75" customHeight="1" x14ac:dyDescent="0.2">
      <c r="B165" s="461"/>
      <c r="C165" s="461"/>
      <c r="D165" s="461"/>
      <c r="E165" s="461"/>
      <c r="F165" s="461"/>
      <c r="G165" s="461"/>
      <c r="J165" s="164"/>
      <c r="K165" s="629"/>
      <c r="P165" s="72"/>
      <c r="AF165" s="461"/>
    </row>
    <row r="166" spans="2:32" ht="12.75" customHeight="1" x14ac:dyDescent="0.25">
      <c r="J166" s="461"/>
      <c r="K166" s="461"/>
      <c r="L166" s="461"/>
      <c r="M166" s="461"/>
      <c r="N166" s="461"/>
      <c r="O166" s="461"/>
      <c r="P166" s="461"/>
      <c r="Z166" s="461"/>
      <c r="AA166" s="461"/>
      <c r="AB166" s="461"/>
      <c r="AC166" s="461"/>
      <c r="AD166" s="461"/>
      <c r="AE166" s="461"/>
      <c r="AF166" s="461"/>
    </row>
    <row r="167" spans="2:32" ht="12.75" customHeight="1" x14ac:dyDescent="0.25"/>
    <row r="168" spans="2:32" ht="12.75" customHeight="1" x14ac:dyDescent="0.25"/>
    <row r="169" spans="2:32" ht="12.75" customHeight="1" x14ac:dyDescent="0.25">
      <c r="B169" s="461"/>
      <c r="C169" s="461"/>
      <c r="D169" s="461"/>
      <c r="E169" s="461"/>
      <c r="F169" s="461"/>
      <c r="G169" s="461"/>
      <c r="P169" s="461"/>
    </row>
    <row r="170" spans="2:32" ht="12.75" customHeight="1" x14ac:dyDescent="0.25">
      <c r="J170" s="461"/>
      <c r="K170" s="461"/>
      <c r="L170" s="461"/>
      <c r="M170" s="461"/>
      <c r="N170" s="461"/>
      <c r="O170" s="461"/>
      <c r="P170" s="461"/>
      <c r="AF170" s="461"/>
    </row>
    <row r="171" spans="2:32" ht="12.75" customHeight="1" x14ac:dyDescent="0.25"/>
    <row r="172" spans="2:32" ht="12.75" customHeight="1" x14ac:dyDescent="0.25">
      <c r="B172" s="461"/>
      <c r="C172" s="461"/>
      <c r="D172" s="461"/>
      <c r="E172" s="461"/>
      <c r="F172" s="461"/>
      <c r="G172" s="461"/>
      <c r="X172" s="461"/>
    </row>
    <row r="173" spans="2:32" ht="12.75" customHeight="1" x14ac:dyDescent="0.25">
      <c r="R173" s="461"/>
      <c r="S173" s="461"/>
      <c r="T173" s="461"/>
      <c r="U173" s="461"/>
      <c r="V173" s="461"/>
      <c r="W173" s="461"/>
      <c r="X173" s="461"/>
    </row>
    <row r="174" spans="2:32" ht="12.75" customHeight="1" x14ac:dyDescent="0.25"/>
    <row r="175" spans="2:32" ht="12.75" customHeight="1" x14ac:dyDescent="0.25">
      <c r="B175" s="461"/>
      <c r="C175" s="461"/>
      <c r="D175" s="461"/>
      <c r="E175" s="461"/>
      <c r="F175" s="461"/>
      <c r="G175" s="461"/>
      <c r="P175" s="461"/>
    </row>
    <row r="176" spans="2:32" ht="12.75" customHeight="1" x14ac:dyDescent="0.25">
      <c r="J176" s="461"/>
      <c r="K176" s="461"/>
      <c r="L176" s="461"/>
      <c r="M176" s="461"/>
      <c r="N176" s="461"/>
      <c r="O176" s="461"/>
      <c r="P176" s="461"/>
    </row>
    <row r="177" spans="2:32" ht="12.75" customHeight="1" x14ac:dyDescent="0.25"/>
    <row r="178" spans="2:32" ht="12.75" customHeight="1" x14ac:dyDescent="0.25">
      <c r="B178" s="461"/>
      <c r="C178" s="461"/>
      <c r="D178" s="461"/>
      <c r="E178" s="461"/>
      <c r="F178" s="461"/>
      <c r="G178" s="461"/>
      <c r="AF178" s="461"/>
    </row>
    <row r="179" spans="2:32" ht="12.75" customHeight="1" x14ac:dyDescent="0.25">
      <c r="Z179" s="461"/>
      <c r="AA179" s="461"/>
      <c r="AB179" s="461"/>
      <c r="AC179" s="461"/>
      <c r="AD179" s="461"/>
      <c r="AE179" s="461"/>
      <c r="AF179" s="461"/>
    </row>
    <row r="180" spans="2:32" ht="12.75" customHeight="1" x14ac:dyDescent="0.25"/>
    <row r="181" spans="2:32" ht="12.75" customHeight="1" x14ac:dyDescent="0.25">
      <c r="B181" s="461"/>
      <c r="C181" s="461"/>
      <c r="D181" s="461"/>
      <c r="E181" s="461"/>
      <c r="F181" s="461"/>
      <c r="G181" s="461"/>
      <c r="P181" s="461"/>
    </row>
    <row r="182" spans="2:32" ht="12.75" customHeight="1" x14ac:dyDescent="0.25">
      <c r="J182" s="461"/>
      <c r="K182" s="461"/>
      <c r="L182" s="461"/>
      <c r="M182" s="461"/>
      <c r="N182" s="461"/>
      <c r="O182" s="461"/>
      <c r="P182" s="461"/>
    </row>
    <row r="183" spans="2:32" ht="12.75" customHeight="1" x14ac:dyDescent="0.25"/>
    <row r="184" spans="2:32" ht="12.75" customHeight="1" x14ac:dyDescent="0.25">
      <c r="B184" s="461"/>
      <c r="C184" s="461"/>
      <c r="D184" s="461"/>
      <c r="E184" s="461"/>
      <c r="F184" s="461"/>
      <c r="G184" s="461"/>
      <c r="X184" s="461"/>
    </row>
    <row r="185" spans="2:32" ht="12.75" customHeight="1" x14ac:dyDescent="0.25">
      <c r="R185" s="461"/>
      <c r="S185" s="461"/>
      <c r="T185" s="461"/>
      <c r="U185" s="461"/>
      <c r="V185" s="461"/>
      <c r="W185" s="461"/>
      <c r="X185" s="461"/>
    </row>
    <row r="186" spans="2:32" ht="12.75" customHeight="1" x14ac:dyDescent="0.25"/>
    <row r="187" spans="2:32" ht="12.75" customHeight="1" x14ac:dyDescent="0.25">
      <c r="B187" s="461"/>
      <c r="C187" s="461"/>
      <c r="D187" s="461"/>
      <c r="E187" s="461"/>
      <c r="F187" s="461"/>
      <c r="G187" s="461"/>
      <c r="P187" s="461"/>
    </row>
    <row r="188" spans="2:32" ht="12.75" customHeight="1" x14ac:dyDescent="0.25">
      <c r="J188" s="461"/>
      <c r="K188" s="461"/>
      <c r="L188" s="461"/>
      <c r="M188" s="461"/>
      <c r="N188" s="461"/>
      <c r="O188" s="461"/>
      <c r="P188" s="461"/>
    </row>
    <row r="189" spans="2:32" ht="12.75" customHeight="1" x14ac:dyDescent="0.25"/>
    <row r="190" spans="2:32" ht="12.75" customHeight="1" x14ac:dyDescent="0.25">
      <c r="B190" s="461"/>
      <c r="C190" s="461"/>
      <c r="D190" s="461"/>
      <c r="E190" s="461"/>
      <c r="F190" s="461"/>
      <c r="G190" s="461"/>
    </row>
    <row r="191" spans="2:32" ht="12.75" customHeight="1" x14ac:dyDescent="0.25"/>
    <row r="192" spans="2:32" ht="12.75" customHeight="1" x14ac:dyDescent="0.25"/>
  </sheetData>
  <sheetProtection selectLockedCells="1" selectUnlockedCells="1"/>
  <pageMargins left="0.19685039370078741" right="0.19685039370078741" top="0.19685039370078741" bottom="0.19685039370078741" header="0" footer="0"/>
  <pageSetup paperSize="9" scale="25" firstPageNumber="0"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4">
    <pageSetUpPr fitToPage="1"/>
  </sheetPr>
  <dimension ref="A1:AJ192"/>
  <sheetViews>
    <sheetView workbookViewId="0">
      <selection activeCell="J31" sqref="J31"/>
    </sheetView>
  </sheetViews>
  <sheetFormatPr defaultColWidth="9.109375" defaultRowHeight="9.6" x14ac:dyDescent="0.25"/>
  <cols>
    <col min="1" max="1" width="3" style="460" customWidth="1"/>
    <col min="2" max="2" width="2.88671875" style="460" customWidth="1"/>
    <col min="3" max="7" width="2.33203125" style="460" customWidth="1"/>
    <col min="8" max="8" width="4.33203125" style="461" customWidth="1"/>
    <col min="9" max="9" width="2.109375" style="460" customWidth="1"/>
    <col min="10" max="10" width="3.33203125" style="460" customWidth="1"/>
    <col min="11" max="13" width="4.44140625" style="460" customWidth="1"/>
    <col min="14" max="14" width="4.109375" style="460" customWidth="1"/>
    <col min="15" max="15" width="4.88671875" style="460" customWidth="1"/>
    <col min="16" max="16" width="5.44140625" style="460" customWidth="1"/>
    <col min="17" max="17" width="7.88671875" style="460" customWidth="1"/>
    <col min="18" max="18" width="3.109375" style="460" customWidth="1"/>
    <col min="19" max="20" width="4.5546875" style="460" customWidth="1"/>
    <col min="21" max="22" width="4.44140625" style="460" customWidth="1"/>
    <col min="23" max="23" width="5" style="460" customWidth="1"/>
    <col min="24" max="24" width="5.109375" style="460" customWidth="1"/>
    <col min="25" max="25" width="8.44140625" style="460" customWidth="1"/>
    <col min="26" max="26" width="3.5546875" style="460" customWidth="1"/>
    <col min="27" max="27" width="5.109375" style="460" customWidth="1"/>
    <col min="28" max="28" width="4.88671875" style="460" customWidth="1"/>
    <col min="29" max="29" width="5" style="460" customWidth="1"/>
    <col min="30" max="30" width="4.6640625" style="460" customWidth="1"/>
    <col min="31" max="31" width="4.88671875" style="460" customWidth="1"/>
    <col min="32" max="32" width="5.33203125" style="460" customWidth="1"/>
    <col min="33" max="34" width="9.109375" style="460"/>
    <col min="35" max="35" width="8.44140625" style="460" customWidth="1"/>
    <col min="36" max="36" width="16.88671875" style="460" customWidth="1"/>
    <col min="37" max="16384" width="9.109375" style="460"/>
  </cols>
  <sheetData>
    <row r="1" spans="1:32" ht="5.25" customHeight="1" x14ac:dyDescent="0.3">
      <c r="B1" s="462"/>
      <c r="P1" s="463"/>
    </row>
    <row r="2" spans="1:32" ht="12.75" customHeight="1" x14ac:dyDescent="0.3">
      <c r="B2" s="462" t="str">
        <f>Сор_Р!F3</f>
        <v>ЧЕМПИОНАТ САНКТ-ПЕТЕРБУРГА</v>
      </c>
      <c r="AF2" s="465"/>
    </row>
    <row r="3" spans="1:32" ht="12.75" customHeight="1" x14ac:dyDescent="0.3">
      <c r="B3" s="462" t="str">
        <f>Сор_Р!F4</f>
        <v>ГЛК "Красное Озеро", дер. Васильево, Приозерский р-н, Ленингадская обл., 01 апреля 2022г., 12:00</v>
      </c>
    </row>
    <row r="4" spans="1:32" ht="12.75" customHeight="1" x14ac:dyDescent="0.25">
      <c r="A4" s="608"/>
      <c r="B4" s="608"/>
      <c r="C4" s="608" t="s">
        <v>425</v>
      </c>
      <c r="D4" s="608"/>
      <c r="E4" s="608"/>
      <c r="F4" s="608"/>
      <c r="G4" s="608"/>
      <c r="H4" s="464" t="s">
        <v>424</v>
      </c>
      <c r="I4" s="608"/>
      <c r="M4" s="464" t="s">
        <v>1063</v>
      </c>
      <c r="Y4" s="466" t="s">
        <v>279</v>
      </c>
      <c r="Z4" s="466" t="s">
        <v>281</v>
      </c>
      <c r="AA4" s="467"/>
      <c r="AB4" s="468"/>
      <c r="AC4" s="468"/>
      <c r="AD4" s="469"/>
      <c r="AE4" s="466" t="s">
        <v>426</v>
      </c>
      <c r="AF4" s="470"/>
    </row>
    <row r="5" spans="1:32" ht="12.75" customHeight="1" x14ac:dyDescent="0.25">
      <c r="A5" s="608" t="s">
        <v>427</v>
      </c>
      <c r="B5" s="608"/>
      <c r="C5" s="608"/>
      <c r="D5" s="608"/>
      <c r="E5" s="608"/>
      <c r="F5" s="608"/>
      <c r="G5" s="608"/>
      <c r="H5" s="609"/>
      <c r="I5" s="608"/>
      <c r="Y5" s="471" t="s">
        <v>429</v>
      </c>
      <c r="Z5" s="471" t="s">
        <v>430</v>
      </c>
      <c r="AA5" s="471" t="s">
        <v>431</v>
      </c>
      <c r="AB5" s="472" t="s">
        <v>432</v>
      </c>
      <c r="AC5" s="471" t="s">
        <v>10</v>
      </c>
      <c r="AD5" s="472" t="s">
        <v>433</v>
      </c>
      <c r="AE5" s="471" t="s">
        <v>369</v>
      </c>
      <c r="AF5" s="470"/>
    </row>
    <row r="6" spans="1:32" ht="12.75" customHeight="1" x14ac:dyDescent="0.25">
      <c r="A6" s="608">
        <v>1</v>
      </c>
      <c r="B6" s="610" t="str">
        <f>Рез_Муж!B79</f>
        <v>нн1</v>
      </c>
      <c r="C6" s="611" t="str">
        <f>Рез_Муж!D79</f>
        <v>фамилия1</v>
      </c>
      <c r="D6" s="608"/>
      <c r="E6" s="608"/>
      <c r="F6" s="608"/>
      <c r="G6" s="608"/>
      <c r="H6" s="611" t="str">
        <f>Рез_Муж!G79</f>
        <v>г1</v>
      </c>
      <c r="I6" s="608"/>
      <c r="J6" s="460" t="s">
        <v>428</v>
      </c>
      <c r="S6" s="460" t="s">
        <v>457</v>
      </c>
      <c r="AA6" s="74"/>
      <c r="AB6" s="475"/>
      <c r="AC6" s="470"/>
      <c r="AD6" s="470"/>
      <c r="AE6" s="470"/>
      <c r="AF6" s="470"/>
    </row>
    <row r="7" spans="1:32" ht="20.100000000000001" customHeight="1" x14ac:dyDescent="0.2">
      <c r="A7" s="608"/>
      <c r="B7" s="609"/>
      <c r="C7" s="609"/>
      <c r="D7" s="609"/>
      <c r="E7" s="609"/>
      <c r="F7" s="609"/>
      <c r="G7" s="609"/>
      <c r="H7" s="461" t="s">
        <v>1053</v>
      </c>
      <c r="I7" s="608">
        <v>1</v>
      </c>
      <c r="J7" s="624" t="str">
        <f>AI50</f>
        <v>нн1</v>
      </c>
      <c r="K7" s="614" t="str">
        <f>AJ50</f>
        <v>фамилия1</v>
      </c>
      <c r="L7" s="615"/>
      <c r="M7" s="615"/>
      <c r="N7" s="615"/>
      <c r="O7" s="615"/>
      <c r="P7" s="619"/>
    </row>
    <row r="8" spans="1:32" ht="20.100000000000001" customHeight="1" x14ac:dyDescent="0.25">
      <c r="A8" s="608"/>
      <c r="B8" s="608"/>
      <c r="C8" s="608"/>
      <c r="D8" s="608"/>
      <c r="E8" s="608"/>
      <c r="F8" s="608"/>
      <c r="G8" s="608"/>
      <c r="H8" s="609"/>
      <c r="I8" s="608"/>
      <c r="J8" s="616" t="s">
        <v>448</v>
      </c>
      <c r="K8" s="618"/>
      <c r="L8" s="472"/>
      <c r="M8" s="472"/>
      <c r="N8" s="472"/>
      <c r="O8" s="472"/>
      <c r="P8" s="472">
        <f>SUM(K8:O8)</f>
        <v>0</v>
      </c>
      <c r="R8" s="461" t="s">
        <v>1056</v>
      </c>
    </row>
    <row r="9" spans="1:32" ht="3.75" customHeight="1" x14ac:dyDescent="0.2">
      <c r="A9" s="608">
        <v>16</v>
      </c>
      <c r="B9" s="610" t="str">
        <f>Рез_Муж!B109</f>
        <v>нн16</v>
      </c>
      <c r="C9" s="611" t="str">
        <f>Рез_Муж!D109</f>
        <v>фамилия16</v>
      </c>
      <c r="D9" s="608"/>
      <c r="E9" s="608"/>
      <c r="F9" s="608"/>
      <c r="G9" s="608"/>
      <c r="H9" s="611" t="str">
        <f>Рез_Муж!G109</f>
        <v>г16</v>
      </c>
      <c r="I9" s="608"/>
      <c r="Q9" s="480"/>
    </row>
    <row r="10" spans="1:32" ht="20.100000000000001" customHeight="1" x14ac:dyDescent="0.2">
      <c r="A10" s="608"/>
      <c r="B10" s="609"/>
      <c r="C10" s="609"/>
      <c r="D10" s="609"/>
      <c r="E10" s="609"/>
      <c r="F10" s="609"/>
      <c r="G10" s="609"/>
      <c r="H10" s="609">
        <f>SUM(C10:G10)</f>
        <v>0</v>
      </c>
      <c r="I10" s="608"/>
      <c r="Q10" s="476"/>
      <c r="R10" s="613"/>
      <c r="S10" s="614"/>
      <c r="T10" s="615"/>
      <c r="U10" s="615"/>
      <c r="V10" s="615"/>
      <c r="W10" s="615"/>
      <c r="X10" s="620"/>
    </row>
    <row r="11" spans="1:32" ht="20.100000000000001" customHeight="1" x14ac:dyDescent="0.25">
      <c r="A11" s="608"/>
      <c r="B11" s="608"/>
      <c r="C11" s="608"/>
      <c r="D11" s="608"/>
      <c r="E11" s="608"/>
      <c r="F11" s="608"/>
      <c r="G11" s="608"/>
      <c r="H11" s="609"/>
      <c r="I11" s="608"/>
      <c r="Q11" s="480"/>
      <c r="R11" s="617" t="s">
        <v>19</v>
      </c>
      <c r="S11" s="472"/>
      <c r="T11" s="472"/>
      <c r="U11" s="472"/>
      <c r="V11" s="472"/>
      <c r="W11" s="472"/>
      <c r="X11" s="472">
        <f>SUM(S11:W11)</f>
        <v>0</v>
      </c>
    </row>
    <row r="12" spans="1:32" ht="3.75" customHeight="1" x14ac:dyDescent="0.2">
      <c r="A12" s="608">
        <v>9</v>
      </c>
      <c r="B12" s="610" t="str">
        <f>Рез_Муж!B95</f>
        <v>нн9</v>
      </c>
      <c r="C12" s="611" t="str">
        <f>Рез_Муж!D95</f>
        <v>фамилия9</v>
      </c>
      <c r="D12" s="608"/>
      <c r="E12" s="608"/>
      <c r="F12" s="608"/>
      <c r="G12" s="608"/>
      <c r="H12" s="611" t="str">
        <f>Рез_Муж!G95</f>
        <v>г9</v>
      </c>
      <c r="I12" s="608"/>
      <c r="Q12" s="480"/>
      <c r="Y12" s="480"/>
    </row>
    <row r="13" spans="1:32" ht="20.100000000000001" customHeight="1" x14ac:dyDescent="0.2">
      <c r="A13" s="608"/>
      <c r="B13" s="609"/>
      <c r="C13" s="609"/>
      <c r="D13" s="609"/>
      <c r="E13" s="609"/>
      <c r="F13" s="609"/>
      <c r="G13" s="609"/>
      <c r="H13" s="609">
        <f>SUM(C13:G13)</f>
        <v>0</v>
      </c>
      <c r="I13" s="608">
        <v>8</v>
      </c>
      <c r="J13" s="624" t="str">
        <f>AI57</f>
        <v>нн8</v>
      </c>
      <c r="K13" s="625" t="str">
        <f>AJ57</f>
        <v>фамилия8</v>
      </c>
      <c r="L13" s="615"/>
      <c r="M13" s="615"/>
      <c r="N13" s="615"/>
      <c r="O13" s="615"/>
      <c r="P13" s="620"/>
      <c r="Y13" s="480"/>
    </row>
    <row r="14" spans="1:32" ht="20.100000000000001" customHeight="1" x14ac:dyDescent="0.25">
      <c r="A14" s="608"/>
      <c r="B14" s="608"/>
      <c r="C14" s="608"/>
      <c r="D14" s="608"/>
      <c r="E14" s="608"/>
      <c r="F14" s="608"/>
      <c r="G14" s="608"/>
      <c r="H14" s="609"/>
      <c r="I14" s="608"/>
      <c r="J14" s="617" t="s">
        <v>19</v>
      </c>
      <c r="K14" s="618"/>
      <c r="L14" s="472"/>
      <c r="M14" s="472"/>
      <c r="N14" s="472"/>
      <c r="O14" s="472"/>
      <c r="P14" s="472">
        <f>SUM(K14:O14)</f>
        <v>0</v>
      </c>
      <c r="Y14" s="480"/>
    </row>
    <row r="15" spans="1:32" ht="3" customHeight="1" x14ac:dyDescent="0.2">
      <c r="A15" s="608">
        <v>8</v>
      </c>
      <c r="B15" s="610" t="str">
        <f>Рез_Муж!B93</f>
        <v>нн8</v>
      </c>
      <c r="C15" s="611" t="str">
        <f>Рез_Муж!D93</f>
        <v>фамилия8</v>
      </c>
      <c r="D15" s="608"/>
      <c r="E15" s="608"/>
      <c r="F15" s="608"/>
      <c r="G15" s="608"/>
      <c r="H15" s="611" t="str">
        <f>Рез_Муж!G93</f>
        <v>г8</v>
      </c>
      <c r="I15" s="608"/>
      <c r="Y15" s="480"/>
    </row>
    <row r="16" spans="1:32" ht="3.75" customHeight="1" x14ac:dyDescent="0.25">
      <c r="A16" s="608"/>
      <c r="B16" s="609"/>
      <c r="C16" s="609"/>
      <c r="D16" s="609"/>
      <c r="E16" s="609"/>
      <c r="F16" s="609"/>
      <c r="G16" s="609"/>
      <c r="H16" s="609">
        <f>SUM(C16:G16)</f>
        <v>0</v>
      </c>
      <c r="I16" s="608"/>
      <c r="Y16" s="476"/>
    </row>
    <row r="17" spans="1:32" ht="3" customHeight="1" x14ac:dyDescent="0.25">
      <c r="A17" s="608"/>
      <c r="B17" s="608"/>
      <c r="C17" s="608"/>
      <c r="D17" s="608"/>
      <c r="E17" s="608"/>
      <c r="F17" s="608"/>
      <c r="G17" s="608"/>
      <c r="H17" s="609"/>
      <c r="I17" s="608"/>
      <c r="Y17" s="480"/>
      <c r="Z17" s="480"/>
    </row>
    <row r="18" spans="1:32" ht="15.75" customHeight="1" x14ac:dyDescent="0.2">
      <c r="A18" s="608">
        <v>5</v>
      </c>
      <c r="B18" s="610" t="str">
        <f>Рез_Муж!B87</f>
        <v>нн5</v>
      </c>
      <c r="C18" s="611" t="str">
        <f>Рез_Муж!D87</f>
        <v>фамилия5</v>
      </c>
      <c r="D18" s="608"/>
      <c r="E18" s="608"/>
      <c r="F18" s="608"/>
      <c r="G18" s="608"/>
      <c r="H18" s="611" t="str">
        <f>Рез_Муж!G87</f>
        <v>г5</v>
      </c>
      <c r="I18" s="608"/>
      <c r="Y18" s="480"/>
      <c r="Z18" s="480"/>
    </row>
    <row r="19" spans="1:32" ht="20.100000000000001" customHeight="1" x14ac:dyDescent="0.2">
      <c r="A19" s="608"/>
      <c r="B19" s="609"/>
      <c r="C19" s="609"/>
      <c r="D19" s="609"/>
      <c r="E19" s="609"/>
      <c r="F19" s="609"/>
      <c r="G19" s="609"/>
      <c r="H19" s="461" t="s">
        <v>1054</v>
      </c>
      <c r="I19" s="608">
        <v>5</v>
      </c>
      <c r="J19" s="624" t="str">
        <f>AI54</f>
        <v>нн5</v>
      </c>
      <c r="K19" s="625" t="str">
        <f>AJ54</f>
        <v>фамилия5</v>
      </c>
      <c r="L19" s="615"/>
      <c r="M19" s="615"/>
      <c r="N19" s="615"/>
      <c r="O19" s="615"/>
      <c r="P19" s="621"/>
      <c r="Y19" s="480"/>
      <c r="Z19" s="480"/>
    </row>
    <row r="20" spans="1:32" ht="20.100000000000001" customHeight="1" x14ac:dyDescent="0.25">
      <c r="A20" s="608"/>
      <c r="B20" s="608"/>
      <c r="C20" s="608"/>
      <c r="D20" s="608"/>
      <c r="E20" s="608"/>
      <c r="F20" s="608"/>
      <c r="G20" s="608"/>
      <c r="H20" s="609"/>
      <c r="I20" s="608"/>
      <c r="J20" s="616" t="s">
        <v>448</v>
      </c>
      <c r="K20" s="618"/>
      <c r="L20" s="472"/>
      <c r="M20" s="472"/>
      <c r="N20" s="472"/>
      <c r="O20" s="472"/>
      <c r="P20" s="472">
        <f>SUM(K20:O20)</f>
        <v>0</v>
      </c>
      <c r="Y20" s="480"/>
      <c r="Z20" s="480"/>
      <c r="AF20" s="461"/>
    </row>
    <row r="21" spans="1:32" ht="3.75" customHeight="1" x14ac:dyDescent="0.2">
      <c r="A21" s="608">
        <v>12</v>
      </c>
      <c r="B21" s="610" t="str">
        <f>Рез_Муж!B101</f>
        <v>нн12</v>
      </c>
      <c r="C21" s="611" t="str">
        <f>Рез_Муж!D101</f>
        <v>фамилия12</v>
      </c>
      <c r="D21" s="608"/>
      <c r="E21" s="608"/>
      <c r="F21" s="608"/>
      <c r="G21" s="608"/>
      <c r="H21" s="611" t="str">
        <f>Рез_Муж!G101</f>
        <v>г12</v>
      </c>
      <c r="I21" s="608"/>
      <c r="Q21" s="480"/>
      <c r="Y21" s="480"/>
      <c r="Z21" s="480"/>
    </row>
    <row r="22" spans="1:32" ht="20.100000000000001" customHeight="1" x14ac:dyDescent="0.2">
      <c r="A22" s="608"/>
      <c r="B22" s="609"/>
      <c r="C22" s="609"/>
      <c r="D22" s="609"/>
      <c r="E22" s="609"/>
      <c r="F22" s="609"/>
      <c r="G22" s="609"/>
      <c r="H22" s="609">
        <f>SUM(C22:G22)</f>
        <v>0</v>
      </c>
      <c r="I22" s="608"/>
      <c r="Q22" s="476"/>
      <c r="R22" s="613"/>
      <c r="S22" s="614"/>
      <c r="T22" s="615"/>
      <c r="U22" s="615"/>
      <c r="V22" s="615"/>
      <c r="W22" s="615"/>
      <c r="X22" s="621"/>
      <c r="Z22" s="480"/>
      <c r="AF22" s="461"/>
    </row>
    <row r="23" spans="1:32" ht="20.100000000000001" customHeight="1" x14ac:dyDescent="0.25">
      <c r="A23" s="608"/>
      <c r="B23" s="608"/>
      <c r="C23" s="608"/>
      <c r="D23" s="608"/>
      <c r="E23" s="608"/>
      <c r="F23" s="608"/>
      <c r="G23" s="608"/>
      <c r="H23" s="609"/>
      <c r="I23" s="608"/>
      <c r="Q23" s="480"/>
      <c r="R23" s="616" t="s">
        <v>448</v>
      </c>
      <c r="S23" s="472"/>
      <c r="T23" s="472"/>
      <c r="U23" s="472"/>
      <c r="V23" s="472"/>
      <c r="W23" s="472"/>
      <c r="X23" s="472">
        <f>SUM(S23:W23)</f>
        <v>0</v>
      </c>
      <c r="Z23" s="480"/>
      <c r="AA23" s="460" t="s">
        <v>1050</v>
      </c>
    </row>
    <row r="24" spans="1:32" ht="4.5" customHeight="1" x14ac:dyDescent="0.2">
      <c r="A24" s="608">
        <v>13</v>
      </c>
      <c r="B24" s="610" t="str">
        <f>Рез_Муж!B103</f>
        <v>нн13</v>
      </c>
      <c r="C24" s="611" t="str">
        <f>Рез_Муж!D103</f>
        <v>фамилия13</v>
      </c>
      <c r="D24" s="608"/>
      <c r="E24" s="608"/>
      <c r="F24" s="608"/>
      <c r="G24" s="608"/>
      <c r="H24" s="611" t="str">
        <f>Рез_Муж!G103</f>
        <v>г13</v>
      </c>
      <c r="I24" s="608"/>
      <c r="Q24" s="480"/>
      <c r="Z24" s="480"/>
    </row>
    <row r="25" spans="1:32" ht="20.100000000000001" customHeight="1" x14ac:dyDescent="0.2">
      <c r="A25" s="608"/>
      <c r="B25" s="609"/>
      <c r="C25" s="609"/>
      <c r="D25" s="609"/>
      <c r="E25" s="609"/>
      <c r="F25" s="609"/>
      <c r="G25" s="609"/>
      <c r="H25" s="609">
        <f>SUM(C25:G25)</f>
        <v>0</v>
      </c>
      <c r="I25" s="608">
        <v>4</v>
      </c>
      <c r="J25" s="624" t="str">
        <f>AI53</f>
        <v>нн4</v>
      </c>
      <c r="K25" s="625" t="str">
        <f>AJ53</f>
        <v>фамилия4</v>
      </c>
      <c r="L25" s="615"/>
      <c r="M25" s="615"/>
      <c r="N25" s="615"/>
      <c r="O25" s="615"/>
      <c r="P25" s="621"/>
      <c r="Z25" s="476"/>
    </row>
    <row r="26" spans="1:32" ht="20.100000000000001" customHeight="1" x14ac:dyDescent="0.2">
      <c r="A26" s="608"/>
      <c r="B26" s="608"/>
      <c r="C26" s="608"/>
      <c r="D26" s="608"/>
      <c r="E26" s="608"/>
      <c r="F26" s="608"/>
      <c r="G26" s="608"/>
      <c r="H26" s="609"/>
      <c r="I26" s="608"/>
      <c r="J26" s="617" t="s">
        <v>19</v>
      </c>
      <c r="K26" s="618"/>
      <c r="L26" s="472"/>
      <c r="M26" s="472"/>
      <c r="N26" s="472"/>
      <c r="O26" s="472"/>
      <c r="P26" s="472">
        <f>SUM(K26:O26)</f>
        <v>0</v>
      </c>
      <c r="Z26" s="613"/>
      <c r="AA26" s="614"/>
      <c r="AB26" s="615"/>
      <c r="AC26" s="615"/>
      <c r="AD26" s="615"/>
      <c r="AE26" s="615"/>
      <c r="AF26" s="621"/>
    </row>
    <row r="27" spans="1:32" ht="20.100000000000001" customHeight="1" x14ac:dyDescent="0.2">
      <c r="A27" s="608">
        <v>4</v>
      </c>
      <c r="B27" s="610" t="str">
        <f>Рез_Муж!B85</f>
        <v>нн4</v>
      </c>
      <c r="C27" s="611" t="str">
        <f>Рез_Муж!D85</f>
        <v>фамилия4</v>
      </c>
      <c r="D27" s="608"/>
      <c r="E27" s="608"/>
      <c r="F27" s="608"/>
      <c r="G27" s="608"/>
      <c r="H27" s="611" t="str">
        <f>Рез_Муж!G85</f>
        <v>г4</v>
      </c>
      <c r="I27" s="608"/>
      <c r="Z27" s="616" t="s">
        <v>448</v>
      </c>
      <c r="AA27" s="472"/>
      <c r="AB27" s="472"/>
      <c r="AC27" s="472"/>
      <c r="AD27" s="472"/>
      <c r="AE27" s="472"/>
      <c r="AF27" s="472">
        <f>SUM(AA27:AE27)</f>
        <v>0</v>
      </c>
    </row>
    <row r="28" spans="1:32" ht="4.5" customHeight="1" x14ac:dyDescent="0.25">
      <c r="A28" s="608"/>
      <c r="B28" s="609"/>
      <c r="C28" s="612"/>
      <c r="D28" s="609"/>
      <c r="E28" s="609"/>
      <c r="F28" s="609"/>
      <c r="G28" s="609"/>
      <c r="H28" s="609">
        <f>SUM(C28:G28)</f>
        <v>0</v>
      </c>
      <c r="I28" s="608"/>
    </row>
    <row r="29" spans="1:32" ht="3" customHeight="1" x14ac:dyDescent="0.25">
      <c r="A29" s="608"/>
      <c r="B29" s="608"/>
      <c r="C29" s="608"/>
      <c r="D29" s="608"/>
      <c r="E29" s="608"/>
      <c r="F29" s="608"/>
      <c r="G29" s="608"/>
      <c r="H29" s="609"/>
      <c r="I29" s="608"/>
    </row>
    <row r="30" spans="1:32" ht="20.100000000000001" customHeight="1" x14ac:dyDescent="0.2">
      <c r="A30" s="608">
        <v>3</v>
      </c>
      <c r="B30" s="610" t="str">
        <f>Рез_Муж!B83</f>
        <v>нн3</v>
      </c>
      <c r="C30" s="611" t="str">
        <f>Рез_Муж!D83</f>
        <v>фамилия3</v>
      </c>
      <c r="D30" s="608"/>
      <c r="E30" s="608"/>
      <c r="F30" s="608"/>
      <c r="G30" s="608"/>
      <c r="H30" s="611" t="str">
        <f>Рез_Муж!G83</f>
        <v>г3</v>
      </c>
      <c r="I30" s="608"/>
      <c r="Z30" s="613"/>
      <c r="AA30" s="614"/>
      <c r="AB30" s="615"/>
      <c r="AC30" s="615"/>
      <c r="AD30" s="615"/>
      <c r="AE30" s="615"/>
      <c r="AF30" s="619"/>
    </row>
    <row r="31" spans="1:32" ht="20.100000000000001" customHeight="1" x14ac:dyDescent="0.2">
      <c r="A31" s="608"/>
      <c r="B31" s="609"/>
      <c r="C31" s="609"/>
      <c r="D31" s="609"/>
      <c r="E31" s="609"/>
      <c r="F31" s="609"/>
      <c r="G31" s="609"/>
      <c r="H31" s="461" t="s">
        <v>1055</v>
      </c>
      <c r="I31" s="608">
        <v>3</v>
      </c>
      <c r="J31" s="624" t="str">
        <f>AI52</f>
        <v>нн3</v>
      </c>
      <c r="K31" s="625" t="str">
        <f>AJ52</f>
        <v>фамилия3</v>
      </c>
      <c r="L31" s="615"/>
      <c r="M31" s="615"/>
      <c r="N31" s="615"/>
      <c r="O31" s="615"/>
      <c r="P31" s="619"/>
      <c r="Z31" s="617" t="s">
        <v>19</v>
      </c>
      <c r="AA31" s="472"/>
      <c r="AB31" s="472"/>
      <c r="AC31" s="472"/>
      <c r="AD31" s="472"/>
      <c r="AE31" s="472"/>
      <c r="AF31" s="472">
        <f>SUM(AA31:AE31)</f>
        <v>0</v>
      </c>
    </row>
    <row r="32" spans="1:32" ht="20.100000000000001" customHeight="1" x14ac:dyDescent="0.25">
      <c r="A32" s="608"/>
      <c r="B32" s="608"/>
      <c r="C32" s="608"/>
      <c r="D32" s="608"/>
      <c r="E32" s="608"/>
      <c r="F32" s="608"/>
      <c r="G32" s="608"/>
      <c r="H32" s="609"/>
      <c r="I32" s="608"/>
      <c r="J32" s="616" t="s">
        <v>448</v>
      </c>
      <c r="K32" s="618"/>
      <c r="L32" s="472"/>
      <c r="M32" s="472"/>
      <c r="N32" s="472"/>
      <c r="O32" s="472"/>
      <c r="P32" s="472">
        <f>SUM(K32:O32)</f>
        <v>0</v>
      </c>
      <c r="R32" s="461" t="s">
        <v>1057</v>
      </c>
      <c r="Z32" s="484"/>
    </row>
    <row r="33" spans="1:32" ht="3.75" customHeight="1" x14ac:dyDescent="0.2">
      <c r="A33" s="608">
        <v>14</v>
      </c>
      <c r="B33" s="610" t="str">
        <f>Рез_Муж!B105</f>
        <v>нн14</v>
      </c>
      <c r="C33" s="611" t="str">
        <f>Рез_Муж!D105</f>
        <v>фамилия14</v>
      </c>
      <c r="D33" s="608"/>
      <c r="E33" s="608"/>
      <c r="F33" s="608"/>
      <c r="G33" s="608"/>
      <c r="H33" s="611" t="str">
        <f>Рез_Муж!G105</f>
        <v>г14</v>
      </c>
      <c r="I33" s="608"/>
      <c r="Q33" s="480"/>
      <c r="Z33" s="480"/>
    </row>
    <row r="34" spans="1:32" ht="20.100000000000001" customHeight="1" x14ac:dyDescent="0.2">
      <c r="A34" s="608"/>
      <c r="B34" s="609"/>
      <c r="C34" s="609"/>
      <c r="D34" s="609"/>
      <c r="E34" s="609"/>
      <c r="F34" s="609"/>
      <c r="G34" s="609"/>
      <c r="H34" s="609">
        <f>SUM(C34:G34)</f>
        <v>0</v>
      </c>
      <c r="I34" s="608"/>
      <c r="Q34" s="476"/>
      <c r="R34" s="613"/>
      <c r="S34" s="614"/>
      <c r="T34" s="615"/>
      <c r="U34" s="615"/>
      <c r="V34" s="615"/>
      <c r="W34" s="615"/>
      <c r="X34" s="619"/>
      <c r="Z34" s="480"/>
    </row>
    <row r="35" spans="1:32" ht="20.100000000000001" customHeight="1" x14ac:dyDescent="0.25">
      <c r="A35" s="608"/>
      <c r="B35" s="608"/>
      <c r="C35" s="608"/>
      <c r="D35" s="608"/>
      <c r="E35" s="608"/>
      <c r="F35" s="608"/>
      <c r="G35" s="608"/>
      <c r="H35" s="609"/>
      <c r="I35" s="608"/>
      <c r="Q35" s="480"/>
      <c r="R35" s="617" t="s">
        <v>19</v>
      </c>
      <c r="S35" s="472"/>
      <c r="T35" s="472"/>
      <c r="U35" s="472"/>
      <c r="V35" s="472"/>
      <c r="W35" s="472"/>
      <c r="X35" s="472">
        <f>SUM(S35:W35)</f>
        <v>0</v>
      </c>
      <c r="Z35" s="480"/>
    </row>
    <row r="36" spans="1:32" ht="3.75" customHeight="1" x14ac:dyDescent="0.2">
      <c r="A36" s="608">
        <v>11</v>
      </c>
      <c r="B36" s="610" t="str">
        <f>Рез_Муж!B99</f>
        <v>нн11</v>
      </c>
      <c r="C36" s="611" t="str">
        <f>Рез_Муж!D99</f>
        <v>фамилия11</v>
      </c>
      <c r="D36" s="608"/>
      <c r="E36" s="608"/>
      <c r="F36" s="608"/>
      <c r="G36" s="608"/>
      <c r="H36" s="611" t="str">
        <f>Рез_Муж!G99</f>
        <v>г11</v>
      </c>
      <c r="I36" s="608"/>
      <c r="Q36" s="480"/>
      <c r="Y36" s="480"/>
      <c r="Z36" s="480"/>
    </row>
    <row r="37" spans="1:32" ht="20.100000000000001" customHeight="1" x14ac:dyDescent="0.2">
      <c r="A37" s="608"/>
      <c r="B37" s="609"/>
      <c r="C37" s="609"/>
      <c r="D37" s="609"/>
      <c r="E37" s="609"/>
      <c r="F37" s="609"/>
      <c r="G37" s="609"/>
      <c r="H37" s="609">
        <f>SUM(C37:G37)</f>
        <v>0</v>
      </c>
      <c r="I37" s="608">
        <v>6</v>
      </c>
      <c r="J37" s="624" t="str">
        <f>AI55</f>
        <v>нн6</v>
      </c>
      <c r="K37" s="625" t="str">
        <f>AJ55</f>
        <v>фамилия6</v>
      </c>
      <c r="L37" s="615"/>
      <c r="M37" s="615"/>
      <c r="N37" s="615"/>
      <c r="O37" s="615"/>
      <c r="P37" s="619"/>
      <c r="Y37" s="480"/>
      <c r="Z37" s="480"/>
    </row>
    <row r="38" spans="1:32" ht="20.100000000000001" customHeight="1" x14ac:dyDescent="0.25">
      <c r="A38" s="608"/>
      <c r="B38" s="608"/>
      <c r="C38" s="608"/>
      <c r="D38" s="608"/>
      <c r="E38" s="608"/>
      <c r="F38" s="608"/>
      <c r="G38" s="608"/>
      <c r="H38" s="609"/>
      <c r="I38" s="608"/>
      <c r="J38" s="617" t="s">
        <v>19</v>
      </c>
      <c r="K38" s="618"/>
      <c r="L38" s="472"/>
      <c r="M38" s="472"/>
      <c r="N38" s="472"/>
      <c r="O38" s="472"/>
      <c r="P38" s="472">
        <f>SUM(K38:O38)</f>
        <v>0</v>
      </c>
      <c r="Y38" s="480"/>
      <c r="Z38" s="480"/>
      <c r="AA38" s="460" t="s">
        <v>1051</v>
      </c>
    </row>
    <row r="39" spans="1:32" ht="4.5" customHeight="1" x14ac:dyDescent="0.2">
      <c r="A39" s="608">
        <v>6</v>
      </c>
      <c r="B39" s="610" t="str">
        <f>Рез_Муж!B89</f>
        <v>нн6</v>
      </c>
      <c r="C39" s="611" t="str">
        <f>Рез_Муж!D89</f>
        <v>фамилия6</v>
      </c>
      <c r="D39" s="608"/>
      <c r="E39" s="608"/>
      <c r="F39" s="608"/>
      <c r="G39" s="608"/>
      <c r="H39" s="611" t="str">
        <f>Рез_Муж!G89</f>
        <v>г6</v>
      </c>
      <c r="I39" s="608"/>
      <c r="Y39" s="480"/>
      <c r="Z39" s="480"/>
    </row>
    <row r="40" spans="1:32" ht="2.25" customHeight="1" x14ac:dyDescent="0.25">
      <c r="A40" s="608"/>
      <c r="B40" s="609"/>
      <c r="C40" s="609"/>
      <c r="D40" s="609"/>
      <c r="E40" s="609"/>
      <c r="F40" s="609"/>
      <c r="G40" s="609"/>
      <c r="H40" s="609">
        <f>SUM(C40:G40)</f>
        <v>0</v>
      </c>
      <c r="I40" s="608"/>
      <c r="Y40" s="476"/>
      <c r="Z40" s="480"/>
    </row>
    <row r="41" spans="1:32" ht="19.5" customHeight="1" x14ac:dyDescent="0.25">
      <c r="A41" s="608"/>
      <c r="B41" s="608"/>
      <c r="C41" s="608"/>
      <c r="D41" s="608"/>
      <c r="E41" s="608"/>
      <c r="F41" s="608"/>
      <c r="G41" s="608"/>
      <c r="H41" s="609"/>
      <c r="I41" s="608"/>
      <c r="Y41" s="480"/>
    </row>
    <row r="42" spans="1:32" ht="20.100000000000001" customHeight="1" x14ac:dyDescent="0.2">
      <c r="A42" s="608">
        <v>7</v>
      </c>
      <c r="B42" s="610" t="str">
        <f>Рез_Муж!B91</f>
        <v>нн7</v>
      </c>
      <c r="C42" s="611" t="str">
        <f>Рез_Муж!D91</f>
        <v>фамилия7</v>
      </c>
      <c r="D42" s="608"/>
      <c r="E42" s="608"/>
      <c r="F42" s="608"/>
      <c r="G42" s="608"/>
      <c r="H42" s="611" t="str">
        <f>Рез_Муж!G91</f>
        <v>г7</v>
      </c>
      <c r="I42" s="608"/>
      <c r="Y42" s="480"/>
      <c r="Z42" s="613"/>
      <c r="AA42" s="614"/>
      <c r="AB42" s="615"/>
      <c r="AC42" s="615"/>
      <c r="AD42" s="615"/>
      <c r="AE42" s="615"/>
      <c r="AF42" s="621"/>
    </row>
    <row r="43" spans="1:32" ht="20.100000000000001" customHeight="1" x14ac:dyDescent="0.2">
      <c r="A43" s="608"/>
      <c r="B43" s="609"/>
      <c r="C43" s="609"/>
      <c r="D43" s="609"/>
      <c r="E43" s="609"/>
      <c r="F43" s="609"/>
      <c r="G43" s="609"/>
      <c r="H43" s="461" t="s">
        <v>1052</v>
      </c>
      <c r="I43" s="608">
        <v>7</v>
      </c>
      <c r="J43" s="624" t="str">
        <f>AI56</f>
        <v>нн7</v>
      </c>
      <c r="K43" s="625" t="str">
        <f>AJ56</f>
        <v>фамилия7</v>
      </c>
      <c r="L43" s="615"/>
      <c r="M43" s="615"/>
      <c r="N43" s="615"/>
      <c r="O43" s="615"/>
      <c r="P43" s="621"/>
      <c r="Y43" s="480"/>
      <c r="Z43" s="616" t="s">
        <v>448</v>
      </c>
      <c r="AA43" s="472"/>
      <c r="AB43" s="472"/>
      <c r="AC43" s="472"/>
      <c r="AD43" s="472"/>
      <c r="AE43" s="472"/>
      <c r="AF43" s="472">
        <f>SUM(AA43:AE43)</f>
        <v>0</v>
      </c>
    </row>
    <row r="44" spans="1:32" ht="20.100000000000001" customHeight="1" x14ac:dyDescent="0.25">
      <c r="A44" s="608"/>
      <c r="B44" s="608"/>
      <c r="C44" s="608"/>
      <c r="D44" s="608"/>
      <c r="E44" s="608"/>
      <c r="F44" s="608"/>
      <c r="G44" s="608"/>
      <c r="H44" s="609"/>
      <c r="I44" s="608"/>
      <c r="J44" s="616" t="s">
        <v>448</v>
      </c>
      <c r="K44" s="618"/>
      <c r="L44" s="472"/>
      <c r="M44" s="472"/>
      <c r="N44" s="472"/>
      <c r="O44" s="472"/>
      <c r="P44" s="472">
        <f>SUM(K44:O44)</f>
        <v>0</v>
      </c>
      <c r="Y44" s="480"/>
    </row>
    <row r="45" spans="1:32" ht="3" customHeight="1" x14ac:dyDescent="0.2">
      <c r="A45" s="608">
        <v>10</v>
      </c>
      <c r="B45" s="610" t="str">
        <f>Рез_Муж!B97</f>
        <v>нн10</v>
      </c>
      <c r="C45" s="611" t="str">
        <f>Рез_Муж!D97</f>
        <v>фамилия10</v>
      </c>
      <c r="D45" s="608"/>
      <c r="E45" s="608"/>
      <c r="F45" s="608"/>
      <c r="G45" s="608"/>
      <c r="H45" s="611" t="str">
        <f>Рез_Муж!G97</f>
        <v>г10</v>
      </c>
      <c r="I45" s="608"/>
      <c r="Q45" s="480"/>
      <c r="Y45" s="480"/>
    </row>
    <row r="46" spans="1:32" ht="20.100000000000001" customHeight="1" x14ac:dyDescent="0.2">
      <c r="A46" s="608"/>
      <c r="B46" s="609"/>
      <c r="C46" s="609"/>
      <c r="D46" s="609"/>
      <c r="E46" s="609"/>
      <c r="F46" s="609"/>
      <c r="G46" s="609"/>
      <c r="H46" s="609">
        <f>SUM(C46:G46)</f>
        <v>0</v>
      </c>
      <c r="I46" s="608"/>
      <c r="Q46" s="476"/>
      <c r="R46" s="613"/>
      <c r="S46" s="614"/>
      <c r="T46" s="615"/>
      <c r="U46" s="615"/>
      <c r="V46" s="615"/>
      <c r="W46" s="615"/>
      <c r="X46" s="619"/>
      <c r="Z46" s="613"/>
      <c r="AA46" s="614"/>
      <c r="AB46" s="615"/>
      <c r="AC46" s="615"/>
      <c r="AD46" s="615"/>
      <c r="AE46" s="615"/>
      <c r="AF46" s="619"/>
    </row>
    <row r="47" spans="1:32" ht="20.100000000000001" customHeight="1" x14ac:dyDescent="0.25">
      <c r="A47" s="608"/>
      <c r="B47" s="608"/>
      <c r="C47" s="608"/>
      <c r="D47" s="608"/>
      <c r="E47" s="608"/>
      <c r="F47" s="608"/>
      <c r="G47" s="608"/>
      <c r="H47" s="609"/>
      <c r="I47" s="608"/>
      <c r="Q47" s="480"/>
      <c r="R47" s="616" t="s">
        <v>448</v>
      </c>
      <c r="S47" s="472"/>
      <c r="T47" s="472"/>
      <c r="U47" s="472"/>
      <c r="V47" s="472"/>
      <c r="W47" s="472"/>
      <c r="X47" s="472">
        <f>SUM(S47:W47)</f>
        <v>0</v>
      </c>
      <c r="Z47" s="617" t="s">
        <v>19</v>
      </c>
      <c r="AA47" s="472"/>
      <c r="AB47" s="472"/>
      <c r="AC47" s="472"/>
      <c r="AD47" s="472"/>
      <c r="AE47" s="472"/>
      <c r="AF47" s="472">
        <f>SUM(AA47:AE47)</f>
        <v>0</v>
      </c>
    </row>
    <row r="48" spans="1:32" ht="3.75" customHeight="1" x14ac:dyDescent="0.2">
      <c r="A48" s="608">
        <v>15</v>
      </c>
      <c r="B48" s="610" t="str">
        <f>Рез_Муж!B107</f>
        <v>нн15</v>
      </c>
      <c r="C48" s="611" t="str">
        <f>Рез_Муж!D107</f>
        <v>фамилия15</v>
      </c>
      <c r="D48" s="608"/>
      <c r="E48" s="608"/>
      <c r="F48" s="608"/>
      <c r="G48" s="608"/>
      <c r="H48" s="611" t="str">
        <f>Рез_Муж!G107</f>
        <v>г15</v>
      </c>
      <c r="I48" s="608"/>
      <c r="Q48" s="480"/>
    </row>
    <row r="49" spans="1:36" ht="20.100000000000001" customHeight="1" x14ac:dyDescent="0.2">
      <c r="A49" s="608"/>
      <c r="B49" s="609"/>
      <c r="C49" s="609"/>
      <c r="D49" s="609"/>
      <c r="E49" s="609"/>
      <c r="F49" s="609"/>
      <c r="G49" s="609"/>
      <c r="H49" s="609">
        <f>SUM(C49:G49)</f>
        <v>0</v>
      </c>
      <c r="I49" s="608">
        <v>2</v>
      </c>
      <c r="J49" s="624" t="str">
        <f>AI51</f>
        <v>нн2</v>
      </c>
      <c r="K49" s="625" t="str">
        <f>AJ51</f>
        <v>фамилия2</v>
      </c>
      <c r="L49" s="615"/>
      <c r="M49" s="615"/>
      <c r="N49" s="615"/>
      <c r="O49" s="615"/>
      <c r="P49" s="619"/>
      <c r="AH49" s="626" t="s">
        <v>1048</v>
      </c>
      <c r="AI49" s="626" t="s">
        <v>374</v>
      </c>
      <c r="AJ49" s="626" t="s">
        <v>1049</v>
      </c>
    </row>
    <row r="50" spans="1:36" ht="20.100000000000001" customHeight="1" x14ac:dyDescent="0.25">
      <c r="A50" s="608"/>
      <c r="B50" s="608"/>
      <c r="C50" s="608"/>
      <c r="D50" s="608"/>
      <c r="E50" s="608"/>
      <c r="F50" s="608"/>
      <c r="G50" s="608"/>
      <c r="H50" s="609"/>
      <c r="I50" s="608"/>
      <c r="J50" s="617" t="s">
        <v>19</v>
      </c>
      <c r="K50" s="618"/>
      <c r="L50" s="472"/>
      <c r="M50" s="472"/>
      <c r="N50" s="472"/>
      <c r="O50" s="472"/>
      <c r="P50" s="472">
        <f>SUM(K50:O50)</f>
        <v>0</v>
      </c>
      <c r="AH50" s="627">
        <v>1</v>
      </c>
      <c r="AI50" s="464" t="s">
        <v>297</v>
      </c>
      <c r="AJ50" s="464" t="s">
        <v>299</v>
      </c>
    </row>
    <row r="51" spans="1:36" ht="12.75" customHeight="1" x14ac:dyDescent="0.2">
      <c r="A51" s="608">
        <v>2</v>
      </c>
      <c r="B51" s="610" t="str">
        <f>Рез_Муж!B81</f>
        <v>нн2</v>
      </c>
      <c r="C51" s="611" t="str">
        <f>Рез_Муж!D81</f>
        <v>фамилия2</v>
      </c>
      <c r="D51" s="608"/>
      <c r="E51" s="608"/>
      <c r="F51" s="608"/>
      <c r="G51" s="608"/>
      <c r="H51" s="611" t="str">
        <f>Рез_Муж!G81</f>
        <v>г2</v>
      </c>
      <c r="I51" s="608"/>
      <c r="AH51" s="627">
        <v>2</v>
      </c>
      <c r="AI51" s="464" t="s">
        <v>476</v>
      </c>
      <c r="AJ51" s="464" t="s">
        <v>478</v>
      </c>
    </row>
    <row r="52" spans="1:36" ht="12.75" customHeight="1" x14ac:dyDescent="0.25">
      <c r="A52" s="608"/>
      <c r="B52" s="609"/>
      <c r="C52" s="609"/>
      <c r="D52" s="609"/>
      <c r="E52" s="609"/>
      <c r="F52" s="609"/>
      <c r="G52" s="609"/>
      <c r="H52" s="609">
        <f>SUM(C52:G52)</f>
        <v>0</v>
      </c>
      <c r="I52" s="608"/>
      <c r="J52" s="460" t="s">
        <v>434</v>
      </c>
      <c r="AH52" s="627">
        <v>3</v>
      </c>
      <c r="AI52" s="464" t="s">
        <v>484</v>
      </c>
      <c r="AJ52" s="464" t="s">
        <v>486</v>
      </c>
    </row>
    <row r="53" spans="1:36" ht="12.75" customHeight="1" x14ac:dyDescent="0.25">
      <c r="A53" s="608"/>
      <c r="B53" s="608"/>
      <c r="C53" s="608"/>
      <c r="D53" s="608"/>
      <c r="E53" s="608"/>
      <c r="F53" s="608"/>
      <c r="G53" s="608"/>
      <c r="H53" s="609"/>
      <c r="I53" s="608"/>
      <c r="AH53" s="627">
        <v>4</v>
      </c>
      <c r="AI53" s="464" t="s">
        <v>493</v>
      </c>
      <c r="AJ53" s="464" t="s">
        <v>495</v>
      </c>
    </row>
    <row r="54" spans="1:36" ht="12.75" customHeight="1" x14ac:dyDescent="0.25">
      <c r="A54" s="608"/>
      <c r="B54" s="608" t="s">
        <v>435</v>
      </c>
      <c r="C54" s="608"/>
      <c r="D54" s="608"/>
      <c r="E54" s="608"/>
      <c r="F54" s="608"/>
      <c r="G54" s="608"/>
      <c r="H54" s="609"/>
      <c r="I54" s="608"/>
      <c r="AH54" s="627">
        <v>5</v>
      </c>
      <c r="AI54" s="464" t="s">
        <v>502</v>
      </c>
      <c r="AJ54" s="464" t="s">
        <v>504</v>
      </c>
    </row>
    <row r="55" spans="1:36" ht="12.75" customHeight="1" x14ac:dyDescent="0.25">
      <c r="AH55" s="627">
        <v>6</v>
      </c>
      <c r="AI55" s="464" t="s">
        <v>511</v>
      </c>
      <c r="AJ55" s="464" t="s">
        <v>513</v>
      </c>
    </row>
    <row r="56" spans="1:36" ht="12.75" customHeight="1" x14ac:dyDescent="0.25">
      <c r="B56" s="464"/>
      <c r="AH56" s="627">
        <v>7</v>
      </c>
      <c r="AI56" s="464" t="s">
        <v>520</v>
      </c>
      <c r="AJ56" s="464" t="s">
        <v>522</v>
      </c>
    </row>
    <row r="57" spans="1:36" ht="12.75" customHeight="1" x14ac:dyDescent="0.25">
      <c r="B57" s="464"/>
      <c r="R57" s="463"/>
      <c r="AF57" s="465"/>
      <c r="AH57" s="627">
        <v>8</v>
      </c>
      <c r="AI57" s="464" t="s">
        <v>529</v>
      </c>
      <c r="AJ57" s="464" t="s">
        <v>531</v>
      </c>
    </row>
    <row r="58" spans="1:36" ht="12.75" customHeight="1" x14ac:dyDescent="0.25">
      <c r="B58" s="464"/>
    </row>
    <row r="59" spans="1:36" ht="12.75" customHeight="1" x14ac:dyDescent="0.25">
      <c r="Z59" s="464"/>
      <c r="AF59" s="470"/>
    </row>
    <row r="60" spans="1:36" ht="12.75" hidden="1" customHeight="1" x14ac:dyDescent="0.25">
      <c r="A60" s="460" t="s">
        <v>427</v>
      </c>
      <c r="C60" s="460" t="s">
        <v>425</v>
      </c>
      <c r="Z60" s="464"/>
      <c r="AF60" s="470"/>
    </row>
    <row r="61" spans="1:36" ht="12.75" hidden="1" customHeight="1" x14ac:dyDescent="0.2">
      <c r="A61" s="460">
        <v>1</v>
      </c>
      <c r="B61" s="473">
        <f>Рез_Муж!AE79</f>
        <v>0</v>
      </c>
      <c r="C61" s="474">
        <f>Рез_Муж!AG79</f>
        <v>0</v>
      </c>
      <c r="D61" s="466"/>
      <c r="E61" s="466"/>
      <c r="F61" s="467"/>
      <c r="G61" s="469"/>
      <c r="H61" s="474">
        <f>Рез_Муж!AI79</f>
        <v>0</v>
      </c>
      <c r="K61" s="460" t="s">
        <v>428</v>
      </c>
      <c r="U61" s="461"/>
      <c r="Y61" s="466" t="s">
        <v>279</v>
      </c>
      <c r="Z61" s="466" t="s">
        <v>281</v>
      </c>
      <c r="AA61" s="467"/>
      <c r="AB61" s="468"/>
      <c r="AC61" s="468"/>
      <c r="AD61" s="469"/>
      <c r="AE61" s="466" t="s">
        <v>426</v>
      </c>
      <c r="AF61" s="470"/>
    </row>
    <row r="62" spans="1:36" ht="12.75" hidden="1" customHeight="1" x14ac:dyDescent="0.2">
      <c r="B62" s="471"/>
      <c r="C62" s="471"/>
      <c r="D62" s="471"/>
      <c r="E62" s="471"/>
      <c r="F62" s="471"/>
      <c r="G62" s="472"/>
      <c r="H62" s="471">
        <f>SUM(C62:G62)</f>
        <v>0</v>
      </c>
      <c r="I62" s="476">
        <v>1</v>
      </c>
      <c r="J62" s="477"/>
      <c r="K62" s="478"/>
      <c r="L62" s="466"/>
      <c r="M62" s="466"/>
      <c r="N62" s="467"/>
      <c r="O62" s="469"/>
      <c r="P62" s="10"/>
      <c r="Y62" s="471" t="s">
        <v>429</v>
      </c>
      <c r="Z62" s="471" t="s">
        <v>430</v>
      </c>
      <c r="AA62" s="471" t="s">
        <v>431</v>
      </c>
      <c r="AB62" s="472" t="s">
        <v>432</v>
      </c>
      <c r="AC62" s="471" t="s">
        <v>10</v>
      </c>
      <c r="AD62" s="472" t="s">
        <v>433</v>
      </c>
      <c r="AE62" s="471" t="s">
        <v>369</v>
      </c>
    </row>
    <row r="63" spans="1:36" ht="12.75" hidden="1" customHeight="1" x14ac:dyDescent="0.25">
      <c r="H63" s="479"/>
      <c r="J63" s="471"/>
      <c r="K63" s="471"/>
      <c r="L63" s="471"/>
      <c r="M63" s="471"/>
      <c r="N63" s="471"/>
      <c r="O63" s="472"/>
      <c r="P63" s="471">
        <f>SUM(K63:O63)</f>
        <v>0</v>
      </c>
    </row>
    <row r="64" spans="1:36" ht="12.75" hidden="1" customHeight="1" x14ac:dyDescent="0.2">
      <c r="A64" s="460">
        <v>16</v>
      </c>
      <c r="B64" s="473">
        <f>Рез_Муж!AE109</f>
        <v>0</v>
      </c>
      <c r="C64" s="474">
        <f>Рез_Муж!AG109</f>
        <v>0</v>
      </c>
      <c r="D64" s="466"/>
      <c r="E64" s="466"/>
      <c r="F64" s="467"/>
      <c r="G64" s="469"/>
      <c r="H64" s="474">
        <f>Рез_Муж!AI109</f>
        <v>0</v>
      </c>
      <c r="Q64" s="480"/>
    </row>
    <row r="65" spans="1:32" ht="12.75" hidden="1" customHeight="1" x14ac:dyDescent="0.2">
      <c r="B65" s="471"/>
      <c r="C65" s="471"/>
      <c r="D65" s="471"/>
      <c r="E65" s="471"/>
      <c r="F65" s="471"/>
      <c r="G65" s="472"/>
      <c r="H65" s="471">
        <f>SUM(C65:G65)</f>
        <v>0</v>
      </c>
      <c r="I65" s="480"/>
      <c r="Q65" s="476"/>
      <c r="R65" s="477"/>
      <c r="S65" s="478"/>
      <c r="T65" s="466"/>
      <c r="U65" s="466"/>
      <c r="V65" s="467"/>
      <c r="W65" s="469"/>
      <c r="X65" s="481"/>
    </row>
    <row r="66" spans="1:32" ht="12.75" hidden="1" customHeight="1" x14ac:dyDescent="0.25">
      <c r="Q66" s="480"/>
      <c r="R66" s="471"/>
      <c r="S66" s="471"/>
      <c r="T66" s="471"/>
      <c r="U66" s="471"/>
      <c r="V66" s="471"/>
      <c r="W66" s="472"/>
      <c r="X66" s="471">
        <f>SUM(S66:W66)</f>
        <v>0</v>
      </c>
    </row>
    <row r="67" spans="1:32" ht="12.75" hidden="1" customHeight="1" x14ac:dyDescent="0.2">
      <c r="A67" s="460">
        <v>9</v>
      </c>
      <c r="B67" s="473">
        <f>Рез_Муж!AE95</f>
        <v>0</v>
      </c>
      <c r="C67" s="474">
        <f>Рез_Муж!AG95</f>
        <v>0</v>
      </c>
      <c r="D67" s="466"/>
      <c r="E67" s="466"/>
      <c r="F67" s="467"/>
      <c r="G67" s="469"/>
      <c r="H67" s="474">
        <f>Рез_Муж!AI95</f>
        <v>0</v>
      </c>
      <c r="Q67" s="480"/>
      <c r="Y67" s="480"/>
    </row>
    <row r="68" spans="1:32" ht="12.75" hidden="1" customHeight="1" x14ac:dyDescent="0.2">
      <c r="B68" s="471"/>
      <c r="C68" s="471"/>
      <c r="D68" s="471"/>
      <c r="E68" s="471"/>
      <c r="F68" s="471"/>
      <c r="G68" s="472"/>
      <c r="H68" s="471">
        <f>SUM(C68:G68)</f>
        <v>0</v>
      </c>
      <c r="I68" s="476">
        <v>8</v>
      </c>
      <c r="J68" s="477"/>
      <c r="K68" s="478"/>
      <c r="L68" s="466"/>
      <c r="M68" s="466"/>
      <c r="N68" s="467"/>
      <c r="O68" s="469"/>
      <c r="P68" s="481"/>
      <c r="Y68" s="480"/>
    </row>
    <row r="69" spans="1:32" ht="12.75" hidden="1" customHeight="1" x14ac:dyDescent="0.25">
      <c r="H69" s="479"/>
      <c r="J69" s="471"/>
      <c r="K69" s="471"/>
      <c r="L69" s="471"/>
      <c r="M69" s="471"/>
      <c r="N69" s="471"/>
      <c r="O69" s="472"/>
      <c r="P69" s="471">
        <f>SUM(K69:O69)</f>
        <v>0</v>
      </c>
      <c r="Y69" s="480"/>
    </row>
    <row r="70" spans="1:32" ht="12.75" hidden="1" customHeight="1" x14ac:dyDescent="0.2">
      <c r="A70" s="460">
        <v>8</v>
      </c>
      <c r="B70" s="473">
        <f>Рез_Муж!AE93</f>
        <v>0</v>
      </c>
      <c r="C70" s="474">
        <f>Рез_Муж!AG93</f>
        <v>0</v>
      </c>
      <c r="D70" s="466"/>
      <c r="E70" s="466"/>
      <c r="F70" s="467"/>
      <c r="G70" s="469"/>
      <c r="H70" s="474">
        <f>Рез_Муж!AI93</f>
        <v>0</v>
      </c>
      <c r="Y70" s="480"/>
    </row>
    <row r="71" spans="1:32" ht="12.75" hidden="1" customHeight="1" x14ac:dyDescent="0.25">
      <c r="B71" s="471"/>
      <c r="C71" s="471"/>
      <c r="D71" s="471"/>
      <c r="E71" s="471"/>
      <c r="F71" s="471"/>
      <c r="G71" s="472"/>
      <c r="H71" s="471">
        <f>SUM(C71:G71)</f>
        <v>0</v>
      </c>
      <c r="I71" s="480"/>
      <c r="Y71" s="476"/>
    </row>
    <row r="72" spans="1:32" ht="12.75" hidden="1" customHeight="1" x14ac:dyDescent="0.25">
      <c r="Y72" s="480"/>
      <c r="Z72" s="480"/>
    </row>
    <row r="73" spans="1:32" ht="12.75" hidden="1" customHeight="1" x14ac:dyDescent="0.2">
      <c r="A73" s="460">
        <v>5</v>
      </c>
      <c r="B73" s="473">
        <f>Рез_Муж!AE87</f>
        <v>0</v>
      </c>
      <c r="C73" s="474">
        <f>Рез_Муж!AG87</f>
        <v>0</v>
      </c>
      <c r="D73" s="466"/>
      <c r="E73" s="466"/>
      <c r="F73" s="467"/>
      <c r="G73" s="469"/>
      <c r="H73" s="474">
        <f>Рез_Муж!AI87</f>
        <v>0</v>
      </c>
      <c r="Y73" s="480"/>
      <c r="Z73" s="480"/>
    </row>
    <row r="74" spans="1:32" ht="12.75" hidden="1" customHeight="1" x14ac:dyDescent="0.2">
      <c r="B74" s="471"/>
      <c r="C74" s="471"/>
      <c r="D74" s="471"/>
      <c r="E74" s="471"/>
      <c r="F74" s="471"/>
      <c r="G74" s="472"/>
      <c r="H74" s="471">
        <f>SUM(C74:G74)</f>
        <v>0</v>
      </c>
      <c r="I74" s="482">
        <v>5</v>
      </c>
      <c r="J74" s="477"/>
      <c r="K74" s="478"/>
      <c r="L74" s="466"/>
      <c r="M74" s="466"/>
      <c r="N74" s="467"/>
      <c r="O74" s="469"/>
      <c r="P74" s="479"/>
      <c r="Y74" s="480"/>
      <c r="Z74" s="480"/>
    </row>
    <row r="75" spans="1:32" ht="12.75" hidden="1" customHeight="1" x14ac:dyDescent="0.25">
      <c r="H75" s="479"/>
      <c r="J75" s="471"/>
      <c r="K75" s="471"/>
      <c r="L75" s="471"/>
      <c r="M75" s="471"/>
      <c r="N75" s="471"/>
      <c r="O75" s="472"/>
      <c r="P75" s="471">
        <f>SUM(K75:O75)</f>
        <v>0</v>
      </c>
      <c r="Y75" s="480"/>
      <c r="Z75" s="480"/>
      <c r="AF75" s="461"/>
    </row>
    <row r="76" spans="1:32" ht="12.75" hidden="1" customHeight="1" x14ac:dyDescent="0.2">
      <c r="A76" s="460">
        <v>12</v>
      </c>
      <c r="B76" s="473">
        <f>Рез_Муж!AE101</f>
        <v>0</v>
      </c>
      <c r="C76" s="474">
        <f>Рез_Муж!AG101</f>
        <v>0</v>
      </c>
      <c r="D76" s="466"/>
      <c r="E76" s="466"/>
      <c r="F76" s="467"/>
      <c r="G76" s="469"/>
      <c r="H76" s="474">
        <f>Рез_Муж!AI101</f>
        <v>0</v>
      </c>
      <c r="Q76" s="480"/>
      <c r="Y76" s="480"/>
      <c r="Z76" s="480"/>
    </row>
    <row r="77" spans="1:32" ht="12.75" hidden="1" customHeight="1" x14ac:dyDescent="0.2">
      <c r="B77" s="471"/>
      <c r="C77" s="471"/>
      <c r="D77" s="471"/>
      <c r="E77" s="471"/>
      <c r="F77" s="471"/>
      <c r="G77" s="472"/>
      <c r="H77" s="471">
        <f>SUM(C77:G77)</f>
        <v>0</v>
      </c>
      <c r="I77" s="480"/>
      <c r="Q77" s="476"/>
      <c r="R77" s="477"/>
      <c r="S77" s="478"/>
      <c r="T77" s="466"/>
      <c r="U77" s="466"/>
      <c r="V77" s="467"/>
      <c r="W77" s="466"/>
      <c r="X77" s="479"/>
      <c r="Z77" s="480"/>
      <c r="AF77" s="461"/>
    </row>
    <row r="78" spans="1:32" ht="12.75" hidden="1" customHeight="1" x14ac:dyDescent="0.25">
      <c r="Q78" s="480"/>
      <c r="R78" s="471"/>
      <c r="S78" s="471"/>
      <c r="T78" s="471"/>
      <c r="U78" s="471"/>
      <c r="V78" s="471"/>
      <c r="W78" s="472"/>
      <c r="X78" s="471">
        <f>SUM(S78:W78)</f>
        <v>0</v>
      </c>
      <c r="Z78" s="480"/>
    </row>
    <row r="79" spans="1:32" ht="12.75" hidden="1" customHeight="1" x14ac:dyDescent="0.2">
      <c r="A79" s="460">
        <v>13</v>
      </c>
      <c r="B79" s="473">
        <f>Рез_Муж!AE103</f>
        <v>0</v>
      </c>
      <c r="C79" s="474">
        <f>Рез_Муж!AG103</f>
        <v>0</v>
      </c>
      <c r="D79" s="466"/>
      <c r="E79" s="466"/>
      <c r="F79" s="467"/>
      <c r="G79" s="469"/>
      <c r="H79" s="474">
        <f>Рез_Муж!AI103</f>
        <v>0</v>
      </c>
      <c r="Q79" s="480"/>
      <c r="Z79" s="480"/>
    </row>
    <row r="80" spans="1:32" ht="12.75" hidden="1" customHeight="1" x14ac:dyDescent="0.2">
      <c r="B80" s="471"/>
      <c r="C80" s="471"/>
      <c r="D80" s="471"/>
      <c r="E80" s="471"/>
      <c r="F80" s="471"/>
      <c r="G80" s="472"/>
      <c r="H80" s="471">
        <f>SUM(C80:G80)</f>
        <v>0</v>
      </c>
      <c r="I80" s="476">
        <v>4</v>
      </c>
      <c r="J80" s="477"/>
      <c r="K80" s="478"/>
      <c r="L80" s="466"/>
      <c r="M80" s="466"/>
      <c r="N80" s="467"/>
      <c r="O80" s="469"/>
      <c r="P80" s="479"/>
      <c r="Z80" s="476"/>
    </row>
    <row r="81" spans="1:32" ht="12.75" hidden="1" customHeight="1" x14ac:dyDescent="0.2">
      <c r="H81" s="479"/>
      <c r="J81" s="471"/>
      <c r="K81" s="471"/>
      <c r="L81" s="471"/>
      <c r="M81" s="471"/>
      <c r="N81" s="471"/>
      <c r="O81" s="472"/>
      <c r="P81" s="471">
        <f>SUM(K81:O81)</f>
        <v>0</v>
      </c>
      <c r="Z81" s="477"/>
      <c r="AA81" s="478"/>
      <c r="AB81" s="466"/>
      <c r="AC81" s="466"/>
      <c r="AD81" s="467"/>
      <c r="AE81" s="466"/>
      <c r="AF81" s="479"/>
    </row>
    <row r="82" spans="1:32" ht="12.75" hidden="1" customHeight="1" x14ac:dyDescent="0.2">
      <c r="A82" s="460">
        <v>4</v>
      </c>
      <c r="B82" s="473">
        <f>Рез_Муж!AE85</f>
        <v>0</v>
      </c>
      <c r="C82" s="474">
        <f>Рез_Муж!AG85</f>
        <v>0</v>
      </c>
      <c r="D82" s="466"/>
      <c r="E82" s="466"/>
      <c r="F82" s="467"/>
      <c r="G82" s="469"/>
      <c r="H82" s="474">
        <f>Рез_Муж!AI85</f>
        <v>0</v>
      </c>
      <c r="Z82" s="471"/>
      <c r="AA82" s="471"/>
      <c r="AB82" s="471"/>
      <c r="AC82" s="471"/>
      <c r="AD82" s="471"/>
      <c r="AE82" s="472"/>
      <c r="AF82" s="471">
        <f>SUM(AA82:AE82)</f>
        <v>0</v>
      </c>
    </row>
    <row r="83" spans="1:32" ht="12.75" hidden="1" customHeight="1" x14ac:dyDescent="0.25">
      <c r="B83" s="471"/>
      <c r="C83" s="483"/>
      <c r="D83" s="471"/>
      <c r="E83" s="471"/>
      <c r="F83" s="471"/>
      <c r="G83" s="472"/>
      <c r="H83" s="471">
        <f>SUM(C83:G83)</f>
        <v>0</v>
      </c>
      <c r="I83" s="480"/>
    </row>
    <row r="84" spans="1:32" ht="12.75" hidden="1" customHeight="1" x14ac:dyDescent="0.25"/>
    <row r="85" spans="1:32" ht="12.75" hidden="1" customHeight="1" x14ac:dyDescent="0.2">
      <c r="A85" s="460">
        <v>3</v>
      </c>
      <c r="B85" s="473">
        <f>Рез_Муж!AE83</f>
        <v>0</v>
      </c>
      <c r="C85" s="474">
        <f>Рез_Муж!AG83</f>
        <v>0</v>
      </c>
      <c r="D85" s="466"/>
      <c r="E85" s="466"/>
      <c r="F85" s="467"/>
      <c r="G85" s="469"/>
      <c r="H85" s="474">
        <f>Рез_Муж!AI83</f>
        <v>0</v>
      </c>
      <c r="Z85" s="477"/>
      <c r="AA85" s="478"/>
      <c r="AB85" s="466"/>
      <c r="AC85" s="466"/>
      <c r="AD85" s="467"/>
      <c r="AE85" s="466"/>
      <c r="AF85" s="10"/>
    </row>
    <row r="86" spans="1:32" ht="12.75" hidden="1" customHeight="1" x14ac:dyDescent="0.2">
      <c r="B86" s="471"/>
      <c r="C86" s="471"/>
      <c r="D86" s="471"/>
      <c r="E86" s="471"/>
      <c r="F86" s="471"/>
      <c r="G86" s="472"/>
      <c r="H86" s="471">
        <f>SUM(C86:G86)</f>
        <v>0</v>
      </c>
      <c r="I86" s="476">
        <v>3</v>
      </c>
      <c r="J86" s="477"/>
      <c r="K86" s="478"/>
      <c r="L86" s="466"/>
      <c r="M86" s="466"/>
      <c r="N86" s="467"/>
      <c r="O86" s="469"/>
      <c r="P86" s="10"/>
      <c r="Z86" s="471"/>
      <c r="AA86" s="471"/>
      <c r="AB86" s="471"/>
      <c r="AC86" s="471"/>
      <c r="AD86" s="471"/>
      <c r="AE86" s="472"/>
      <c r="AF86" s="471">
        <f>SUM(AA86:AE86)</f>
        <v>0</v>
      </c>
    </row>
    <row r="87" spans="1:32" ht="12.75" hidden="1" customHeight="1" x14ac:dyDescent="0.25">
      <c r="H87" s="479"/>
      <c r="J87" s="471"/>
      <c r="K87" s="471"/>
      <c r="L87" s="471"/>
      <c r="M87" s="471"/>
      <c r="N87" s="471"/>
      <c r="O87" s="472"/>
      <c r="P87" s="471">
        <f>SUM(K87:O87)</f>
        <v>0</v>
      </c>
      <c r="Z87" s="484"/>
    </row>
    <row r="88" spans="1:32" ht="12.75" hidden="1" customHeight="1" x14ac:dyDescent="0.2">
      <c r="A88" s="460">
        <v>14</v>
      </c>
      <c r="B88" s="473">
        <f>Рез_Муж!AE105</f>
        <v>0</v>
      </c>
      <c r="C88" s="474">
        <f>Рез_Муж!AG105</f>
        <v>0</v>
      </c>
      <c r="D88" s="466"/>
      <c r="E88" s="466"/>
      <c r="F88" s="467"/>
      <c r="G88" s="469"/>
      <c r="H88" s="474">
        <f>Рез_Муж!AI105</f>
        <v>0</v>
      </c>
      <c r="Q88" s="480"/>
      <c r="Z88" s="480"/>
    </row>
    <row r="89" spans="1:32" ht="12.75" hidden="1" customHeight="1" x14ac:dyDescent="0.2">
      <c r="B89" s="471"/>
      <c r="C89" s="471"/>
      <c r="D89" s="471"/>
      <c r="E89" s="471"/>
      <c r="F89" s="471"/>
      <c r="G89" s="472"/>
      <c r="H89" s="471">
        <f>SUM(C89:G89)</f>
        <v>0</v>
      </c>
      <c r="I89" s="480"/>
      <c r="Q89" s="476"/>
      <c r="R89" s="477"/>
      <c r="S89" s="478"/>
      <c r="T89" s="466"/>
      <c r="U89" s="466"/>
      <c r="V89" s="467"/>
      <c r="W89" s="466"/>
      <c r="X89" s="10"/>
      <c r="Z89" s="480"/>
    </row>
    <row r="90" spans="1:32" ht="12.75" hidden="1" customHeight="1" x14ac:dyDescent="0.25">
      <c r="Q90" s="480"/>
      <c r="R90" s="471"/>
      <c r="S90" s="471"/>
      <c r="T90" s="471"/>
      <c r="U90" s="471"/>
      <c r="V90" s="471"/>
      <c r="W90" s="472"/>
      <c r="X90" s="471">
        <f>SUM(S90:W90)</f>
        <v>0</v>
      </c>
      <c r="Z90" s="480"/>
    </row>
    <row r="91" spans="1:32" ht="12.75" hidden="1" customHeight="1" x14ac:dyDescent="0.2">
      <c r="A91" s="460">
        <v>11</v>
      </c>
      <c r="B91" s="473">
        <f>Рез_Муж!AE99</f>
        <v>0</v>
      </c>
      <c r="C91" s="474">
        <f>Рез_Муж!AG99</f>
        <v>0</v>
      </c>
      <c r="D91" s="466"/>
      <c r="E91" s="466"/>
      <c r="F91" s="467"/>
      <c r="G91" s="469"/>
      <c r="H91" s="474">
        <f>Рез_Муж!AI99</f>
        <v>0</v>
      </c>
      <c r="Q91" s="480"/>
      <c r="Y91" s="480"/>
      <c r="Z91" s="480"/>
    </row>
    <row r="92" spans="1:32" ht="12.75" hidden="1" customHeight="1" x14ac:dyDescent="0.2">
      <c r="B92" s="471"/>
      <c r="C92" s="471"/>
      <c r="D92" s="471"/>
      <c r="E92" s="471"/>
      <c r="F92" s="471"/>
      <c r="G92" s="472"/>
      <c r="H92" s="471">
        <f>SUM(C92:G92)</f>
        <v>0</v>
      </c>
      <c r="I92" s="476">
        <v>6</v>
      </c>
      <c r="J92" s="477"/>
      <c r="K92" s="478"/>
      <c r="L92" s="466"/>
      <c r="M92" s="466"/>
      <c r="N92" s="467"/>
      <c r="O92" s="469"/>
      <c r="P92" s="10"/>
      <c r="Y92" s="480"/>
      <c r="Z92" s="480"/>
    </row>
    <row r="93" spans="1:32" ht="12.75" hidden="1" customHeight="1" x14ac:dyDescent="0.25">
      <c r="H93" s="479"/>
      <c r="J93" s="471"/>
      <c r="K93" s="471"/>
      <c r="L93" s="471"/>
      <c r="M93" s="471"/>
      <c r="N93" s="471"/>
      <c r="O93" s="472"/>
      <c r="P93" s="471">
        <f>SUM(K93:O93)</f>
        <v>0</v>
      </c>
      <c r="Y93" s="480"/>
      <c r="Z93" s="480"/>
    </row>
    <row r="94" spans="1:32" ht="12.75" hidden="1" customHeight="1" x14ac:dyDescent="0.2">
      <c r="A94" s="460">
        <v>6</v>
      </c>
      <c r="B94" s="473">
        <f>Рез_Муж!AE89</f>
        <v>0</v>
      </c>
      <c r="C94" s="474">
        <f>Рез_Муж!AG89</f>
        <v>0</v>
      </c>
      <c r="D94" s="466"/>
      <c r="E94" s="466"/>
      <c r="F94" s="467"/>
      <c r="G94" s="469"/>
      <c r="H94" s="474">
        <f>Рез_Муж!AI89</f>
        <v>0</v>
      </c>
      <c r="Y94" s="480"/>
      <c r="Z94" s="480"/>
    </row>
    <row r="95" spans="1:32" ht="12.75" hidden="1" customHeight="1" x14ac:dyDescent="0.25">
      <c r="B95" s="471"/>
      <c r="C95" s="471"/>
      <c r="D95" s="471"/>
      <c r="E95" s="471"/>
      <c r="F95" s="471"/>
      <c r="G95" s="472"/>
      <c r="H95" s="471">
        <f>SUM(C95:G95)</f>
        <v>0</v>
      </c>
      <c r="I95" s="480"/>
      <c r="Y95" s="476"/>
      <c r="Z95" s="480"/>
    </row>
    <row r="96" spans="1:32" ht="12.75" hidden="1" customHeight="1" x14ac:dyDescent="0.25">
      <c r="Y96" s="480"/>
    </row>
    <row r="97" spans="1:32" ht="12.75" hidden="1" customHeight="1" x14ac:dyDescent="0.2">
      <c r="A97" s="460">
        <v>7</v>
      </c>
      <c r="B97" s="473">
        <f>Рез_Муж!AE91</f>
        <v>0</v>
      </c>
      <c r="C97" s="474">
        <f>Рез_Муж!AG91</f>
        <v>0</v>
      </c>
      <c r="D97" s="466"/>
      <c r="E97" s="466"/>
      <c r="F97" s="467"/>
      <c r="G97" s="469"/>
      <c r="H97" s="474">
        <f>Рез_Муж!AI91</f>
        <v>0</v>
      </c>
      <c r="Y97" s="480"/>
    </row>
    <row r="98" spans="1:32" ht="12.75" hidden="1" customHeight="1" x14ac:dyDescent="0.2">
      <c r="B98" s="471"/>
      <c r="C98" s="471"/>
      <c r="D98" s="471"/>
      <c r="E98" s="471"/>
      <c r="F98" s="471"/>
      <c r="G98" s="472"/>
      <c r="H98" s="471">
        <f>SUM(C98:G98)</f>
        <v>0</v>
      </c>
      <c r="I98" s="476">
        <v>7</v>
      </c>
      <c r="J98" s="477"/>
      <c r="K98" s="478"/>
      <c r="L98" s="466"/>
      <c r="M98" s="466"/>
      <c r="N98" s="467"/>
      <c r="O98" s="469"/>
      <c r="P98" s="479"/>
      <c r="Y98" s="480"/>
    </row>
    <row r="99" spans="1:32" ht="12.75" hidden="1" customHeight="1" x14ac:dyDescent="0.25">
      <c r="H99" s="479"/>
      <c r="J99" s="471"/>
      <c r="K99" s="471"/>
      <c r="L99" s="471"/>
      <c r="M99" s="471"/>
      <c r="N99" s="471"/>
      <c r="O99" s="472"/>
      <c r="P99" s="471">
        <f>SUM(K99:O99)</f>
        <v>0</v>
      </c>
      <c r="Y99" s="480"/>
      <c r="AF99" s="461"/>
    </row>
    <row r="100" spans="1:32" ht="12.75" hidden="1" customHeight="1" x14ac:dyDescent="0.2">
      <c r="A100" s="460">
        <v>10</v>
      </c>
      <c r="B100" s="473">
        <f>Рез_Муж!AE97</f>
        <v>0</v>
      </c>
      <c r="C100" s="474">
        <f>Рез_Муж!AG97</f>
        <v>0</v>
      </c>
      <c r="D100" s="466"/>
      <c r="E100" s="466"/>
      <c r="F100" s="467"/>
      <c r="G100" s="469"/>
      <c r="H100" s="474">
        <f>Рез_Муж!AI97</f>
        <v>0</v>
      </c>
      <c r="Q100" s="480"/>
      <c r="Y100" s="480"/>
    </row>
    <row r="101" spans="1:32" ht="12.75" hidden="1" customHeight="1" x14ac:dyDescent="0.2">
      <c r="B101" s="471"/>
      <c r="C101" s="471"/>
      <c r="D101" s="471"/>
      <c r="E101" s="471"/>
      <c r="F101" s="471"/>
      <c r="G101" s="472"/>
      <c r="H101" s="471">
        <f>SUM(C101:G101)</f>
        <v>0</v>
      </c>
      <c r="I101" s="480"/>
      <c r="Q101" s="476"/>
      <c r="R101" s="477"/>
      <c r="S101" s="478"/>
      <c r="T101" s="466"/>
      <c r="U101" s="466"/>
      <c r="V101" s="467"/>
      <c r="W101" s="466"/>
      <c r="X101" s="10"/>
      <c r="AF101" s="461"/>
    </row>
    <row r="102" spans="1:32" ht="12.75" hidden="1" customHeight="1" x14ac:dyDescent="0.25">
      <c r="Q102" s="480"/>
      <c r="R102" s="471"/>
      <c r="S102" s="471"/>
      <c r="T102" s="471"/>
      <c r="U102" s="471"/>
      <c r="V102" s="471"/>
      <c r="W102" s="472"/>
      <c r="X102" s="471">
        <f>SUM(S102:W102)</f>
        <v>0</v>
      </c>
    </row>
    <row r="103" spans="1:32" ht="12.75" hidden="1" customHeight="1" x14ac:dyDescent="0.2">
      <c r="A103" s="460">
        <v>15</v>
      </c>
      <c r="B103" s="473">
        <f>Рез_Муж!AE107</f>
        <v>0</v>
      </c>
      <c r="C103" s="474">
        <f>Рез_Муж!AG107</f>
        <v>0</v>
      </c>
      <c r="D103" s="466"/>
      <c r="E103" s="466"/>
      <c r="F103" s="467"/>
      <c r="G103" s="469"/>
      <c r="H103" s="474">
        <f>Рез_Муж!AI107</f>
        <v>0</v>
      </c>
      <c r="Q103" s="480"/>
    </row>
    <row r="104" spans="1:32" ht="12.75" hidden="1" customHeight="1" x14ac:dyDescent="0.2">
      <c r="B104" s="471"/>
      <c r="C104" s="471"/>
      <c r="D104" s="471"/>
      <c r="E104" s="471"/>
      <c r="F104" s="471"/>
      <c r="G104" s="472"/>
      <c r="H104" s="471">
        <f>SUM(C104:G104)</f>
        <v>0</v>
      </c>
      <c r="I104" s="476">
        <v>2</v>
      </c>
      <c r="J104" s="477"/>
      <c r="K104" s="478"/>
      <c r="L104" s="466"/>
      <c r="M104" s="466"/>
      <c r="N104" s="467"/>
      <c r="O104" s="469"/>
      <c r="P104" s="10"/>
      <c r="Z104" s="477"/>
      <c r="AA104" s="478"/>
      <c r="AB104" s="466"/>
      <c r="AC104" s="466"/>
      <c r="AD104" s="467"/>
      <c r="AE104" s="466"/>
      <c r="AF104" s="479"/>
    </row>
    <row r="105" spans="1:32" ht="12.75" hidden="1" customHeight="1" x14ac:dyDescent="0.25">
      <c r="H105" s="479"/>
      <c r="J105" s="471"/>
      <c r="K105" s="471"/>
      <c r="L105" s="471"/>
      <c r="M105" s="471"/>
      <c r="N105" s="471"/>
      <c r="O105" s="472"/>
      <c r="P105" s="471">
        <f>SUM(K105:O105)</f>
        <v>0</v>
      </c>
      <c r="Z105" s="471"/>
      <c r="AA105" s="471"/>
      <c r="AB105" s="471"/>
      <c r="AC105" s="471"/>
      <c r="AD105" s="471"/>
      <c r="AE105" s="472"/>
      <c r="AF105" s="471">
        <f>SUM(AA105:AE105)</f>
        <v>0</v>
      </c>
    </row>
    <row r="106" spans="1:32" ht="12.75" hidden="1" customHeight="1" x14ac:dyDescent="0.2">
      <c r="A106" s="460">
        <v>2</v>
      </c>
      <c r="B106" s="473">
        <f>Рез_Муж!AE81</f>
        <v>0</v>
      </c>
      <c r="C106" s="474">
        <f>Рез_Муж!AG81</f>
        <v>0</v>
      </c>
      <c r="D106" s="466"/>
      <c r="E106" s="466"/>
      <c r="F106" s="467"/>
      <c r="G106" s="469"/>
      <c r="H106" s="474">
        <f>Рез_Муж!AI81</f>
        <v>0</v>
      </c>
    </row>
    <row r="107" spans="1:32" ht="12.75" hidden="1" customHeight="1" x14ac:dyDescent="0.25">
      <c r="B107" s="471"/>
      <c r="C107" s="471"/>
      <c r="D107" s="471"/>
      <c r="E107" s="471"/>
      <c r="F107" s="471"/>
      <c r="G107" s="472"/>
      <c r="H107" s="471">
        <f>SUM(C107:G107)</f>
        <v>0</v>
      </c>
      <c r="I107" s="480"/>
      <c r="J107" s="460" t="s">
        <v>434</v>
      </c>
    </row>
    <row r="108" spans="1:32" ht="12.75" hidden="1" customHeight="1" x14ac:dyDescent="0.2">
      <c r="Z108" s="477"/>
      <c r="AA108" s="478"/>
      <c r="AB108" s="466"/>
      <c r="AC108" s="466"/>
      <c r="AD108" s="467"/>
      <c r="AE108" s="466"/>
      <c r="AF108" s="10"/>
    </row>
    <row r="109" spans="1:32" ht="12.75" hidden="1" customHeight="1" x14ac:dyDescent="0.25">
      <c r="B109" s="460" t="s">
        <v>435</v>
      </c>
      <c r="Z109" s="471"/>
      <c r="AA109" s="471"/>
      <c r="AB109" s="471"/>
      <c r="AC109" s="471"/>
      <c r="AD109" s="471"/>
      <c r="AE109" s="472"/>
      <c r="AF109" s="471">
        <f>SUM(AA109:AE109)</f>
        <v>0</v>
      </c>
    </row>
    <row r="110" spans="1:32" ht="12.75" hidden="1" customHeight="1" x14ac:dyDescent="0.25"/>
    <row r="111" spans="1:32" ht="12.75" hidden="1" customHeight="1" x14ac:dyDescent="0.25"/>
    <row r="112" spans="1:32" ht="12.75" hidden="1" customHeight="1" x14ac:dyDescent="0.25"/>
    <row r="113" spans="1:32" ht="12.75" hidden="1" customHeight="1" x14ac:dyDescent="0.25"/>
    <row r="114" spans="1:32" ht="20.25" hidden="1" customHeight="1" x14ac:dyDescent="0.25">
      <c r="AF114" s="485" t="s">
        <v>423</v>
      </c>
    </row>
    <row r="115" spans="1:32" ht="12.75" hidden="1" customHeight="1" x14ac:dyDescent="0.25">
      <c r="AF115" s="465"/>
    </row>
    <row r="116" spans="1:32" ht="12.75" hidden="1" customHeight="1" x14ac:dyDescent="0.25"/>
    <row r="117" spans="1:32" ht="12.75" hidden="1" customHeight="1" x14ac:dyDescent="0.25">
      <c r="Z117" s="466" t="s">
        <v>279</v>
      </c>
      <c r="AA117" s="466" t="s">
        <v>281</v>
      </c>
      <c r="AB117" s="467"/>
      <c r="AC117" s="468"/>
      <c r="AD117" s="468"/>
      <c r="AE117" s="469"/>
      <c r="AF117" s="466" t="s">
        <v>426</v>
      </c>
    </row>
    <row r="118" spans="1:32" ht="12.75" hidden="1" customHeight="1" x14ac:dyDescent="0.25">
      <c r="Z118" s="471" t="s">
        <v>429</v>
      </c>
      <c r="AA118" s="471" t="s">
        <v>430</v>
      </c>
      <c r="AB118" s="471" t="s">
        <v>431</v>
      </c>
      <c r="AC118" s="472" t="s">
        <v>432</v>
      </c>
      <c r="AD118" s="471" t="s">
        <v>10</v>
      </c>
      <c r="AE118" s="472" t="s">
        <v>433</v>
      </c>
      <c r="AF118" s="471" t="s">
        <v>369</v>
      </c>
    </row>
    <row r="119" spans="1:32" ht="12.75" hidden="1" customHeight="1" x14ac:dyDescent="0.25"/>
    <row r="120" spans="1:32" ht="12.75" hidden="1" customHeight="1" x14ac:dyDescent="0.25">
      <c r="Z120" s="470" t="s">
        <v>436</v>
      </c>
      <c r="AB120" s="470"/>
      <c r="AC120" s="470"/>
      <c r="AD120" s="470"/>
      <c r="AE120" s="470"/>
      <c r="AF120" s="470"/>
    </row>
    <row r="121" spans="1:32" ht="12.75" hidden="1" customHeight="1" x14ac:dyDescent="0.25">
      <c r="J121" s="460" t="s">
        <v>437</v>
      </c>
      <c r="Z121" s="470" t="s">
        <v>438</v>
      </c>
      <c r="AB121" s="470"/>
      <c r="AC121" s="470"/>
      <c r="AD121" s="470"/>
      <c r="AE121" s="470"/>
      <c r="AF121" s="470"/>
    </row>
    <row r="122" spans="1:32" ht="12.75" hidden="1" customHeight="1" x14ac:dyDescent="0.25">
      <c r="H122" s="486" t="s">
        <v>439</v>
      </c>
      <c r="R122" s="460" t="s">
        <v>440</v>
      </c>
      <c r="U122" s="461"/>
      <c r="Z122" s="470" t="s">
        <v>441</v>
      </c>
      <c r="AB122" s="470"/>
      <c r="AC122" s="470"/>
      <c r="AD122" s="470"/>
      <c r="AE122" s="470"/>
      <c r="AF122" s="470"/>
    </row>
    <row r="123" spans="1:32" ht="12.75" hidden="1" customHeight="1" x14ac:dyDescent="0.2">
      <c r="J123" s="477">
        <v>46</v>
      </c>
      <c r="K123" s="478" t="s">
        <v>442</v>
      </c>
      <c r="L123" s="466"/>
      <c r="M123" s="466"/>
      <c r="N123" s="467"/>
      <c r="O123" s="469"/>
      <c r="P123" s="481" t="s">
        <v>443</v>
      </c>
    </row>
    <row r="124" spans="1:32" ht="12.75" hidden="1" customHeight="1" x14ac:dyDescent="0.25">
      <c r="C124" s="460" t="s">
        <v>444</v>
      </c>
      <c r="J124" s="471" t="s">
        <v>19</v>
      </c>
      <c r="K124" s="471">
        <v>2</v>
      </c>
      <c r="L124" s="471">
        <v>2</v>
      </c>
      <c r="M124" s="471">
        <v>4</v>
      </c>
      <c r="N124" s="471">
        <v>2</v>
      </c>
      <c r="O124" s="472">
        <v>3</v>
      </c>
      <c r="P124" s="471">
        <f>SUM(K124:O124)</f>
        <v>13</v>
      </c>
      <c r="S124" s="460" t="s">
        <v>445</v>
      </c>
    </row>
    <row r="125" spans="1:32" ht="12.75" hidden="1" customHeight="1" x14ac:dyDescent="0.25">
      <c r="J125" s="484"/>
      <c r="Q125" s="480"/>
    </row>
    <row r="126" spans="1:32" ht="12.75" hidden="1" customHeight="1" x14ac:dyDescent="0.2">
      <c r="B126" s="477">
        <v>45</v>
      </c>
      <c r="C126" s="10" t="s">
        <v>446</v>
      </c>
      <c r="D126" s="466"/>
      <c r="E126" s="466"/>
      <c r="F126" s="467"/>
      <c r="G126" s="469"/>
      <c r="H126" s="10" t="s">
        <v>443</v>
      </c>
      <c r="I126" s="487"/>
      <c r="J126" s="480"/>
      <c r="K126" s="460" t="s">
        <v>447</v>
      </c>
      <c r="Q126" s="476"/>
      <c r="R126" s="477">
        <v>46</v>
      </c>
      <c r="S126" s="478" t="s">
        <v>442</v>
      </c>
      <c r="T126" s="466"/>
      <c r="U126" s="466"/>
      <c r="V126" s="467"/>
      <c r="W126" s="469"/>
      <c r="X126" s="481" t="s">
        <v>443</v>
      </c>
    </row>
    <row r="127" spans="1:32" ht="12.75" hidden="1" customHeight="1" x14ac:dyDescent="0.25">
      <c r="B127" s="471" t="s">
        <v>448</v>
      </c>
      <c r="C127" s="471">
        <v>4</v>
      </c>
      <c r="D127" s="471">
        <v>4</v>
      </c>
      <c r="E127" s="471">
        <v>5</v>
      </c>
      <c r="F127" s="471">
        <v>5</v>
      </c>
      <c r="G127" s="472">
        <v>5</v>
      </c>
      <c r="H127" s="471">
        <f>SUM(C127:G127)</f>
        <v>23</v>
      </c>
      <c r="J127" s="480"/>
      <c r="Q127" s="480"/>
      <c r="R127" s="471" t="s">
        <v>448</v>
      </c>
      <c r="S127" s="471">
        <v>4</v>
      </c>
      <c r="T127" s="471">
        <v>4</v>
      </c>
      <c r="U127" s="471">
        <v>3</v>
      </c>
      <c r="V127" s="471">
        <v>5</v>
      </c>
      <c r="W127" s="472">
        <v>4</v>
      </c>
      <c r="X127" s="471">
        <f>SUM(S127:W127)</f>
        <v>20</v>
      </c>
    </row>
    <row r="128" spans="1:32" ht="12.75" hidden="1" customHeight="1" x14ac:dyDescent="0.25">
      <c r="A128" s="488"/>
      <c r="J128" s="476"/>
      <c r="Q128" s="480"/>
      <c r="Y128" s="480"/>
    </row>
    <row r="129" spans="1:32" ht="12.75" hidden="1" customHeight="1" x14ac:dyDescent="0.2">
      <c r="A129" s="488"/>
      <c r="B129" s="461"/>
      <c r="C129" s="461"/>
      <c r="D129" s="461"/>
      <c r="E129" s="461"/>
      <c r="F129" s="461"/>
      <c r="G129" s="461"/>
      <c r="I129" s="488"/>
      <c r="J129" s="477">
        <v>45</v>
      </c>
      <c r="K129" s="10" t="s">
        <v>446</v>
      </c>
      <c r="L129" s="466"/>
      <c r="M129" s="466"/>
      <c r="N129" s="467"/>
      <c r="O129" s="469"/>
      <c r="P129" s="10" t="s">
        <v>443</v>
      </c>
      <c r="Y129" s="480"/>
    </row>
    <row r="130" spans="1:32" ht="12.75" hidden="1" customHeight="1" x14ac:dyDescent="0.25">
      <c r="A130" s="488"/>
      <c r="B130" s="460" t="s">
        <v>449</v>
      </c>
      <c r="J130" s="471" t="s">
        <v>448</v>
      </c>
      <c r="K130" s="471">
        <v>3</v>
      </c>
      <c r="L130" s="471">
        <v>3</v>
      </c>
      <c r="M130" s="471">
        <v>1</v>
      </c>
      <c r="N130" s="471">
        <v>3</v>
      </c>
      <c r="O130" s="472">
        <v>2</v>
      </c>
      <c r="P130" s="471">
        <f>SUM(K130:O130)</f>
        <v>12</v>
      </c>
      <c r="Y130" s="480"/>
      <c r="Z130" s="460" t="s">
        <v>450</v>
      </c>
    </row>
    <row r="131" spans="1:32" ht="12.75" hidden="1" customHeight="1" x14ac:dyDescent="0.2">
      <c r="A131" s="488"/>
      <c r="B131" s="477">
        <v>45</v>
      </c>
      <c r="C131" s="10" t="s">
        <v>446</v>
      </c>
      <c r="D131" s="466"/>
      <c r="E131" s="466"/>
      <c r="F131" s="467"/>
      <c r="G131" s="469"/>
      <c r="H131" s="10" t="s">
        <v>443</v>
      </c>
      <c r="Y131" s="476"/>
      <c r="Z131" s="477">
        <v>46</v>
      </c>
      <c r="AA131" s="478" t="s">
        <v>442</v>
      </c>
      <c r="AB131" s="466"/>
      <c r="AC131" s="466"/>
      <c r="AD131" s="467"/>
      <c r="AE131" s="469"/>
      <c r="AF131" s="481" t="s">
        <v>443</v>
      </c>
    </row>
    <row r="132" spans="1:32" ht="12.75" hidden="1" customHeight="1" x14ac:dyDescent="0.25">
      <c r="A132" s="488"/>
      <c r="B132" s="461"/>
      <c r="C132" s="461"/>
      <c r="D132" s="461"/>
      <c r="E132" s="461"/>
      <c r="F132" s="461"/>
      <c r="G132" s="461"/>
      <c r="Y132" s="480"/>
      <c r="Z132" s="461"/>
      <c r="AA132" s="461"/>
      <c r="AB132" s="461"/>
      <c r="AC132" s="461"/>
      <c r="AD132" s="461"/>
      <c r="AE132" s="461"/>
      <c r="AF132" s="461"/>
    </row>
    <row r="133" spans="1:32" ht="12.75" hidden="1" customHeight="1" x14ac:dyDescent="0.25">
      <c r="A133" s="488"/>
      <c r="B133" s="460" t="s">
        <v>451</v>
      </c>
      <c r="Y133" s="480"/>
      <c r="Z133" s="460" t="s">
        <v>452</v>
      </c>
    </row>
    <row r="134" spans="1:32" ht="12.75" hidden="1" customHeight="1" x14ac:dyDescent="0.2">
      <c r="A134" s="488"/>
      <c r="B134" s="477">
        <v>30</v>
      </c>
      <c r="C134" s="478" t="s">
        <v>453</v>
      </c>
      <c r="D134" s="466"/>
      <c r="E134" s="466"/>
      <c r="F134" s="467"/>
      <c r="G134" s="466"/>
      <c r="H134" s="10" t="s">
        <v>454</v>
      </c>
      <c r="Y134" s="480"/>
      <c r="Z134" s="477">
        <v>12</v>
      </c>
      <c r="AA134" s="478" t="s">
        <v>455</v>
      </c>
      <c r="AB134" s="466"/>
      <c r="AC134" s="466"/>
      <c r="AD134" s="467"/>
      <c r="AE134" s="466"/>
      <c r="AF134" s="10" t="s">
        <v>443</v>
      </c>
    </row>
    <row r="135" spans="1:32" ht="12.75" hidden="1" customHeight="1" x14ac:dyDescent="0.2">
      <c r="A135" s="488"/>
      <c r="B135" s="461"/>
      <c r="C135" s="461"/>
      <c r="D135" s="461"/>
      <c r="E135" s="461"/>
      <c r="F135" s="461"/>
      <c r="G135" s="461"/>
      <c r="I135" s="488"/>
      <c r="J135" s="477">
        <v>12</v>
      </c>
      <c r="K135" s="478" t="s">
        <v>455</v>
      </c>
      <c r="L135" s="466"/>
      <c r="M135" s="466"/>
      <c r="N135" s="467"/>
      <c r="O135" s="466"/>
      <c r="P135" s="10" t="s">
        <v>443</v>
      </c>
      <c r="Y135" s="480"/>
    </row>
    <row r="136" spans="1:32" ht="12.75" hidden="1" customHeight="1" x14ac:dyDescent="0.25">
      <c r="A136" s="488"/>
      <c r="J136" s="471" t="s">
        <v>19</v>
      </c>
      <c r="K136" s="471">
        <v>5</v>
      </c>
      <c r="L136" s="471">
        <v>5</v>
      </c>
      <c r="M136" s="471">
        <v>5</v>
      </c>
      <c r="N136" s="471">
        <v>5</v>
      </c>
      <c r="O136" s="472">
        <v>5</v>
      </c>
      <c r="P136" s="471">
        <f>SUM(K136:O136)</f>
        <v>25</v>
      </c>
      <c r="Y136" s="480"/>
    </row>
    <row r="137" spans="1:32" ht="12.75" hidden="1" customHeight="1" x14ac:dyDescent="0.25">
      <c r="A137" s="488"/>
      <c r="J137" s="484"/>
      <c r="Q137" s="480"/>
      <c r="Y137" s="480"/>
    </row>
    <row r="138" spans="1:32" ht="12.75" hidden="1" customHeight="1" x14ac:dyDescent="0.2">
      <c r="B138" s="477">
        <v>30</v>
      </c>
      <c r="C138" s="478" t="s">
        <v>453</v>
      </c>
      <c r="D138" s="466"/>
      <c r="E138" s="466"/>
      <c r="F138" s="467"/>
      <c r="G138" s="466"/>
      <c r="H138" s="10" t="s">
        <v>454</v>
      </c>
      <c r="I138" s="482"/>
      <c r="J138" s="480"/>
      <c r="K138" s="460" t="s">
        <v>456</v>
      </c>
      <c r="Q138" s="476"/>
      <c r="R138" s="477">
        <v>12</v>
      </c>
      <c r="S138" s="478" t="s">
        <v>455</v>
      </c>
      <c r="T138" s="466"/>
      <c r="U138" s="466"/>
      <c r="V138" s="467"/>
      <c r="W138" s="466"/>
      <c r="X138" s="10" t="s">
        <v>443</v>
      </c>
    </row>
    <row r="139" spans="1:32" ht="12.75" hidden="1" customHeight="1" x14ac:dyDescent="0.25">
      <c r="B139" s="471" t="s">
        <v>19</v>
      </c>
      <c r="C139" s="471">
        <v>1</v>
      </c>
      <c r="D139" s="471">
        <v>1</v>
      </c>
      <c r="E139" s="471">
        <v>0</v>
      </c>
      <c r="F139" s="471">
        <v>0</v>
      </c>
      <c r="G139" s="472">
        <v>0</v>
      </c>
      <c r="H139" s="471">
        <f>SUM(C139:G139)</f>
        <v>2</v>
      </c>
      <c r="J139" s="480"/>
      <c r="Q139" s="480"/>
      <c r="R139" s="471" t="s">
        <v>19</v>
      </c>
      <c r="S139" s="471">
        <v>1</v>
      </c>
      <c r="T139" s="471">
        <v>1</v>
      </c>
      <c r="U139" s="471">
        <v>2</v>
      </c>
      <c r="V139" s="471">
        <v>0</v>
      </c>
      <c r="W139" s="472">
        <v>1</v>
      </c>
      <c r="X139" s="471">
        <f>SUM(S139:W139)</f>
        <v>5</v>
      </c>
    </row>
    <row r="140" spans="1:32" ht="12.75" hidden="1" customHeight="1" x14ac:dyDescent="0.25">
      <c r="J140" s="476"/>
      <c r="Q140" s="480"/>
    </row>
    <row r="141" spans="1:32" ht="12.75" hidden="1" customHeight="1" x14ac:dyDescent="0.2">
      <c r="B141" s="461"/>
      <c r="C141" s="461"/>
      <c r="D141" s="461"/>
      <c r="E141" s="461"/>
      <c r="F141" s="461"/>
      <c r="G141" s="461"/>
      <c r="I141" s="488"/>
      <c r="J141" s="477">
        <v>30</v>
      </c>
      <c r="K141" s="478" t="s">
        <v>453</v>
      </c>
      <c r="L141" s="466"/>
      <c r="M141" s="466"/>
      <c r="N141" s="467"/>
      <c r="O141" s="466"/>
      <c r="P141" s="10" t="s">
        <v>454</v>
      </c>
      <c r="AF141" s="461"/>
    </row>
    <row r="142" spans="1:32" ht="12.75" hidden="1" customHeight="1" x14ac:dyDescent="0.25">
      <c r="J142" s="471" t="s">
        <v>448</v>
      </c>
      <c r="K142" s="471">
        <v>0</v>
      </c>
      <c r="L142" s="471">
        <v>0</v>
      </c>
      <c r="M142" s="471">
        <v>0</v>
      </c>
      <c r="N142" s="471">
        <v>0</v>
      </c>
      <c r="O142" s="472">
        <v>0</v>
      </c>
      <c r="P142" s="471">
        <f>SUM(K142:O142)</f>
        <v>0</v>
      </c>
      <c r="Z142" s="461"/>
      <c r="AA142" s="461"/>
      <c r="AB142" s="461"/>
      <c r="AC142" s="461"/>
      <c r="AD142" s="461"/>
      <c r="AE142" s="461"/>
      <c r="AF142" s="461"/>
    </row>
    <row r="143" spans="1:32" ht="12.75" hidden="1" customHeight="1" x14ac:dyDescent="0.25"/>
    <row r="144" spans="1:32" ht="12.75" hidden="1" customHeight="1" x14ac:dyDescent="0.25">
      <c r="B144" s="461"/>
      <c r="C144" s="461"/>
      <c r="D144" s="461"/>
      <c r="E144" s="461"/>
      <c r="F144" s="461"/>
      <c r="G144" s="461"/>
    </row>
    <row r="145" spans="1:32" ht="12.75" hidden="1" customHeight="1" x14ac:dyDescent="0.25">
      <c r="J145" s="460" t="s">
        <v>457</v>
      </c>
      <c r="Z145" s="470"/>
      <c r="AB145" s="470"/>
      <c r="AC145" s="470"/>
      <c r="AD145" s="470"/>
      <c r="AE145" s="470"/>
      <c r="AF145" s="470"/>
    </row>
    <row r="146" spans="1:32" ht="12.75" hidden="1" customHeight="1" x14ac:dyDescent="0.25">
      <c r="H146" s="486" t="s">
        <v>439</v>
      </c>
      <c r="R146" s="460" t="s">
        <v>440</v>
      </c>
      <c r="U146" s="461"/>
      <c r="Z146" s="470"/>
      <c r="AB146" s="470"/>
      <c r="AC146" s="470"/>
      <c r="AD146" s="470"/>
      <c r="AE146" s="470"/>
      <c r="AF146" s="470"/>
    </row>
    <row r="147" spans="1:32" ht="12.75" hidden="1" customHeight="1" x14ac:dyDescent="0.2">
      <c r="J147" s="477">
        <v>32</v>
      </c>
      <c r="K147" s="478" t="s">
        <v>458</v>
      </c>
      <c r="L147" s="466"/>
      <c r="M147" s="466"/>
      <c r="N147" s="467"/>
      <c r="O147" s="466"/>
      <c r="P147" s="479" t="s">
        <v>443</v>
      </c>
    </row>
    <row r="148" spans="1:32" ht="12.75" hidden="1" customHeight="1" x14ac:dyDescent="0.25">
      <c r="C148" s="460" t="s">
        <v>459</v>
      </c>
      <c r="J148" s="471" t="s">
        <v>19</v>
      </c>
      <c r="K148" s="471">
        <v>0</v>
      </c>
      <c r="L148" s="471">
        <v>0</v>
      </c>
      <c r="M148" s="471">
        <v>0</v>
      </c>
      <c r="N148" s="471">
        <v>0</v>
      </c>
      <c r="O148" s="472">
        <v>0</v>
      </c>
      <c r="P148" s="471">
        <f>SUM(K148:O148)</f>
        <v>0</v>
      </c>
      <c r="S148" s="460" t="s">
        <v>460</v>
      </c>
    </row>
    <row r="149" spans="1:32" ht="12.75" hidden="1" customHeight="1" x14ac:dyDescent="0.25">
      <c r="J149" s="484"/>
      <c r="Q149" s="480"/>
    </row>
    <row r="150" spans="1:32" ht="12.75" hidden="1" customHeight="1" x14ac:dyDescent="0.2">
      <c r="B150" s="477">
        <v>32</v>
      </c>
      <c r="C150" s="478" t="s">
        <v>458</v>
      </c>
      <c r="D150" s="466"/>
      <c r="E150" s="466"/>
      <c r="F150" s="467"/>
      <c r="G150" s="466"/>
      <c r="H150" s="479" t="s">
        <v>443</v>
      </c>
      <c r="I150" s="487"/>
      <c r="J150" s="480"/>
      <c r="K150" s="460" t="s">
        <v>461</v>
      </c>
      <c r="Q150" s="476"/>
      <c r="R150" s="166">
        <v>13</v>
      </c>
      <c r="S150" s="478" t="s">
        <v>462</v>
      </c>
      <c r="T150" s="466"/>
      <c r="U150" s="466"/>
      <c r="V150" s="467"/>
      <c r="W150" s="466"/>
      <c r="X150" s="478" t="s">
        <v>443</v>
      </c>
    </row>
    <row r="151" spans="1:32" ht="12.75" hidden="1" customHeight="1" x14ac:dyDescent="0.25">
      <c r="B151" s="471" t="s">
        <v>448</v>
      </c>
      <c r="C151" s="471">
        <v>3</v>
      </c>
      <c r="D151" s="471">
        <v>3</v>
      </c>
      <c r="E151" s="471">
        <v>2</v>
      </c>
      <c r="F151" s="471">
        <v>3</v>
      </c>
      <c r="G151" s="472">
        <v>3</v>
      </c>
      <c r="H151" s="471">
        <f>SUM(C151:G151)</f>
        <v>14</v>
      </c>
      <c r="J151" s="480"/>
      <c r="Q151" s="480"/>
      <c r="R151" s="471" t="s">
        <v>448</v>
      </c>
      <c r="S151" s="471">
        <v>3</v>
      </c>
      <c r="T151" s="471">
        <v>3</v>
      </c>
      <c r="U151" s="471">
        <v>3</v>
      </c>
      <c r="V151" s="471">
        <v>3</v>
      </c>
      <c r="W151" s="472">
        <v>3</v>
      </c>
      <c r="X151" s="471">
        <f>SUM(S151:W151)</f>
        <v>15</v>
      </c>
    </row>
    <row r="152" spans="1:32" ht="12.75" hidden="1" customHeight="1" x14ac:dyDescent="0.25">
      <c r="A152" s="488"/>
      <c r="J152" s="476"/>
      <c r="Q152" s="480"/>
      <c r="Y152" s="480"/>
    </row>
    <row r="153" spans="1:32" ht="12.75" hidden="1" customHeight="1" x14ac:dyDescent="0.2">
      <c r="A153" s="488"/>
      <c r="B153" s="461"/>
      <c r="C153" s="461"/>
      <c r="D153" s="461"/>
      <c r="E153" s="461"/>
      <c r="F153" s="461"/>
      <c r="G153" s="461"/>
      <c r="I153" s="488"/>
      <c r="J153" s="166">
        <v>13</v>
      </c>
      <c r="K153" s="478" t="s">
        <v>462</v>
      </c>
      <c r="L153" s="466"/>
      <c r="M153" s="466"/>
      <c r="N153" s="467"/>
      <c r="O153" s="466"/>
      <c r="P153" s="478" t="s">
        <v>443</v>
      </c>
      <c r="Y153" s="480"/>
    </row>
    <row r="154" spans="1:32" ht="12.75" hidden="1" customHeight="1" x14ac:dyDescent="0.25">
      <c r="A154" s="488"/>
      <c r="B154" s="460" t="s">
        <v>463</v>
      </c>
      <c r="J154" s="471" t="s">
        <v>448</v>
      </c>
      <c r="K154" s="471">
        <v>5</v>
      </c>
      <c r="L154" s="471">
        <v>5</v>
      </c>
      <c r="M154" s="471">
        <v>5</v>
      </c>
      <c r="N154" s="471">
        <v>5</v>
      </c>
      <c r="O154" s="472">
        <v>5</v>
      </c>
      <c r="P154" s="471">
        <f>SUM(K154:O154)</f>
        <v>25</v>
      </c>
      <c r="Y154" s="480"/>
      <c r="Z154" s="460" t="s">
        <v>464</v>
      </c>
    </row>
    <row r="155" spans="1:32" ht="12.75" hidden="1" customHeight="1" x14ac:dyDescent="0.2">
      <c r="A155" s="488"/>
      <c r="B155" s="477">
        <v>32</v>
      </c>
      <c r="C155" s="478" t="s">
        <v>458</v>
      </c>
      <c r="D155" s="466"/>
      <c r="E155" s="466"/>
      <c r="F155" s="467"/>
      <c r="G155" s="466"/>
      <c r="H155" s="479" t="s">
        <v>443</v>
      </c>
      <c r="Y155" s="476"/>
      <c r="Z155" s="166">
        <v>13</v>
      </c>
      <c r="AA155" s="478" t="s">
        <v>462</v>
      </c>
      <c r="AB155" s="466"/>
      <c r="AC155" s="466"/>
      <c r="AD155" s="467"/>
      <c r="AE155" s="466"/>
      <c r="AF155" s="478" t="s">
        <v>443</v>
      </c>
    </row>
    <row r="156" spans="1:32" ht="12.75" hidden="1" customHeight="1" x14ac:dyDescent="0.25">
      <c r="A156" s="488"/>
      <c r="B156" s="461"/>
      <c r="C156" s="461"/>
      <c r="D156" s="461"/>
      <c r="E156" s="461"/>
      <c r="F156" s="461"/>
      <c r="G156" s="461"/>
      <c r="Y156" s="480"/>
      <c r="Z156" s="461"/>
      <c r="AA156" s="461"/>
      <c r="AB156" s="461"/>
      <c r="AC156" s="461"/>
      <c r="AD156" s="461"/>
      <c r="AE156" s="461"/>
      <c r="AF156" s="461"/>
    </row>
    <row r="157" spans="1:32" ht="12.75" hidden="1" customHeight="1" x14ac:dyDescent="0.25">
      <c r="A157" s="488"/>
      <c r="B157" s="460" t="s">
        <v>465</v>
      </c>
      <c r="Y157" s="480"/>
      <c r="Z157" s="460" t="s">
        <v>466</v>
      </c>
    </row>
    <row r="158" spans="1:32" ht="12.75" hidden="1" customHeight="1" x14ac:dyDescent="0.2">
      <c r="A158" s="488"/>
      <c r="B158" s="477">
        <v>54</v>
      </c>
      <c r="C158" s="478" t="s">
        <v>467</v>
      </c>
      <c r="D158" s="466"/>
      <c r="E158" s="466"/>
      <c r="F158" s="467"/>
      <c r="G158" s="466"/>
      <c r="H158" s="10" t="s">
        <v>468</v>
      </c>
      <c r="Y158" s="480"/>
      <c r="Z158" s="477">
        <v>51</v>
      </c>
      <c r="AA158" s="478" t="s">
        <v>469</v>
      </c>
      <c r="AB158" s="466"/>
      <c r="AC158" s="466"/>
      <c r="AD158" s="467"/>
      <c r="AE158" s="466"/>
      <c r="AF158" s="10" t="s">
        <v>468</v>
      </c>
    </row>
    <row r="159" spans="1:32" ht="12.75" hidden="1" customHeight="1" x14ac:dyDescent="0.2">
      <c r="A159" s="488"/>
      <c r="B159" s="461"/>
      <c r="C159" s="461"/>
      <c r="D159" s="461"/>
      <c r="E159" s="461"/>
      <c r="F159" s="461"/>
      <c r="G159" s="461"/>
      <c r="I159" s="488"/>
      <c r="J159" s="477">
        <v>51</v>
      </c>
      <c r="K159" s="478" t="s">
        <v>469</v>
      </c>
      <c r="L159" s="466"/>
      <c r="M159" s="466"/>
      <c r="N159" s="467"/>
      <c r="O159" s="466"/>
      <c r="P159" s="10" t="s">
        <v>468</v>
      </c>
      <c r="Y159" s="480"/>
    </row>
    <row r="160" spans="1:32" ht="12.75" hidden="1" customHeight="1" x14ac:dyDescent="0.25">
      <c r="A160" s="488"/>
      <c r="J160" s="471" t="s">
        <v>19</v>
      </c>
      <c r="K160" s="471">
        <v>3</v>
      </c>
      <c r="L160" s="471">
        <v>3</v>
      </c>
      <c r="M160" s="471">
        <v>4</v>
      </c>
      <c r="N160" s="471">
        <v>2</v>
      </c>
      <c r="O160" s="472">
        <v>4</v>
      </c>
      <c r="P160" s="471">
        <f>SUM(K160:O160)</f>
        <v>16</v>
      </c>
      <c r="Y160" s="480"/>
    </row>
    <row r="161" spans="1:32" ht="12.75" hidden="1" customHeight="1" x14ac:dyDescent="0.25">
      <c r="A161" s="488"/>
      <c r="J161" s="484"/>
      <c r="Q161" s="480"/>
      <c r="Y161" s="480"/>
    </row>
    <row r="162" spans="1:32" ht="12.75" hidden="1" customHeight="1" x14ac:dyDescent="0.2">
      <c r="B162" s="477">
        <v>54</v>
      </c>
      <c r="C162" s="478" t="s">
        <v>467</v>
      </c>
      <c r="D162" s="466"/>
      <c r="E162" s="466"/>
      <c r="F162" s="467"/>
      <c r="G162" s="466"/>
      <c r="H162" s="10" t="s">
        <v>468</v>
      </c>
      <c r="I162" s="482"/>
      <c r="J162" s="480"/>
      <c r="K162" s="460" t="s">
        <v>470</v>
      </c>
      <c r="Q162" s="476"/>
      <c r="R162" s="477">
        <v>51</v>
      </c>
      <c r="S162" s="478" t="s">
        <v>469</v>
      </c>
      <c r="T162" s="466"/>
      <c r="U162" s="466"/>
      <c r="V162" s="467"/>
      <c r="W162" s="466"/>
      <c r="X162" s="10" t="s">
        <v>468</v>
      </c>
    </row>
    <row r="163" spans="1:32" ht="12.75" hidden="1" customHeight="1" x14ac:dyDescent="0.25">
      <c r="B163" s="471" t="s">
        <v>448</v>
      </c>
      <c r="C163" s="471">
        <v>2</v>
      </c>
      <c r="D163" s="471">
        <v>2</v>
      </c>
      <c r="E163" s="471">
        <v>3</v>
      </c>
      <c r="F163" s="471">
        <v>2</v>
      </c>
      <c r="G163" s="472">
        <v>2</v>
      </c>
      <c r="H163" s="471">
        <f>SUM(C163:G163)</f>
        <v>11</v>
      </c>
      <c r="J163" s="480"/>
      <c r="Q163" s="480"/>
      <c r="R163" s="471" t="s">
        <v>19</v>
      </c>
      <c r="S163" s="471">
        <v>2</v>
      </c>
      <c r="T163" s="471">
        <v>2</v>
      </c>
      <c r="U163" s="471">
        <v>2</v>
      </c>
      <c r="V163" s="471">
        <v>2</v>
      </c>
      <c r="W163" s="472">
        <v>2</v>
      </c>
      <c r="X163" s="471">
        <f>SUM(S163:W163)</f>
        <v>10</v>
      </c>
    </row>
    <row r="164" spans="1:32" ht="12.75" hidden="1" customHeight="1" x14ac:dyDescent="0.25">
      <c r="J164" s="476"/>
      <c r="Q164" s="480"/>
    </row>
    <row r="165" spans="1:32" ht="12.75" hidden="1" customHeight="1" x14ac:dyDescent="0.2">
      <c r="B165" s="461"/>
      <c r="C165" s="461"/>
      <c r="D165" s="461"/>
      <c r="E165" s="461"/>
      <c r="F165" s="461"/>
      <c r="G165" s="461"/>
      <c r="I165" s="488"/>
      <c r="J165" s="477">
        <v>54</v>
      </c>
      <c r="K165" s="478" t="s">
        <v>467</v>
      </c>
      <c r="L165" s="466"/>
      <c r="M165" s="466"/>
      <c r="N165" s="467"/>
      <c r="O165" s="466"/>
      <c r="P165" s="10" t="s">
        <v>468</v>
      </c>
      <c r="AF165" s="461"/>
    </row>
    <row r="166" spans="1:32" ht="12.75" hidden="1" customHeight="1" x14ac:dyDescent="0.25">
      <c r="J166" s="471" t="s">
        <v>448</v>
      </c>
      <c r="K166" s="471">
        <v>2</v>
      </c>
      <c r="L166" s="471">
        <v>2</v>
      </c>
      <c r="M166" s="471">
        <v>1</v>
      </c>
      <c r="N166" s="471">
        <v>3</v>
      </c>
      <c r="O166" s="472">
        <v>1</v>
      </c>
      <c r="P166" s="471">
        <f>SUM(K166:O166)</f>
        <v>9</v>
      </c>
      <c r="Z166" s="461"/>
      <c r="AA166" s="461"/>
      <c r="AB166" s="461"/>
      <c r="AC166" s="461"/>
      <c r="AD166" s="461"/>
      <c r="AE166" s="461"/>
      <c r="AF166" s="461"/>
    </row>
    <row r="167" spans="1:32" ht="12.75" hidden="1" customHeight="1" x14ac:dyDescent="0.25"/>
    <row r="168" spans="1:32" ht="12.75" customHeight="1" x14ac:dyDescent="0.25"/>
    <row r="169" spans="1:32" ht="12.75" customHeight="1" x14ac:dyDescent="0.25">
      <c r="B169" s="461"/>
      <c r="C169" s="461"/>
      <c r="D169" s="461"/>
      <c r="E169" s="461"/>
      <c r="F169" s="461"/>
      <c r="G169" s="461"/>
      <c r="P169" s="461"/>
    </row>
    <row r="170" spans="1:32" ht="12.75" customHeight="1" x14ac:dyDescent="0.25">
      <c r="J170" s="461"/>
      <c r="K170" s="461"/>
      <c r="L170" s="461"/>
      <c r="M170" s="461"/>
      <c r="N170" s="461"/>
      <c r="O170" s="461"/>
      <c r="P170" s="461"/>
      <c r="AF170" s="461"/>
    </row>
    <row r="171" spans="1:32" ht="12.75" customHeight="1" x14ac:dyDescent="0.25"/>
    <row r="172" spans="1:32" ht="12.75" customHeight="1" x14ac:dyDescent="0.25">
      <c r="B172" s="461"/>
      <c r="C172" s="461"/>
      <c r="D172" s="461"/>
      <c r="E172" s="461"/>
      <c r="F172" s="461"/>
      <c r="G172" s="461"/>
      <c r="X172" s="461"/>
    </row>
    <row r="173" spans="1:32" ht="12.75" customHeight="1" x14ac:dyDescent="0.25">
      <c r="R173" s="461"/>
      <c r="S173" s="461"/>
      <c r="T173" s="461"/>
      <c r="U173" s="461"/>
      <c r="V173" s="461"/>
      <c r="W173" s="461"/>
      <c r="X173" s="461"/>
    </row>
    <row r="174" spans="1:32" ht="12.75" customHeight="1" x14ac:dyDescent="0.25"/>
    <row r="175" spans="1:32" ht="12.75" customHeight="1" x14ac:dyDescent="0.25">
      <c r="B175" s="461"/>
      <c r="C175" s="461"/>
      <c r="D175" s="461"/>
      <c r="E175" s="461"/>
      <c r="F175" s="461"/>
      <c r="G175" s="461"/>
      <c r="P175" s="461"/>
    </row>
    <row r="176" spans="1:32" ht="12.75" customHeight="1" x14ac:dyDescent="0.25">
      <c r="J176" s="461"/>
      <c r="K176" s="461"/>
      <c r="L176" s="461"/>
      <c r="M176" s="461"/>
      <c r="N176" s="461"/>
      <c r="O176" s="461"/>
      <c r="P176" s="461"/>
    </row>
    <row r="177" spans="2:32" ht="12.75" customHeight="1" x14ac:dyDescent="0.25"/>
    <row r="178" spans="2:32" ht="12.75" customHeight="1" x14ac:dyDescent="0.25">
      <c r="B178" s="461"/>
      <c r="C178" s="461"/>
      <c r="D178" s="461"/>
      <c r="E178" s="461"/>
      <c r="F178" s="461"/>
      <c r="G178" s="461"/>
      <c r="AF178" s="461"/>
    </row>
    <row r="179" spans="2:32" ht="12.75" customHeight="1" x14ac:dyDescent="0.25">
      <c r="Z179" s="461"/>
      <c r="AA179" s="461"/>
      <c r="AB179" s="461"/>
      <c r="AC179" s="461"/>
      <c r="AD179" s="461"/>
      <c r="AE179" s="461"/>
      <c r="AF179" s="461"/>
    </row>
    <row r="180" spans="2:32" ht="12.75" customHeight="1" x14ac:dyDescent="0.25"/>
    <row r="181" spans="2:32" ht="12.75" customHeight="1" x14ac:dyDescent="0.25">
      <c r="B181" s="461"/>
      <c r="C181" s="461"/>
      <c r="D181" s="461"/>
      <c r="E181" s="461"/>
      <c r="F181" s="461"/>
      <c r="G181" s="461"/>
      <c r="P181" s="461"/>
    </row>
    <row r="182" spans="2:32" ht="12.75" customHeight="1" x14ac:dyDescent="0.25">
      <c r="J182" s="461"/>
      <c r="K182" s="461"/>
      <c r="L182" s="461"/>
      <c r="M182" s="461"/>
      <c r="N182" s="461"/>
      <c r="O182" s="461"/>
      <c r="P182" s="461"/>
    </row>
    <row r="183" spans="2:32" ht="12.75" customHeight="1" x14ac:dyDescent="0.25"/>
    <row r="184" spans="2:32" ht="12.75" customHeight="1" x14ac:dyDescent="0.25">
      <c r="B184" s="461"/>
      <c r="C184" s="461"/>
      <c r="D184" s="461"/>
      <c r="E184" s="461"/>
      <c r="F184" s="461"/>
      <c r="G184" s="461"/>
      <c r="X184" s="461"/>
    </row>
    <row r="185" spans="2:32" ht="12.75" customHeight="1" x14ac:dyDescent="0.25">
      <c r="R185" s="461"/>
      <c r="S185" s="461"/>
      <c r="T185" s="461"/>
      <c r="U185" s="461"/>
      <c r="V185" s="461"/>
      <c r="W185" s="461"/>
      <c r="X185" s="461"/>
    </row>
    <row r="186" spans="2:32" ht="12.75" customHeight="1" x14ac:dyDescent="0.25"/>
    <row r="187" spans="2:32" ht="12.75" customHeight="1" x14ac:dyDescent="0.25">
      <c r="B187" s="461"/>
      <c r="C187" s="461"/>
      <c r="D187" s="461"/>
      <c r="E187" s="461"/>
      <c r="F187" s="461"/>
      <c r="G187" s="461"/>
      <c r="P187" s="461"/>
    </row>
    <row r="188" spans="2:32" ht="12.75" customHeight="1" x14ac:dyDescent="0.25">
      <c r="J188" s="461"/>
      <c r="K188" s="461"/>
      <c r="L188" s="461"/>
      <c r="M188" s="461"/>
      <c r="N188" s="461"/>
      <c r="O188" s="461"/>
      <c r="P188" s="461"/>
    </row>
    <row r="189" spans="2:32" ht="12.75" customHeight="1" x14ac:dyDescent="0.25"/>
    <row r="190" spans="2:32" ht="12.75" customHeight="1" x14ac:dyDescent="0.25">
      <c r="B190" s="461"/>
      <c r="C190" s="461"/>
      <c r="D190" s="461"/>
      <c r="E190" s="461"/>
      <c r="F190" s="461"/>
      <c r="G190" s="461"/>
    </row>
    <row r="191" spans="2:32" ht="12.75" customHeight="1" x14ac:dyDescent="0.25"/>
    <row r="192" spans="2:32" ht="12.75" customHeight="1" x14ac:dyDescent="0.25"/>
  </sheetData>
  <sheetProtection selectLockedCells="1" selectUnlockedCells="1"/>
  <pageMargins left="0.19685039370078741" right="0.19685039370078741" top="0.19685039370078741" bottom="0.19685039370078741" header="0" footer="0"/>
  <pageSetup paperSize="9" scale="74"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
  <dimension ref="A1:Q39"/>
  <sheetViews>
    <sheetView workbookViewId="0">
      <selection activeCell="H21" sqref="H21"/>
    </sheetView>
  </sheetViews>
  <sheetFormatPr defaultColWidth="12" defaultRowHeight="13.2" x14ac:dyDescent="0.25"/>
  <cols>
    <col min="1" max="1" width="4" style="1" customWidth="1"/>
    <col min="2" max="2" width="4.44140625" style="1" customWidth="1"/>
    <col min="3" max="3" width="7.44140625" style="1" customWidth="1"/>
    <col min="4" max="4" width="20.6640625" style="1" customWidth="1"/>
    <col min="5" max="5" width="5.33203125" style="1" customWidth="1"/>
    <col min="6" max="6" width="7.33203125" style="1" customWidth="1"/>
    <col min="7" max="7" width="14.5546875" style="1" customWidth="1"/>
    <col min="8" max="8" width="5.6640625" style="1" customWidth="1"/>
    <col min="9" max="10" width="5.6640625" style="11" customWidth="1"/>
    <col min="11" max="14" width="6.33203125" style="1" customWidth="1"/>
    <col min="15" max="15" width="2.88671875" style="1" customWidth="1"/>
    <col min="16" max="16384" width="12" style="1"/>
  </cols>
  <sheetData>
    <row r="1" spans="1:17" x14ac:dyDescent="0.25">
      <c r="Q1" s="12" t="s">
        <v>138</v>
      </c>
    </row>
    <row r="2" spans="1:17" ht="17.399999999999999" x14ac:dyDescent="0.3">
      <c r="F2" s="13"/>
      <c r="Q2" s="12" t="s">
        <v>139</v>
      </c>
    </row>
    <row r="3" spans="1:17" ht="17.399999999999999" x14ac:dyDescent="0.3">
      <c r="F3" s="14" t="s">
        <v>140</v>
      </c>
    </row>
    <row r="4" spans="1:17" ht="17.399999999999999" x14ac:dyDescent="0.3">
      <c r="F4" s="14" t="s">
        <v>141</v>
      </c>
    </row>
    <row r="5" spans="1:17" x14ac:dyDescent="0.25">
      <c r="F5" s="15" t="s">
        <v>142</v>
      </c>
      <c r="G5" s="16"/>
      <c r="I5" s="1"/>
      <c r="J5" s="1"/>
      <c r="N5" s="17"/>
    </row>
    <row r="6" spans="1:17" x14ac:dyDescent="0.25">
      <c r="A6" s="18"/>
      <c r="B6" s="18"/>
      <c r="C6" s="18"/>
      <c r="D6" s="18"/>
      <c r="E6" s="18"/>
      <c r="F6" s="19" t="s">
        <v>143</v>
      </c>
      <c r="G6" s="18"/>
      <c r="H6" s="18"/>
      <c r="I6" s="18"/>
      <c r="J6" s="18"/>
      <c r="K6" s="18"/>
      <c r="L6" s="18"/>
      <c r="M6" s="18"/>
      <c r="N6" s="18"/>
      <c r="O6" s="18"/>
    </row>
    <row r="7" spans="1:17" x14ac:dyDescent="0.25">
      <c r="I7" s="1"/>
      <c r="J7" s="1"/>
    </row>
    <row r="8" spans="1:17" ht="12.75" customHeight="1" x14ac:dyDescent="0.25">
      <c r="A8" s="20" t="s">
        <v>144</v>
      </c>
      <c r="I8" s="1"/>
      <c r="J8" s="1"/>
      <c r="O8" s="21"/>
    </row>
    <row r="9" spans="1:17" ht="17.25" customHeight="1" x14ac:dyDescent="0.3">
      <c r="A9" s="20" t="s">
        <v>145</v>
      </c>
      <c r="F9" s="22" t="s">
        <v>146</v>
      </c>
      <c r="I9" s="1"/>
      <c r="J9" s="23"/>
      <c r="O9" s="24"/>
    </row>
    <row r="10" spans="1:17" x14ac:dyDescent="0.25">
      <c r="H10" s="25"/>
      <c r="I10" s="1"/>
      <c r="J10" s="1"/>
    </row>
    <row r="11" spans="1:17" x14ac:dyDescent="0.25">
      <c r="A11" s="18"/>
      <c r="B11" s="18"/>
      <c r="C11" s="18"/>
      <c r="D11" s="18"/>
      <c r="E11" s="18"/>
      <c r="F11" s="18"/>
      <c r="G11" s="18"/>
      <c r="H11" s="18"/>
      <c r="I11" s="18"/>
      <c r="J11" s="18"/>
      <c r="K11" s="18"/>
      <c r="L11" s="18"/>
      <c r="M11" s="18"/>
      <c r="N11" s="18"/>
      <c r="O11" s="18"/>
    </row>
    <row r="12" spans="1:17" x14ac:dyDescent="0.25">
      <c r="A12" s="26" t="s">
        <v>147</v>
      </c>
      <c r="D12" s="27" t="s">
        <v>148</v>
      </c>
      <c r="E12" s="27" t="s">
        <v>149</v>
      </c>
      <c r="I12" s="1"/>
      <c r="J12" s="1"/>
    </row>
    <row r="13" spans="1:17" s="29" customFormat="1" x14ac:dyDescent="0.25">
      <c r="A13" s="28" t="s">
        <v>150</v>
      </c>
      <c r="C13" s="30"/>
      <c r="D13" s="31" t="s">
        <v>151</v>
      </c>
      <c r="E13" s="31" t="s">
        <v>152</v>
      </c>
      <c r="F13" s="32"/>
      <c r="G13" s="30" t="s">
        <v>153</v>
      </c>
      <c r="H13" s="31" t="s">
        <v>154</v>
      </c>
      <c r="I13" s="25"/>
      <c r="J13" s="4" t="s">
        <v>155</v>
      </c>
      <c r="O13" s="30"/>
      <c r="Q13" s="1"/>
    </row>
    <row r="14" spans="1:17" s="29" customFormat="1" ht="11.4" x14ac:dyDescent="0.2">
      <c r="A14" s="28" t="s">
        <v>156</v>
      </c>
      <c r="C14" s="30"/>
      <c r="D14" s="31" t="s">
        <v>157</v>
      </c>
      <c r="E14" s="31" t="s">
        <v>158</v>
      </c>
      <c r="F14" s="32"/>
      <c r="G14" s="30" t="s">
        <v>159</v>
      </c>
      <c r="H14" s="33">
        <v>200</v>
      </c>
      <c r="I14" s="34" t="s">
        <v>160</v>
      </c>
      <c r="J14" s="34" t="s">
        <v>161</v>
      </c>
      <c r="K14" s="31" t="s">
        <v>162</v>
      </c>
      <c r="L14" s="35" t="s">
        <v>152</v>
      </c>
      <c r="M14" s="36"/>
      <c r="N14" s="29" t="s">
        <v>163</v>
      </c>
      <c r="O14" s="37"/>
    </row>
    <row r="15" spans="1:17" s="29" customFormat="1" ht="11.4" x14ac:dyDescent="0.2">
      <c r="A15" s="28" t="s">
        <v>164</v>
      </c>
      <c r="C15" s="30"/>
      <c r="D15" s="31" t="s">
        <v>165</v>
      </c>
      <c r="E15" s="31" t="s">
        <v>166</v>
      </c>
      <c r="F15" s="32"/>
      <c r="G15" s="30" t="s">
        <v>167</v>
      </c>
      <c r="H15" s="33" t="s">
        <v>168</v>
      </c>
      <c r="I15" s="34" t="s">
        <v>160</v>
      </c>
      <c r="J15" s="34" t="s">
        <v>169</v>
      </c>
      <c r="K15" s="31" t="s">
        <v>170</v>
      </c>
      <c r="L15" s="35" t="s">
        <v>158</v>
      </c>
      <c r="M15" s="36"/>
      <c r="N15" s="29" t="s">
        <v>163</v>
      </c>
    </row>
    <row r="16" spans="1:17" s="29" customFormat="1" ht="11.4" x14ac:dyDescent="0.2">
      <c r="A16" s="28" t="s">
        <v>171</v>
      </c>
      <c r="C16" s="30"/>
      <c r="D16" s="31" t="s">
        <v>172</v>
      </c>
      <c r="E16" s="31" t="s">
        <v>173</v>
      </c>
      <c r="F16" s="32"/>
      <c r="G16" s="30" t="s">
        <v>174</v>
      </c>
      <c r="H16" s="33" t="s">
        <v>175</v>
      </c>
      <c r="I16" s="34" t="s">
        <v>176</v>
      </c>
      <c r="J16" s="34" t="s">
        <v>177</v>
      </c>
      <c r="K16" s="31" t="s">
        <v>178</v>
      </c>
      <c r="L16" s="35" t="s">
        <v>166</v>
      </c>
      <c r="M16" s="36"/>
      <c r="N16" s="29" t="s">
        <v>163</v>
      </c>
      <c r="O16" s="37"/>
    </row>
    <row r="17" spans="1:15" s="29" customFormat="1" ht="11.4" x14ac:dyDescent="0.2">
      <c r="A17" s="28"/>
      <c r="C17" s="30"/>
      <c r="D17" s="31"/>
      <c r="E17" s="31"/>
      <c r="F17" s="32"/>
      <c r="G17" s="30"/>
      <c r="H17" s="33"/>
      <c r="I17" s="34"/>
      <c r="J17" s="34"/>
      <c r="K17" s="31" t="s">
        <v>179</v>
      </c>
      <c r="L17" s="35" t="s">
        <v>173</v>
      </c>
      <c r="M17" s="36"/>
      <c r="N17" s="29" t="s">
        <v>180</v>
      </c>
      <c r="O17" s="37"/>
    </row>
    <row r="18" spans="1:15" s="29" customFormat="1" ht="11.4" x14ac:dyDescent="0.2">
      <c r="A18" s="28" t="s">
        <v>181</v>
      </c>
      <c r="C18" s="30"/>
      <c r="D18" s="31" t="s">
        <v>182</v>
      </c>
      <c r="E18" s="31" t="s">
        <v>183</v>
      </c>
      <c r="F18" s="32"/>
      <c r="G18" s="30"/>
      <c r="H18" s="38"/>
      <c r="I18" s="25"/>
      <c r="J18" s="34"/>
      <c r="K18" s="31" t="s">
        <v>184</v>
      </c>
      <c r="L18" s="35" t="s">
        <v>183</v>
      </c>
      <c r="M18" s="36"/>
      <c r="N18" s="29" t="s">
        <v>180</v>
      </c>
      <c r="O18" s="30"/>
    </row>
    <row r="19" spans="1:15" s="29" customFormat="1" ht="11.4" x14ac:dyDescent="0.2">
      <c r="A19" s="37" t="s">
        <v>185</v>
      </c>
      <c r="C19" s="25"/>
      <c r="D19" s="31" t="s">
        <v>186</v>
      </c>
      <c r="E19" s="31" t="s">
        <v>187</v>
      </c>
      <c r="F19" s="32"/>
      <c r="G19" s="30"/>
      <c r="H19" s="25"/>
      <c r="I19" s="25"/>
      <c r="J19" s="25"/>
      <c r="K19" s="31" t="s">
        <v>188</v>
      </c>
      <c r="L19" s="35" t="s">
        <v>187</v>
      </c>
      <c r="M19" s="39"/>
      <c r="N19" s="29" t="s">
        <v>180</v>
      </c>
      <c r="O19" s="30"/>
    </row>
    <row r="20" spans="1:15" s="29" customFormat="1" x14ac:dyDescent="0.25">
      <c r="A20" s="37" t="s">
        <v>189</v>
      </c>
      <c r="C20" s="25"/>
      <c r="D20" s="31" t="s">
        <v>190</v>
      </c>
      <c r="E20" s="31" t="s">
        <v>191</v>
      </c>
      <c r="F20" s="32"/>
      <c r="G20" s="40" t="s">
        <v>192</v>
      </c>
      <c r="H20" s="11">
        <f>INT((H14/10.3)*100)/100</f>
        <v>19.41</v>
      </c>
      <c r="I20" s="25"/>
      <c r="J20" s="34" t="s">
        <v>193</v>
      </c>
      <c r="K20" s="32"/>
      <c r="L20" s="30"/>
      <c r="M20" s="41" t="s">
        <v>168</v>
      </c>
      <c r="O20" s="30"/>
    </row>
    <row r="21" spans="1:15" s="29" customFormat="1" x14ac:dyDescent="0.25">
      <c r="A21" s="37" t="s">
        <v>194</v>
      </c>
      <c r="C21" s="25"/>
      <c r="D21" s="31" t="s">
        <v>195</v>
      </c>
      <c r="E21" s="31" t="s">
        <v>196</v>
      </c>
      <c r="F21" s="32"/>
      <c r="G21" s="40" t="s">
        <v>197</v>
      </c>
      <c r="H21" s="11">
        <f>INT((H14/8.8)*100)/100</f>
        <v>22.72</v>
      </c>
      <c r="I21" s="25"/>
      <c r="J21" s="34" t="s">
        <v>198</v>
      </c>
      <c r="K21" s="32"/>
      <c r="L21" s="30"/>
      <c r="M21" s="41" t="s">
        <v>199</v>
      </c>
      <c r="O21" s="30"/>
    </row>
    <row r="22" spans="1:15" s="29" customFormat="1" ht="11.4" x14ac:dyDescent="0.2">
      <c r="A22" s="37" t="s">
        <v>200</v>
      </c>
      <c r="C22" s="25"/>
      <c r="D22" s="31" t="s">
        <v>201</v>
      </c>
      <c r="E22" s="31" t="s">
        <v>202</v>
      </c>
      <c r="I22" s="25"/>
      <c r="J22" s="34" t="s">
        <v>203</v>
      </c>
      <c r="K22" s="32"/>
      <c r="L22" s="30"/>
      <c r="M22" s="41" t="s">
        <v>204</v>
      </c>
      <c r="O22" s="30"/>
    </row>
    <row r="23" spans="1:15" s="29" customFormat="1" ht="11.4" x14ac:dyDescent="0.2">
      <c r="A23" s="37" t="s">
        <v>205</v>
      </c>
      <c r="C23" s="25"/>
      <c r="D23" s="31" t="s">
        <v>206</v>
      </c>
      <c r="E23" s="31" t="s">
        <v>207</v>
      </c>
      <c r="F23" s="32"/>
      <c r="G23" s="30"/>
      <c r="H23" s="25"/>
      <c r="I23" s="25"/>
      <c r="J23" s="34" t="s">
        <v>208</v>
      </c>
      <c r="K23" s="32"/>
      <c r="L23" s="30"/>
      <c r="M23" s="41" t="s">
        <v>209</v>
      </c>
      <c r="O23" s="30"/>
    </row>
    <row r="24" spans="1:15" x14ac:dyDescent="0.25">
      <c r="A24" s="18"/>
      <c r="B24" s="18"/>
      <c r="C24" s="18"/>
      <c r="D24" s="18"/>
      <c r="E24" s="18"/>
      <c r="F24" s="18"/>
      <c r="G24" s="18"/>
      <c r="H24" s="18"/>
      <c r="I24" s="18"/>
      <c r="J24" s="18"/>
      <c r="K24" s="18"/>
      <c r="L24" s="18"/>
      <c r="M24" s="18" t="s">
        <v>33</v>
      </c>
      <c r="N24" s="18"/>
      <c r="O24" s="18"/>
    </row>
    <row r="25" spans="1:15" s="43" customFormat="1" ht="13.35" customHeight="1" x14ac:dyDescent="0.25">
      <c r="A25" s="1"/>
      <c r="B25" s="1"/>
      <c r="C25" s="1"/>
      <c r="D25" s="1"/>
      <c r="E25" s="1"/>
      <c r="F25" s="1"/>
      <c r="G25" s="1"/>
      <c r="H25" s="1"/>
      <c r="I25" s="11"/>
      <c r="J25" s="42"/>
      <c r="K25" s="1"/>
      <c r="L25" s="1"/>
      <c r="M25" s="1"/>
      <c r="N25" s="1"/>
      <c r="O25" s="1"/>
    </row>
    <row r="28" spans="1:15" ht="24.6" x14ac:dyDescent="0.4">
      <c r="D28" s="44" t="s">
        <v>210</v>
      </c>
      <c r="F28" s="11"/>
      <c r="L28" s="11"/>
    </row>
    <row r="29" spans="1:15" ht="17.399999999999999" x14ac:dyDescent="0.3">
      <c r="D29" s="45"/>
    </row>
    <row r="34" spans="4:4" x14ac:dyDescent="0.25">
      <c r="D34" s="1" t="s">
        <v>211</v>
      </c>
    </row>
    <row r="35" spans="4:4" x14ac:dyDescent="0.25">
      <c r="D35" s="1" t="s">
        <v>212</v>
      </c>
    </row>
    <row r="37" spans="4:4" ht="15" customHeight="1" x14ac:dyDescent="0.25">
      <c r="D37" s="1" t="s">
        <v>213</v>
      </c>
    </row>
    <row r="39" spans="4:4" x14ac:dyDescent="0.25">
      <c r="D39" s="1" t="s">
        <v>33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9"/>
  <dimension ref="A2:S62"/>
  <sheetViews>
    <sheetView zoomScaleNormal="100" workbookViewId="0">
      <selection activeCell="Q15" sqref="Q15:S16"/>
    </sheetView>
  </sheetViews>
  <sheetFormatPr defaultColWidth="12" defaultRowHeight="13.2" x14ac:dyDescent="0.25"/>
  <cols>
    <col min="1" max="1" width="4" style="1" customWidth="1"/>
    <col min="2" max="2" width="4.44140625" style="1" customWidth="1"/>
    <col min="3" max="3" width="7.44140625" style="1" customWidth="1"/>
    <col min="4" max="4" width="23.5546875" style="1" customWidth="1"/>
    <col min="5" max="8" width="5.6640625" style="1" customWidth="1"/>
    <col min="9" max="10" width="5.6640625" style="11" customWidth="1"/>
    <col min="11" max="11" width="6.33203125" style="1" customWidth="1"/>
    <col min="12" max="12" width="8.5546875" style="1" customWidth="1"/>
    <col min="13" max="13" width="4.44140625" style="1" customWidth="1"/>
    <col min="14" max="14" width="5" style="1" customWidth="1"/>
    <col min="15" max="15" width="2.88671875" style="1" customWidth="1"/>
    <col min="16" max="17" width="12" style="1"/>
    <col min="18" max="18" width="27.109375" style="1" customWidth="1"/>
    <col min="19" max="16384" width="12" style="1"/>
  </cols>
  <sheetData>
    <row r="2" spans="1:19" x14ac:dyDescent="0.25">
      <c r="F2" s="46"/>
      <c r="R2" s="47" t="s">
        <v>214</v>
      </c>
    </row>
    <row r="3" spans="1:19" ht="15.6" x14ac:dyDescent="0.3">
      <c r="F3" s="48" t="s">
        <v>1072</v>
      </c>
      <c r="R3" s="47" t="s">
        <v>139</v>
      </c>
    </row>
    <row r="4" spans="1:19" ht="17.25" customHeight="1" x14ac:dyDescent="0.25">
      <c r="F4" s="49" t="s">
        <v>1073</v>
      </c>
      <c r="I4" s="1"/>
      <c r="J4" s="1"/>
    </row>
    <row r="5" spans="1:19" x14ac:dyDescent="0.25">
      <c r="I5" s="1"/>
      <c r="J5" s="1"/>
      <c r="N5" s="17"/>
    </row>
    <row r="6" spans="1:19" ht="13.8" thickBot="1" x14ac:dyDescent="0.3">
      <c r="A6" s="18"/>
      <c r="B6" s="18"/>
      <c r="C6" s="18"/>
      <c r="D6" s="18"/>
      <c r="E6" s="18"/>
      <c r="F6" s="18"/>
      <c r="G6" s="18"/>
      <c r="H6" s="18"/>
      <c r="I6" s="18"/>
      <c r="J6" s="18"/>
      <c r="K6" s="18"/>
      <c r="L6" s="18"/>
      <c r="M6" s="18"/>
      <c r="N6" s="18"/>
      <c r="O6" s="18"/>
    </row>
    <row r="7" spans="1:19" x14ac:dyDescent="0.25">
      <c r="I7" s="1"/>
      <c r="J7" s="1"/>
    </row>
    <row r="8" spans="1:19" ht="12.75" customHeight="1" x14ac:dyDescent="0.25">
      <c r="A8" s="20" t="s">
        <v>215</v>
      </c>
      <c r="I8" s="1"/>
      <c r="J8" s="1"/>
      <c r="O8" s="21"/>
    </row>
    <row r="9" spans="1:19" ht="17.25" customHeight="1" x14ac:dyDescent="0.3">
      <c r="A9" s="20" t="s">
        <v>145</v>
      </c>
      <c r="F9" s="22" t="s">
        <v>216</v>
      </c>
      <c r="I9" s="1"/>
      <c r="J9" s="23"/>
      <c r="O9" s="24"/>
    </row>
    <row r="10" spans="1:19" x14ac:dyDescent="0.25">
      <c r="H10" s="25"/>
      <c r="I10" s="1"/>
      <c r="J10" s="1"/>
    </row>
    <row r="11" spans="1:19" ht="13.8" thickBot="1" x14ac:dyDescent="0.3">
      <c r="A11" s="18"/>
      <c r="B11" s="18"/>
      <c r="C11" s="18"/>
      <c r="D11" s="18"/>
      <c r="E11" s="18"/>
      <c r="F11" s="18"/>
      <c r="G11" s="18"/>
      <c r="H11" s="18"/>
      <c r="I11" s="18"/>
      <c r="J11" s="18"/>
      <c r="K11" s="18"/>
      <c r="L11" s="18"/>
      <c r="M11" s="18"/>
      <c r="N11" s="18"/>
      <c r="O11" s="18"/>
    </row>
    <row r="12" spans="1:19" ht="13.8" thickBot="1" x14ac:dyDescent="0.3">
      <c r="A12" s="26"/>
      <c r="D12" s="27"/>
      <c r="E12" s="31"/>
      <c r="I12" s="1"/>
      <c r="J12" s="1"/>
      <c r="Q12" s="603"/>
      <c r="R12" s="603"/>
      <c r="S12" s="603"/>
    </row>
    <row r="13" spans="1:19" s="29" customFormat="1" ht="11.4" x14ac:dyDescent="0.2">
      <c r="A13" s="28" t="s">
        <v>217</v>
      </c>
      <c r="C13" s="30"/>
      <c r="D13" s="31" t="s">
        <v>1066</v>
      </c>
      <c r="E13" s="31" t="s">
        <v>1044</v>
      </c>
      <c r="F13" s="32"/>
      <c r="G13" s="30" t="s">
        <v>153</v>
      </c>
      <c r="H13" s="31" t="s">
        <v>1074</v>
      </c>
      <c r="I13" s="25"/>
      <c r="K13" s="29" t="s">
        <v>193</v>
      </c>
      <c r="M13" s="50" t="s">
        <v>1058</v>
      </c>
      <c r="O13" s="30"/>
    </row>
    <row r="14" spans="1:19" s="29" customFormat="1" ht="11.4" x14ac:dyDescent="0.2">
      <c r="A14" s="28" t="s">
        <v>156</v>
      </c>
      <c r="C14" s="30"/>
      <c r="D14" s="31" t="s">
        <v>1061</v>
      </c>
      <c r="E14" s="31" t="s">
        <v>1045</v>
      </c>
      <c r="F14" s="32"/>
      <c r="G14" s="30" t="s">
        <v>159</v>
      </c>
      <c r="H14" s="33">
        <v>180</v>
      </c>
      <c r="I14" s="34" t="s">
        <v>160</v>
      </c>
      <c r="K14" s="34" t="s">
        <v>220</v>
      </c>
      <c r="M14" s="50">
        <v>-1</v>
      </c>
      <c r="O14" s="37"/>
    </row>
    <row r="15" spans="1:19" s="29" customFormat="1" ht="11.4" x14ac:dyDescent="0.2">
      <c r="A15" s="28" t="s">
        <v>164</v>
      </c>
      <c r="C15" s="30"/>
      <c r="D15" s="31" t="s">
        <v>1065</v>
      </c>
      <c r="E15" s="31" t="s">
        <v>1045</v>
      </c>
      <c r="F15" s="32"/>
      <c r="G15" s="30" t="s">
        <v>167</v>
      </c>
      <c r="H15" s="33">
        <v>20</v>
      </c>
      <c r="I15" s="34" t="s">
        <v>160</v>
      </c>
      <c r="K15" s="34" t="s">
        <v>223</v>
      </c>
      <c r="M15" s="36" t="s">
        <v>1082</v>
      </c>
      <c r="Q15" s="622"/>
      <c r="R15" s="622"/>
      <c r="S15" s="622"/>
    </row>
    <row r="16" spans="1:19" s="29" customFormat="1" ht="11.4" x14ac:dyDescent="0.2">
      <c r="A16" s="28" t="s">
        <v>171</v>
      </c>
      <c r="C16" s="30"/>
      <c r="D16" s="31" t="s">
        <v>1042</v>
      </c>
      <c r="E16" s="31" t="s">
        <v>1043</v>
      </c>
      <c r="F16" s="32"/>
      <c r="G16" s="30" t="s">
        <v>174</v>
      </c>
      <c r="H16" s="33">
        <v>22</v>
      </c>
      <c r="I16" s="34" t="s">
        <v>176</v>
      </c>
      <c r="K16" s="34" t="s">
        <v>225</v>
      </c>
      <c r="M16" s="50" t="s">
        <v>1059</v>
      </c>
      <c r="O16" s="37"/>
    </row>
    <row r="17" spans="1:19" s="29" customFormat="1" ht="11.4" x14ac:dyDescent="0.2">
      <c r="A17" s="28"/>
      <c r="C17" s="30"/>
      <c r="D17" s="31"/>
      <c r="E17" s="31"/>
      <c r="F17" s="32"/>
      <c r="G17" s="30"/>
      <c r="H17" s="33"/>
      <c r="I17" s="34"/>
      <c r="K17" s="34"/>
      <c r="M17" s="50"/>
      <c r="O17" s="37"/>
    </row>
    <row r="18" spans="1:19" s="29" customFormat="1" x14ac:dyDescent="0.25">
      <c r="A18" s="28" t="s">
        <v>181</v>
      </c>
      <c r="C18" s="30"/>
      <c r="D18" s="31" t="s">
        <v>1069</v>
      </c>
      <c r="E18" s="31" t="s">
        <v>1045</v>
      </c>
      <c r="F18" s="32"/>
      <c r="G18" s="30"/>
      <c r="H18" s="38"/>
      <c r="I18" s="25"/>
      <c r="J18" s="34"/>
      <c r="K18" s="4" t="s">
        <v>155</v>
      </c>
      <c r="L18" s="50"/>
      <c r="M18" s="36" t="s">
        <v>33</v>
      </c>
      <c r="N18" s="30"/>
    </row>
    <row r="19" spans="1:19" s="29" customFormat="1" ht="12" thickBot="1" x14ac:dyDescent="0.25">
      <c r="A19" s="37" t="s">
        <v>185</v>
      </c>
      <c r="C19" s="25"/>
      <c r="D19" s="31" t="s">
        <v>1067</v>
      </c>
      <c r="E19" s="31" t="s">
        <v>1043</v>
      </c>
      <c r="F19" s="32"/>
      <c r="G19" s="30"/>
      <c r="H19" s="25"/>
      <c r="I19" s="25"/>
      <c r="J19" s="25"/>
      <c r="K19" s="34" t="s">
        <v>161</v>
      </c>
      <c r="L19" s="31" t="s">
        <v>1070</v>
      </c>
      <c r="M19" s="31" t="s">
        <v>228</v>
      </c>
      <c r="O19" s="37"/>
      <c r="Q19" s="623"/>
      <c r="R19" s="623"/>
      <c r="S19" s="623"/>
    </row>
    <row r="20" spans="1:19" s="29" customFormat="1" x14ac:dyDescent="0.25">
      <c r="A20" s="37" t="s">
        <v>189</v>
      </c>
      <c r="C20" s="25"/>
      <c r="D20" s="31" t="s">
        <v>1069</v>
      </c>
      <c r="E20" s="31" t="s">
        <v>1045</v>
      </c>
      <c r="F20" s="32"/>
      <c r="G20" s="40" t="s">
        <v>229</v>
      </c>
      <c r="H20" s="11">
        <f>INT((H14/10.3)*100)/100</f>
        <v>17.47</v>
      </c>
      <c r="I20" s="25"/>
      <c r="K20" s="34" t="s">
        <v>169</v>
      </c>
      <c r="L20" s="31" t="s">
        <v>1071</v>
      </c>
      <c r="M20" s="31" t="s">
        <v>218</v>
      </c>
      <c r="O20" s="37"/>
    </row>
    <row r="21" spans="1:19" s="29" customFormat="1" x14ac:dyDescent="0.25">
      <c r="A21" s="37" t="s">
        <v>194</v>
      </c>
      <c r="C21" s="25"/>
      <c r="D21" s="31" t="s">
        <v>1068</v>
      </c>
      <c r="E21" s="31" t="s">
        <v>1045</v>
      </c>
      <c r="F21" s="32"/>
      <c r="G21" s="40" t="s">
        <v>230</v>
      </c>
      <c r="H21" s="11">
        <f>INT((H14/8.8)*100)/100</f>
        <v>20.45</v>
      </c>
      <c r="I21" s="25"/>
      <c r="K21" s="34" t="s">
        <v>177</v>
      </c>
      <c r="L21" s="31" t="s">
        <v>231</v>
      </c>
      <c r="M21" s="31" t="s">
        <v>219</v>
      </c>
      <c r="O21" s="37"/>
    </row>
    <row r="22" spans="1:19" s="29" customFormat="1" ht="11.4" x14ac:dyDescent="0.2">
      <c r="A22" s="37" t="s">
        <v>200</v>
      </c>
      <c r="C22" s="25"/>
      <c r="D22" s="31" t="s">
        <v>1060</v>
      </c>
      <c r="E22" s="31" t="s">
        <v>1047</v>
      </c>
      <c r="F22" s="32"/>
      <c r="G22" s="30"/>
      <c r="H22" s="25"/>
      <c r="I22" s="25"/>
      <c r="K22" s="34" t="s">
        <v>232</v>
      </c>
      <c r="L22" s="31" t="s">
        <v>233</v>
      </c>
      <c r="M22" s="31" t="s">
        <v>221</v>
      </c>
      <c r="O22" s="37"/>
    </row>
    <row r="23" spans="1:19" s="29" customFormat="1" ht="11.4" x14ac:dyDescent="0.2">
      <c r="A23" s="37" t="s">
        <v>205</v>
      </c>
      <c r="C23" s="25"/>
      <c r="D23" s="31" t="s">
        <v>1064</v>
      </c>
      <c r="E23" s="31" t="s">
        <v>1044</v>
      </c>
      <c r="F23" s="32"/>
      <c r="G23" s="30"/>
      <c r="H23" s="25"/>
      <c r="I23" s="25"/>
      <c r="K23" s="34" t="s">
        <v>234</v>
      </c>
      <c r="L23" s="31" t="s">
        <v>235</v>
      </c>
      <c r="M23" s="31" t="s">
        <v>224</v>
      </c>
      <c r="O23" s="37"/>
    </row>
    <row r="24" spans="1:19" x14ac:dyDescent="0.25">
      <c r="A24" s="18"/>
      <c r="B24" s="18"/>
      <c r="C24" s="18"/>
      <c r="D24" s="18"/>
      <c r="E24" s="18"/>
      <c r="F24" s="18"/>
      <c r="G24" s="18"/>
      <c r="H24" s="18"/>
      <c r="I24" s="18"/>
      <c r="J24" s="18"/>
      <c r="K24" s="34" t="s">
        <v>236</v>
      </c>
      <c r="L24" s="31" t="s">
        <v>237</v>
      </c>
      <c r="M24" s="31" t="s">
        <v>227</v>
      </c>
      <c r="N24" s="18"/>
      <c r="O24" s="37"/>
      <c r="R24" s="29"/>
      <c r="S24" s="29"/>
    </row>
    <row r="25" spans="1:19" s="43" customFormat="1" ht="13.35" customHeight="1" x14ac:dyDescent="0.25">
      <c r="A25" s="1"/>
      <c r="B25" s="1"/>
      <c r="C25" s="1"/>
      <c r="D25" s="1"/>
      <c r="E25" s="1"/>
      <c r="F25" s="1"/>
      <c r="G25" s="1"/>
      <c r="H25" s="1"/>
      <c r="I25" s="11"/>
      <c r="J25" s="42"/>
      <c r="K25" s="1"/>
      <c r="L25" s="1"/>
      <c r="M25" s="1"/>
      <c r="N25" s="1"/>
      <c r="O25" s="1"/>
    </row>
    <row r="28" spans="1:19" ht="24.6" x14ac:dyDescent="0.4">
      <c r="D28" s="44" t="s">
        <v>210</v>
      </c>
      <c r="F28" s="11"/>
      <c r="L28" s="11"/>
    </row>
    <row r="29" spans="1:19" ht="17.399999999999999" x14ac:dyDescent="0.3">
      <c r="D29" s="45"/>
    </row>
    <row r="34" spans="4:4" x14ac:dyDescent="0.25">
      <c r="D34" s="1" t="s">
        <v>211</v>
      </c>
    </row>
    <row r="35" spans="4:4" x14ac:dyDescent="0.25">
      <c r="D35" s="1" t="s">
        <v>212</v>
      </c>
    </row>
    <row r="37" spans="4:4" x14ac:dyDescent="0.25">
      <c r="D37" s="1" t="s">
        <v>213</v>
      </c>
    </row>
    <row r="62" spans="6:6" x14ac:dyDescent="0.25">
      <c r="F62" s="1" t="s">
        <v>33</v>
      </c>
    </row>
  </sheetData>
  <sheetProtection selectLockedCells="1" selectUnlockedCells="1"/>
  <pageMargins left="0.39374999999999999" right="0.2361111111111111" top="0.59027777777777779" bottom="1.1812499999999999" header="0.51180555555555551" footer="0.51180555555555551"/>
  <pageSetup paperSize="9" scale="95"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CK89"/>
  <sheetViews>
    <sheetView topLeftCell="L1" workbookViewId="0">
      <selection activeCell="K1" sqref="K1"/>
    </sheetView>
  </sheetViews>
  <sheetFormatPr defaultColWidth="12" defaultRowHeight="13.2" x14ac:dyDescent="0.25"/>
  <cols>
    <col min="1" max="1" width="3.88671875" style="1" hidden="1" customWidth="1"/>
    <col min="2" max="2" width="5.88671875" style="1" hidden="1" customWidth="1"/>
    <col min="3" max="3" width="10.88671875" style="1" hidden="1" customWidth="1"/>
    <col min="4" max="4" width="27.88671875" style="1" hidden="1" customWidth="1"/>
    <col min="5" max="5" width="5.5546875" style="1" hidden="1" customWidth="1"/>
    <col min="6" max="6" width="9.88671875" style="1" hidden="1" customWidth="1"/>
    <col min="7" max="7" width="3.109375" style="1" hidden="1" customWidth="1"/>
    <col min="8" max="8" width="5.44140625" style="1" hidden="1" customWidth="1"/>
    <col min="9" max="9" width="7.5546875" style="1" hidden="1" customWidth="1"/>
    <col min="10" max="10" width="11.33203125" style="1" hidden="1" customWidth="1"/>
    <col min="11" max="11" width="5.109375" style="1" hidden="1" customWidth="1"/>
    <col min="12" max="12" width="1.44140625" style="1" customWidth="1"/>
    <col min="13" max="13" width="3.44140625" style="11" customWidth="1"/>
    <col min="14" max="14" width="4.6640625" style="1" customWidth="1"/>
    <col min="15" max="15" width="8.6640625" style="1" customWidth="1"/>
    <col min="16" max="16" width="23.44140625" style="1" customWidth="1"/>
    <col min="17" max="17" width="6.109375" style="1" customWidth="1"/>
    <col min="18" max="18" width="8.33203125" style="1" customWidth="1"/>
    <col min="19" max="19" width="5.44140625" style="1" customWidth="1"/>
    <col min="20" max="20" width="10.5546875" style="1" customWidth="1"/>
    <col min="21" max="21" width="12.5546875" style="1" customWidth="1"/>
    <col min="22" max="22" width="11.109375" style="1" customWidth="1"/>
    <col min="23" max="23" width="11.6640625" style="1" customWidth="1"/>
    <col min="24" max="24" width="9.88671875" style="1" customWidth="1"/>
    <col min="25" max="16384" width="12" style="1"/>
  </cols>
  <sheetData>
    <row r="1" spans="1:89" ht="3.75" customHeight="1" x14ac:dyDescent="0.25">
      <c r="A1"/>
      <c r="B1"/>
      <c r="C1"/>
      <c r="D1"/>
      <c r="E1"/>
      <c r="F1"/>
      <c r="G1"/>
      <c r="H1"/>
      <c r="I1"/>
      <c r="J1"/>
      <c r="K1"/>
      <c r="L1"/>
      <c r="M1" s="1"/>
      <c r="S1" s="11"/>
      <c r="Z1"/>
      <c r="AA1" s="51"/>
      <c r="AB1" s="51"/>
      <c r="AC1" s="51"/>
      <c r="AD1" s="51"/>
      <c r="AE1" s="51"/>
      <c r="AF1" s="51"/>
      <c r="AG1" s="51"/>
      <c r="AH1" s="51"/>
      <c r="AI1" s="51"/>
      <c r="AJ1" s="51"/>
      <c r="AK1" s="51"/>
      <c r="AL1" s="52"/>
      <c r="AM1" s="51"/>
      <c r="AN1" s="51"/>
      <c r="AO1" s="51"/>
      <c r="AP1" s="51"/>
      <c r="AQ1" s="51"/>
      <c r="AR1" s="51"/>
      <c r="AS1" s="51"/>
      <c r="AT1" s="51"/>
      <c r="AU1" s="51"/>
      <c r="AV1" s="51"/>
      <c r="AW1" s="51"/>
      <c r="AX1" s="51"/>
      <c r="AY1" s="51"/>
      <c r="AZ1" s="51"/>
      <c r="BA1" s="51"/>
      <c r="BB1" s="51"/>
      <c r="BC1" s="51"/>
      <c r="BM1" s="11"/>
      <c r="BN1" s="11"/>
      <c r="BO1" s="53"/>
      <c r="BP1" s="53"/>
      <c r="BQ1" s="53"/>
      <c r="BR1" s="53"/>
      <c r="BS1" s="2"/>
      <c r="BT1" s="2"/>
      <c r="BU1" s="54"/>
      <c r="BV1" s="54"/>
      <c r="BW1" s="53"/>
      <c r="BX1" s="53"/>
      <c r="BY1" s="53"/>
      <c r="BZ1" s="53"/>
      <c r="CA1" s="29"/>
      <c r="CB1" s="29"/>
      <c r="CC1" s="29"/>
      <c r="CD1" s="29"/>
      <c r="CE1" s="29"/>
      <c r="CF1" s="29"/>
      <c r="CG1" s="2"/>
      <c r="CH1" s="2"/>
      <c r="CI1" s="2"/>
      <c r="CJ1" s="2"/>
      <c r="CK1" s="55"/>
    </row>
    <row r="2" spans="1:89" ht="3.75" customHeight="1" x14ac:dyDescent="0.25">
      <c r="A2" s="18"/>
      <c r="B2" s="18"/>
      <c r="C2" s="18"/>
      <c r="D2" s="18"/>
      <c r="E2" s="18"/>
      <c r="F2" s="18"/>
      <c r="G2" s="18"/>
      <c r="H2" s="18"/>
      <c r="I2" s="18"/>
      <c r="J2" s="18"/>
      <c r="K2" s="18"/>
      <c r="L2" s="18"/>
      <c r="M2" s="56"/>
      <c r="N2" s="56"/>
      <c r="O2" s="18"/>
      <c r="P2" s="18"/>
      <c r="Q2" s="18"/>
      <c r="R2" s="18"/>
      <c r="S2" s="18"/>
      <c r="T2" s="18"/>
      <c r="U2" s="18"/>
      <c r="V2" s="18"/>
      <c r="W2" s="18"/>
      <c r="Z2"/>
      <c r="AA2" s="51"/>
      <c r="AB2" s="51"/>
      <c r="AC2" s="51"/>
      <c r="AD2" s="51"/>
      <c r="AE2" s="51"/>
      <c r="AF2" s="51"/>
      <c r="AG2" s="51"/>
      <c r="AH2" s="51"/>
      <c r="AI2" s="51"/>
      <c r="AJ2" s="51"/>
      <c r="AK2" s="51"/>
      <c r="AL2" s="52"/>
      <c r="AM2" s="51"/>
      <c r="AN2" s="51"/>
      <c r="AO2" s="51"/>
      <c r="AP2" s="51"/>
      <c r="AQ2" s="51"/>
      <c r="AR2" s="51"/>
      <c r="AS2" s="51"/>
      <c r="AT2" s="51"/>
      <c r="AU2" s="51"/>
      <c r="AV2" s="51"/>
      <c r="AW2" s="51"/>
      <c r="AX2" s="51"/>
      <c r="AY2" s="51"/>
      <c r="AZ2" s="51"/>
      <c r="BA2" s="51"/>
      <c r="BB2" s="51"/>
      <c r="BC2" s="51"/>
      <c r="BM2" s="11"/>
      <c r="BN2" s="11"/>
      <c r="BO2" s="53"/>
      <c r="BP2" s="53"/>
      <c r="BQ2" s="53"/>
      <c r="BR2" s="53"/>
      <c r="BS2" s="2"/>
      <c r="BT2" s="2"/>
      <c r="BU2" s="54"/>
      <c r="BV2" s="54"/>
      <c r="BW2" s="53"/>
      <c r="BX2" s="53"/>
      <c r="BY2" s="53"/>
      <c r="BZ2" s="53"/>
      <c r="CA2" s="29"/>
      <c r="CB2" s="29"/>
      <c r="CC2" s="29"/>
      <c r="CD2" s="29"/>
      <c r="CE2" s="29"/>
      <c r="CF2" s="29"/>
      <c r="CG2" s="2"/>
      <c r="CH2" s="2"/>
      <c r="CI2" s="2"/>
      <c r="CJ2" s="2"/>
      <c r="CK2" s="55"/>
    </row>
    <row r="3" spans="1:89" ht="17.399999999999999" x14ac:dyDescent="0.3">
      <c r="E3" s="22" t="str">
        <f>Сор_Анг!F3</f>
        <v>FIS  FREESTYLE  EUROPA  CUP</v>
      </c>
      <c r="M3" s="2"/>
      <c r="N3" s="2"/>
      <c r="Q3" s="22" t="str">
        <f>Сор_Р!F3</f>
        <v>ЧЕМПИОНАТ САНКТ-ПЕТЕРБУРГА</v>
      </c>
      <c r="Z3" s="57" t="s">
        <v>238</v>
      </c>
      <c r="AA3" s="58"/>
      <c r="AB3" s="58"/>
      <c r="AC3" s="58"/>
      <c r="AD3" s="58"/>
      <c r="AE3" s="58"/>
      <c r="AF3" s="51"/>
      <c r="AG3" s="51"/>
      <c r="AH3" s="51"/>
      <c r="AI3" s="51"/>
      <c r="AJ3" s="51"/>
      <c r="AK3" s="51"/>
      <c r="AL3" s="52"/>
      <c r="AM3" s="51"/>
      <c r="AN3" s="51"/>
      <c r="AO3" s="51"/>
      <c r="AP3" s="51"/>
      <c r="AQ3" s="51"/>
      <c r="AR3" s="51"/>
      <c r="AS3" s="51"/>
      <c r="AT3" s="51"/>
      <c r="AU3" s="51"/>
      <c r="AV3" s="51"/>
      <c r="AW3" s="51"/>
      <c r="AX3" s="51"/>
      <c r="AY3" s="51"/>
      <c r="AZ3" s="51"/>
      <c r="BA3" s="51"/>
      <c r="BB3" s="51"/>
      <c r="BC3" s="51"/>
      <c r="BM3" s="11"/>
      <c r="BN3" s="11"/>
      <c r="BO3" s="53"/>
      <c r="BP3" s="53"/>
      <c r="BQ3" s="53"/>
      <c r="BR3" s="53"/>
      <c r="BS3" s="2"/>
      <c r="BT3" s="2"/>
      <c r="BU3" s="54"/>
      <c r="BV3" s="54"/>
      <c r="BW3" s="53"/>
      <c r="BX3" s="53"/>
      <c r="BY3" s="53"/>
      <c r="BZ3" s="53"/>
      <c r="CA3" s="29"/>
      <c r="CB3" s="29"/>
      <c r="CC3" s="29"/>
      <c r="CD3" s="29"/>
      <c r="CE3" s="29"/>
      <c r="CF3" s="29"/>
      <c r="CG3" s="2"/>
      <c r="CH3" s="2"/>
      <c r="CI3" s="2"/>
      <c r="CJ3" s="2"/>
      <c r="CK3" s="55"/>
    </row>
    <row r="4" spans="1:89" ht="17.25" customHeight="1" x14ac:dyDescent="0.3">
      <c r="E4" s="59" t="str">
        <f>Сор_Анг!F4</f>
        <v>Krasnoe Ozero, Leningrad region, RUS, Date, Time</v>
      </c>
      <c r="M4" s="2"/>
      <c r="N4" s="2"/>
      <c r="Q4" s="490" t="str">
        <f>Сор_Р!F4</f>
        <v>ГЛК "Красное Озеро", дер. Васильево, Приозерский р-н, Ленингадская обл., 01 апреля 2022г., 12:00</v>
      </c>
      <c r="Z4" s="57" t="s">
        <v>239</v>
      </c>
      <c r="AA4" s="58"/>
      <c r="AB4" s="58"/>
      <c r="AC4" s="58"/>
      <c r="AD4" s="58"/>
      <c r="AE4" s="58"/>
      <c r="AF4" s="51"/>
      <c r="AG4" s="51"/>
      <c r="AH4" s="51"/>
      <c r="AI4" s="51"/>
      <c r="AJ4" s="51"/>
      <c r="AK4" s="51"/>
      <c r="AL4" s="51"/>
      <c r="AM4" s="51"/>
      <c r="AN4" s="51"/>
      <c r="AO4" s="51"/>
      <c r="AP4" s="51"/>
      <c r="AQ4" s="51"/>
      <c r="AR4" s="51"/>
      <c r="AS4" s="51"/>
      <c r="AT4" s="51"/>
      <c r="AU4" s="51"/>
      <c r="AV4" s="51"/>
      <c r="AW4" s="51"/>
      <c r="AX4" s="51"/>
      <c r="AY4" s="51"/>
      <c r="AZ4" s="51"/>
      <c r="BA4" s="51"/>
      <c r="BB4" s="51"/>
      <c r="BC4" s="51"/>
      <c r="BM4" s="11"/>
      <c r="BN4" s="11"/>
      <c r="BO4" s="53"/>
      <c r="BP4" s="53"/>
      <c r="BQ4" s="60"/>
      <c r="BR4" s="60"/>
      <c r="BS4" s="2"/>
      <c r="BT4" s="60"/>
      <c r="BU4" s="54"/>
      <c r="BV4" s="54"/>
      <c r="BW4" s="53"/>
      <c r="BX4" s="53"/>
      <c r="BY4" s="53"/>
      <c r="BZ4" s="53"/>
      <c r="CA4" s="29"/>
      <c r="CB4" s="29"/>
      <c r="CC4" s="29"/>
      <c r="CD4" s="29"/>
      <c r="CE4" s="29"/>
      <c r="CF4" s="29"/>
      <c r="CG4" s="2"/>
      <c r="CH4" s="2"/>
      <c r="CI4" s="2"/>
      <c r="CJ4" s="2"/>
      <c r="CK4" s="55"/>
    </row>
    <row r="5" spans="1:89" ht="12.75" customHeight="1" x14ac:dyDescent="0.3">
      <c r="E5" s="61" t="s">
        <v>240</v>
      </c>
      <c r="J5" s="62" t="s">
        <v>241</v>
      </c>
      <c r="K5" s="63" t="str">
        <f>Сор_Анг!F5</f>
        <v>Codex Number men</v>
      </c>
      <c r="M5" s="2"/>
      <c r="N5" s="64"/>
      <c r="Q5" s="65" t="s">
        <v>1078</v>
      </c>
      <c r="Z5" s="57" t="s">
        <v>242</v>
      </c>
      <c r="AA5" s="58"/>
      <c r="AB5" s="58"/>
      <c r="AC5" s="58"/>
      <c r="AD5" s="58"/>
      <c r="AE5" s="58"/>
      <c r="AF5" s="51"/>
      <c r="AG5" s="51"/>
      <c r="AH5" s="51"/>
      <c r="AI5" s="51"/>
      <c r="AJ5" s="51"/>
      <c r="AK5" s="51"/>
      <c r="AL5" s="51"/>
      <c r="AM5" s="51"/>
      <c r="AN5" s="51"/>
      <c r="AO5" s="51"/>
      <c r="AP5" s="51"/>
      <c r="AQ5" s="51"/>
      <c r="AR5" s="51"/>
      <c r="AS5" s="51"/>
      <c r="AT5" s="51"/>
      <c r="AU5" s="51"/>
      <c r="AV5" s="51"/>
      <c r="AW5" s="51"/>
      <c r="AX5" s="51"/>
      <c r="AY5" s="51"/>
      <c r="AZ5" s="51"/>
      <c r="BA5" s="51"/>
      <c r="BB5" s="51"/>
      <c r="BC5" s="51"/>
      <c r="BE5" s="20"/>
      <c r="BM5" s="11"/>
      <c r="BN5" s="11"/>
      <c r="BO5" s="53"/>
      <c r="BP5" s="53"/>
      <c r="BQ5" s="53"/>
      <c r="BR5" s="53"/>
      <c r="BS5" s="2"/>
      <c r="BT5" s="2"/>
      <c r="BU5" s="54"/>
      <c r="BV5" s="54"/>
      <c r="BW5" s="53"/>
      <c r="BX5" s="53"/>
      <c r="BY5" s="53"/>
      <c r="BZ5" s="66"/>
      <c r="CA5" s="29"/>
      <c r="CB5" s="29"/>
      <c r="CC5" s="29"/>
      <c r="CD5" s="29"/>
      <c r="CE5" s="29"/>
      <c r="CF5" s="29"/>
      <c r="CG5" s="2"/>
      <c r="CH5" s="2"/>
      <c r="CI5" s="2"/>
      <c r="CJ5" s="2"/>
      <c r="CK5" s="55"/>
    </row>
    <row r="6" spans="1:89" s="43" customFormat="1" ht="13.5" customHeight="1" x14ac:dyDescent="0.25">
      <c r="A6" s="18"/>
      <c r="B6" s="67"/>
      <c r="C6" s="18"/>
      <c r="D6" s="18"/>
      <c r="E6" s="68" t="s">
        <v>243</v>
      </c>
      <c r="F6" s="18"/>
      <c r="G6" s="18"/>
      <c r="H6" s="18"/>
      <c r="I6" s="18"/>
      <c r="J6" s="18"/>
      <c r="K6" s="67"/>
      <c r="L6" s="18"/>
      <c r="M6" s="69"/>
      <c r="N6" s="69"/>
      <c r="O6" s="69"/>
      <c r="P6" s="69"/>
      <c r="Q6" s="68" t="s">
        <v>244</v>
      </c>
      <c r="R6" s="69"/>
      <c r="S6" s="69"/>
      <c r="T6" s="69"/>
      <c r="U6" s="69"/>
      <c r="V6" s="69"/>
      <c r="W6" s="69"/>
      <c r="Z6" s="70" t="s">
        <v>245</v>
      </c>
      <c r="AA6" s="70"/>
      <c r="AB6" s="70"/>
      <c r="AC6" s="70"/>
      <c r="AD6" s="70"/>
      <c r="AE6" s="70"/>
    </row>
    <row r="7" spans="1:89" s="43" customFormat="1" ht="3.75" customHeight="1" x14ac:dyDescent="0.25">
      <c r="A7" s="71" t="s">
        <v>147</v>
      </c>
      <c r="D7" s="72" t="str">
        <f>Сор_Анг!D12</f>
        <v>KRAMPFL Reinhard</v>
      </c>
      <c r="E7" s="72" t="str">
        <f>Сор_Анг!E12</f>
        <v>FIS</v>
      </c>
      <c r="M7" s="26"/>
      <c r="P7" s="73"/>
      <c r="Q7" s="73"/>
      <c r="U7" s="74"/>
      <c r="V7" s="75"/>
      <c r="Z7" s="70" t="s">
        <v>247</v>
      </c>
      <c r="AA7" s="70"/>
      <c r="AB7" s="70"/>
      <c r="AC7" s="70"/>
      <c r="AD7" s="70"/>
      <c r="AE7" s="70"/>
    </row>
    <row r="8" spans="1:89" s="29" customFormat="1" ht="15" x14ac:dyDescent="0.25">
      <c r="A8" s="72" t="s">
        <v>248</v>
      </c>
      <c r="B8" s="72"/>
      <c r="C8" s="72"/>
      <c r="D8" s="72" t="str">
        <f>Сор_Анг!D13</f>
        <v>familiya дел</v>
      </c>
      <c r="E8" s="72" t="str">
        <f>Сор_Анг!E13</f>
        <v>RUS1</v>
      </c>
      <c r="F8" s="72"/>
      <c r="G8" s="76" t="s">
        <v>249</v>
      </c>
      <c r="H8" s="77" t="str">
        <f>Сор_Анг!H13</f>
        <v>Mogul</v>
      </c>
      <c r="J8" s="74" t="s">
        <v>250</v>
      </c>
      <c r="K8" s="78">
        <f>Сор_Анг!H20</f>
        <v>19.41</v>
      </c>
      <c r="L8" s="72"/>
      <c r="M8" s="79" t="s">
        <v>251</v>
      </c>
      <c r="N8" s="80"/>
      <c r="P8" s="73" t="str">
        <f>Сор_Р!D13</f>
        <v>ГЕРАСИМОВ Александр</v>
      </c>
      <c r="Q8" s="73" t="str">
        <f>Сор_Р!E13</f>
        <v>СС1К</v>
      </c>
      <c r="R8" s="74" t="s">
        <v>153</v>
      </c>
      <c r="S8" s="86" t="str">
        <f>Сор_Р!H13</f>
        <v>Могул</v>
      </c>
      <c r="T8" s="1"/>
      <c r="U8" s="74" t="s">
        <v>246</v>
      </c>
      <c r="V8" s="78">
        <f>Сор_Р!H20</f>
        <v>17.47</v>
      </c>
      <c r="W8" s="73"/>
      <c r="Z8" s="82" t="s">
        <v>252</v>
      </c>
      <c r="AA8" s="83"/>
      <c r="AB8" s="83"/>
      <c r="AC8" s="83"/>
      <c r="AD8" s="83"/>
      <c r="AE8" s="83"/>
    </row>
    <row r="9" spans="1:89" s="29" customFormat="1" ht="11.4" x14ac:dyDescent="0.2">
      <c r="A9" s="79" t="s">
        <v>253</v>
      </c>
      <c r="B9" s="72"/>
      <c r="C9" s="72"/>
      <c r="D9" s="72" t="str">
        <f>Сор_Анг!D14</f>
        <v>familiyaгл суд</v>
      </c>
      <c r="E9" s="72" t="str">
        <f>Сор_Анг!E14</f>
        <v>RUS2</v>
      </c>
      <c r="F9" s="72"/>
      <c r="G9" s="76" t="s">
        <v>254</v>
      </c>
      <c r="H9" s="77">
        <f>Сор_Анг!H14</f>
        <v>200</v>
      </c>
      <c r="L9" s="72"/>
      <c r="M9" s="79" t="s">
        <v>255</v>
      </c>
      <c r="N9" s="80"/>
      <c r="P9" s="73" t="str">
        <f>Сор_Р!D14</f>
        <v>ГИТИНА Елена</v>
      </c>
      <c r="Q9" s="73" t="str">
        <f>Сор_Р!E14</f>
        <v>ССВК</v>
      </c>
      <c r="R9" s="74" t="s">
        <v>159</v>
      </c>
      <c r="S9" s="86">
        <f>Сор_Р!H14</f>
        <v>180</v>
      </c>
      <c r="T9" s="84" t="s">
        <v>160</v>
      </c>
      <c r="W9" s="73"/>
    </row>
    <row r="10" spans="1:89" s="29" customFormat="1" ht="11.4" x14ac:dyDescent="0.2">
      <c r="A10" s="79" t="s">
        <v>256</v>
      </c>
      <c r="B10" s="72"/>
      <c r="C10" s="72"/>
      <c r="D10" s="72" t="str">
        <f>Сор_Анг!D15</f>
        <v>familiya секр</v>
      </c>
      <c r="E10" s="72" t="str">
        <f>Сор_Анг!E15</f>
        <v>RUS3</v>
      </c>
      <c r="F10" s="72"/>
      <c r="G10" s="74" t="s">
        <v>257</v>
      </c>
      <c r="H10" s="77" t="str">
        <f>Сор_Анг!H15</f>
        <v>w1</v>
      </c>
      <c r="L10" s="72"/>
      <c r="M10" s="79" t="s">
        <v>258</v>
      </c>
      <c r="N10" s="80"/>
      <c r="P10" s="73" t="str">
        <f>Сор_Р!D15</f>
        <v>КРЮКОВА Валентина</v>
      </c>
      <c r="Q10" s="73" t="str">
        <f>Сор_Р!E15</f>
        <v>ССВК</v>
      </c>
      <c r="R10" s="74" t="s">
        <v>167</v>
      </c>
      <c r="S10" s="86">
        <f>Сор_Р!H15</f>
        <v>20</v>
      </c>
      <c r="T10" s="84" t="s">
        <v>160</v>
      </c>
      <c r="W10" s="73"/>
    </row>
    <row r="11" spans="1:89" s="29" customFormat="1" ht="11.4" x14ac:dyDescent="0.2">
      <c r="A11" s="79" t="s">
        <v>259</v>
      </c>
      <c r="B11" s="72"/>
      <c r="C11" s="72"/>
      <c r="D11" s="72" t="str">
        <f>Сор_Анг!D16</f>
        <v>familiya склон</v>
      </c>
      <c r="E11" s="72" t="str">
        <f>Сор_Анг!E16</f>
        <v>RUS4</v>
      </c>
      <c r="F11" s="72"/>
      <c r="G11" s="74" t="s">
        <v>260</v>
      </c>
      <c r="H11" s="77" t="str">
        <f>Сор_Анг!H16</f>
        <v>g1</v>
      </c>
      <c r="L11" s="72"/>
      <c r="M11" s="79" t="s">
        <v>261</v>
      </c>
      <c r="N11" s="80"/>
      <c r="P11" s="73" t="str">
        <f>Сор_Р!D16</f>
        <v>РАГИМОВ Тимур</v>
      </c>
      <c r="Q11" s="73" t="str">
        <f>Сор_Р!E16</f>
        <v>СС2К</v>
      </c>
      <c r="R11" s="74" t="s">
        <v>262</v>
      </c>
      <c r="S11" s="86">
        <f>Сор_Р!H16</f>
        <v>22</v>
      </c>
      <c r="T11" s="85" t="s">
        <v>263</v>
      </c>
      <c r="W11" s="73"/>
    </row>
    <row r="12" spans="1:89" s="29" customFormat="1" ht="11.4" x14ac:dyDescent="0.2">
      <c r="A12" s="79" t="s">
        <v>264</v>
      </c>
      <c r="B12" s="72"/>
      <c r="C12" s="72"/>
      <c r="D12" s="72" t="str">
        <f>Сор_Анг!D18</f>
        <v>familiya ст суд</v>
      </c>
      <c r="E12" s="72" t="str">
        <f>Сор_Анг!E18</f>
        <v>RUS5</v>
      </c>
      <c r="F12" s="72"/>
      <c r="G12" s="74"/>
      <c r="H12" s="72"/>
      <c r="J12" s="84" t="s">
        <v>265</v>
      </c>
      <c r="K12" s="72"/>
      <c r="L12" s="72"/>
      <c r="M12" s="79" t="s">
        <v>181</v>
      </c>
      <c r="N12" s="80"/>
      <c r="P12" s="73" t="str">
        <f>Сор_Р!D18</f>
        <v>ЯХЕЕВ Анатолий</v>
      </c>
      <c r="Q12" s="73" t="str">
        <f>Сор_Р!E18</f>
        <v>ССВК</v>
      </c>
      <c r="S12" s="73"/>
      <c r="T12" s="72"/>
      <c r="U12" s="84"/>
      <c r="V12" s="84"/>
      <c r="W12" s="84"/>
    </row>
    <row r="13" spans="1:89" s="29" customFormat="1" ht="12" customHeight="1" x14ac:dyDescent="0.2">
      <c r="A13" s="86" t="s">
        <v>266</v>
      </c>
      <c r="B13" s="72"/>
      <c r="C13" s="72"/>
      <c r="D13" s="72" t="str">
        <f>Сор_Анг!D19</f>
        <v>familiya с1</v>
      </c>
      <c r="E13" s="72" t="str">
        <f>Сор_Анг!E19</f>
        <v>RUS6</v>
      </c>
      <c r="F13" s="72"/>
      <c r="G13" s="87" t="s">
        <v>267</v>
      </c>
      <c r="H13" s="77" t="str">
        <f>Сор_Анг!M20</f>
        <v>w1</v>
      </c>
      <c r="J13" s="72" t="str">
        <f>Сор_Анг!K14</f>
        <v>familiya о1</v>
      </c>
      <c r="K13" s="72" t="str">
        <f>Сор_Анг!L14</f>
        <v>RUS1</v>
      </c>
      <c r="L13" s="72"/>
      <c r="M13" s="79" t="s">
        <v>185</v>
      </c>
      <c r="N13" s="80"/>
      <c r="P13" s="73" t="str">
        <f>Сор_Р!D19</f>
        <v>ЕРБЯГИНА Светлана</v>
      </c>
      <c r="Q13" s="73" t="str">
        <f>Сор_Р!E19</f>
        <v>СС2К</v>
      </c>
      <c r="S13" s="88" t="s">
        <v>193</v>
      </c>
      <c r="T13" s="89" t="str">
        <f>Сор_Р!M13</f>
        <v>ясно</v>
      </c>
      <c r="U13" s="90" t="s">
        <v>155</v>
      </c>
      <c r="V13" s="91"/>
      <c r="W13" s="91"/>
    </row>
    <row r="14" spans="1:89" s="29" customFormat="1" ht="11.25" customHeight="1" x14ac:dyDescent="0.2">
      <c r="A14" s="86" t="s">
        <v>268</v>
      </c>
      <c r="B14" s="72"/>
      <c r="C14" s="72"/>
      <c r="D14" s="72" t="str">
        <f>Сор_Анг!D20</f>
        <v>familiya с2</v>
      </c>
      <c r="E14" s="72" t="str">
        <f>Сор_Анг!E20</f>
        <v>RUS7</v>
      </c>
      <c r="F14" s="72"/>
      <c r="G14" s="87" t="s">
        <v>269</v>
      </c>
      <c r="H14" s="77" t="str">
        <f>Сор_Анг!M21</f>
        <v>t1</v>
      </c>
      <c r="J14" s="72" t="str">
        <f>Сор_Анг!K15</f>
        <v>familiya о2</v>
      </c>
      <c r="K14" s="72" t="str">
        <f>Сор_Анг!L15</f>
        <v>RUS2</v>
      </c>
      <c r="L14" s="72"/>
      <c r="M14" s="79" t="s">
        <v>189</v>
      </c>
      <c r="N14" s="80"/>
      <c r="P14" s="73" t="str">
        <f>Сор_Р!D20</f>
        <v>ЯХЕЕВ Анатолий</v>
      </c>
      <c r="Q14" s="73" t="str">
        <f>Сор_Р!E20</f>
        <v>ССВК</v>
      </c>
      <c r="S14" s="88" t="s">
        <v>270</v>
      </c>
      <c r="T14" s="89">
        <f>Сор_Р!M14</f>
        <v>-1</v>
      </c>
      <c r="U14" s="81" t="str">
        <f>Сор_Р!L19</f>
        <v>Фам1 откр</v>
      </c>
      <c r="V14" s="89" t="str">
        <f>Сор_Р!M19</f>
        <v>стр1</v>
      </c>
      <c r="W14" s="84"/>
    </row>
    <row r="15" spans="1:89" s="29" customFormat="1" ht="11.4" x14ac:dyDescent="0.2">
      <c r="A15" s="86" t="s">
        <v>271</v>
      </c>
      <c r="B15" s="72"/>
      <c r="C15" s="72"/>
      <c r="D15" s="72" t="str">
        <f>Сор_Анг!D21</f>
        <v>familiya с3</v>
      </c>
      <c r="E15" s="72" t="str">
        <f>Сор_Анг!E21</f>
        <v>RUS8</v>
      </c>
      <c r="F15" s="72"/>
      <c r="G15" s="87" t="s">
        <v>272</v>
      </c>
      <c r="H15" s="77" t="str">
        <f>Сор_Анг!M22</f>
        <v>dw1</v>
      </c>
      <c r="J15" s="72" t="str">
        <f>Сор_Анг!K16</f>
        <v>familiya о3</v>
      </c>
      <c r="K15" s="72" t="str">
        <f>Сор_Анг!L16</f>
        <v>RUS3</v>
      </c>
      <c r="L15" s="72"/>
      <c r="M15" s="79" t="s">
        <v>194</v>
      </c>
      <c r="N15" s="80"/>
      <c r="P15" s="73" t="str">
        <f>Сор_Р!D21</f>
        <v>КОНОПЛЕВ Олег</v>
      </c>
      <c r="Q15" s="73" t="str">
        <f>Сор_Р!E21</f>
        <v>ССВК</v>
      </c>
      <c r="S15" s="88" t="s">
        <v>273</v>
      </c>
      <c r="T15" s="89" t="str">
        <f>Сор_Р!M15</f>
        <v>С</v>
      </c>
      <c r="U15" s="81" t="str">
        <f>Сор_Р!L20</f>
        <v>Фам2 откр</v>
      </c>
      <c r="V15" s="89" t="str">
        <f>Сор_Р!M20</f>
        <v>стр2</v>
      </c>
      <c r="W15" s="73"/>
    </row>
    <row r="16" spans="1:89" s="43" customFormat="1" ht="12" customHeight="1" x14ac:dyDescent="0.25">
      <c r="A16" s="86" t="s">
        <v>274</v>
      </c>
      <c r="B16" s="72"/>
      <c r="C16" s="72"/>
      <c r="D16" s="72" t="str">
        <f>Сор_Анг!D22</f>
        <v>familiya с4</v>
      </c>
      <c r="E16" s="72" t="str">
        <f>Сор_Анг!E22</f>
        <v>RUS9</v>
      </c>
      <c r="F16" s="72"/>
      <c r="G16" s="87" t="s">
        <v>275</v>
      </c>
      <c r="H16" s="77" t="str">
        <f>Сор_Анг!M23</f>
        <v>sw1</v>
      </c>
      <c r="K16" s="72"/>
      <c r="L16" s="92"/>
      <c r="M16" s="79" t="s">
        <v>200</v>
      </c>
      <c r="N16" s="80"/>
      <c r="P16" s="73" t="str">
        <f>Сор_Р!D22</f>
        <v>ГЕРАСИМОВА Александра</v>
      </c>
      <c r="Q16" s="73" t="str">
        <f>Сор_Р!E22</f>
        <v>СС3К</v>
      </c>
      <c r="S16" s="88" t="s">
        <v>276</v>
      </c>
      <c r="T16" s="89" t="str">
        <f>Сор_Р!M16</f>
        <v>1 м/с</v>
      </c>
      <c r="U16" s="81" t="str">
        <f>Сор_Р!L21</f>
        <v>Фам3 откр</v>
      </c>
      <c r="V16" s="89" t="str">
        <f>Сор_Р!M21</f>
        <v>стр3</v>
      </c>
      <c r="W16" s="73"/>
      <c r="Y16" s="93"/>
    </row>
    <row r="17" spans="1:25" s="43" customFormat="1" ht="12.75" customHeight="1" x14ac:dyDescent="0.25">
      <c r="A17" s="86" t="s">
        <v>277</v>
      </c>
      <c r="B17" s="72"/>
      <c r="C17" s="72"/>
      <c r="D17" s="72" t="str">
        <f>Сор_Анг!D23</f>
        <v>familiya с5</v>
      </c>
      <c r="E17" s="72" t="str">
        <f>Сор_Анг!E23</f>
        <v>RUS10</v>
      </c>
      <c r="F17" s="72"/>
      <c r="G17" s="72"/>
      <c r="H17" s="72"/>
      <c r="K17" s="72"/>
      <c r="L17" s="72"/>
      <c r="M17" s="79" t="s">
        <v>205</v>
      </c>
      <c r="N17" s="80"/>
      <c r="P17" s="73" t="str">
        <f>Сор_Р!D23</f>
        <v>ЖДАНКО Алексей</v>
      </c>
      <c r="Q17" s="73" t="str">
        <f>Сор_Р!E23</f>
        <v>СС1К</v>
      </c>
      <c r="W17" s="73"/>
      <c r="Y17" s="93"/>
    </row>
    <row r="18" spans="1:25" ht="13.5" customHeight="1" x14ac:dyDescent="0.25">
      <c r="A18" s="94" t="s">
        <v>278</v>
      </c>
      <c r="B18" s="95" t="s">
        <v>279</v>
      </c>
      <c r="C18" s="95" t="s">
        <v>280</v>
      </c>
      <c r="D18" s="95" t="s">
        <v>281</v>
      </c>
      <c r="E18" s="95" t="s">
        <v>282</v>
      </c>
      <c r="F18" s="95" t="s">
        <v>283</v>
      </c>
      <c r="G18" s="96"/>
      <c r="H18" s="96"/>
      <c r="I18" s="96"/>
      <c r="J18" s="96"/>
      <c r="K18" s="96"/>
      <c r="L18" s="97"/>
      <c r="M18" s="98" t="s">
        <v>284</v>
      </c>
      <c r="N18" s="99" t="s">
        <v>285</v>
      </c>
      <c r="O18" s="99" t="s">
        <v>286</v>
      </c>
      <c r="P18" s="99" t="s">
        <v>287</v>
      </c>
      <c r="Q18" s="99" t="s">
        <v>288</v>
      </c>
      <c r="R18" s="99" t="s">
        <v>289</v>
      </c>
      <c r="S18" s="100" t="s">
        <v>290</v>
      </c>
      <c r="T18" s="101" t="s">
        <v>291</v>
      </c>
      <c r="U18" s="102" t="s">
        <v>292</v>
      </c>
      <c r="V18" s="99" t="s">
        <v>293</v>
      </c>
      <c r="W18" s="99" t="s">
        <v>294</v>
      </c>
      <c r="X18" s="103" t="s">
        <v>295</v>
      </c>
      <c r="Y18" s="2" t="s">
        <v>296</v>
      </c>
    </row>
    <row r="19" spans="1:25" s="43" customFormat="1" ht="13.5" customHeight="1" x14ac:dyDescent="0.25">
      <c r="A19" s="104">
        <v>1</v>
      </c>
      <c r="B19" s="105"/>
      <c r="C19" s="106"/>
      <c r="D19" s="107"/>
      <c r="E19" s="108"/>
      <c r="F19" s="108"/>
      <c r="M19" s="105">
        <v>1</v>
      </c>
      <c r="N19" s="109" t="s">
        <v>297</v>
      </c>
      <c r="O19" s="109" t="s">
        <v>298</v>
      </c>
      <c r="P19" s="109" t="s">
        <v>299</v>
      </c>
      <c r="Q19" s="109" t="s">
        <v>300</v>
      </c>
      <c r="R19" s="109" t="s">
        <v>301</v>
      </c>
      <c r="S19" s="109" t="s">
        <v>302</v>
      </c>
      <c r="T19" s="109" t="s">
        <v>303</v>
      </c>
      <c r="U19" s="109" t="s">
        <v>304</v>
      </c>
      <c r="V19" s="109" t="s">
        <v>305</v>
      </c>
      <c r="W19" s="29"/>
      <c r="X19"/>
      <c r="Y19">
        <f t="shared" ref="Y19:Y78" ca="1" si="0">RAND()</f>
        <v>0.33330018361289837</v>
      </c>
    </row>
    <row r="20" spans="1:25" s="43" customFormat="1" ht="13.5" customHeight="1" x14ac:dyDescent="0.25">
      <c r="A20" s="104">
        <v>2</v>
      </c>
      <c r="B20" s="105"/>
      <c r="C20" s="106"/>
      <c r="D20" s="107"/>
      <c r="E20" s="108"/>
      <c r="F20" s="108"/>
      <c r="M20" s="105">
        <v>2</v>
      </c>
      <c r="N20" s="109" t="s">
        <v>476</v>
      </c>
      <c r="O20" s="109" t="s">
        <v>477</v>
      </c>
      <c r="P20" s="109" t="s">
        <v>478</v>
      </c>
      <c r="Q20" s="109" t="s">
        <v>479</v>
      </c>
      <c r="R20" s="109" t="s">
        <v>480</v>
      </c>
      <c r="S20" s="109" t="s">
        <v>481</v>
      </c>
      <c r="T20" s="109" t="s">
        <v>482</v>
      </c>
      <c r="U20" s="109" t="s">
        <v>483</v>
      </c>
      <c r="V20" s="109" t="s">
        <v>222</v>
      </c>
      <c r="W20" s="29"/>
      <c r="X20"/>
      <c r="Y20">
        <f t="shared" ca="1" si="0"/>
        <v>0.54484122582698591</v>
      </c>
    </row>
    <row r="21" spans="1:25" s="43" customFormat="1" ht="13.5" customHeight="1" x14ac:dyDescent="0.25">
      <c r="A21" s="104">
        <v>3</v>
      </c>
      <c r="B21" s="105"/>
      <c r="C21" s="106"/>
      <c r="D21" s="107"/>
      <c r="E21" s="108"/>
      <c r="F21" s="108"/>
      <c r="M21" s="105">
        <v>3</v>
      </c>
      <c r="N21" s="109" t="s">
        <v>484</v>
      </c>
      <c r="O21" s="109" t="s">
        <v>485</v>
      </c>
      <c r="P21" s="109" t="s">
        <v>486</v>
      </c>
      <c r="Q21" s="109" t="s">
        <v>487</v>
      </c>
      <c r="R21" s="109" t="s">
        <v>488</v>
      </c>
      <c r="S21" s="109" t="s">
        <v>489</v>
      </c>
      <c r="T21" s="109" t="s">
        <v>490</v>
      </c>
      <c r="U21" s="109" t="s">
        <v>491</v>
      </c>
      <c r="V21" s="109" t="s">
        <v>492</v>
      </c>
      <c r="W21" s="29"/>
      <c r="X21"/>
      <c r="Y21">
        <f t="shared" ca="1" si="0"/>
        <v>0.33268567110032554</v>
      </c>
    </row>
    <row r="22" spans="1:25" ht="13.5" customHeight="1" x14ac:dyDescent="0.25">
      <c r="A22" s="104">
        <v>4</v>
      </c>
      <c r="B22" s="105"/>
      <c r="C22" s="106"/>
      <c r="D22" s="107"/>
      <c r="E22" s="108"/>
      <c r="F22" s="108"/>
      <c r="M22" s="105">
        <v>4</v>
      </c>
      <c r="N22" s="109" t="s">
        <v>493</v>
      </c>
      <c r="O22" s="109" t="s">
        <v>494</v>
      </c>
      <c r="P22" s="109" t="s">
        <v>495</v>
      </c>
      <c r="Q22" s="109" t="s">
        <v>496</v>
      </c>
      <c r="R22" s="109" t="s">
        <v>497</v>
      </c>
      <c r="S22" s="109" t="s">
        <v>498</v>
      </c>
      <c r="T22" s="109" t="s">
        <v>499</v>
      </c>
      <c r="U22" s="109" t="s">
        <v>500</v>
      </c>
      <c r="V22" s="109" t="s">
        <v>501</v>
      </c>
      <c r="W22" s="110"/>
      <c r="X22"/>
      <c r="Y22">
        <f t="shared" ca="1" si="0"/>
        <v>6.1775667347246599E-2</v>
      </c>
    </row>
    <row r="23" spans="1:25" s="43" customFormat="1" ht="13.5" customHeight="1" x14ac:dyDescent="0.25">
      <c r="A23" s="104">
        <v>5</v>
      </c>
      <c r="B23" s="105"/>
      <c r="C23" s="106"/>
      <c r="D23" s="107"/>
      <c r="E23" s="108"/>
      <c r="F23" s="108"/>
      <c r="M23" s="105">
        <v>5</v>
      </c>
      <c r="N23" s="109" t="s">
        <v>502</v>
      </c>
      <c r="O23" s="109" t="s">
        <v>503</v>
      </c>
      <c r="P23" s="109" t="s">
        <v>504</v>
      </c>
      <c r="Q23" s="109" t="s">
        <v>505</v>
      </c>
      <c r="R23" s="109" t="s">
        <v>506</v>
      </c>
      <c r="S23" s="109" t="s">
        <v>507</v>
      </c>
      <c r="T23" s="109" t="s">
        <v>508</v>
      </c>
      <c r="U23" s="109" t="s">
        <v>509</v>
      </c>
      <c r="V23" s="109" t="s">
        <v>510</v>
      </c>
      <c r="W23" s="29"/>
      <c r="X23"/>
      <c r="Y23">
        <f t="shared" ca="1" si="0"/>
        <v>0.97685765434852101</v>
      </c>
    </row>
    <row r="24" spans="1:25" ht="13.5" customHeight="1" x14ac:dyDescent="0.25">
      <c r="A24" s="104">
        <v>6</v>
      </c>
      <c r="B24" s="105"/>
      <c r="C24" s="106"/>
      <c r="D24" s="107"/>
      <c r="E24" s="108"/>
      <c r="F24" s="108"/>
      <c r="M24" s="105">
        <v>6</v>
      </c>
      <c r="N24" s="109" t="s">
        <v>511</v>
      </c>
      <c r="O24" s="109" t="s">
        <v>512</v>
      </c>
      <c r="P24" s="109" t="s">
        <v>513</v>
      </c>
      <c r="Q24" s="109" t="s">
        <v>514</v>
      </c>
      <c r="R24" s="109" t="s">
        <v>515</v>
      </c>
      <c r="S24" s="109" t="s">
        <v>516</v>
      </c>
      <c r="T24" s="109" t="s">
        <v>517</v>
      </c>
      <c r="U24" s="109" t="s">
        <v>518</v>
      </c>
      <c r="V24" s="109" t="s">
        <v>519</v>
      </c>
      <c r="W24" s="29"/>
      <c r="X24"/>
      <c r="Y24">
        <f t="shared" ca="1" si="0"/>
        <v>8.4494961226261656E-2</v>
      </c>
    </row>
    <row r="25" spans="1:25" ht="13.5" customHeight="1" x14ac:dyDescent="0.25">
      <c r="A25" s="104">
        <v>7</v>
      </c>
      <c r="B25" s="105"/>
      <c r="C25" s="106"/>
      <c r="D25" s="107"/>
      <c r="E25" s="108"/>
      <c r="F25" s="108"/>
      <c r="M25" s="105">
        <v>7</v>
      </c>
      <c r="N25" s="109" t="s">
        <v>520</v>
      </c>
      <c r="O25" s="109" t="s">
        <v>521</v>
      </c>
      <c r="P25" s="109" t="s">
        <v>522</v>
      </c>
      <c r="Q25" s="109" t="s">
        <v>523</v>
      </c>
      <c r="R25" s="109" t="s">
        <v>524</v>
      </c>
      <c r="S25" s="109" t="s">
        <v>525</v>
      </c>
      <c r="T25" s="109" t="s">
        <v>526</v>
      </c>
      <c r="U25" s="109" t="s">
        <v>527</v>
      </c>
      <c r="V25" s="109" t="s">
        <v>528</v>
      </c>
      <c r="W25" s="29"/>
      <c r="X25"/>
      <c r="Y25">
        <f t="shared" ca="1" si="0"/>
        <v>0.10201446040906903</v>
      </c>
    </row>
    <row r="26" spans="1:25" ht="13.5" customHeight="1" x14ac:dyDescent="0.25">
      <c r="A26" s="104">
        <v>8</v>
      </c>
      <c r="B26" s="105"/>
      <c r="C26" s="106"/>
      <c r="D26" s="107"/>
      <c r="E26" s="108"/>
      <c r="F26" s="108"/>
      <c r="M26" s="105">
        <v>8</v>
      </c>
      <c r="N26" s="109" t="s">
        <v>529</v>
      </c>
      <c r="O26" s="109" t="s">
        <v>530</v>
      </c>
      <c r="P26" s="109" t="s">
        <v>531</v>
      </c>
      <c r="Q26" s="109" t="s">
        <v>532</v>
      </c>
      <c r="R26" s="109" t="s">
        <v>533</v>
      </c>
      <c r="S26" s="109" t="s">
        <v>534</v>
      </c>
      <c r="T26" s="109" t="s">
        <v>535</v>
      </c>
      <c r="U26" s="109" t="s">
        <v>536</v>
      </c>
      <c r="V26" s="109" t="s">
        <v>537</v>
      </c>
      <c r="W26" s="29"/>
      <c r="X26"/>
      <c r="Y26">
        <f t="shared" ca="1" si="0"/>
        <v>0.65908441800267714</v>
      </c>
    </row>
    <row r="27" spans="1:25" ht="13.5" customHeight="1" x14ac:dyDescent="0.25">
      <c r="A27" s="104">
        <v>9</v>
      </c>
      <c r="B27" s="105"/>
      <c r="C27" s="106"/>
      <c r="D27" s="107"/>
      <c r="E27" s="108"/>
      <c r="F27" s="108"/>
      <c r="M27" s="105">
        <v>9</v>
      </c>
      <c r="N27" s="109" t="s">
        <v>538</v>
      </c>
      <c r="O27" s="109" t="s">
        <v>539</v>
      </c>
      <c r="P27" s="109" t="s">
        <v>540</v>
      </c>
      <c r="Q27" s="109" t="s">
        <v>541</v>
      </c>
      <c r="R27" s="109" t="s">
        <v>542</v>
      </c>
      <c r="S27" s="109" t="s">
        <v>543</v>
      </c>
      <c r="T27" s="109" t="s">
        <v>544</v>
      </c>
      <c r="U27" s="109" t="s">
        <v>545</v>
      </c>
      <c r="V27" s="109" t="s">
        <v>546</v>
      </c>
      <c r="W27" s="29"/>
      <c r="X27"/>
      <c r="Y27">
        <f t="shared" ca="1" si="0"/>
        <v>0.78648307260015415</v>
      </c>
    </row>
    <row r="28" spans="1:25" ht="13.5" customHeight="1" x14ac:dyDescent="0.25">
      <c r="A28" s="104">
        <v>10</v>
      </c>
      <c r="B28" s="105"/>
      <c r="C28" s="106"/>
      <c r="D28" s="107"/>
      <c r="E28" s="108"/>
      <c r="F28" s="108"/>
      <c r="M28" s="105">
        <v>10</v>
      </c>
      <c r="N28" s="109" t="s">
        <v>547</v>
      </c>
      <c r="O28" s="109" t="s">
        <v>548</v>
      </c>
      <c r="P28" s="109" t="s">
        <v>549</v>
      </c>
      <c r="Q28" s="109" t="s">
        <v>550</v>
      </c>
      <c r="R28" s="109" t="s">
        <v>551</v>
      </c>
      <c r="S28" s="109" t="s">
        <v>552</v>
      </c>
      <c r="T28" s="109" t="s">
        <v>553</v>
      </c>
      <c r="U28" s="109" t="s">
        <v>554</v>
      </c>
      <c r="V28" s="109" t="s">
        <v>555</v>
      </c>
      <c r="W28" s="110"/>
      <c r="X28"/>
      <c r="Y28">
        <f t="shared" ca="1" si="0"/>
        <v>9.9646130445867787E-2</v>
      </c>
    </row>
    <row r="29" spans="1:25" ht="13.5" customHeight="1" x14ac:dyDescent="0.25">
      <c r="A29" s="104">
        <v>11</v>
      </c>
      <c r="B29" s="105"/>
      <c r="C29" s="106"/>
      <c r="D29" s="107"/>
      <c r="E29" s="108"/>
      <c r="F29" s="108"/>
      <c r="M29" s="105">
        <v>11</v>
      </c>
      <c r="N29" s="109" t="s">
        <v>556</v>
      </c>
      <c r="O29" s="109" t="s">
        <v>557</v>
      </c>
      <c r="P29" s="109" t="s">
        <v>558</v>
      </c>
      <c r="Q29" s="109" t="s">
        <v>559</v>
      </c>
      <c r="R29" s="109" t="s">
        <v>560</v>
      </c>
      <c r="S29" s="109" t="s">
        <v>561</v>
      </c>
      <c r="T29" s="109" t="s">
        <v>562</v>
      </c>
      <c r="U29" s="109" t="s">
        <v>563</v>
      </c>
      <c r="V29" s="109" t="s">
        <v>564</v>
      </c>
      <c r="W29" s="29"/>
      <c r="X29"/>
      <c r="Y29">
        <f t="shared" ca="1" si="0"/>
        <v>0.74943085355539241</v>
      </c>
    </row>
    <row r="30" spans="1:25" ht="13.5" customHeight="1" x14ac:dyDescent="0.25">
      <c r="A30" s="104">
        <v>12</v>
      </c>
      <c r="B30" s="105"/>
      <c r="C30" s="29"/>
      <c r="D30" s="107"/>
      <c r="E30" s="29"/>
      <c r="F30" s="108"/>
      <c r="M30" s="105">
        <v>12</v>
      </c>
      <c r="N30" s="109" t="s">
        <v>565</v>
      </c>
      <c r="O30" s="109" t="s">
        <v>566</v>
      </c>
      <c r="P30" s="109" t="s">
        <v>567</v>
      </c>
      <c r="Q30" s="109" t="s">
        <v>568</v>
      </c>
      <c r="R30" s="109" t="s">
        <v>569</v>
      </c>
      <c r="S30" s="109" t="s">
        <v>570</v>
      </c>
      <c r="T30" s="109" t="s">
        <v>571</v>
      </c>
      <c r="U30" s="109" t="s">
        <v>572</v>
      </c>
      <c r="V30" s="109" t="s">
        <v>573</v>
      </c>
      <c r="W30" s="29"/>
      <c r="X30"/>
      <c r="Y30">
        <f t="shared" ca="1" si="0"/>
        <v>0.58330134683972568</v>
      </c>
    </row>
    <row r="31" spans="1:25" ht="13.5" customHeight="1" x14ac:dyDescent="0.25">
      <c r="A31" s="104">
        <v>13</v>
      </c>
      <c r="B31" s="105"/>
      <c r="C31" s="29"/>
      <c r="D31" s="107"/>
      <c r="E31" s="29"/>
      <c r="F31" s="108"/>
      <c r="M31" s="105">
        <v>13</v>
      </c>
      <c r="N31" s="109" t="s">
        <v>574</v>
      </c>
      <c r="O31" s="109" t="s">
        <v>575</v>
      </c>
      <c r="P31" s="109" t="s">
        <v>576</v>
      </c>
      <c r="Q31" s="109" t="s">
        <v>577</v>
      </c>
      <c r="R31" s="109" t="s">
        <v>578</v>
      </c>
      <c r="S31" s="109" t="s">
        <v>579</v>
      </c>
      <c r="T31" s="109" t="s">
        <v>580</v>
      </c>
      <c r="U31" s="109" t="s">
        <v>581</v>
      </c>
      <c r="V31" s="109" t="s">
        <v>582</v>
      </c>
      <c r="W31" s="29"/>
      <c r="X31"/>
      <c r="Y31">
        <f t="shared" ca="1" si="0"/>
        <v>0.27481708111491854</v>
      </c>
    </row>
    <row r="32" spans="1:25" ht="13.5" customHeight="1" x14ac:dyDescent="0.25">
      <c r="A32" s="104">
        <v>14</v>
      </c>
      <c r="B32" s="105"/>
      <c r="C32" s="29"/>
      <c r="D32" s="107"/>
      <c r="E32" s="29"/>
      <c r="F32" s="108"/>
      <c r="M32" s="105">
        <v>14</v>
      </c>
      <c r="N32" s="109" t="s">
        <v>583</v>
      </c>
      <c r="O32" s="109" t="s">
        <v>584</v>
      </c>
      <c r="P32" s="109" t="s">
        <v>585</v>
      </c>
      <c r="Q32" s="109" t="s">
        <v>586</v>
      </c>
      <c r="R32" s="109" t="s">
        <v>587</v>
      </c>
      <c r="S32" s="109" t="s">
        <v>588</v>
      </c>
      <c r="T32" s="109" t="s">
        <v>589</v>
      </c>
      <c r="U32" s="109" t="s">
        <v>590</v>
      </c>
      <c r="V32" s="109" t="s">
        <v>591</v>
      </c>
      <c r="W32" s="29"/>
      <c r="X32"/>
      <c r="Y32">
        <f t="shared" ca="1" si="0"/>
        <v>8.087699792381331E-2</v>
      </c>
    </row>
    <row r="33" spans="1:25" ht="13.5" customHeight="1" x14ac:dyDescent="0.25">
      <c r="A33" s="104">
        <v>15</v>
      </c>
      <c r="B33" s="105"/>
      <c r="C33" s="29"/>
      <c r="D33" s="107"/>
      <c r="E33" s="29"/>
      <c r="F33" s="108"/>
      <c r="M33" s="105">
        <v>15</v>
      </c>
      <c r="N33" s="109" t="s">
        <v>592</v>
      </c>
      <c r="O33" s="109" t="s">
        <v>593</v>
      </c>
      <c r="P33" s="109" t="s">
        <v>594</v>
      </c>
      <c r="Q33" s="109" t="s">
        <v>595</v>
      </c>
      <c r="R33" s="109" t="s">
        <v>596</v>
      </c>
      <c r="S33" s="109" t="s">
        <v>597</v>
      </c>
      <c r="T33" s="109" t="s">
        <v>598</v>
      </c>
      <c r="U33" s="109" t="s">
        <v>599</v>
      </c>
      <c r="V33" s="109" t="s">
        <v>600</v>
      </c>
      <c r="W33" s="29"/>
      <c r="X33"/>
      <c r="Y33">
        <f t="shared" ca="1" si="0"/>
        <v>0.42261337626374107</v>
      </c>
    </row>
    <row r="34" spans="1:25" ht="13.5" customHeight="1" x14ac:dyDescent="0.25">
      <c r="A34" s="104">
        <v>16</v>
      </c>
      <c r="B34" s="105"/>
      <c r="C34" s="29"/>
      <c r="D34" s="107"/>
      <c r="E34" s="29"/>
      <c r="F34" s="108"/>
      <c r="M34" s="105">
        <v>16</v>
      </c>
      <c r="N34" s="109" t="s">
        <v>601</v>
      </c>
      <c r="O34" s="109" t="s">
        <v>602</v>
      </c>
      <c r="P34" s="109" t="s">
        <v>603</v>
      </c>
      <c r="Q34" s="109" t="s">
        <v>604</v>
      </c>
      <c r="R34" s="109" t="s">
        <v>605</v>
      </c>
      <c r="S34" s="109" t="s">
        <v>606</v>
      </c>
      <c r="T34" s="109" t="s">
        <v>607</v>
      </c>
      <c r="U34" s="109" t="s">
        <v>608</v>
      </c>
      <c r="V34" s="109" t="s">
        <v>609</v>
      </c>
      <c r="W34" s="29"/>
      <c r="X34"/>
      <c r="Y34">
        <f t="shared" ca="1" si="0"/>
        <v>0.86417424269873977</v>
      </c>
    </row>
    <row r="35" spans="1:25" ht="13.5" customHeight="1" x14ac:dyDescent="0.25">
      <c r="A35" s="104">
        <v>17</v>
      </c>
      <c r="B35" s="29"/>
      <c r="C35" s="29"/>
      <c r="D35" s="111"/>
      <c r="E35" s="29"/>
      <c r="F35" s="29"/>
      <c r="M35" s="105">
        <v>17</v>
      </c>
      <c r="N35" s="109" t="s">
        <v>610</v>
      </c>
      <c r="O35" s="109" t="s">
        <v>611</v>
      </c>
      <c r="P35" s="109" t="s">
        <v>612</v>
      </c>
      <c r="Q35" s="109" t="s">
        <v>613</v>
      </c>
      <c r="R35" s="109" t="s">
        <v>614</v>
      </c>
      <c r="S35" s="109" t="s">
        <v>615</v>
      </c>
      <c r="T35" s="109" t="s">
        <v>616</v>
      </c>
      <c r="U35" s="109" t="s">
        <v>617</v>
      </c>
      <c r="V35" s="109" t="s">
        <v>618</v>
      </c>
      <c r="W35" s="29"/>
      <c r="X35"/>
      <c r="Y35">
        <f t="shared" ca="1" si="0"/>
        <v>0.68590837428981899</v>
      </c>
    </row>
    <row r="36" spans="1:25" ht="13.5" customHeight="1" x14ac:dyDescent="0.25">
      <c r="A36" s="104">
        <v>18</v>
      </c>
      <c r="B36" s="29"/>
      <c r="C36" s="29"/>
      <c r="D36" s="111"/>
      <c r="E36" s="29"/>
      <c r="F36" s="29"/>
      <c r="M36" s="105">
        <v>18</v>
      </c>
      <c r="N36" s="109" t="s">
        <v>619</v>
      </c>
      <c r="O36" s="109" t="s">
        <v>620</v>
      </c>
      <c r="P36" s="109" t="s">
        <v>621</v>
      </c>
      <c r="Q36" s="109" t="s">
        <v>622</v>
      </c>
      <c r="R36" s="109" t="s">
        <v>623</v>
      </c>
      <c r="S36" s="109" t="s">
        <v>624</v>
      </c>
      <c r="T36" s="109" t="s">
        <v>625</v>
      </c>
      <c r="U36" s="109" t="s">
        <v>626</v>
      </c>
      <c r="V36" s="109" t="s">
        <v>627</v>
      </c>
      <c r="W36" s="106"/>
      <c r="X36"/>
      <c r="Y36">
        <f t="shared" ca="1" si="0"/>
        <v>0.67332071116628467</v>
      </c>
    </row>
    <row r="37" spans="1:25" ht="13.5" customHeight="1" x14ac:dyDescent="0.25">
      <c r="A37" s="104">
        <v>19</v>
      </c>
      <c r="B37" s="29"/>
      <c r="C37" s="29"/>
      <c r="D37" s="111"/>
      <c r="E37" s="29"/>
      <c r="F37" s="29"/>
      <c r="M37" s="105">
        <v>19</v>
      </c>
      <c r="N37" s="109" t="s">
        <v>628</v>
      </c>
      <c r="O37" s="109" t="s">
        <v>629</v>
      </c>
      <c r="P37" s="109" t="s">
        <v>630</v>
      </c>
      <c r="Q37" s="109" t="s">
        <v>631</v>
      </c>
      <c r="R37" s="109" t="s">
        <v>632</v>
      </c>
      <c r="S37" s="109" t="s">
        <v>633</v>
      </c>
      <c r="T37" s="109" t="s">
        <v>634</v>
      </c>
      <c r="U37" s="109" t="s">
        <v>635</v>
      </c>
      <c r="V37" s="109" t="s">
        <v>636</v>
      </c>
      <c r="W37" s="29"/>
      <c r="X37"/>
      <c r="Y37">
        <f t="shared" ca="1" si="0"/>
        <v>5.3558719661587428E-2</v>
      </c>
    </row>
    <row r="38" spans="1:25" ht="13.5" customHeight="1" x14ac:dyDescent="0.25">
      <c r="A38" s="104">
        <v>20</v>
      </c>
      <c r="B38" s="112"/>
      <c r="C38" s="29"/>
      <c r="D38" s="113"/>
      <c r="E38" s="114"/>
      <c r="F38" s="108"/>
      <c r="M38" s="105">
        <v>20</v>
      </c>
      <c r="N38" s="109" t="s">
        <v>637</v>
      </c>
      <c r="O38" s="109" t="s">
        <v>638</v>
      </c>
      <c r="P38" s="109" t="s">
        <v>639</v>
      </c>
      <c r="Q38" s="109" t="s">
        <v>640</v>
      </c>
      <c r="R38" s="109" t="s">
        <v>641</v>
      </c>
      <c r="S38" s="109" t="s">
        <v>642</v>
      </c>
      <c r="T38" s="109" t="s">
        <v>643</v>
      </c>
      <c r="U38" s="109" t="s">
        <v>644</v>
      </c>
      <c r="V38" s="109" t="s">
        <v>645</v>
      </c>
      <c r="W38" s="106"/>
      <c r="X38"/>
      <c r="Y38">
        <f t="shared" ca="1" si="0"/>
        <v>0.93638319465254027</v>
      </c>
    </row>
    <row r="39" spans="1:25" ht="13.5" customHeight="1" x14ac:dyDescent="0.25">
      <c r="A39" s="104">
        <v>21</v>
      </c>
      <c r="B39" s="112"/>
      <c r="C39" s="29"/>
      <c r="D39" s="113"/>
      <c r="E39" s="114"/>
      <c r="F39" s="29"/>
      <c r="M39" s="105">
        <v>21</v>
      </c>
      <c r="N39" s="109" t="s">
        <v>646</v>
      </c>
      <c r="O39" s="109" t="s">
        <v>647</v>
      </c>
      <c r="P39" s="109" t="s">
        <v>648</v>
      </c>
      <c r="Q39" s="109" t="s">
        <v>649</v>
      </c>
      <c r="R39" s="109" t="s">
        <v>650</v>
      </c>
      <c r="S39" s="109" t="s">
        <v>651</v>
      </c>
      <c r="T39" s="109" t="s">
        <v>652</v>
      </c>
      <c r="U39" s="109" t="s">
        <v>653</v>
      </c>
      <c r="V39" s="109" t="s">
        <v>654</v>
      </c>
      <c r="W39" s="29"/>
      <c r="X39"/>
      <c r="Y39">
        <f t="shared" ca="1" si="0"/>
        <v>0.7108110786180315</v>
      </c>
    </row>
    <row r="40" spans="1:25" ht="13.5" customHeight="1" x14ac:dyDescent="0.25">
      <c r="A40" s="104">
        <v>22</v>
      </c>
      <c r="B40" s="115"/>
      <c r="C40" s="29"/>
      <c r="D40" s="113"/>
      <c r="E40" s="114"/>
      <c r="F40" s="29"/>
      <c r="M40" s="105">
        <v>22</v>
      </c>
      <c r="N40" s="109" t="s">
        <v>655</v>
      </c>
      <c r="O40" s="109" t="s">
        <v>656</v>
      </c>
      <c r="P40" s="109" t="s">
        <v>657</v>
      </c>
      <c r="Q40" s="109" t="s">
        <v>658</v>
      </c>
      <c r="R40" s="109" t="s">
        <v>659</v>
      </c>
      <c r="S40" s="109" t="s">
        <v>660</v>
      </c>
      <c r="T40" s="109" t="s">
        <v>661</v>
      </c>
      <c r="U40" s="109" t="s">
        <v>662</v>
      </c>
      <c r="V40" s="109" t="s">
        <v>663</v>
      </c>
      <c r="W40" s="29"/>
      <c r="X40"/>
      <c r="Y40">
        <f t="shared" ca="1" si="0"/>
        <v>0.81324242109882583</v>
      </c>
    </row>
    <row r="41" spans="1:25" ht="13.5" customHeight="1" x14ac:dyDescent="0.25">
      <c r="A41" s="104">
        <v>23</v>
      </c>
      <c r="B41" s="112"/>
      <c r="C41" s="29"/>
      <c r="D41" s="113"/>
      <c r="E41" s="114"/>
      <c r="F41" s="108"/>
      <c r="M41" s="105">
        <v>23</v>
      </c>
      <c r="N41" s="109" t="s">
        <v>664</v>
      </c>
      <c r="O41" s="109" t="s">
        <v>665</v>
      </c>
      <c r="P41" s="109" t="s">
        <v>666</v>
      </c>
      <c r="Q41" s="109" t="s">
        <v>667</v>
      </c>
      <c r="R41" s="109" t="s">
        <v>668</v>
      </c>
      <c r="S41" s="109" t="s">
        <v>669</v>
      </c>
      <c r="T41" s="109" t="s">
        <v>670</v>
      </c>
      <c r="U41" s="109" t="s">
        <v>671</v>
      </c>
      <c r="V41" s="109" t="s">
        <v>672</v>
      </c>
      <c r="W41" s="29"/>
      <c r="X41"/>
      <c r="Y41">
        <f t="shared" ca="1" si="0"/>
        <v>0.69383858600839943</v>
      </c>
    </row>
    <row r="42" spans="1:25" ht="13.5" customHeight="1" x14ac:dyDescent="0.25">
      <c r="A42" s="104">
        <v>24</v>
      </c>
      <c r="B42" s="115"/>
      <c r="C42" s="29"/>
      <c r="D42" s="113"/>
      <c r="E42" s="114"/>
      <c r="F42" s="108"/>
      <c r="M42" s="105">
        <v>24</v>
      </c>
      <c r="N42" s="109" t="s">
        <v>673</v>
      </c>
      <c r="O42" s="109" t="s">
        <v>674</v>
      </c>
      <c r="P42" s="109" t="s">
        <v>675</v>
      </c>
      <c r="Q42" s="109" t="s">
        <v>676</v>
      </c>
      <c r="R42" s="109" t="s">
        <v>677</v>
      </c>
      <c r="S42" s="109" t="s">
        <v>678</v>
      </c>
      <c r="T42" s="109" t="s">
        <v>679</v>
      </c>
      <c r="U42" s="109" t="s">
        <v>680</v>
      </c>
      <c r="V42" s="109" t="s">
        <v>681</v>
      </c>
      <c r="W42" s="29"/>
      <c r="X42"/>
      <c r="Y42">
        <f t="shared" ca="1" si="0"/>
        <v>0.12234485597923916</v>
      </c>
    </row>
    <row r="43" spans="1:25" ht="13.5" customHeight="1" x14ac:dyDescent="0.25">
      <c r="A43" s="104">
        <v>25</v>
      </c>
      <c r="B43" s="115"/>
      <c r="C43" s="29"/>
      <c r="D43" s="113"/>
      <c r="E43" s="114"/>
      <c r="F43" s="29"/>
      <c r="M43" s="105">
        <v>25</v>
      </c>
      <c r="N43" s="109" t="s">
        <v>682</v>
      </c>
      <c r="O43" s="109" t="s">
        <v>683</v>
      </c>
      <c r="P43" s="109" t="s">
        <v>684</v>
      </c>
      <c r="Q43" s="109" t="s">
        <v>685</v>
      </c>
      <c r="R43" s="109" t="s">
        <v>686</v>
      </c>
      <c r="S43" s="109" t="s">
        <v>687</v>
      </c>
      <c r="T43" s="109" t="s">
        <v>688</v>
      </c>
      <c r="U43" s="109" t="s">
        <v>689</v>
      </c>
      <c r="V43" s="109" t="s">
        <v>690</v>
      </c>
      <c r="W43" s="29"/>
      <c r="X43"/>
      <c r="Y43">
        <f t="shared" ca="1" si="0"/>
        <v>0.48368119177860514</v>
      </c>
    </row>
    <row r="44" spans="1:25" ht="15" customHeight="1" x14ac:dyDescent="0.25">
      <c r="A44" s="104">
        <v>26</v>
      </c>
      <c r="B44" s="115"/>
      <c r="C44" s="29"/>
      <c r="D44" s="113"/>
      <c r="E44" s="113"/>
      <c r="F44" s="111"/>
      <c r="M44" s="105">
        <v>26</v>
      </c>
      <c r="N44" s="109" t="s">
        <v>691</v>
      </c>
      <c r="O44" s="109" t="s">
        <v>692</v>
      </c>
      <c r="P44" s="109" t="s">
        <v>693</v>
      </c>
      <c r="Q44" s="109" t="s">
        <v>694</v>
      </c>
      <c r="R44" s="109" t="s">
        <v>695</v>
      </c>
      <c r="S44" s="109" t="s">
        <v>696</v>
      </c>
      <c r="T44" s="109" t="s">
        <v>697</v>
      </c>
      <c r="U44" s="109" t="s">
        <v>698</v>
      </c>
      <c r="V44" s="109" t="s">
        <v>699</v>
      </c>
      <c r="W44" s="29"/>
      <c r="X44"/>
      <c r="Y44">
        <f t="shared" ca="1" si="0"/>
        <v>0.64170359334012628</v>
      </c>
    </row>
    <row r="45" spans="1:25" ht="15" customHeight="1" x14ac:dyDescent="0.25">
      <c r="A45" s="104">
        <v>27</v>
      </c>
      <c r="B45" s="115"/>
      <c r="C45" s="29"/>
      <c r="D45" s="113"/>
      <c r="E45" s="113"/>
      <c r="F45" s="111"/>
      <c r="M45" s="105">
        <v>27</v>
      </c>
      <c r="N45" s="109" t="s">
        <v>700</v>
      </c>
      <c r="O45" s="109" t="s">
        <v>701</v>
      </c>
      <c r="P45" s="109" t="s">
        <v>702</v>
      </c>
      <c r="Q45" s="109" t="s">
        <v>703</v>
      </c>
      <c r="R45" s="109" t="s">
        <v>704</v>
      </c>
      <c r="S45" s="109" t="s">
        <v>705</v>
      </c>
      <c r="T45" s="109" t="s">
        <v>706</v>
      </c>
      <c r="U45" s="109" t="s">
        <v>707</v>
      </c>
      <c r="V45" s="109" t="s">
        <v>708</v>
      </c>
      <c r="W45" s="29"/>
      <c r="X45"/>
      <c r="Y45">
        <f t="shared" ca="1" si="0"/>
        <v>0.36081155320630909</v>
      </c>
    </row>
    <row r="46" spans="1:25" ht="15" customHeight="1" x14ac:dyDescent="0.25">
      <c r="A46" s="104">
        <v>28</v>
      </c>
      <c r="B46" s="115"/>
      <c r="C46" s="29"/>
      <c r="D46" s="113"/>
      <c r="E46" s="113"/>
      <c r="F46" s="111"/>
      <c r="M46" s="105">
        <v>28</v>
      </c>
      <c r="N46" s="109" t="s">
        <v>709</v>
      </c>
      <c r="O46" s="109" t="s">
        <v>710</v>
      </c>
      <c r="P46" s="109" t="s">
        <v>711</v>
      </c>
      <c r="Q46" s="109" t="s">
        <v>712</v>
      </c>
      <c r="R46" s="109" t="s">
        <v>713</v>
      </c>
      <c r="S46" s="109" t="s">
        <v>714</v>
      </c>
      <c r="T46" s="109" t="s">
        <v>715</v>
      </c>
      <c r="U46" s="109" t="s">
        <v>716</v>
      </c>
      <c r="V46" s="109" t="s">
        <v>717</v>
      </c>
      <c r="W46" s="29"/>
      <c r="X46"/>
      <c r="Y46">
        <f t="shared" ca="1" si="0"/>
        <v>0.89128414424654401</v>
      </c>
    </row>
    <row r="47" spans="1:25" ht="15" customHeight="1" x14ac:dyDescent="0.25">
      <c r="A47" s="104">
        <v>29</v>
      </c>
      <c r="B47" s="115"/>
      <c r="C47" s="29"/>
      <c r="D47" s="113"/>
      <c r="E47" s="113"/>
      <c r="F47" s="111"/>
      <c r="M47" s="105">
        <v>29</v>
      </c>
      <c r="N47" s="109" t="s">
        <v>718</v>
      </c>
      <c r="O47" s="109" t="s">
        <v>719</v>
      </c>
      <c r="P47" s="109" t="s">
        <v>720</v>
      </c>
      <c r="Q47" s="109" t="s">
        <v>721</v>
      </c>
      <c r="R47" s="109" t="s">
        <v>722</v>
      </c>
      <c r="S47" s="109" t="s">
        <v>723</v>
      </c>
      <c r="T47" s="109" t="s">
        <v>724</v>
      </c>
      <c r="U47" s="109" t="s">
        <v>725</v>
      </c>
      <c r="V47" s="109" t="s">
        <v>726</v>
      </c>
      <c r="W47" s="29"/>
      <c r="X47"/>
      <c r="Y47">
        <f t="shared" ca="1" si="0"/>
        <v>0.34720686390984856</v>
      </c>
    </row>
    <row r="48" spans="1:25" ht="15" customHeight="1" x14ac:dyDescent="0.25">
      <c r="A48" s="104">
        <v>30</v>
      </c>
      <c r="B48" s="115"/>
      <c r="C48" s="29"/>
      <c r="D48" s="113"/>
      <c r="E48" s="113"/>
      <c r="F48" s="111"/>
      <c r="M48" s="105">
        <v>30</v>
      </c>
      <c r="N48" s="109" t="s">
        <v>727</v>
      </c>
      <c r="O48" s="109" t="s">
        <v>728</v>
      </c>
      <c r="P48" s="109" t="s">
        <v>729</v>
      </c>
      <c r="Q48" s="109" t="s">
        <v>730</v>
      </c>
      <c r="R48" s="109" t="s">
        <v>731</v>
      </c>
      <c r="S48" s="109" t="s">
        <v>732</v>
      </c>
      <c r="T48" s="109" t="s">
        <v>733</v>
      </c>
      <c r="U48" s="109" t="s">
        <v>734</v>
      </c>
      <c r="V48" s="109" t="s">
        <v>735</v>
      </c>
      <c r="W48" s="29"/>
      <c r="X48"/>
      <c r="Y48">
        <f t="shared" ca="1" si="0"/>
        <v>0.30463596551228</v>
      </c>
    </row>
    <row r="49" spans="1:25" ht="15" customHeight="1" x14ac:dyDescent="0.25">
      <c r="A49" s="104">
        <v>31</v>
      </c>
      <c r="B49" s="115"/>
      <c r="C49" s="29"/>
      <c r="D49" s="113"/>
      <c r="E49" s="113"/>
      <c r="F49" s="111"/>
      <c r="M49" s="105">
        <v>31</v>
      </c>
      <c r="N49" s="109" t="s">
        <v>736</v>
      </c>
      <c r="O49" s="109" t="s">
        <v>737</v>
      </c>
      <c r="P49" s="109" t="s">
        <v>738</v>
      </c>
      <c r="Q49" s="109" t="s">
        <v>739</v>
      </c>
      <c r="R49" s="109" t="s">
        <v>740</v>
      </c>
      <c r="S49" s="109" t="s">
        <v>741</v>
      </c>
      <c r="T49" s="109" t="s">
        <v>742</v>
      </c>
      <c r="U49" s="109" t="s">
        <v>743</v>
      </c>
      <c r="V49" s="109" t="s">
        <v>744</v>
      </c>
      <c r="W49" s="110"/>
      <c r="X49"/>
      <c r="Y49">
        <f t="shared" ca="1" si="0"/>
        <v>0.74477309342341247</v>
      </c>
    </row>
    <row r="50" spans="1:25" ht="15" customHeight="1" x14ac:dyDescent="0.25">
      <c r="A50" s="104">
        <v>32</v>
      </c>
      <c r="B50" s="115"/>
      <c r="C50" s="29"/>
      <c r="D50" s="113"/>
      <c r="E50" s="113"/>
      <c r="F50" s="111"/>
      <c r="M50" s="105">
        <v>32</v>
      </c>
      <c r="N50" s="109" t="s">
        <v>745</v>
      </c>
      <c r="O50" s="109" t="s">
        <v>746</v>
      </c>
      <c r="P50" s="109" t="s">
        <v>747</v>
      </c>
      <c r="Q50" s="109" t="s">
        <v>748</v>
      </c>
      <c r="R50" s="109" t="s">
        <v>749</v>
      </c>
      <c r="S50" s="109" t="s">
        <v>750</v>
      </c>
      <c r="T50" s="109" t="s">
        <v>751</v>
      </c>
      <c r="U50" s="109" t="s">
        <v>752</v>
      </c>
      <c r="V50" s="109" t="s">
        <v>753</v>
      </c>
      <c r="W50" s="29"/>
      <c r="X50"/>
      <c r="Y50">
        <f t="shared" ca="1" si="0"/>
        <v>0.3926968802041042</v>
      </c>
    </row>
    <row r="51" spans="1:25" ht="15" customHeight="1" x14ac:dyDescent="0.25">
      <c r="A51" s="104">
        <v>33</v>
      </c>
      <c r="B51" s="115"/>
      <c r="C51" s="29"/>
      <c r="D51" s="113"/>
      <c r="E51" s="113"/>
      <c r="F51" s="111"/>
      <c r="M51" s="105">
        <v>33</v>
      </c>
      <c r="N51" s="109" t="s">
        <v>754</v>
      </c>
      <c r="O51" s="109" t="s">
        <v>755</v>
      </c>
      <c r="P51" s="109" t="s">
        <v>756</v>
      </c>
      <c r="Q51" s="109" t="s">
        <v>757</v>
      </c>
      <c r="R51" s="109" t="s">
        <v>758</v>
      </c>
      <c r="S51" s="109" t="s">
        <v>759</v>
      </c>
      <c r="T51" s="109" t="s">
        <v>760</v>
      </c>
      <c r="U51" s="109" t="s">
        <v>761</v>
      </c>
      <c r="V51" s="109" t="s">
        <v>762</v>
      </c>
      <c r="W51" s="29"/>
      <c r="X51"/>
      <c r="Y51">
        <f t="shared" ca="1" si="0"/>
        <v>0.46062734428890784</v>
      </c>
    </row>
    <row r="52" spans="1:25" ht="15" customHeight="1" x14ac:dyDescent="0.25">
      <c r="A52" s="104">
        <v>34</v>
      </c>
      <c r="B52" s="115"/>
      <c r="C52" s="29"/>
      <c r="D52" s="113"/>
      <c r="E52" s="113"/>
      <c r="F52" s="111"/>
      <c r="M52" s="105">
        <v>34</v>
      </c>
      <c r="N52" s="109" t="s">
        <v>763</v>
      </c>
      <c r="O52" s="109" t="s">
        <v>764</v>
      </c>
      <c r="P52" s="109" t="s">
        <v>765</v>
      </c>
      <c r="Q52" s="109" t="s">
        <v>766</v>
      </c>
      <c r="R52" s="109" t="s">
        <v>767</v>
      </c>
      <c r="S52" s="109" t="s">
        <v>768</v>
      </c>
      <c r="T52" s="109" t="s">
        <v>769</v>
      </c>
      <c r="U52" s="109" t="s">
        <v>770</v>
      </c>
      <c r="V52" s="109" t="s">
        <v>771</v>
      </c>
      <c r="W52" s="29"/>
      <c r="X52"/>
      <c r="Y52">
        <f t="shared" ca="1" si="0"/>
        <v>0.34701736789334081</v>
      </c>
    </row>
    <row r="53" spans="1:25" ht="15" customHeight="1" x14ac:dyDescent="0.25">
      <c r="A53" s="104">
        <v>35</v>
      </c>
      <c r="B53" s="115"/>
      <c r="C53" s="29"/>
      <c r="D53" s="113"/>
      <c r="E53" s="113"/>
      <c r="F53" s="111"/>
      <c r="M53" s="105">
        <v>35</v>
      </c>
      <c r="N53" s="109" t="s">
        <v>772</v>
      </c>
      <c r="O53" s="109" t="s">
        <v>773</v>
      </c>
      <c r="P53" s="109" t="s">
        <v>774</v>
      </c>
      <c r="Q53" s="109" t="s">
        <v>775</v>
      </c>
      <c r="R53" s="109" t="s">
        <v>776</v>
      </c>
      <c r="S53" s="109" t="s">
        <v>777</v>
      </c>
      <c r="T53" s="109" t="s">
        <v>778</v>
      </c>
      <c r="U53" s="109" t="s">
        <v>779</v>
      </c>
      <c r="V53" s="109" t="s">
        <v>780</v>
      </c>
      <c r="W53" s="29"/>
      <c r="X53"/>
      <c r="Y53">
        <f t="shared" ca="1" si="0"/>
        <v>0.78674573223618882</v>
      </c>
    </row>
    <row r="54" spans="1:25" ht="15" customHeight="1" x14ac:dyDescent="0.25">
      <c r="A54" s="104">
        <v>36</v>
      </c>
      <c r="B54" s="115"/>
      <c r="C54" s="29"/>
      <c r="D54" s="113"/>
      <c r="E54" s="113"/>
      <c r="F54" s="111"/>
      <c r="M54" s="105">
        <v>36</v>
      </c>
      <c r="N54" s="109" t="s">
        <v>781</v>
      </c>
      <c r="O54" s="109" t="s">
        <v>782</v>
      </c>
      <c r="P54" s="109" t="s">
        <v>783</v>
      </c>
      <c r="Q54" s="109" t="s">
        <v>784</v>
      </c>
      <c r="R54" s="109" t="s">
        <v>785</v>
      </c>
      <c r="S54" s="109" t="s">
        <v>786</v>
      </c>
      <c r="T54" s="109" t="s">
        <v>787</v>
      </c>
      <c r="U54" s="109" t="s">
        <v>788</v>
      </c>
      <c r="V54" s="109" t="s">
        <v>789</v>
      </c>
      <c r="W54" s="110"/>
      <c r="X54"/>
      <c r="Y54">
        <f t="shared" ca="1" si="0"/>
        <v>0.6977522188999814</v>
      </c>
    </row>
    <row r="55" spans="1:25" ht="15" customHeight="1" x14ac:dyDescent="0.25">
      <c r="A55" s="104">
        <v>37</v>
      </c>
      <c r="B55" s="115"/>
      <c r="C55" s="29"/>
      <c r="D55" s="113"/>
      <c r="E55" s="113"/>
      <c r="F55" s="111"/>
      <c r="M55" s="105">
        <v>37</v>
      </c>
      <c r="N55" s="109" t="s">
        <v>790</v>
      </c>
      <c r="O55" s="109" t="s">
        <v>791</v>
      </c>
      <c r="P55" s="109" t="s">
        <v>792</v>
      </c>
      <c r="Q55" s="109" t="s">
        <v>793</v>
      </c>
      <c r="R55" s="109" t="s">
        <v>794</v>
      </c>
      <c r="S55" s="109" t="s">
        <v>795</v>
      </c>
      <c r="T55" s="109" t="s">
        <v>796</v>
      </c>
      <c r="U55" s="109" t="s">
        <v>797</v>
      </c>
      <c r="V55" s="109" t="s">
        <v>798</v>
      </c>
      <c r="W55" s="29"/>
      <c r="X55"/>
      <c r="Y55">
        <f t="shared" ca="1" si="0"/>
        <v>0.31800769200437617</v>
      </c>
    </row>
    <row r="56" spans="1:25" ht="15" customHeight="1" x14ac:dyDescent="0.25">
      <c r="A56" s="104">
        <v>38</v>
      </c>
      <c r="B56" s="115"/>
      <c r="C56" s="29"/>
      <c r="D56" s="113"/>
      <c r="E56" s="113"/>
      <c r="F56" s="111"/>
      <c r="M56" s="105">
        <v>38</v>
      </c>
      <c r="N56" s="109" t="s">
        <v>799</v>
      </c>
      <c r="O56" s="109" t="s">
        <v>800</v>
      </c>
      <c r="P56" s="109" t="s">
        <v>801</v>
      </c>
      <c r="Q56" s="109" t="s">
        <v>802</v>
      </c>
      <c r="R56" s="109" t="s">
        <v>803</v>
      </c>
      <c r="S56" s="109" t="s">
        <v>804</v>
      </c>
      <c r="T56" s="109" t="s">
        <v>805</v>
      </c>
      <c r="U56" s="109" t="s">
        <v>806</v>
      </c>
      <c r="V56" s="109" t="s">
        <v>807</v>
      </c>
      <c r="W56" s="29"/>
      <c r="X56"/>
      <c r="Y56">
        <f t="shared" ca="1" si="0"/>
        <v>0.3178045576652696</v>
      </c>
    </row>
    <row r="57" spans="1:25" ht="15" customHeight="1" x14ac:dyDescent="0.25">
      <c r="A57" s="104">
        <v>39</v>
      </c>
      <c r="B57" s="115"/>
      <c r="C57" s="29"/>
      <c r="D57" s="113"/>
      <c r="E57" s="113"/>
      <c r="F57" s="111"/>
      <c r="M57" s="105">
        <v>39</v>
      </c>
      <c r="N57" s="109" t="s">
        <v>808</v>
      </c>
      <c r="O57" s="109" t="s">
        <v>809</v>
      </c>
      <c r="P57" s="109" t="s">
        <v>810</v>
      </c>
      <c r="Q57" s="109" t="s">
        <v>811</v>
      </c>
      <c r="R57" s="109" t="s">
        <v>812</v>
      </c>
      <c r="S57" s="109" t="s">
        <v>813</v>
      </c>
      <c r="T57" s="109" t="s">
        <v>814</v>
      </c>
      <c r="U57" s="109" t="s">
        <v>815</v>
      </c>
      <c r="V57" s="109" t="s">
        <v>816</v>
      </c>
      <c r="W57" s="110"/>
      <c r="X57"/>
      <c r="Y57">
        <f t="shared" ca="1" si="0"/>
        <v>0.60399829624165413</v>
      </c>
    </row>
    <row r="58" spans="1:25" ht="15" customHeight="1" x14ac:dyDescent="0.25">
      <c r="A58" s="104">
        <v>40</v>
      </c>
      <c r="B58" s="115"/>
      <c r="C58" s="29"/>
      <c r="D58" s="113"/>
      <c r="E58" s="113"/>
      <c r="F58" s="111"/>
      <c r="M58" s="105">
        <v>40</v>
      </c>
      <c r="N58" s="109" t="s">
        <v>817</v>
      </c>
      <c r="O58" s="109" t="s">
        <v>818</v>
      </c>
      <c r="P58" s="109" t="s">
        <v>819</v>
      </c>
      <c r="Q58" s="109" t="s">
        <v>820</v>
      </c>
      <c r="R58" s="109" t="s">
        <v>821</v>
      </c>
      <c r="S58" s="109" t="s">
        <v>822</v>
      </c>
      <c r="T58" s="109" t="s">
        <v>823</v>
      </c>
      <c r="U58" s="109" t="s">
        <v>824</v>
      </c>
      <c r="V58" s="109" t="s">
        <v>825</v>
      </c>
      <c r="W58" s="29"/>
      <c r="X58"/>
      <c r="Y58">
        <f t="shared" ca="1" si="0"/>
        <v>0.86349364125566097</v>
      </c>
    </row>
    <row r="59" spans="1:25" ht="15" customHeight="1" x14ac:dyDescent="0.25">
      <c r="A59" s="104">
        <v>41</v>
      </c>
      <c r="B59" s="115"/>
      <c r="C59" s="29"/>
      <c r="D59" s="113"/>
      <c r="E59" s="113"/>
      <c r="F59" s="111"/>
      <c r="M59" s="105">
        <v>41</v>
      </c>
      <c r="N59" s="109" t="s">
        <v>826</v>
      </c>
      <c r="O59" s="109" t="s">
        <v>827</v>
      </c>
      <c r="P59" s="109" t="s">
        <v>828</v>
      </c>
      <c r="Q59" s="109" t="s">
        <v>829</v>
      </c>
      <c r="R59" s="109" t="s">
        <v>830</v>
      </c>
      <c r="S59" s="109" t="s">
        <v>831</v>
      </c>
      <c r="T59" s="109" t="s">
        <v>832</v>
      </c>
      <c r="U59" s="109" t="s">
        <v>833</v>
      </c>
      <c r="V59" s="109" t="s">
        <v>834</v>
      </c>
      <c r="W59" s="29"/>
      <c r="X59"/>
      <c r="Y59">
        <f t="shared" ca="1" si="0"/>
        <v>0.37132404669903951</v>
      </c>
    </row>
    <row r="60" spans="1:25" ht="15" customHeight="1" x14ac:dyDescent="0.25">
      <c r="A60" s="104">
        <v>42</v>
      </c>
      <c r="B60" s="115"/>
      <c r="C60" s="29"/>
      <c r="D60" s="113"/>
      <c r="E60" s="113"/>
      <c r="F60" s="111"/>
      <c r="M60" s="105">
        <v>42</v>
      </c>
      <c r="N60" s="109" t="s">
        <v>835</v>
      </c>
      <c r="O60" s="109" t="s">
        <v>836</v>
      </c>
      <c r="P60" s="109" t="s">
        <v>837</v>
      </c>
      <c r="Q60" s="109" t="s">
        <v>838</v>
      </c>
      <c r="R60" s="109" t="s">
        <v>839</v>
      </c>
      <c r="S60" s="109" t="s">
        <v>840</v>
      </c>
      <c r="T60" s="109" t="s">
        <v>841</v>
      </c>
      <c r="U60" s="109" t="s">
        <v>842</v>
      </c>
      <c r="V60" s="109" t="s">
        <v>843</v>
      </c>
      <c r="W60" s="29"/>
      <c r="X60"/>
      <c r="Y60">
        <f t="shared" ca="1" si="0"/>
        <v>0.8165452204924879</v>
      </c>
    </row>
    <row r="61" spans="1:25" ht="15" customHeight="1" x14ac:dyDescent="0.25">
      <c r="A61" s="104">
        <v>43</v>
      </c>
      <c r="B61" s="115"/>
      <c r="C61" s="29"/>
      <c r="D61" s="113"/>
      <c r="E61" s="113"/>
      <c r="F61" s="111"/>
      <c r="M61" s="105">
        <v>43</v>
      </c>
      <c r="N61" s="109" t="s">
        <v>844</v>
      </c>
      <c r="O61" s="109" t="s">
        <v>845</v>
      </c>
      <c r="P61" s="109" t="s">
        <v>846</v>
      </c>
      <c r="Q61" s="109" t="s">
        <v>847</v>
      </c>
      <c r="R61" s="109" t="s">
        <v>848</v>
      </c>
      <c r="S61" s="109" t="s">
        <v>849</v>
      </c>
      <c r="T61" s="109" t="s">
        <v>850</v>
      </c>
      <c r="U61" s="109" t="s">
        <v>851</v>
      </c>
      <c r="V61" s="109" t="s">
        <v>852</v>
      </c>
      <c r="W61" s="106"/>
      <c r="X61"/>
      <c r="Y61">
        <f t="shared" ca="1" si="0"/>
        <v>0.55360750173262485</v>
      </c>
    </row>
    <row r="62" spans="1:25" ht="15" customHeight="1" x14ac:dyDescent="0.25">
      <c r="A62" s="104">
        <v>44</v>
      </c>
      <c r="B62" s="115"/>
      <c r="C62" s="29"/>
      <c r="D62" s="113"/>
      <c r="E62" s="113"/>
      <c r="F62" s="111"/>
      <c r="M62" s="105">
        <v>44</v>
      </c>
      <c r="N62" s="109" t="s">
        <v>853</v>
      </c>
      <c r="O62" s="109" t="s">
        <v>854</v>
      </c>
      <c r="P62" s="109" t="s">
        <v>855</v>
      </c>
      <c r="Q62" s="109" t="s">
        <v>856</v>
      </c>
      <c r="R62" s="109" t="s">
        <v>857</v>
      </c>
      <c r="S62" s="109" t="s">
        <v>858</v>
      </c>
      <c r="T62" s="109" t="s">
        <v>859</v>
      </c>
      <c r="U62" s="109" t="s">
        <v>860</v>
      </c>
      <c r="V62" s="109" t="s">
        <v>861</v>
      </c>
      <c r="W62" s="110"/>
      <c r="X62"/>
      <c r="Y62">
        <f t="shared" ca="1" si="0"/>
        <v>0.30338350718984952</v>
      </c>
    </row>
    <row r="63" spans="1:25" ht="15" customHeight="1" x14ac:dyDescent="0.25">
      <c r="A63" s="104">
        <v>45</v>
      </c>
      <c r="B63" s="115"/>
      <c r="C63" s="29"/>
      <c r="D63" s="113"/>
      <c r="E63" s="113"/>
      <c r="F63" s="111"/>
      <c r="M63" s="105">
        <v>45</v>
      </c>
      <c r="N63" s="109" t="s">
        <v>862</v>
      </c>
      <c r="O63" s="109" t="s">
        <v>863</v>
      </c>
      <c r="P63" s="109" t="s">
        <v>864</v>
      </c>
      <c r="Q63" s="109" t="s">
        <v>865</v>
      </c>
      <c r="R63" s="109" t="s">
        <v>866</v>
      </c>
      <c r="S63" s="109" t="s">
        <v>867</v>
      </c>
      <c r="T63" s="109" t="s">
        <v>868</v>
      </c>
      <c r="U63" s="109" t="s">
        <v>869</v>
      </c>
      <c r="V63" s="109" t="s">
        <v>870</v>
      </c>
      <c r="W63" s="29"/>
      <c r="X63"/>
      <c r="Y63">
        <f t="shared" ca="1" si="0"/>
        <v>0.84757048785075717</v>
      </c>
    </row>
    <row r="64" spans="1:25" ht="13.5" customHeight="1" x14ac:dyDescent="0.25">
      <c r="A64" s="104">
        <v>46</v>
      </c>
      <c r="B64" s="29"/>
      <c r="C64" s="29"/>
      <c r="D64" s="29"/>
      <c r="E64" s="29"/>
      <c r="F64" s="29"/>
      <c r="M64" s="105">
        <v>46</v>
      </c>
      <c r="N64" s="109" t="s">
        <v>871</v>
      </c>
      <c r="O64" s="109" t="s">
        <v>872</v>
      </c>
      <c r="P64" s="109" t="s">
        <v>873</v>
      </c>
      <c r="Q64" s="109" t="s">
        <v>874</v>
      </c>
      <c r="R64" s="109" t="s">
        <v>875</v>
      </c>
      <c r="S64" s="109" t="s">
        <v>876</v>
      </c>
      <c r="T64" s="109" t="s">
        <v>877</v>
      </c>
      <c r="U64" s="109" t="s">
        <v>878</v>
      </c>
      <c r="V64" s="109" t="s">
        <v>879</v>
      </c>
      <c r="W64" s="110"/>
      <c r="X64"/>
      <c r="Y64">
        <f t="shared" ca="1" si="0"/>
        <v>0.53605504982924546</v>
      </c>
    </row>
    <row r="65" spans="1:25" ht="13.5" customHeight="1" x14ac:dyDescent="0.25">
      <c r="A65" s="104">
        <v>47</v>
      </c>
      <c r="B65" s="29"/>
      <c r="C65" s="29"/>
      <c r="D65" s="29"/>
      <c r="E65" s="29"/>
      <c r="F65" s="29"/>
      <c r="M65" s="105">
        <v>47</v>
      </c>
      <c r="N65" s="109" t="s">
        <v>880</v>
      </c>
      <c r="O65" s="109" t="s">
        <v>881</v>
      </c>
      <c r="P65" s="109" t="s">
        <v>882</v>
      </c>
      <c r="Q65" s="109" t="s">
        <v>883</v>
      </c>
      <c r="R65" s="109" t="s">
        <v>884</v>
      </c>
      <c r="S65" s="109" t="s">
        <v>885</v>
      </c>
      <c r="T65" s="109" t="s">
        <v>886</v>
      </c>
      <c r="U65" s="109" t="s">
        <v>887</v>
      </c>
      <c r="V65" s="109" t="s">
        <v>888</v>
      </c>
      <c r="W65" s="29"/>
      <c r="X65"/>
      <c r="Y65">
        <f t="shared" ca="1" si="0"/>
        <v>0.87027246090963983</v>
      </c>
    </row>
    <row r="66" spans="1:25" ht="13.5" customHeight="1" x14ac:dyDescent="0.25">
      <c r="A66" s="104">
        <v>48</v>
      </c>
      <c r="B66" s="29"/>
      <c r="C66" s="29"/>
      <c r="D66" s="29"/>
      <c r="E66" s="29"/>
      <c r="F66" s="29"/>
      <c r="M66" s="105">
        <v>48</v>
      </c>
      <c r="N66" s="109" t="s">
        <v>889</v>
      </c>
      <c r="O66" s="109" t="s">
        <v>890</v>
      </c>
      <c r="P66" s="109" t="s">
        <v>891</v>
      </c>
      <c r="Q66" s="109" t="s">
        <v>892</v>
      </c>
      <c r="R66" s="109" t="s">
        <v>893</v>
      </c>
      <c r="S66" s="109" t="s">
        <v>894</v>
      </c>
      <c r="T66" s="109" t="s">
        <v>895</v>
      </c>
      <c r="U66" s="109" t="s">
        <v>896</v>
      </c>
      <c r="V66" s="109" t="s">
        <v>897</v>
      </c>
      <c r="W66" s="29"/>
      <c r="X66"/>
      <c r="Y66">
        <f t="shared" ca="1" si="0"/>
        <v>0.64833327310842781</v>
      </c>
    </row>
    <row r="67" spans="1:25" ht="13.5" customHeight="1" x14ac:dyDescent="0.25">
      <c r="A67" s="104">
        <v>49</v>
      </c>
      <c r="B67" s="29"/>
      <c r="C67" s="29"/>
      <c r="D67" s="29"/>
      <c r="E67" s="29"/>
      <c r="F67" s="29"/>
      <c r="M67" s="105">
        <v>49</v>
      </c>
      <c r="N67" s="109" t="s">
        <v>898</v>
      </c>
      <c r="O67" s="109" t="s">
        <v>899</v>
      </c>
      <c r="P67" s="109" t="s">
        <v>900</v>
      </c>
      <c r="Q67" s="109" t="s">
        <v>901</v>
      </c>
      <c r="R67" s="109" t="s">
        <v>902</v>
      </c>
      <c r="S67" s="109" t="s">
        <v>903</v>
      </c>
      <c r="T67" s="109" t="s">
        <v>904</v>
      </c>
      <c r="U67" s="109" t="s">
        <v>905</v>
      </c>
      <c r="V67" s="109" t="s">
        <v>906</v>
      </c>
      <c r="W67" s="29"/>
      <c r="X67"/>
      <c r="Y67">
        <f t="shared" ca="1" si="0"/>
        <v>0.72942219889600179</v>
      </c>
    </row>
    <row r="68" spans="1:25" ht="13.5" customHeight="1" x14ac:dyDescent="0.25">
      <c r="A68" s="104">
        <v>50</v>
      </c>
      <c r="B68" s="29"/>
      <c r="C68" s="29"/>
      <c r="D68" s="29"/>
      <c r="E68" s="29"/>
      <c r="F68" s="29"/>
      <c r="M68" s="105">
        <v>50</v>
      </c>
      <c r="N68" s="109" t="s">
        <v>907</v>
      </c>
      <c r="O68" s="109" t="s">
        <v>908</v>
      </c>
      <c r="P68" s="109" t="s">
        <v>909</v>
      </c>
      <c r="Q68" s="109" t="s">
        <v>910</v>
      </c>
      <c r="R68" s="109" t="s">
        <v>911</v>
      </c>
      <c r="S68" s="109" t="s">
        <v>912</v>
      </c>
      <c r="T68" s="109" t="s">
        <v>913</v>
      </c>
      <c r="U68" s="109" t="s">
        <v>914</v>
      </c>
      <c r="V68" s="109" t="s">
        <v>915</v>
      </c>
      <c r="W68" s="29"/>
      <c r="X68"/>
      <c r="Y68">
        <f t="shared" ca="1" si="0"/>
        <v>0.69945827777363889</v>
      </c>
    </row>
    <row r="69" spans="1:25" ht="13.5" customHeight="1" x14ac:dyDescent="0.25">
      <c r="A69" s="104">
        <v>51</v>
      </c>
      <c r="B69" s="29"/>
      <c r="C69" s="29"/>
      <c r="D69" s="29"/>
      <c r="E69" s="29"/>
      <c r="F69" s="29"/>
      <c r="M69" s="105">
        <v>51</v>
      </c>
      <c r="N69" s="109" t="s">
        <v>916</v>
      </c>
      <c r="O69" s="109" t="s">
        <v>917</v>
      </c>
      <c r="P69" s="109" t="s">
        <v>918</v>
      </c>
      <c r="Q69" s="109" t="s">
        <v>919</v>
      </c>
      <c r="R69" s="109" t="s">
        <v>920</v>
      </c>
      <c r="S69" s="109" t="s">
        <v>921</v>
      </c>
      <c r="T69" s="109" t="s">
        <v>922</v>
      </c>
      <c r="U69" s="109" t="s">
        <v>923</v>
      </c>
      <c r="V69" s="109" t="s">
        <v>924</v>
      </c>
      <c r="W69" s="29"/>
      <c r="X69"/>
      <c r="Y69">
        <f t="shared" ca="1" si="0"/>
        <v>0.75884665740258883</v>
      </c>
    </row>
    <row r="70" spans="1:25" ht="13.5" customHeight="1" x14ac:dyDescent="0.25">
      <c r="A70" s="104">
        <v>52</v>
      </c>
      <c r="B70" s="29"/>
      <c r="C70" s="29"/>
      <c r="D70" s="29"/>
      <c r="E70" s="29"/>
      <c r="F70" s="29"/>
      <c r="M70" s="105">
        <v>52</v>
      </c>
      <c r="N70" s="109" t="s">
        <v>925</v>
      </c>
      <c r="O70" s="109" t="s">
        <v>926</v>
      </c>
      <c r="P70" s="109" t="s">
        <v>927</v>
      </c>
      <c r="Q70" s="109" t="s">
        <v>928</v>
      </c>
      <c r="R70" s="109" t="s">
        <v>929</v>
      </c>
      <c r="S70" s="109" t="s">
        <v>930</v>
      </c>
      <c r="T70" s="109" t="s">
        <v>931</v>
      </c>
      <c r="U70" s="109" t="s">
        <v>932</v>
      </c>
      <c r="V70" s="109" t="s">
        <v>933</v>
      </c>
      <c r="W70" s="29"/>
      <c r="X70"/>
      <c r="Y70">
        <f t="shared" ca="1" si="0"/>
        <v>0.35847768568469507</v>
      </c>
    </row>
    <row r="71" spans="1:25" ht="13.5" customHeight="1" x14ac:dyDescent="0.25">
      <c r="A71" s="104">
        <v>53</v>
      </c>
      <c r="B71" s="29"/>
      <c r="C71" s="29"/>
      <c r="D71" s="29"/>
      <c r="E71" s="29"/>
      <c r="F71" s="29"/>
      <c r="M71" s="105">
        <v>53</v>
      </c>
      <c r="N71" s="109" t="s">
        <v>934</v>
      </c>
      <c r="O71" s="109" t="s">
        <v>935</v>
      </c>
      <c r="P71" s="109" t="s">
        <v>936</v>
      </c>
      <c r="Q71" s="109" t="s">
        <v>937</v>
      </c>
      <c r="R71" s="109" t="s">
        <v>938</v>
      </c>
      <c r="S71" s="109" t="s">
        <v>939</v>
      </c>
      <c r="T71" s="109" t="s">
        <v>940</v>
      </c>
      <c r="U71" s="109" t="s">
        <v>941</v>
      </c>
      <c r="V71" s="109" t="s">
        <v>942</v>
      </c>
      <c r="W71" s="110"/>
      <c r="X71"/>
      <c r="Y71">
        <f t="shared" ca="1" si="0"/>
        <v>0.94310618867821849</v>
      </c>
    </row>
    <row r="72" spans="1:25" ht="13.5" customHeight="1" x14ac:dyDescent="0.25">
      <c r="A72" s="104">
        <v>54</v>
      </c>
      <c r="B72" s="29"/>
      <c r="C72" s="29"/>
      <c r="D72" s="29"/>
      <c r="E72" s="29"/>
      <c r="F72" s="29"/>
      <c r="M72" s="105">
        <v>54</v>
      </c>
      <c r="N72" s="109" t="s">
        <v>943</v>
      </c>
      <c r="O72" s="109" t="s">
        <v>944</v>
      </c>
      <c r="P72" s="109" t="s">
        <v>945</v>
      </c>
      <c r="Q72" s="109" t="s">
        <v>946</v>
      </c>
      <c r="R72" s="109" t="s">
        <v>947</v>
      </c>
      <c r="S72" s="109" t="s">
        <v>948</v>
      </c>
      <c r="T72" s="109" t="s">
        <v>949</v>
      </c>
      <c r="U72" s="109" t="s">
        <v>950</v>
      </c>
      <c r="V72" s="109" t="s">
        <v>951</v>
      </c>
      <c r="W72" s="110"/>
      <c r="X72"/>
      <c r="Y72">
        <f t="shared" ca="1" si="0"/>
        <v>0.17224994269491545</v>
      </c>
    </row>
    <row r="73" spans="1:25" ht="13.5" customHeight="1" x14ac:dyDescent="0.25">
      <c r="A73" s="104">
        <v>55</v>
      </c>
      <c r="B73" s="29"/>
      <c r="C73" s="29"/>
      <c r="D73" s="29"/>
      <c r="E73" s="29"/>
      <c r="F73" s="29"/>
      <c r="M73" s="105">
        <v>55</v>
      </c>
      <c r="N73" s="109" t="s">
        <v>952</v>
      </c>
      <c r="O73" s="109" t="s">
        <v>953</v>
      </c>
      <c r="P73" s="109" t="s">
        <v>954</v>
      </c>
      <c r="Q73" s="109" t="s">
        <v>955</v>
      </c>
      <c r="R73" s="109" t="s">
        <v>956</v>
      </c>
      <c r="S73" s="109" t="s">
        <v>957</v>
      </c>
      <c r="T73" s="109" t="s">
        <v>958</v>
      </c>
      <c r="U73" s="109" t="s">
        <v>959</v>
      </c>
      <c r="V73" s="109" t="s">
        <v>960</v>
      </c>
      <c r="W73" s="110"/>
      <c r="X73"/>
      <c r="Y73">
        <f t="shared" ca="1" si="0"/>
        <v>0.57660653083476698</v>
      </c>
    </row>
    <row r="74" spans="1:25" ht="13.5" customHeight="1" x14ac:dyDescent="0.25">
      <c r="A74" s="104">
        <v>56</v>
      </c>
      <c r="B74" s="29"/>
      <c r="C74" s="29"/>
      <c r="D74" s="29"/>
      <c r="E74" s="29"/>
      <c r="F74" s="29"/>
      <c r="M74" s="105">
        <v>56</v>
      </c>
      <c r="N74" s="109" t="s">
        <v>961</v>
      </c>
      <c r="O74" s="109" t="s">
        <v>962</v>
      </c>
      <c r="P74" s="109" t="s">
        <v>963</v>
      </c>
      <c r="Q74" s="109" t="s">
        <v>964</v>
      </c>
      <c r="R74" s="109" t="s">
        <v>965</v>
      </c>
      <c r="S74" s="109" t="s">
        <v>966</v>
      </c>
      <c r="T74" s="109" t="s">
        <v>967</v>
      </c>
      <c r="U74" s="109" t="s">
        <v>968</v>
      </c>
      <c r="V74" s="109" t="s">
        <v>969</v>
      </c>
      <c r="W74" s="110"/>
      <c r="X74"/>
      <c r="Y74">
        <f t="shared" ca="1" si="0"/>
        <v>0.80605358354679524</v>
      </c>
    </row>
    <row r="75" spans="1:25" ht="13.5" customHeight="1" x14ac:dyDescent="0.25">
      <c r="A75" s="104">
        <v>57</v>
      </c>
      <c r="B75" s="29"/>
      <c r="C75" s="29"/>
      <c r="D75" s="29"/>
      <c r="E75" s="29"/>
      <c r="F75" s="29"/>
      <c r="M75" s="105">
        <v>57</v>
      </c>
      <c r="N75" s="109" t="s">
        <v>970</v>
      </c>
      <c r="O75" s="109" t="s">
        <v>971</v>
      </c>
      <c r="P75" s="109" t="s">
        <v>972</v>
      </c>
      <c r="Q75" s="109" t="s">
        <v>973</v>
      </c>
      <c r="R75" s="109" t="s">
        <v>974</v>
      </c>
      <c r="S75" s="109" t="s">
        <v>975</v>
      </c>
      <c r="T75" s="109" t="s">
        <v>976</v>
      </c>
      <c r="U75" s="109" t="s">
        <v>977</v>
      </c>
      <c r="V75" s="109" t="s">
        <v>978</v>
      </c>
      <c r="W75" s="110"/>
      <c r="X75"/>
      <c r="Y75">
        <f t="shared" ca="1" si="0"/>
        <v>0.30481042321621943</v>
      </c>
    </row>
    <row r="76" spans="1:25" ht="13.5" customHeight="1" x14ac:dyDescent="0.25">
      <c r="A76" s="104">
        <v>58</v>
      </c>
      <c r="B76" s="29"/>
      <c r="C76" s="29"/>
      <c r="D76" s="29"/>
      <c r="E76" s="29"/>
      <c r="F76" s="29"/>
      <c r="M76" s="105">
        <v>58</v>
      </c>
      <c r="N76" s="109" t="s">
        <v>979</v>
      </c>
      <c r="O76" s="109" t="s">
        <v>980</v>
      </c>
      <c r="P76" s="109" t="s">
        <v>981</v>
      </c>
      <c r="Q76" s="109" t="s">
        <v>982</v>
      </c>
      <c r="R76" s="109" t="s">
        <v>983</v>
      </c>
      <c r="S76" s="109" t="s">
        <v>984</v>
      </c>
      <c r="T76" s="109" t="s">
        <v>985</v>
      </c>
      <c r="U76" s="109" t="s">
        <v>986</v>
      </c>
      <c r="V76" s="109" t="s">
        <v>987</v>
      </c>
      <c r="W76" s="110"/>
      <c r="X76"/>
      <c r="Y76">
        <f t="shared" ca="1" si="0"/>
        <v>0.15684460831958347</v>
      </c>
    </row>
    <row r="77" spans="1:25" ht="13.5" customHeight="1" x14ac:dyDescent="0.25">
      <c r="A77" s="104">
        <v>59</v>
      </c>
      <c r="B77" s="29"/>
      <c r="C77" s="29"/>
      <c r="D77" s="29"/>
      <c r="E77" s="29"/>
      <c r="F77" s="29"/>
      <c r="M77" s="105">
        <v>59</v>
      </c>
      <c r="N77" s="109" t="s">
        <v>988</v>
      </c>
      <c r="O77" s="109" t="s">
        <v>989</v>
      </c>
      <c r="P77" s="109" t="s">
        <v>990</v>
      </c>
      <c r="Q77" s="109" t="s">
        <v>991</v>
      </c>
      <c r="R77" s="109" t="s">
        <v>992</v>
      </c>
      <c r="S77" s="109" t="s">
        <v>993</v>
      </c>
      <c r="T77" s="109" t="s">
        <v>994</v>
      </c>
      <c r="U77" s="109" t="s">
        <v>995</v>
      </c>
      <c r="V77" s="109" t="s">
        <v>996</v>
      </c>
      <c r="W77" s="110"/>
      <c r="X77"/>
      <c r="Y77">
        <f t="shared" ca="1" si="0"/>
        <v>0.54890738318356647</v>
      </c>
    </row>
    <row r="78" spans="1:25" ht="13.5" customHeight="1" x14ac:dyDescent="0.25">
      <c r="A78" s="104">
        <v>60</v>
      </c>
      <c r="B78" s="29"/>
      <c r="C78" s="29"/>
      <c r="D78" s="29"/>
      <c r="E78" s="29"/>
      <c r="F78" s="29"/>
      <c r="M78" s="105">
        <v>60</v>
      </c>
      <c r="N78" s="109" t="s">
        <v>997</v>
      </c>
      <c r="O78" s="109" t="s">
        <v>998</v>
      </c>
      <c r="P78" s="109" t="s">
        <v>999</v>
      </c>
      <c r="Q78" s="109" t="s">
        <v>1000</v>
      </c>
      <c r="R78" s="109" t="s">
        <v>1001</v>
      </c>
      <c r="S78" s="109" t="s">
        <v>1002</v>
      </c>
      <c r="T78" s="109" t="s">
        <v>1003</v>
      </c>
      <c r="U78" s="109" t="s">
        <v>1004</v>
      </c>
      <c r="V78" s="109" t="s">
        <v>1005</v>
      </c>
      <c r="W78" s="110"/>
      <c r="X78"/>
      <c r="Y78">
        <f t="shared" ca="1" si="0"/>
        <v>0.34766629936410431</v>
      </c>
    </row>
    <row r="79" spans="1:25" x14ac:dyDescent="0.25">
      <c r="G79" s="116"/>
      <c r="H79" s="117"/>
      <c r="I79" s="116"/>
      <c r="J79" s="116"/>
      <c r="K79" s="116"/>
      <c r="L79" s="92"/>
    </row>
    <row r="80" spans="1:25" x14ac:dyDescent="0.25">
      <c r="G80" s="118"/>
      <c r="H80" s="119"/>
      <c r="I80" s="118"/>
      <c r="J80" s="116"/>
      <c r="K80" s="116"/>
      <c r="L80" s="120"/>
      <c r="M80" s="1"/>
      <c r="P80" s="4"/>
      <c r="Q80" s="4"/>
    </row>
    <row r="81" spans="7:11" x14ac:dyDescent="0.25">
      <c r="G81" s="116"/>
      <c r="H81" s="117"/>
      <c r="I81" s="116"/>
      <c r="J81" s="116"/>
      <c r="K81" s="116"/>
    </row>
    <row r="82" spans="7:11" x14ac:dyDescent="0.25">
      <c r="G82" s="116"/>
      <c r="H82" s="117"/>
      <c r="I82" s="116"/>
      <c r="J82" s="116"/>
      <c r="K82" s="116"/>
    </row>
    <row r="83" spans="7:11" x14ac:dyDescent="0.25">
      <c r="G83" s="118"/>
      <c r="H83" s="119"/>
      <c r="I83" s="118"/>
      <c r="J83" s="116"/>
      <c r="K83" s="116"/>
    </row>
    <row r="84" spans="7:11" x14ac:dyDescent="0.25">
      <c r="G84" s="118"/>
      <c r="H84" s="119"/>
      <c r="I84" s="118"/>
      <c r="J84" s="116"/>
      <c r="K84" s="116"/>
    </row>
    <row r="85" spans="7:11" x14ac:dyDescent="0.25">
      <c r="G85" s="116"/>
      <c r="H85" s="117"/>
      <c r="I85" s="116"/>
      <c r="J85" s="116"/>
      <c r="K85" s="116"/>
    </row>
    <row r="86" spans="7:11" x14ac:dyDescent="0.25">
      <c r="G86" s="116"/>
      <c r="H86" s="117"/>
      <c r="I86" s="116"/>
      <c r="J86" s="116"/>
      <c r="K86" s="116"/>
    </row>
    <row r="87" spans="7:11" x14ac:dyDescent="0.25">
      <c r="G87" s="116"/>
      <c r="H87" s="117"/>
      <c r="I87" s="116"/>
      <c r="J87" s="116"/>
      <c r="K87" s="116"/>
    </row>
    <row r="88" spans="7:11" x14ac:dyDescent="0.25">
      <c r="G88" s="118"/>
      <c r="H88" s="119"/>
      <c r="I88" s="118"/>
      <c r="J88" s="116"/>
      <c r="K88" s="116"/>
    </row>
    <row r="89" spans="7:11" x14ac:dyDescent="0.25">
      <c r="G89" s="118"/>
      <c r="H89" s="119"/>
      <c r="I89" s="118"/>
      <c r="J89" s="116"/>
      <c r="K89" s="116"/>
    </row>
  </sheetData>
  <sheetProtection selectLockedCells="1" selectUnlockedCells="1"/>
  <pageMargins left="0.39374999999999999" right="0.2361111111111111" top="0.59027777777777779" bottom="0.59027777777777768" header="0.51180555555555551" footer="0.51180555555555551"/>
  <pageSetup paperSize="9" scale="95" firstPageNumber="0" orientation="portrait" horizontalDpi="300" verticalDpi="300" r:id="rId1"/>
  <headerFooter alignWithMargins="0">
    <oddFooter>&amp;L&amp;"Times New Roman,Обычный"&amp;7Mogul 5 MW Yahei. Krasnoe Ozero&amp;R&amp;"Times New Roman,Обычный"&amp;7Print Date: &amp;D, Time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6"/>
  <dimension ref="A1:CW204"/>
  <sheetViews>
    <sheetView tabSelected="1" topLeftCell="O78" workbookViewId="0">
      <selection activeCell="BR91" sqref="BR91"/>
    </sheetView>
  </sheetViews>
  <sheetFormatPr defaultColWidth="12" defaultRowHeight="13.2" x14ac:dyDescent="0.25"/>
  <cols>
    <col min="1" max="1" width="2.44140625" style="2" customWidth="1"/>
    <col min="2" max="2" width="3.88671875" style="2" customWidth="1"/>
    <col min="3" max="3" width="6.109375" style="2" customWidth="1"/>
    <col min="4" max="4" width="18.88671875" style="1" customWidth="1"/>
    <col min="5" max="5" width="4.109375" style="1" bestFit="1" customWidth="1"/>
    <col min="6" max="6" width="12.88671875" style="1" bestFit="1" customWidth="1"/>
    <col min="7" max="7" width="9.109375" style="1" bestFit="1" customWidth="1"/>
    <col min="8" max="10" width="12" style="1" customWidth="1"/>
    <col min="11" max="11" width="3.5546875" style="1" bestFit="1" customWidth="1"/>
    <col min="12" max="12" width="4.33203125" style="1" customWidth="1"/>
    <col min="13" max="13" width="4" style="1" customWidth="1"/>
    <col min="14" max="14" width="5.88671875" style="1" customWidth="1"/>
    <col min="15" max="15" width="4.5546875" style="121" customWidth="1"/>
    <col min="16" max="16" width="3.44140625" style="54" customWidth="1"/>
    <col min="17" max="17" width="2.88671875" style="1" customWidth="1"/>
    <col min="18" max="18" width="4" style="11" customWidth="1"/>
    <col min="19" max="19" width="2.88671875" style="11" customWidth="1"/>
    <col min="20" max="20" width="3.88671875" style="11" customWidth="1"/>
    <col min="21" max="21" width="5.33203125" style="11" customWidth="1"/>
    <col min="22" max="22" width="5" style="1" bestFit="1" customWidth="1"/>
    <col min="23" max="23" width="3.88671875" style="1" customWidth="1"/>
    <col min="24" max="24" width="4.33203125" style="1" customWidth="1"/>
    <col min="25" max="25" width="2.33203125" style="1" customWidth="1"/>
    <col min="26" max="26" width="2.33203125" style="2" customWidth="1"/>
    <col min="27" max="28" width="0" style="2" hidden="1" customWidth="1"/>
    <col min="29" max="29" width="0.5546875" customWidth="1"/>
    <col min="30" max="30" width="3" style="51" hidden="1" customWidth="1"/>
    <col min="31" max="31" width="3.88671875" style="51" hidden="1" customWidth="1"/>
    <col min="32" max="32" width="7.44140625" style="51" hidden="1" customWidth="1"/>
    <col min="33" max="33" width="19.88671875" style="51" hidden="1" customWidth="1"/>
    <col min="34" max="34" width="3.88671875" style="51" hidden="1" customWidth="1"/>
    <col min="35" max="35" width="4" style="51" hidden="1" customWidth="1"/>
    <col min="36" max="38" width="0" style="51" hidden="1" customWidth="1"/>
    <col min="39" max="40" width="3" style="51" hidden="1" customWidth="1"/>
    <col min="41" max="41" width="3.109375" style="51" hidden="1" customWidth="1"/>
    <col min="42" max="42" width="3.33203125" style="51" hidden="1" customWidth="1"/>
    <col min="43" max="43" width="4.5546875" style="51" hidden="1" customWidth="1"/>
    <col min="44" max="44" width="3.5546875" style="51" hidden="1" customWidth="1"/>
    <col min="45" max="45" width="3.33203125" style="51" hidden="1" customWidth="1"/>
    <col min="46" max="46" width="3.88671875" style="51" hidden="1" customWidth="1"/>
    <col min="47" max="47" width="2.88671875" style="51" hidden="1" customWidth="1"/>
    <col min="48" max="48" width="3.88671875" style="51" hidden="1" customWidth="1"/>
    <col min="49" max="49" width="4" style="51" hidden="1" customWidth="1"/>
    <col min="50" max="50" width="4.5546875" style="51" hidden="1" customWidth="1"/>
    <col min="51" max="51" width="3.88671875" style="51" hidden="1" customWidth="1"/>
    <col min="52" max="52" width="4.44140625" style="51" hidden="1" customWidth="1"/>
    <col min="53" max="53" width="2.88671875" style="51" hidden="1" customWidth="1"/>
    <col min="54" max="56" width="0" style="51" hidden="1" customWidth="1"/>
    <col min="57" max="57" width="0.44140625" style="51" customWidth="1"/>
    <col min="58" max="58" width="2.6640625" style="122" customWidth="1"/>
    <col min="59" max="59" width="3.33203125" style="1" customWidth="1"/>
    <col min="60" max="60" width="19" style="1" customWidth="1"/>
    <col min="61" max="61" width="3.33203125" style="1" customWidth="1"/>
    <col min="62" max="62" width="4" style="1" customWidth="1"/>
    <col min="63" max="66" width="0" style="1" hidden="1" customWidth="1"/>
    <col min="67" max="68" width="5.44140625" style="11" customWidth="1"/>
    <col min="69" max="69" width="4.44140625" style="53" customWidth="1"/>
    <col min="70" max="71" width="4.33203125" style="53" customWidth="1"/>
    <col min="72" max="72" width="5.109375" style="53" customWidth="1"/>
    <col min="73" max="73" width="6.109375" style="2" customWidth="1"/>
    <col min="74" max="74" width="6.44140625" style="2" customWidth="1"/>
    <col min="75" max="75" width="6.6640625" style="54" customWidth="1"/>
    <col min="76" max="76" width="4.44140625" style="54" customWidth="1"/>
    <col min="77" max="78" width="3.5546875" style="53" customWidth="1"/>
    <col min="79" max="79" width="3.6640625" style="53" customWidth="1"/>
    <col min="80" max="80" width="3.5546875" style="53" customWidth="1"/>
    <col min="81" max="81" width="4.33203125" style="29" customWidth="1"/>
    <col min="82" max="82" width="5" style="29" customWidth="1"/>
    <col min="83" max="83" width="5.109375" style="29" customWidth="1"/>
    <col min="84" max="84" width="4.33203125" style="29" customWidth="1"/>
    <col min="85" max="85" width="5" style="29" customWidth="1"/>
    <col min="86" max="86" width="5.109375" style="29" customWidth="1"/>
    <col min="87" max="87" width="5.109375" style="2" customWidth="1"/>
    <col min="88" max="88" width="7" style="2" customWidth="1"/>
    <col min="89" max="89" width="4.5546875" style="2" customWidth="1"/>
    <col min="90" max="90" width="4.44140625" style="2" customWidth="1"/>
    <col min="91" max="91" width="5" style="55" customWidth="1"/>
    <col min="92" max="16384" width="12" style="1"/>
  </cols>
  <sheetData>
    <row r="1" spans="1:101" ht="6" customHeight="1" x14ac:dyDescent="0.25">
      <c r="BG1" s="123" t="s">
        <v>306</v>
      </c>
      <c r="BH1" s="123"/>
      <c r="BI1" s="123"/>
      <c r="BJ1" s="123"/>
      <c r="BK1" s="123"/>
      <c r="BL1" s="123"/>
      <c r="BM1" s="123"/>
      <c r="BN1" s="123"/>
      <c r="BO1" s="124"/>
      <c r="BP1" s="124"/>
      <c r="BQ1" s="125"/>
      <c r="BR1" s="125"/>
      <c r="BS1" s="125"/>
      <c r="BT1" s="125"/>
    </row>
    <row r="2" spans="1:101" ht="4.5" customHeight="1" x14ac:dyDescent="0.25">
      <c r="BG2" s="123" t="s">
        <v>307</v>
      </c>
      <c r="BH2" s="123"/>
      <c r="BI2" s="123"/>
      <c r="BJ2" s="123"/>
      <c r="BK2" s="123"/>
      <c r="BL2" s="123"/>
      <c r="BM2" s="123"/>
      <c r="BN2" s="123"/>
      <c r="BO2" s="124"/>
      <c r="BP2" s="124"/>
      <c r="BQ2" s="125"/>
      <c r="BR2" s="125"/>
      <c r="BS2" s="126" t="s">
        <v>308</v>
      </c>
      <c r="BT2" s="125"/>
      <c r="CN2" s="127" t="s">
        <v>309</v>
      </c>
      <c r="CO2" s="128"/>
      <c r="CP2" s="128"/>
      <c r="CQ2" s="128"/>
      <c r="CR2" s="128"/>
      <c r="CS2" s="128"/>
      <c r="CT2" s="128"/>
      <c r="CU2" s="128"/>
      <c r="CV2" s="128"/>
      <c r="CW2" s="128"/>
    </row>
    <row r="3" spans="1:101" ht="3" customHeight="1" thickBot="1" x14ac:dyDescent="0.3">
      <c r="A3" s="56"/>
      <c r="B3" s="56"/>
      <c r="C3" s="56"/>
      <c r="D3" s="18"/>
      <c r="E3" s="18"/>
      <c r="F3" s="18"/>
      <c r="G3" s="18"/>
      <c r="H3" s="18"/>
      <c r="I3" s="18"/>
      <c r="J3" s="18"/>
      <c r="K3" s="18"/>
      <c r="L3" s="18"/>
      <c r="M3" s="18"/>
      <c r="N3" s="18"/>
      <c r="O3" s="129"/>
      <c r="P3" s="130"/>
      <c r="Q3" s="18"/>
      <c r="R3" s="131"/>
      <c r="S3" s="131"/>
      <c r="T3" s="131"/>
      <c r="U3" s="131"/>
      <c r="V3" s="18"/>
      <c r="W3" s="18"/>
      <c r="X3" s="18"/>
      <c r="Y3" s="18"/>
      <c r="Z3" s="56"/>
      <c r="AC3" s="132"/>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CN3" s="134" t="s">
        <v>310</v>
      </c>
      <c r="CO3" s="128"/>
      <c r="CP3" s="128"/>
      <c r="CQ3" s="128"/>
      <c r="CR3" s="128"/>
      <c r="CS3" s="128"/>
      <c r="CT3" s="128"/>
      <c r="CU3" s="128"/>
      <c r="CV3" s="128"/>
      <c r="CW3" s="128"/>
    </row>
    <row r="4" spans="1:101" ht="46.5" customHeight="1" x14ac:dyDescent="0.3">
      <c r="I4" s="22" t="str">
        <f>Сор_Р!F3</f>
        <v>ЧЕМПИОНАТ САНКТ-ПЕТЕРБУРГА</v>
      </c>
      <c r="V4" s="11"/>
      <c r="W4" s="11"/>
      <c r="X4" s="11"/>
      <c r="Z4" s="1"/>
      <c r="AA4" s="1"/>
      <c r="AN4" s="22" t="str">
        <f>Сор_Анг!F3</f>
        <v>FIS  FREESTYLE  EUROPA  CUP</v>
      </c>
      <c r="BH4" s="135" t="s">
        <v>311</v>
      </c>
      <c r="BS4" s="60"/>
      <c r="BT4" s="60"/>
      <c r="BV4" s="60"/>
      <c r="CN4" s="127" t="s">
        <v>312</v>
      </c>
      <c r="CO4" s="128"/>
      <c r="CP4" s="128"/>
      <c r="CQ4" s="128"/>
      <c r="CR4" s="128"/>
      <c r="CS4" s="128"/>
      <c r="CT4" s="128"/>
      <c r="CU4" s="128"/>
      <c r="CV4" s="128"/>
      <c r="CW4" s="128"/>
    </row>
    <row r="5" spans="1:101" ht="39" customHeight="1" x14ac:dyDescent="0.25">
      <c r="C5" s="64"/>
      <c r="I5" s="59" t="str">
        <f>Сор_Р!F4</f>
        <v>ГЛК "Красное Озеро", дер. Васильево, Приозерский р-н, Ленингадская обл., 01 апреля 2022г., 12:00</v>
      </c>
      <c r="U5" s="1"/>
      <c r="Z5" s="1"/>
      <c r="AA5" s="1"/>
      <c r="AB5" s="136"/>
      <c r="AN5" s="59" t="str">
        <f>Сор_Анг!F4</f>
        <v>Krasnoe Ozero, Leningrad region, RUS, Date, Time</v>
      </c>
      <c r="AW5" s="62" t="s">
        <v>241</v>
      </c>
      <c r="AY5" s="63" t="str">
        <f>Сор_Анг!F5</f>
        <v>Codex Number men</v>
      </c>
      <c r="BF5" s="137"/>
      <c r="BG5" s="138"/>
      <c r="BH5" s="138"/>
      <c r="BI5" s="138"/>
      <c r="BJ5" s="138"/>
      <c r="BK5" s="139"/>
      <c r="BL5" s="140"/>
      <c r="BM5" s="140"/>
      <c r="BN5" s="140"/>
      <c r="BO5" s="141"/>
      <c r="BP5" s="142"/>
      <c r="BQ5" s="143"/>
      <c r="BR5" s="143"/>
      <c r="BS5" s="143"/>
      <c r="BT5" s="144"/>
      <c r="BU5" s="145"/>
      <c r="BV5" s="145"/>
      <c r="BW5" s="146"/>
      <c r="BX5" s="146"/>
      <c r="BY5" s="143"/>
      <c r="BZ5" s="143"/>
      <c r="CA5" s="143"/>
      <c r="CB5" s="143"/>
      <c r="CC5" s="147"/>
      <c r="CD5" s="147"/>
      <c r="CE5" s="147"/>
      <c r="CF5" s="147"/>
      <c r="CG5" s="147"/>
      <c r="CH5" s="147"/>
      <c r="CI5" s="148"/>
      <c r="CJ5" s="149"/>
      <c r="CK5" s="150">
        <f>TIE!Q31</f>
        <v>3</v>
      </c>
      <c r="CN5" s="134" t="s">
        <v>313</v>
      </c>
      <c r="CO5" s="128"/>
      <c r="CP5" s="128"/>
      <c r="CQ5" s="128"/>
      <c r="CR5" s="128"/>
      <c r="CS5" s="128"/>
      <c r="CT5" s="128"/>
      <c r="CU5" s="128"/>
      <c r="CV5" s="128"/>
      <c r="CW5" s="128"/>
    </row>
    <row r="6" spans="1:101" ht="15" customHeight="1" thickBot="1" x14ac:dyDescent="0.3">
      <c r="A6" s="151"/>
      <c r="B6" s="56"/>
      <c r="C6" s="151"/>
      <c r="D6" s="151"/>
      <c r="E6" s="18"/>
      <c r="F6" s="18"/>
      <c r="G6" s="18"/>
      <c r="H6" s="603"/>
      <c r="I6" s="68" t="s">
        <v>1077</v>
      </c>
      <c r="J6" s="18"/>
      <c r="K6" s="18"/>
      <c r="L6" s="18"/>
      <c r="M6" s="603"/>
      <c r="N6" s="18"/>
      <c r="O6" s="129"/>
      <c r="P6" s="130"/>
      <c r="Q6" s="18"/>
      <c r="R6" s="131"/>
      <c r="S6" s="131"/>
      <c r="T6" s="131"/>
      <c r="U6" s="18"/>
      <c r="V6" s="18"/>
      <c r="W6" s="18"/>
      <c r="X6" s="18"/>
      <c r="Y6" s="18"/>
      <c r="Z6" s="18"/>
      <c r="AA6" s="21"/>
      <c r="AB6" s="152"/>
      <c r="AC6" s="132"/>
      <c r="AD6" s="133"/>
      <c r="AE6" s="133"/>
      <c r="AF6" s="133"/>
      <c r="AG6" s="133"/>
      <c r="AH6" s="133"/>
      <c r="AI6" s="133"/>
      <c r="AJ6" s="133"/>
      <c r="AK6" s="133"/>
      <c r="AL6" s="133"/>
      <c r="AM6" s="133"/>
      <c r="AN6" s="68" t="s">
        <v>240</v>
      </c>
      <c r="AO6" s="133"/>
      <c r="AP6" s="133"/>
      <c r="AQ6" s="133"/>
      <c r="AR6" s="133"/>
      <c r="AS6" s="133"/>
      <c r="AT6" s="133"/>
      <c r="AU6" s="133"/>
      <c r="AV6" s="133"/>
      <c r="AW6" s="133"/>
      <c r="AX6" s="133"/>
      <c r="AY6" s="133"/>
      <c r="AZ6" s="133"/>
      <c r="BA6" s="133"/>
      <c r="BB6" s="133"/>
      <c r="BC6" s="133"/>
      <c r="BD6" s="133"/>
      <c r="BE6" s="133"/>
      <c r="BF6" s="137"/>
      <c r="BG6" s="153"/>
      <c r="BH6" s="154"/>
      <c r="BI6" s="153"/>
      <c r="BJ6" s="155"/>
      <c r="BK6" s="139"/>
      <c r="BL6" s="140"/>
      <c r="BM6" s="140"/>
      <c r="BN6" s="140"/>
      <c r="BO6" s="141"/>
      <c r="BP6" s="142"/>
      <c r="BQ6" s="143"/>
      <c r="BR6" s="143"/>
      <c r="BS6" s="143"/>
      <c r="BT6" s="144"/>
      <c r="BU6" s="145"/>
      <c r="BV6" s="145"/>
      <c r="BW6" s="156"/>
      <c r="BX6" s="146"/>
      <c r="BY6" s="143"/>
      <c r="BZ6" s="143"/>
      <c r="CA6" s="143"/>
      <c r="CB6" s="143"/>
      <c r="CC6" s="147"/>
      <c r="CD6" s="147"/>
      <c r="CE6" s="147"/>
      <c r="CF6" s="147"/>
      <c r="CG6" s="147"/>
      <c r="CH6" s="147"/>
      <c r="CI6" s="148"/>
      <c r="CJ6" s="149"/>
      <c r="CK6" s="157"/>
      <c r="CN6" s="127" t="s">
        <v>314</v>
      </c>
      <c r="CO6" s="128"/>
      <c r="CP6" s="128"/>
      <c r="CQ6" s="128"/>
      <c r="CR6" s="128"/>
      <c r="CS6" s="128"/>
      <c r="CT6" s="128"/>
      <c r="CU6" s="128"/>
      <c r="CV6" s="128"/>
      <c r="CW6" s="128"/>
    </row>
    <row r="7" spans="1:101" ht="5.25" customHeight="1" x14ac:dyDescent="0.25">
      <c r="A7" s="71"/>
      <c r="B7" s="77"/>
      <c r="C7" s="158"/>
      <c r="D7" s="72"/>
      <c r="E7" s="72"/>
      <c r="F7" s="72"/>
      <c r="G7" s="72"/>
      <c r="H7" s="72"/>
      <c r="I7" s="72"/>
      <c r="J7" s="72"/>
      <c r="K7" s="72"/>
      <c r="L7" s="72"/>
      <c r="M7" s="159"/>
      <c r="N7" s="72"/>
      <c r="O7" s="160"/>
      <c r="P7" s="161"/>
      <c r="Q7" s="72"/>
      <c r="R7" s="162"/>
      <c r="S7" s="162"/>
      <c r="T7" s="162"/>
      <c r="U7" s="72"/>
      <c r="V7" s="72"/>
      <c r="W7" s="72"/>
      <c r="X7" s="72"/>
      <c r="Y7" s="72"/>
      <c r="Z7" s="72"/>
      <c r="AA7" s="21"/>
      <c r="AB7" s="152"/>
      <c r="AD7" s="71" t="s">
        <v>147</v>
      </c>
      <c r="AG7" s="72" t="str">
        <f>Сор_Анг!D12</f>
        <v>KRAMPFL Reinhard</v>
      </c>
      <c r="AH7" s="72" t="str">
        <f>Сор_Анг!E12</f>
        <v>FIS</v>
      </c>
      <c r="AN7" s="52"/>
      <c r="AR7" s="76" t="s">
        <v>249</v>
      </c>
      <c r="AS7" s="72" t="str">
        <f>Сор_Анг!H13</f>
        <v>Mogul</v>
      </c>
      <c r="BF7" s="137"/>
      <c r="BG7" s="138"/>
      <c r="BH7" s="138"/>
      <c r="BI7" s="138"/>
      <c r="BJ7" s="138"/>
      <c r="BK7" s="163"/>
      <c r="BL7" s="140"/>
      <c r="BM7" s="140"/>
      <c r="BN7" s="140"/>
      <c r="BO7" s="141"/>
      <c r="BP7" s="142"/>
      <c r="BQ7" s="143"/>
      <c r="BR7" s="143"/>
      <c r="BS7" s="143"/>
      <c r="BT7" s="144"/>
      <c r="BU7" s="145"/>
      <c r="BV7" s="145"/>
      <c r="BW7" s="146"/>
      <c r="BX7" s="146"/>
      <c r="BY7" s="143"/>
      <c r="BZ7" s="143"/>
      <c r="CA7" s="143"/>
      <c r="CB7" s="143"/>
      <c r="CC7" s="147"/>
      <c r="CD7" s="147"/>
      <c r="CE7" s="147"/>
      <c r="CF7" s="147"/>
      <c r="CG7" s="147"/>
      <c r="CH7" s="147"/>
      <c r="CI7" s="148"/>
      <c r="CJ7" s="149"/>
      <c r="CK7" s="150">
        <f>TIE!Q32</f>
        <v>3</v>
      </c>
      <c r="CN7" s="128" t="s">
        <v>315</v>
      </c>
      <c r="CO7" s="128"/>
      <c r="CP7" s="128"/>
      <c r="CQ7" s="128"/>
      <c r="CR7" s="128"/>
      <c r="CS7" s="128"/>
      <c r="CT7" s="128"/>
      <c r="CU7" s="128"/>
      <c r="CV7" s="128"/>
      <c r="CW7" s="128"/>
    </row>
    <row r="8" spans="1:101" s="72" customFormat="1" ht="13.5" customHeight="1" x14ac:dyDescent="0.2">
      <c r="A8" s="72" t="s">
        <v>251</v>
      </c>
      <c r="D8" s="72" t="str">
        <f>Сор_Р!D13</f>
        <v>ГЕРАСИМОВ Александр</v>
      </c>
      <c r="G8" s="72" t="str">
        <f>Сор_Р!E13</f>
        <v>СС1К</v>
      </c>
      <c r="J8" s="74"/>
      <c r="O8" s="74" t="s">
        <v>153</v>
      </c>
      <c r="P8" s="86" t="str">
        <f>Сор_Р!H13</f>
        <v>Могул</v>
      </c>
      <c r="Z8" s="164"/>
      <c r="AA8" s="164"/>
      <c r="AB8" s="164"/>
      <c r="AD8" s="72" t="s">
        <v>248</v>
      </c>
      <c r="AG8" s="72" t="str">
        <f>Сор_Анг!D13</f>
        <v>familiya дел</v>
      </c>
      <c r="AH8" s="72" t="str">
        <f>Сор_Анг!E13</f>
        <v>RUS1</v>
      </c>
      <c r="AI8" s="51"/>
      <c r="AJ8" s="51"/>
      <c r="AK8" s="51"/>
      <c r="AL8" s="51"/>
      <c r="AM8" s="51"/>
      <c r="AN8" s="51"/>
      <c r="AO8" s="51"/>
      <c r="AP8" s="51"/>
      <c r="AR8" s="76" t="s">
        <v>254</v>
      </c>
      <c r="AS8" s="72">
        <f>Сор_Анг!H14</f>
        <v>200</v>
      </c>
      <c r="AT8" s="34" t="s">
        <v>160</v>
      </c>
      <c r="BA8" s="164"/>
      <c r="BB8" s="51"/>
      <c r="BC8" s="51"/>
      <c r="BD8" s="51"/>
      <c r="BE8" s="51"/>
      <c r="BF8" s="137"/>
      <c r="BG8" s="153"/>
      <c r="BH8" s="165"/>
      <c r="BI8" s="153"/>
      <c r="BJ8" s="155"/>
      <c r="BK8" s="163"/>
      <c r="BL8" s="140"/>
      <c r="BM8" s="140"/>
      <c r="BN8" s="140"/>
      <c r="BO8" s="141"/>
      <c r="BP8" s="142"/>
      <c r="BQ8" s="143"/>
      <c r="BR8" s="143"/>
      <c r="BS8" s="143"/>
      <c r="BT8" s="144"/>
      <c r="BU8" s="145"/>
      <c r="BV8" s="145"/>
      <c r="BW8" s="156"/>
      <c r="BX8" s="146"/>
      <c r="BY8" s="143"/>
      <c r="BZ8" s="143"/>
      <c r="CA8" s="143"/>
      <c r="CB8" s="143"/>
      <c r="CC8" s="147"/>
      <c r="CD8" s="147"/>
      <c r="CE8" s="147"/>
      <c r="CF8" s="147"/>
      <c r="CG8" s="147"/>
      <c r="CH8" s="147"/>
      <c r="CI8" s="148"/>
      <c r="CJ8" s="149"/>
      <c r="CK8" s="166"/>
      <c r="CL8" s="77"/>
      <c r="CM8" s="167"/>
    </row>
    <row r="9" spans="1:101" s="72" customFormat="1" ht="12" x14ac:dyDescent="0.2">
      <c r="A9" s="72" t="s">
        <v>255</v>
      </c>
      <c r="D9" s="72" t="str">
        <f>Сор_Р!D14</f>
        <v>ГИТИНА Елена</v>
      </c>
      <c r="G9" s="72" t="str">
        <f>Сор_Р!E14</f>
        <v>ССВК</v>
      </c>
      <c r="J9" s="74"/>
      <c r="K9" s="78"/>
      <c r="O9" s="74" t="s">
        <v>159</v>
      </c>
      <c r="P9" s="77">
        <f>Сор_Р!H14</f>
        <v>180</v>
      </c>
      <c r="Q9" s="84" t="s">
        <v>160</v>
      </c>
      <c r="U9" s="86" t="s">
        <v>316</v>
      </c>
      <c r="AA9" s="164"/>
      <c r="AB9" s="164"/>
      <c r="AD9" s="79" t="s">
        <v>253</v>
      </c>
      <c r="AG9" s="72" t="str">
        <f>Сор_Анг!D14</f>
        <v>familiyaгл суд</v>
      </c>
      <c r="AH9" s="72" t="str">
        <f>Сор_Анг!E14</f>
        <v>RUS2</v>
      </c>
      <c r="AI9" s="51"/>
      <c r="AJ9" s="51"/>
      <c r="AK9" s="51"/>
      <c r="AL9" s="51"/>
      <c r="AM9" s="51"/>
      <c r="AN9" s="51"/>
      <c r="AO9" s="51"/>
      <c r="AP9" s="51"/>
      <c r="AR9" s="74" t="s">
        <v>257</v>
      </c>
      <c r="AS9" s="72" t="str">
        <f>Сор_Анг!H15</f>
        <v>w1</v>
      </c>
      <c r="AT9" s="34" t="s">
        <v>160</v>
      </c>
      <c r="AY9" s="74" t="s">
        <v>250</v>
      </c>
      <c r="AZ9" s="78">
        <f>Сор_Р!H20</f>
        <v>17.47</v>
      </c>
      <c r="BB9" s="51"/>
      <c r="BC9" s="51"/>
      <c r="BD9" s="51"/>
      <c r="BE9" s="51"/>
      <c r="BF9" s="137"/>
      <c r="BG9" s="138"/>
      <c r="BH9" s="138"/>
      <c r="BI9" s="138"/>
      <c r="BJ9" s="138"/>
      <c r="BK9" s="163"/>
      <c r="BL9" s="140"/>
      <c r="BM9" s="140"/>
      <c r="BN9" s="140"/>
      <c r="BO9" s="141"/>
      <c r="BP9" s="142"/>
      <c r="BQ9" s="143"/>
      <c r="BR9" s="143"/>
      <c r="BS9" s="143"/>
      <c r="BT9" s="144"/>
      <c r="BU9" s="145"/>
      <c r="BV9" s="145"/>
      <c r="BW9" s="146"/>
      <c r="BX9" s="146"/>
      <c r="BY9" s="143"/>
      <c r="BZ9" s="143"/>
      <c r="CA9" s="143"/>
      <c r="CB9" s="143"/>
      <c r="CC9" s="147"/>
      <c r="CD9" s="147"/>
      <c r="CE9" s="147"/>
      <c r="CF9" s="147"/>
      <c r="CG9" s="147"/>
      <c r="CH9" s="147"/>
      <c r="CI9" s="148"/>
      <c r="CJ9" s="149"/>
      <c r="CK9" s="150">
        <f>TIE!Q33</f>
        <v>3</v>
      </c>
      <c r="CL9" s="77"/>
      <c r="CM9" s="167"/>
    </row>
    <row r="10" spans="1:101" s="72" customFormat="1" ht="11.4" x14ac:dyDescent="0.2">
      <c r="A10" s="72" t="s">
        <v>317</v>
      </c>
      <c r="D10" s="72" t="str">
        <f>Сор_Р!D15</f>
        <v>КРЮКОВА Валентина</v>
      </c>
      <c r="G10" s="72" t="str">
        <f>Сор_Р!E15</f>
        <v>ССВК</v>
      </c>
      <c r="J10" s="74"/>
      <c r="K10" s="86"/>
      <c r="O10" s="74" t="s">
        <v>167</v>
      </c>
      <c r="P10" s="77">
        <f>Сор_Р!H15</f>
        <v>20</v>
      </c>
      <c r="Q10" s="84" t="s">
        <v>160</v>
      </c>
      <c r="U10" s="78">
        <f>Сор_Р!H20</f>
        <v>17.47</v>
      </c>
      <c r="AA10" s="164"/>
      <c r="AB10" s="164"/>
      <c r="AD10" s="79" t="s">
        <v>256</v>
      </c>
      <c r="AG10" s="72" t="str">
        <f>Сор_Анг!D15</f>
        <v>familiya секр</v>
      </c>
      <c r="AH10" s="72" t="str">
        <f>Сор_Анг!E15</f>
        <v>RUS3</v>
      </c>
      <c r="AI10" s="51"/>
      <c r="AJ10" s="51"/>
      <c r="AK10" s="51"/>
      <c r="AL10" s="51"/>
      <c r="AM10" s="51"/>
      <c r="AN10" s="51"/>
      <c r="AO10" s="51"/>
      <c r="AP10" s="51"/>
      <c r="AR10" s="74" t="s">
        <v>260</v>
      </c>
      <c r="AS10" s="72" t="str">
        <f>Сор_Анг!H16</f>
        <v>g1</v>
      </c>
      <c r="AT10" s="34" t="s">
        <v>176</v>
      </c>
      <c r="BB10" s="51"/>
      <c r="BC10" s="51"/>
      <c r="BD10" s="51"/>
      <c r="BE10" s="51"/>
      <c r="BF10" s="168"/>
      <c r="BU10" s="77"/>
      <c r="BV10" s="77"/>
      <c r="BW10" s="161"/>
      <c r="BX10" s="161"/>
      <c r="BY10" s="169"/>
      <c r="BZ10" s="169"/>
      <c r="CA10" s="169"/>
      <c r="CB10" s="169"/>
      <c r="CI10" s="77"/>
      <c r="CJ10" s="77"/>
      <c r="CK10" s="77"/>
      <c r="CL10" s="77"/>
      <c r="CM10" s="167"/>
    </row>
    <row r="11" spans="1:101" s="72" customFormat="1" ht="11.4" x14ac:dyDescent="0.2">
      <c r="A11" s="72" t="s">
        <v>261</v>
      </c>
      <c r="D11" s="72" t="str">
        <f>Сор_Р!D16</f>
        <v>РАГИМОВ Тимур</v>
      </c>
      <c r="G11" s="72" t="str">
        <f>Сор_Р!E16</f>
        <v>СС2К</v>
      </c>
      <c r="M11" s="170"/>
      <c r="O11" s="74" t="s">
        <v>262</v>
      </c>
      <c r="P11" s="77">
        <f>Сор_Р!H16</f>
        <v>22</v>
      </c>
      <c r="Q11" s="85" t="s">
        <v>263</v>
      </c>
      <c r="T11" s="74"/>
      <c r="U11" s="78"/>
      <c r="Z11" s="164"/>
      <c r="AA11" s="164"/>
      <c r="AB11" s="164"/>
      <c r="AD11" s="79" t="s">
        <v>259</v>
      </c>
      <c r="AG11" s="72" t="str">
        <f>Сор_Анг!D16</f>
        <v>familiya склон</v>
      </c>
      <c r="AH11" s="72" t="str">
        <f>Сор_Анг!E16</f>
        <v>RUS4</v>
      </c>
      <c r="AI11" s="51"/>
      <c r="AJ11" s="51"/>
      <c r="AK11" s="51"/>
      <c r="AL11" s="51"/>
      <c r="AM11" s="51"/>
      <c r="AN11" s="51"/>
      <c r="AO11" s="51"/>
      <c r="AP11" s="51"/>
      <c r="BB11" s="51"/>
      <c r="BC11" s="51"/>
      <c r="BD11" s="51"/>
      <c r="BE11" s="51"/>
      <c r="BF11" s="168"/>
      <c r="BO11" s="162"/>
      <c r="BP11" s="162"/>
      <c r="BQ11" s="169"/>
      <c r="BR11" s="169"/>
      <c r="BS11" s="169"/>
      <c r="BT11" s="169"/>
      <c r="BU11" s="77"/>
      <c r="BV11" s="77"/>
      <c r="BW11" s="161"/>
      <c r="BX11" s="161"/>
      <c r="BY11" s="169"/>
      <c r="BZ11" s="169"/>
      <c r="CA11" s="169"/>
      <c r="CB11" s="169"/>
      <c r="CI11" s="77"/>
      <c r="CJ11" s="77"/>
      <c r="CK11" s="77"/>
      <c r="CL11" s="77"/>
      <c r="CM11" s="167"/>
    </row>
    <row r="12" spans="1:101" s="72" customFormat="1" ht="10.199999999999999" x14ac:dyDescent="0.2">
      <c r="A12" s="72" t="s">
        <v>318</v>
      </c>
      <c r="D12" s="72" t="str">
        <f>Сор_Р!D18</f>
        <v>ЯХЕЕВ Анатолий</v>
      </c>
      <c r="G12" s="72" t="str">
        <f>Сор_Р!E18</f>
        <v>ССВК</v>
      </c>
      <c r="J12" s="74"/>
      <c r="N12" s="171"/>
      <c r="U12" s="90" t="s">
        <v>155</v>
      </c>
      <c r="W12" s="84"/>
      <c r="X12" s="84"/>
      <c r="Y12" s="84"/>
      <c r="Z12" s="164"/>
      <c r="AA12" s="164"/>
      <c r="AB12" s="164"/>
      <c r="AD12" s="79" t="s">
        <v>264</v>
      </c>
      <c r="AG12" s="72" t="str">
        <f>Сор_Анг!D18</f>
        <v>familiya ст суд</v>
      </c>
      <c r="AH12" s="72" t="str">
        <f>Сор_Анг!E18</f>
        <v>RUS5</v>
      </c>
      <c r="AI12" s="51"/>
      <c r="AJ12" s="51"/>
      <c r="AK12" s="51"/>
      <c r="AL12" s="51"/>
      <c r="AM12" s="51"/>
      <c r="AN12" s="51"/>
      <c r="AO12" s="51"/>
      <c r="AP12" s="51"/>
      <c r="AR12" s="87" t="s">
        <v>267</v>
      </c>
      <c r="AS12" s="172" t="str">
        <f>Сор_Анг!M20</f>
        <v>w1</v>
      </c>
      <c r="AV12" s="90" t="s">
        <v>319</v>
      </c>
      <c r="AX12" s="84"/>
      <c r="AY12" s="84"/>
      <c r="AZ12" s="84"/>
      <c r="BB12" s="51"/>
      <c r="BC12" s="51"/>
      <c r="BD12" s="51"/>
      <c r="BE12" s="51"/>
      <c r="BF12" s="168"/>
      <c r="BH12" s="173" t="s">
        <v>320</v>
      </c>
      <c r="BI12" s="84"/>
      <c r="BJ12" s="84"/>
      <c r="BK12" s="84"/>
      <c r="BO12" s="162"/>
      <c r="BP12" s="162"/>
      <c r="BQ12" s="169"/>
      <c r="BR12" s="169"/>
      <c r="BS12" s="169"/>
      <c r="BT12" s="169"/>
      <c r="BU12" s="77"/>
      <c r="BV12" s="77"/>
      <c r="BW12" s="161"/>
      <c r="BX12" s="161"/>
      <c r="BY12" s="169"/>
      <c r="BZ12" s="169"/>
      <c r="CA12" s="169"/>
      <c r="CB12" s="169"/>
      <c r="CI12" s="77"/>
      <c r="CJ12" s="77"/>
      <c r="CK12" s="77"/>
      <c r="CL12" s="77"/>
      <c r="CM12" s="167"/>
    </row>
    <row r="13" spans="1:101" s="72" customFormat="1" ht="10.199999999999999" x14ac:dyDescent="0.2">
      <c r="A13" s="72" t="s">
        <v>321</v>
      </c>
      <c r="D13" s="72" t="str">
        <f>Сор_Р!D19</f>
        <v>ЕРБЯГИНА Светлана</v>
      </c>
      <c r="G13" s="72" t="str">
        <f>Сор_Р!E19</f>
        <v>СС2К</v>
      </c>
      <c r="O13" s="74" t="s">
        <v>193</v>
      </c>
      <c r="P13" s="81" t="str">
        <f>Сор_Р!M13</f>
        <v>ясно</v>
      </c>
      <c r="U13" s="73" t="str">
        <f>Сор_Р!L19</f>
        <v>Фам1 откр</v>
      </c>
      <c r="X13" s="84"/>
      <c r="Y13" s="73" t="str">
        <f>Сор_Р!M19</f>
        <v>стр1</v>
      </c>
      <c r="AA13" s="164"/>
      <c r="AB13" s="164"/>
      <c r="AD13" s="86" t="s">
        <v>266</v>
      </c>
      <c r="AG13" s="72" t="str">
        <f>Сор_Анг!D19</f>
        <v>familiya с1</v>
      </c>
      <c r="AH13" s="72" t="str">
        <f>Сор_Анг!E19</f>
        <v>RUS6</v>
      </c>
      <c r="AI13" s="51"/>
      <c r="AJ13" s="51"/>
      <c r="AK13" s="51"/>
      <c r="AL13" s="51"/>
      <c r="AM13" s="51"/>
      <c r="AN13" s="51"/>
      <c r="AO13" s="51"/>
      <c r="AP13" s="51"/>
      <c r="AR13" s="87" t="s">
        <v>269</v>
      </c>
      <c r="AS13" s="172" t="str">
        <f>Сор_Анг!M21</f>
        <v>t1</v>
      </c>
      <c r="AV13" s="73" t="str">
        <f>Сор_Анг!K14</f>
        <v>familiya о1</v>
      </c>
      <c r="AZ13" s="73" t="str">
        <f>Сор_Анг!L14</f>
        <v>RUS1</v>
      </c>
      <c r="BA13" s="51"/>
      <c r="BB13" s="51"/>
      <c r="BC13" s="51"/>
      <c r="BD13" s="51"/>
      <c r="BE13" s="51"/>
      <c r="BF13" s="174"/>
      <c r="BG13" s="10"/>
      <c r="BH13" s="175"/>
      <c r="BI13" s="175"/>
      <c r="BJ13" s="175"/>
      <c r="BK13" s="175"/>
      <c r="BL13" s="10"/>
      <c r="BM13" s="10"/>
      <c r="BN13" s="10"/>
      <c r="BO13" s="176"/>
      <c r="BP13" s="176"/>
      <c r="BQ13" s="177"/>
      <c r="BR13" s="177"/>
      <c r="BS13" s="177"/>
      <c r="BT13" s="177"/>
      <c r="BU13" s="166"/>
      <c r="BV13" s="166"/>
      <c r="BW13" s="178"/>
      <c r="BX13" s="178"/>
      <c r="BY13" s="177"/>
      <c r="BZ13" s="177"/>
      <c r="CA13" s="177"/>
      <c r="CB13" s="177"/>
      <c r="CC13" s="10"/>
      <c r="CD13" s="10"/>
      <c r="CE13" s="10"/>
      <c r="CF13" s="10"/>
      <c r="CG13" s="10"/>
      <c r="CH13" s="10"/>
      <c r="CI13" s="166"/>
      <c r="CJ13" s="166"/>
      <c r="CK13" s="150">
        <f>TIE!M12</f>
        <v>1.5</v>
      </c>
      <c r="CL13" s="77"/>
      <c r="CM13" s="167"/>
    </row>
    <row r="14" spans="1:101" s="72" customFormat="1" ht="11.4" x14ac:dyDescent="0.2">
      <c r="A14" s="72" t="s">
        <v>322</v>
      </c>
      <c r="D14" s="72" t="str">
        <f>Сор_Р!D20</f>
        <v>ЯХЕЕВ Анатолий</v>
      </c>
      <c r="G14" s="72" t="str">
        <f>Сор_Р!E20</f>
        <v>ССВК</v>
      </c>
      <c r="O14" s="179" t="s">
        <v>220</v>
      </c>
      <c r="P14" s="89">
        <f>Сор_Р!M14</f>
        <v>-1</v>
      </c>
      <c r="Q14" s="85" t="s">
        <v>1046</v>
      </c>
      <c r="T14" s="84"/>
      <c r="U14" s="73" t="str">
        <f>Сор_Р!L20</f>
        <v>Фам2 откр</v>
      </c>
      <c r="X14" s="84"/>
      <c r="Y14" s="73" t="str">
        <f>Сор_Р!M20</f>
        <v>стр2</v>
      </c>
      <c r="AA14" s="164"/>
      <c r="AB14" s="164"/>
      <c r="AD14" s="86" t="s">
        <v>268</v>
      </c>
      <c r="AG14" s="72" t="str">
        <f>Сор_Анг!D20</f>
        <v>familiya с2</v>
      </c>
      <c r="AH14" s="72" t="str">
        <f>Сор_Анг!E20</f>
        <v>RUS7</v>
      </c>
      <c r="AI14" s="51"/>
      <c r="AJ14" s="51"/>
      <c r="AK14" s="51"/>
      <c r="AL14" s="51"/>
      <c r="AM14" s="51"/>
      <c r="AN14" s="51"/>
      <c r="AO14" s="51"/>
      <c r="AP14" s="51"/>
      <c r="AQ14" s="84"/>
      <c r="AR14" s="87" t="s">
        <v>272</v>
      </c>
      <c r="AS14" s="172" t="str">
        <f>Сор_Анг!M22</f>
        <v>dw1</v>
      </c>
      <c r="AV14" s="73" t="str">
        <f>Сор_Анг!K15</f>
        <v>familiya о2</v>
      </c>
      <c r="AZ14" s="73" t="str">
        <f>Сор_Анг!L15</f>
        <v>RUS2</v>
      </c>
      <c r="BA14" s="51"/>
      <c r="BB14" s="51"/>
      <c r="BC14" s="51"/>
      <c r="BD14" s="51"/>
      <c r="BE14" s="51"/>
      <c r="BF14" s="174"/>
      <c r="BG14" s="10"/>
      <c r="BH14" s="175"/>
      <c r="BI14" s="175"/>
      <c r="BJ14" s="175"/>
      <c r="BK14" s="175"/>
      <c r="BL14" s="10"/>
      <c r="BM14" s="10"/>
      <c r="BN14" s="10"/>
      <c r="BO14" s="176"/>
      <c r="BP14" s="176"/>
      <c r="BQ14" s="177"/>
      <c r="BR14" s="177"/>
      <c r="BS14" s="177"/>
      <c r="BT14" s="177"/>
      <c r="BU14" s="166"/>
      <c r="BV14" s="166"/>
      <c r="BW14" s="178"/>
      <c r="BX14" s="178"/>
      <c r="BY14" s="177"/>
      <c r="BZ14" s="177"/>
      <c r="CA14" s="177"/>
      <c r="CB14" s="177"/>
      <c r="CC14" s="10"/>
      <c r="CD14" s="10"/>
      <c r="CE14" s="10"/>
      <c r="CF14" s="10"/>
      <c r="CG14" s="10"/>
      <c r="CH14" s="10"/>
      <c r="CI14" s="166"/>
      <c r="CJ14" s="166"/>
      <c r="CK14" s="150"/>
      <c r="CL14" s="77"/>
      <c r="CM14" s="167"/>
    </row>
    <row r="15" spans="1:101" s="72" customFormat="1" ht="10.199999999999999" x14ac:dyDescent="0.2">
      <c r="A15" s="72" t="s">
        <v>323</v>
      </c>
      <c r="D15" s="72" t="str">
        <f>Сор_Р!D21</f>
        <v>КОНОПЛЕВ Олег</v>
      </c>
      <c r="G15" s="72" t="str">
        <f>Сор_Р!E21</f>
        <v>ССВК</v>
      </c>
      <c r="O15" s="179" t="s">
        <v>223</v>
      </c>
      <c r="P15" s="89" t="str">
        <f>Сор_Р!M15</f>
        <v>С</v>
      </c>
      <c r="T15" s="84"/>
      <c r="U15" s="73" t="str">
        <f>Сор_Р!L21</f>
        <v>Фам3 откр</v>
      </c>
      <c r="X15" s="84"/>
      <c r="Y15" s="73" t="str">
        <f>Сор_Р!M21</f>
        <v>стр3</v>
      </c>
      <c r="AA15" s="164"/>
      <c r="AB15" s="164"/>
      <c r="AD15" s="86" t="s">
        <v>271</v>
      </c>
      <c r="AG15" s="72" t="str">
        <f>Сор_Анг!D21</f>
        <v>familiya с3</v>
      </c>
      <c r="AH15" s="72" t="str">
        <f>Сор_Анг!E21</f>
        <v>RUS8</v>
      </c>
      <c r="AI15" s="51"/>
      <c r="AJ15" s="51"/>
      <c r="AK15" s="51"/>
      <c r="AL15" s="51"/>
      <c r="AM15" s="51"/>
      <c r="AN15" s="51"/>
      <c r="AO15" s="51"/>
      <c r="AP15" s="51"/>
      <c r="AQ15" s="84"/>
      <c r="AR15" s="87" t="s">
        <v>275</v>
      </c>
      <c r="AS15" s="172" t="str">
        <f>Сор_Анг!M23</f>
        <v>sw1</v>
      </c>
      <c r="AV15" s="73" t="str">
        <f>Сор_Анг!K16</f>
        <v>familiya о3</v>
      </c>
      <c r="AZ15" s="73" t="str">
        <f>Сор_Анг!L16</f>
        <v>RUS3</v>
      </c>
      <c r="BA15" s="51"/>
      <c r="BB15" s="51"/>
      <c r="BC15" s="51"/>
      <c r="BD15" s="51"/>
      <c r="BE15" s="51"/>
      <c r="BF15" s="174"/>
      <c r="BG15" s="10"/>
      <c r="BH15" s="175"/>
      <c r="BI15" s="175"/>
      <c r="BJ15" s="175"/>
      <c r="BK15" s="175"/>
      <c r="BL15" s="10"/>
      <c r="BM15" s="10"/>
      <c r="BN15" s="10"/>
      <c r="BO15" s="176"/>
      <c r="BP15" s="176"/>
      <c r="BQ15" s="177"/>
      <c r="BR15" s="177"/>
      <c r="BS15" s="177"/>
      <c r="BT15" s="177"/>
      <c r="BU15" s="166"/>
      <c r="BV15" s="166"/>
      <c r="BW15" s="178"/>
      <c r="BX15" s="178"/>
      <c r="BY15" s="177"/>
      <c r="BZ15" s="177"/>
      <c r="CA15" s="177"/>
      <c r="CB15" s="177"/>
      <c r="CC15" s="10"/>
      <c r="CD15" s="10"/>
      <c r="CE15" s="10"/>
      <c r="CF15" s="10"/>
      <c r="CG15" s="10"/>
      <c r="CH15" s="10"/>
      <c r="CI15" s="166"/>
      <c r="CJ15" s="166"/>
      <c r="CK15" s="150">
        <f>TIE!M13</f>
        <v>1.5</v>
      </c>
      <c r="CL15" s="77"/>
      <c r="CM15" s="167"/>
    </row>
    <row r="16" spans="1:101" s="72" customFormat="1" ht="10.199999999999999" x14ac:dyDescent="0.2">
      <c r="A16" s="72" t="s">
        <v>324</v>
      </c>
      <c r="D16" s="72" t="str">
        <f>Сор_Р!D22</f>
        <v>ГЕРАСИМОВА Александра</v>
      </c>
      <c r="G16" s="72" t="str">
        <f>Сор_Р!E22</f>
        <v>СС3К</v>
      </c>
      <c r="N16" s="180"/>
      <c r="O16" s="179" t="s">
        <v>225</v>
      </c>
      <c r="P16" s="89" t="str">
        <f>Сор_Р!M16</f>
        <v>1 м/с</v>
      </c>
      <c r="Q16" s="84"/>
      <c r="U16" s="73"/>
      <c r="X16" s="84"/>
      <c r="Y16" s="84"/>
      <c r="AA16" s="164"/>
      <c r="AB16" s="164"/>
      <c r="AD16" s="86" t="s">
        <v>274</v>
      </c>
      <c r="AG16" s="72" t="str">
        <f>Сор_Анг!D22</f>
        <v>familiya с4</v>
      </c>
      <c r="AH16" s="72" t="str">
        <f>Сор_Анг!E22</f>
        <v>RUS9</v>
      </c>
      <c r="AI16" s="51"/>
      <c r="AJ16" s="51"/>
      <c r="AK16" s="51"/>
      <c r="AL16" s="51"/>
      <c r="AM16" s="51"/>
      <c r="AN16" s="51"/>
      <c r="AO16" s="51"/>
      <c r="AP16" s="51"/>
      <c r="AX16" s="51"/>
      <c r="AY16" s="51"/>
      <c r="AZ16" s="51"/>
      <c r="BA16" s="51"/>
      <c r="BB16" s="51"/>
      <c r="BC16" s="51"/>
      <c r="BD16" s="51"/>
      <c r="BE16" s="51"/>
      <c r="BF16" s="168"/>
      <c r="BO16" s="162"/>
      <c r="BP16" s="162"/>
      <c r="BQ16" s="169"/>
      <c r="BR16" s="169"/>
      <c r="BS16" s="169"/>
      <c r="BT16" s="169"/>
      <c r="BU16" s="77"/>
      <c r="BV16" s="77"/>
      <c r="BW16" s="161"/>
      <c r="BX16" s="161"/>
      <c r="BY16" s="169"/>
      <c r="BZ16" s="169"/>
      <c r="CA16" s="169"/>
      <c r="CB16" s="169"/>
      <c r="CI16" s="77"/>
      <c r="CJ16" s="77"/>
      <c r="CK16" s="77"/>
      <c r="CL16" s="77"/>
      <c r="CM16" s="167"/>
    </row>
    <row r="17" spans="1:91" s="72" customFormat="1" ht="10.199999999999999" x14ac:dyDescent="0.2">
      <c r="A17" s="72" t="s">
        <v>325</v>
      </c>
      <c r="D17" s="72" t="str">
        <f>Сор_Р!D23</f>
        <v>ЖДАНКО Алексей</v>
      </c>
      <c r="G17" s="72" t="str">
        <f>Сор_Р!E23</f>
        <v>СС1К</v>
      </c>
      <c r="N17" s="180"/>
      <c r="O17" s="74"/>
      <c r="P17" s="181"/>
      <c r="Q17" s="84"/>
      <c r="U17" s="73"/>
      <c r="X17" s="84"/>
      <c r="Y17" s="84"/>
      <c r="AA17" s="164"/>
      <c r="AB17" s="164"/>
      <c r="AD17" s="86" t="s">
        <v>277</v>
      </c>
      <c r="AG17" s="72" t="str">
        <f>Сор_Анг!D23</f>
        <v>familiya с5</v>
      </c>
      <c r="AH17" s="72" t="str">
        <f>Сор_Анг!E23</f>
        <v>RUS10</v>
      </c>
      <c r="AI17" s="51"/>
      <c r="AJ17" s="51"/>
      <c r="AK17" s="51"/>
      <c r="AL17" s="51"/>
      <c r="AM17" s="51"/>
      <c r="AN17" s="51"/>
      <c r="AO17" s="51"/>
      <c r="AP17" s="51"/>
      <c r="AR17" s="74"/>
      <c r="AS17" s="160"/>
      <c r="AX17" s="51"/>
      <c r="AY17" s="51"/>
      <c r="AZ17" s="51"/>
      <c r="BA17" s="51"/>
      <c r="BB17" s="51"/>
      <c r="BC17" s="51"/>
      <c r="BD17" s="51"/>
      <c r="BE17" s="51"/>
      <c r="BF17" s="168"/>
      <c r="BO17" s="162"/>
      <c r="BP17" s="162"/>
      <c r="BQ17" s="169"/>
      <c r="BR17" s="169"/>
      <c r="BS17" s="169"/>
      <c r="BT17" s="169"/>
      <c r="BU17" s="77"/>
      <c r="BV17" s="77"/>
      <c r="BW17" s="161"/>
      <c r="BX17" s="161"/>
      <c r="BY17" s="169"/>
      <c r="BZ17" s="169"/>
      <c r="CA17" s="169"/>
      <c r="CB17" s="169"/>
      <c r="CI17" s="77"/>
      <c r="CJ17" s="77"/>
      <c r="CK17" s="77"/>
      <c r="CL17" s="77"/>
      <c r="CM17" s="167"/>
    </row>
    <row r="18" spans="1:91" s="72" customFormat="1" ht="4.5" customHeight="1" x14ac:dyDescent="0.2">
      <c r="A18" s="77"/>
      <c r="B18" s="77"/>
      <c r="C18" s="77"/>
      <c r="K18" s="77"/>
      <c r="O18" s="160"/>
      <c r="P18" s="161"/>
      <c r="Z18" s="77"/>
      <c r="AA18" s="77"/>
      <c r="AB18" s="77"/>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168"/>
      <c r="BO18" s="162"/>
      <c r="BP18" s="162"/>
      <c r="BQ18" s="169"/>
      <c r="BR18" s="169"/>
      <c r="BS18" s="169"/>
      <c r="BT18" s="169"/>
      <c r="BU18" s="77"/>
      <c r="BV18" s="77"/>
      <c r="BW18" s="161"/>
      <c r="BX18" s="161"/>
      <c r="BY18" s="169"/>
      <c r="BZ18" s="169"/>
      <c r="CA18" s="169"/>
      <c r="CB18" s="169"/>
      <c r="CI18" s="77"/>
      <c r="CJ18" s="77"/>
      <c r="CK18" s="77"/>
      <c r="CL18" s="77"/>
      <c r="CM18" s="167"/>
    </row>
    <row r="19" spans="1:91" s="219" customFormat="1" ht="14.4" customHeight="1" x14ac:dyDescent="0.2">
      <c r="A19" s="182" t="s">
        <v>326</v>
      </c>
      <c r="B19" s="183"/>
      <c r="C19" s="183"/>
      <c r="D19" s="183"/>
      <c r="E19" s="184"/>
      <c r="F19" s="184"/>
      <c r="G19" s="184"/>
      <c r="H19" s="185"/>
      <c r="I19" s="185"/>
      <c r="J19" s="185"/>
      <c r="K19" s="631" t="s">
        <v>327</v>
      </c>
      <c r="L19" s="631"/>
      <c r="M19" s="631"/>
      <c r="N19" s="631"/>
      <c r="O19" s="186"/>
      <c r="P19" s="187"/>
      <c r="Q19" s="188"/>
      <c r="R19" s="189" t="s">
        <v>328</v>
      </c>
      <c r="S19" s="189"/>
      <c r="T19" s="190"/>
      <c r="U19" s="191"/>
      <c r="V19" s="632" t="s">
        <v>329</v>
      </c>
      <c r="W19" s="632"/>
      <c r="X19" s="192"/>
      <c r="Y19" s="185"/>
      <c r="Z19" s="193" t="s">
        <v>330</v>
      </c>
      <c r="AA19" s="194" t="s">
        <v>331</v>
      </c>
      <c r="AB19" s="193" t="s">
        <v>331</v>
      </c>
      <c r="AC19" s="195" t="s">
        <v>331</v>
      </c>
      <c r="AD19" s="196" t="s">
        <v>332</v>
      </c>
      <c r="AE19" s="197"/>
      <c r="AF19" s="197"/>
      <c r="AG19" s="198"/>
      <c r="AH19" s="197"/>
      <c r="AI19" s="199"/>
      <c r="AJ19" s="198"/>
      <c r="AK19" s="198"/>
      <c r="AL19" s="198"/>
      <c r="AM19" s="633" t="s">
        <v>333</v>
      </c>
      <c r="AN19" s="633"/>
      <c r="AO19" s="633"/>
      <c r="AP19" s="633"/>
      <c r="AQ19" s="200"/>
      <c r="AR19" s="201"/>
      <c r="AS19" s="202"/>
      <c r="AT19" s="203" t="s">
        <v>334</v>
      </c>
      <c r="AU19" s="203"/>
      <c r="AV19" s="204"/>
      <c r="AW19" s="205"/>
      <c r="AX19" s="634" t="s">
        <v>335</v>
      </c>
      <c r="AY19" s="634"/>
      <c r="AZ19" s="206"/>
      <c r="BA19" s="198"/>
      <c r="BB19" s="207" t="s">
        <v>330</v>
      </c>
      <c r="BC19" s="208" t="s">
        <v>331</v>
      </c>
      <c r="BD19" s="207" t="s">
        <v>331</v>
      </c>
      <c r="BE19" s="209" t="s">
        <v>149</v>
      </c>
      <c r="BF19" s="210" t="s">
        <v>336</v>
      </c>
      <c r="BG19" s="211"/>
      <c r="BH19" s="212"/>
      <c r="BI19" s="211"/>
      <c r="BJ19" s="211"/>
      <c r="BK19" s="211"/>
      <c r="BL19" s="212"/>
      <c r="BM19" s="212"/>
      <c r="BN19" s="212"/>
      <c r="BO19" s="635" t="s">
        <v>329</v>
      </c>
      <c r="BP19" s="635"/>
      <c r="BQ19" s="636" t="s">
        <v>327</v>
      </c>
      <c r="BR19" s="636"/>
      <c r="BS19" s="636"/>
      <c r="BT19" s="636"/>
      <c r="BU19" s="213" t="s">
        <v>337</v>
      </c>
      <c r="BV19" s="213" t="s">
        <v>337</v>
      </c>
      <c r="BW19" s="214" t="s">
        <v>338</v>
      </c>
      <c r="BX19" s="214" t="s">
        <v>338</v>
      </c>
      <c r="BY19" s="637" t="s">
        <v>339</v>
      </c>
      <c r="BZ19" s="637"/>
      <c r="CA19" s="638" t="s">
        <v>340</v>
      </c>
      <c r="CB19" s="638"/>
      <c r="CC19" s="639" t="s">
        <v>339</v>
      </c>
      <c r="CD19" s="639"/>
      <c r="CE19" s="639"/>
      <c r="CF19" s="638" t="s">
        <v>340</v>
      </c>
      <c r="CG19" s="638"/>
      <c r="CH19" s="638"/>
      <c r="CI19" s="215" t="s">
        <v>341</v>
      </c>
      <c r="CJ19" s="216" t="s">
        <v>342</v>
      </c>
      <c r="CK19" s="211" t="s">
        <v>343</v>
      </c>
      <c r="CL19" s="217" t="s">
        <v>330</v>
      </c>
      <c r="CM19" s="218" t="s">
        <v>344</v>
      </c>
    </row>
    <row r="20" spans="1:91" s="93" customFormat="1" ht="14.25" customHeight="1" x14ac:dyDescent="0.2">
      <c r="A20" s="220" t="s">
        <v>345</v>
      </c>
      <c r="B20" s="221" t="s">
        <v>346</v>
      </c>
      <c r="C20" s="221" t="s">
        <v>286</v>
      </c>
      <c r="D20" s="221" t="s">
        <v>287</v>
      </c>
      <c r="E20" s="221" t="s">
        <v>347</v>
      </c>
      <c r="F20" s="221" t="s">
        <v>289</v>
      </c>
      <c r="G20" s="221" t="s">
        <v>348</v>
      </c>
      <c r="H20" s="221" t="s">
        <v>291</v>
      </c>
      <c r="I20" s="221" t="s">
        <v>349</v>
      </c>
      <c r="J20" s="221" t="s">
        <v>350</v>
      </c>
      <c r="K20" s="222" t="s">
        <v>351</v>
      </c>
      <c r="L20" s="223" t="s">
        <v>226</v>
      </c>
      <c r="M20" s="223" t="s">
        <v>352</v>
      </c>
      <c r="N20" s="224" t="s">
        <v>353</v>
      </c>
      <c r="O20" s="186" t="s">
        <v>337</v>
      </c>
      <c r="P20" s="225" t="s">
        <v>354</v>
      </c>
      <c r="Q20" s="640" t="s">
        <v>355</v>
      </c>
      <c r="R20" s="640"/>
      <c r="S20" s="640" t="s">
        <v>356</v>
      </c>
      <c r="T20" s="640"/>
      <c r="U20" s="226" t="s">
        <v>353</v>
      </c>
      <c r="V20" s="227" t="s">
        <v>329</v>
      </c>
      <c r="W20" s="228" t="s">
        <v>353</v>
      </c>
      <c r="X20" s="220" t="s">
        <v>342</v>
      </c>
      <c r="Y20" s="221" t="s">
        <v>357</v>
      </c>
      <c r="Z20" s="229" t="s">
        <v>358</v>
      </c>
      <c r="AA20" s="230" t="s">
        <v>291</v>
      </c>
      <c r="AB20" s="229" t="s">
        <v>292</v>
      </c>
      <c r="AC20" s="231" t="s">
        <v>149</v>
      </c>
      <c r="AD20" s="232" t="s">
        <v>359</v>
      </c>
      <c r="AE20" s="233" t="s">
        <v>279</v>
      </c>
      <c r="AF20" s="233" t="s">
        <v>280</v>
      </c>
      <c r="AG20" s="233" t="s">
        <v>281</v>
      </c>
      <c r="AH20" s="233" t="s">
        <v>282</v>
      </c>
      <c r="AI20" s="234" t="s">
        <v>360</v>
      </c>
      <c r="AJ20" s="233" t="s">
        <v>292</v>
      </c>
      <c r="AK20" s="233" t="s">
        <v>361</v>
      </c>
      <c r="AL20" s="233" t="s">
        <v>290</v>
      </c>
      <c r="AM20" s="235" t="s">
        <v>362</v>
      </c>
      <c r="AN20" s="236" t="s">
        <v>363</v>
      </c>
      <c r="AO20" s="236" t="s">
        <v>364</v>
      </c>
      <c r="AP20" s="237" t="s">
        <v>365</v>
      </c>
      <c r="AQ20" s="200" t="s">
        <v>366</v>
      </c>
      <c r="AR20" s="238" t="s">
        <v>38</v>
      </c>
      <c r="AS20" s="641" t="s">
        <v>367</v>
      </c>
      <c r="AT20" s="641"/>
      <c r="AU20" s="641" t="s">
        <v>368</v>
      </c>
      <c r="AV20" s="641"/>
      <c r="AW20" s="239" t="s">
        <v>365</v>
      </c>
      <c r="AX20" s="240" t="s">
        <v>335</v>
      </c>
      <c r="AY20" s="241" t="s">
        <v>369</v>
      </c>
      <c r="AZ20" s="232" t="s">
        <v>370</v>
      </c>
      <c r="BA20" s="233" t="s">
        <v>357</v>
      </c>
      <c r="BB20" s="242" t="s">
        <v>371</v>
      </c>
      <c r="BC20" s="243" t="s">
        <v>292</v>
      </c>
      <c r="BD20" s="242" t="s">
        <v>372</v>
      </c>
      <c r="BE20" s="244" t="s">
        <v>373</v>
      </c>
      <c r="BF20" s="245" t="s">
        <v>345</v>
      </c>
      <c r="BG20" s="246" t="s">
        <v>374</v>
      </c>
      <c r="BH20" s="246" t="s">
        <v>287</v>
      </c>
      <c r="BI20" s="246" t="s">
        <v>375</v>
      </c>
      <c r="BJ20" s="246" t="s">
        <v>289</v>
      </c>
      <c r="BK20" s="246" t="s">
        <v>376</v>
      </c>
      <c r="BL20" s="246" t="s">
        <v>292</v>
      </c>
      <c r="BM20" s="247" t="s">
        <v>361</v>
      </c>
      <c r="BN20" s="246" t="s">
        <v>290</v>
      </c>
      <c r="BO20" s="248" t="s">
        <v>377</v>
      </c>
      <c r="BP20" s="249" t="s">
        <v>378</v>
      </c>
      <c r="BQ20" s="250" t="s">
        <v>351</v>
      </c>
      <c r="BR20" s="250" t="s">
        <v>226</v>
      </c>
      <c r="BS20" s="250" t="s">
        <v>352</v>
      </c>
      <c r="BT20" s="251" t="s">
        <v>353</v>
      </c>
      <c r="BU20" s="252" t="s">
        <v>379</v>
      </c>
      <c r="BV20" s="252" t="s">
        <v>380</v>
      </c>
      <c r="BW20" s="252" t="s">
        <v>379</v>
      </c>
      <c r="BX20" s="252" t="s">
        <v>380</v>
      </c>
      <c r="BY20" s="253" t="s">
        <v>379</v>
      </c>
      <c r="BZ20" s="252" t="s">
        <v>380</v>
      </c>
      <c r="CA20" s="252" t="s">
        <v>379</v>
      </c>
      <c r="CB20" s="254" t="s">
        <v>380</v>
      </c>
      <c r="CC20" s="253" t="s">
        <v>379</v>
      </c>
      <c r="CD20" s="252" t="s">
        <v>380</v>
      </c>
      <c r="CE20" s="254" t="s">
        <v>353</v>
      </c>
      <c r="CF20" s="253" t="s">
        <v>379</v>
      </c>
      <c r="CG20" s="252" t="s">
        <v>380</v>
      </c>
      <c r="CH20" s="254" t="s">
        <v>353</v>
      </c>
      <c r="CI20" s="254" t="s">
        <v>353</v>
      </c>
      <c r="CJ20" s="255" t="s">
        <v>381</v>
      </c>
      <c r="CK20" s="246" t="s">
        <v>382</v>
      </c>
      <c r="CL20" s="256" t="s">
        <v>358</v>
      </c>
      <c r="CM20" s="257" t="s">
        <v>383</v>
      </c>
    </row>
    <row r="21" spans="1:91" s="93" customFormat="1" ht="14.1" customHeight="1" x14ac:dyDescent="0.25">
      <c r="A21" s="258">
        <v>1</v>
      </c>
      <c r="B21" s="259"/>
      <c r="C21" s="259"/>
      <c r="D21" s="259"/>
      <c r="E21" s="259"/>
      <c r="F21" s="259"/>
      <c r="G21" s="259"/>
      <c r="H21" s="259"/>
      <c r="I21" s="259"/>
      <c r="J21" s="259"/>
      <c r="K21" s="260">
        <f>BQ21</f>
        <v>0</v>
      </c>
      <c r="L21" s="260">
        <f>BR21</f>
        <v>0</v>
      </c>
      <c r="M21" s="260">
        <f>BS21</f>
        <v>0</v>
      </c>
      <c r="N21" s="260">
        <f>BT21</f>
        <v>0</v>
      </c>
      <c r="O21" s="261" t="str">
        <f>BU21</f>
        <v>nj</v>
      </c>
      <c r="P21" s="262">
        <f>BW21</f>
        <v>0</v>
      </c>
      <c r="Q21" s="260">
        <f>BY21</f>
        <v>0</v>
      </c>
      <c r="R21" s="262">
        <f>CC21+CD21</f>
        <v>0</v>
      </c>
      <c r="S21" s="260">
        <f>CA21</f>
        <v>0</v>
      </c>
      <c r="T21" s="262">
        <f>CF21+CG21</f>
        <v>0</v>
      </c>
      <c r="U21" s="262">
        <f>CI21</f>
        <v>0</v>
      </c>
      <c r="V21" s="262">
        <f>BO21</f>
        <v>99</v>
      </c>
      <c r="W21" s="263">
        <f>BP21</f>
        <v>0</v>
      </c>
      <c r="X21" s="264">
        <f>CJ21</f>
        <v>0</v>
      </c>
      <c r="Y21" s="265"/>
      <c r="Z21" s="266"/>
      <c r="AA21" s="266"/>
      <c r="AB21" s="266"/>
      <c r="AC21" s="267"/>
      <c r="AD21" s="268">
        <v>1</v>
      </c>
      <c r="AE21" s="268"/>
      <c r="AF21" s="268"/>
      <c r="AG21" s="268"/>
      <c r="AH21" s="268"/>
      <c r="AI21" s="268"/>
      <c r="AJ21" s="268"/>
      <c r="AK21" s="268"/>
      <c r="AL21" s="268"/>
      <c r="AM21" s="265">
        <f>BQ21</f>
        <v>0</v>
      </c>
      <c r="AN21" s="265">
        <f>BR21</f>
        <v>0</v>
      </c>
      <c r="AO21" s="265">
        <f>BS21</f>
        <v>0</v>
      </c>
      <c r="AP21" s="265">
        <f>BT21</f>
        <v>0</v>
      </c>
      <c r="AQ21" s="266" t="str">
        <f>BU21</f>
        <v>nj</v>
      </c>
      <c r="AR21" s="263">
        <f>BW21</f>
        <v>0</v>
      </c>
      <c r="AS21" s="265">
        <f>BY21</f>
        <v>0</v>
      </c>
      <c r="AT21" s="263">
        <f>CE21</f>
        <v>0</v>
      </c>
      <c r="AU21" s="265">
        <f>CA21</f>
        <v>0</v>
      </c>
      <c r="AV21" s="263">
        <f>CH21</f>
        <v>0</v>
      </c>
      <c r="AW21" s="263">
        <f>CI21</f>
        <v>0</v>
      </c>
      <c r="AX21" s="263">
        <f>BO21</f>
        <v>99</v>
      </c>
      <c r="AY21" s="263">
        <f>BP21</f>
        <v>0</v>
      </c>
      <c r="AZ21" s="263">
        <f>CJ21</f>
        <v>0</v>
      </c>
      <c r="BA21" s="267"/>
      <c r="BB21" s="267"/>
      <c r="BC21" s="267"/>
      <c r="BD21" s="267"/>
      <c r="BE21" s="267"/>
      <c r="BF21" s="122">
        <v>1</v>
      </c>
      <c r="BG21" s="269"/>
      <c r="BH21" s="270"/>
      <c r="BI21" s="271"/>
      <c r="BJ21" s="270"/>
      <c r="BK21" s="270"/>
      <c r="BL21" s="272"/>
      <c r="BM21" s="272"/>
      <c r="BN21" s="272"/>
      <c r="BO21" s="273">
        <v>99</v>
      </c>
      <c r="BP21" s="274">
        <f>INT((IF(48-(32*BO21/$U$10)&lt;0,0,(IF(48-(32*BO21/$U$10)&lt;=20,48-(32*BO21/$U$10),20))))*100)/100</f>
        <v>0</v>
      </c>
      <c r="BQ21" s="562"/>
      <c r="BR21" s="562"/>
      <c r="BS21" s="562"/>
      <c r="BT21" s="275">
        <f xml:space="preserve"> IF(SUM(BQ21:BS21)&lt;SUM(BQ22:BS22),0.3,(SUM(BQ21:BS21)-SUM(BQ22:BS22)))</f>
        <v>0</v>
      </c>
      <c r="BU21" s="77" t="s">
        <v>4</v>
      </c>
      <c r="BV21" s="77" t="s">
        <v>4</v>
      </c>
      <c r="BW21" s="276">
        <f>IF(TYPE(FIND("P",BU21))=16,VLOOKUP(BU21:BU21,KT!A:C,3,FALSE),VLOOKUP(BU21:BU21,KT!H:J,3,FALSE))</f>
        <v>0</v>
      </c>
      <c r="BX21" s="276">
        <f>IF(TYPE(FIND("P",BV21))=16,VLOOKUP(BV21:BV21,KT!A:C,3,FALSE),VLOOKUP(BV21:BV21,KT!H:J,3,FALSE))</f>
        <v>0</v>
      </c>
      <c r="BY21" s="562"/>
      <c r="BZ21" s="562"/>
      <c r="CA21" s="562"/>
      <c r="CB21" s="562"/>
      <c r="CC21" s="277">
        <f>INT((IF((BY21*BW21)&gt;10,10,(BY21*BW21)))*100)/100</f>
        <v>0</v>
      </c>
      <c r="CD21" s="277">
        <f>INT((IF((BZ21*BX21)&gt;10,10,(BZ21*BX21)))*100)/100</f>
        <v>0</v>
      </c>
      <c r="CE21" s="277">
        <f>INT((CC21+CD21)*100)/100</f>
        <v>0</v>
      </c>
      <c r="CF21" s="277">
        <f>INT((IF((BW21*CA21)&gt;10,10,(BW21*CA21)))*100)/100</f>
        <v>0</v>
      </c>
      <c r="CG21" s="277">
        <f>INT((IF((BX21*CB21)&gt;10,10,(BX21*CB21)))*100)/100</f>
        <v>0</v>
      </c>
      <c r="CH21" s="277">
        <f>INT((CF21+CG21)*100)/100</f>
        <v>0</v>
      </c>
      <c r="CI21" s="278">
        <f>INT((CE21+CH21)/2*100)/100</f>
        <v>0</v>
      </c>
      <c r="CJ21" s="279">
        <f>SUM(BP21+BT21+CI21)</f>
        <v>0</v>
      </c>
      <c r="CK21" s="280"/>
      <c r="CL21" s="280"/>
      <c r="CM21" s="218">
        <f>RANK(CJ21,$CJ$21:$CJ$71)</f>
        <v>1</v>
      </c>
    </row>
    <row r="22" spans="1:91" s="93" customFormat="1" ht="14.1" customHeight="1" x14ac:dyDescent="0.25">
      <c r="A22" s="258"/>
      <c r="B22" s="259"/>
      <c r="C22" s="259"/>
      <c r="D22" s="281"/>
      <c r="E22" s="281"/>
      <c r="F22" s="281"/>
      <c r="G22" s="281"/>
      <c r="H22" s="282"/>
      <c r="I22" s="282"/>
      <c r="J22" s="282"/>
      <c r="K22" s="260">
        <f t="shared" ref="K22:K72" si="0">BQ22</f>
        <v>0</v>
      </c>
      <c r="L22" s="260">
        <f t="shared" ref="L22:L72" si="1">BR22</f>
        <v>0</v>
      </c>
      <c r="M22" s="260">
        <f t="shared" ref="M22:M72" si="2">BS22</f>
        <v>0</v>
      </c>
      <c r="N22" s="260"/>
      <c r="O22" s="261" t="str">
        <f>BV21</f>
        <v>nj</v>
      </c>
      <c r="P22" s="262">
        <f>BX21</f>
        <v>0</v>
      </c>
      <c r="Q22" s="260">
        <f>BZ21</f>
        <v>0</v>
      </c>
      <c r="R22" s="262"/>
      <c r="S22" s="260">
        <f>CB21</f>
        <v>0</v>
      </c>
      <c r="T22" s="262"/>
      <c r="U22" s="262"/>
      <c r="V22" s="262"/>
      <c r="W22" s="263"/>
      <c r="X22" s="264"/>
      <c r="Y22" s="265"/>
      <c r="Z22" s="283"/>
      <c r="AA22" s="283"/>
      <c r="AB22" s="283"/>
      <c r="AC22" s="267"/>
      <c r="AD22" s="268"/>
      <c r="AE22" s="268"/>
      <c r="AF22" s="268"/>
      <c r="AG22" s="268"/>
      <c r="AH22" s="268"/>
      <c r="AI22" s="268"/>
      <c r="AJ22" s="268"/>
      <c r="AK22" s="268"/>
      <c r="AL22" s="268"/>
      <c r="AM22" s="283"/>
      <c r="AN22" s="283"/>
      <c r="AO22" s="283"/>
      <c r="AP22" s="283"/>
      <c r="AQ22" s="266" t="str">
        <f>BV21</f>
        <v>nj</v>
      </c>
      <c r="AR22" s="263">
        <f>BX21</f>
        <v>0</v>
      </c>
      <c r="AS22" s="265">
        <f>BZ21</f>
        <v>0</v>
      </c>
      <c r="AT22" s="283"/>
      <c r="AU22" s="265">
        <f>CB21</f>
        <v>0</v>
      </c>
      <c r="AV22" s="283"/>
      <c r="AW22" s="283"/>
      <c r="AX22" s="283"/>
      <c r="AY22" s="283"/>
      <c r="AZ22" s="263"/>
      <c r="BA22" s="267"/>
      <c r="BB22" s="267"/>
      <c r="BC22" s="267"/>
      <c r="BD22" s="267"/>
      <c r="BE22" s="267"/>
      <c r="BF22" s="122"/>
      <c r="BG22" s="284"/>
      <c r="BH22" s="285"/>
      <c r="BI22" s="285"/>
      <c r="BJ22" s="285"/>
      <c r="BK22" s="285"/>
      <c r="BL22" s="286"/>
      <c r="BM22" s="286"/>
      <c r="BN22" s="286"/>
      <c r="BO22" s="273"/>
      <c r="BP22" s="274"/>
      <c r="BQ22" s="562"/>
      <c r="BR22" s="562"/>
      <c r="BS22" s="562"/>
      <c r="BT22" s="275"/>
      <c r="BU22" s="77"/>
      <c r="BV22" s="77"/>
      <c r="BW22" s="276"/>
      <c r="BX22" s="276"/>
      <c r="BY22" s="53"/>
      <c r="BZ22" s="53"/>
      <c r="CA22" s="53"/>
      <c r="CB22" s="53"/>
      <c r="CC22" s="277"/>
      <c r="CD22" s="277"/>
      <c r="CE22" s="277"/>
      <c r="CF22" s="277"/>
      <c r="CG22" s="277"/>
      <c r="CH22" s="277"/>
      <c r="CI22" s="278"/>
      <c r="CJ22" s="279"/>
      <c r="CK22" s="280"/>
      <c r="CL22" s="280"/>
      <c r="CM22" s="218">
        <f>CM21</f>
        <v>1</v>
      </c>
    </row>
    <row r="23" spans="1:91" s="93" customFormat="1" ht="14.1" customHeight="1" x14ac:dyDescent="0.25">
      <c r="A23" s="258">
        <v>2</v>
      </c>
      <c r="B23" s="259"/>
      <c r="C23" s="259"/>
      <c r="D23" s="259"/>
      <c r="E23" s="259"/>
      <c r="F23" s="259"/>
      <c r="G23" s="259"/>
      <c r="H23" s="259"/>
      <c r="I23" s="259"/>
      <c r="J23" s="259"/>
      <c r="K23" s="260">
        <f t="shared" si="0"/>
        <v>0</v>
      </c>
      <c r="L23" s="260">
        <f t="shared" si="1"/>
        <v>0</v>
      </c>
      <c r="M23" s="260">
        <f t="shared" si="2"/>
        <v>0</v>
      </c>
      <c r="N23" s="260">
        <f>BT23</f>
        <v>0</v>
      </c>
      <c r="O23" s="261" t="str">
        <f>BU23</f>
        <v>nj</v>
      </c>
      <c r="P23" s="262">
        <f>BW23</f>
        <v>0</v>
      </c>
      <c r="Q23" s="260">
        <f>BY23</f>
        <v>0</v>
      </c>
      <c r="R23" s="262">
        <f>CC23+CD23</f>
        <v>0</v>
      </c>
      <c r="S23" s="260">
        <f>CA23</f>
        <v>0</v>
      </c>
      <c r="T23" s="262">
        <f>CF23+CG23</f>
        <v>0</v>
      </c>
      <c r="U23" s="262">
        <f>CI23</f>
        <v>0</v>
      </c>
      <c r="V23" s="262">
        <f>BO23</f>
        <v>99</v>
      </c>
      <c r="W23" s="263">
        <f>BP23</f>
        <v>0</v>
      </c>
      <c r="X23" s="264">
        <f>CJ23</f>
        <v>0</v>
      </c>
      <c r="Y23" s="265"/>
      <c r="Z23" s="266"/>
      <c r="AA23" s="266"/>
      <c r="AB23" s="266"/>
      <c r="AC23" s="267"/>
      <c r="AD23" s="268">
        <v>2</v>
      </c>
      <c r="AE23" s="268"/>
      <c r="AF23" s="268"/>
      <c r="AG23" s="268"/>
      <c r="AH23" s="268"/>
      <c r="AI23" s="268"/>
      <c r="AJ23" s="268"/>
      <c r="AK23" s="268"/>
      <c r="AL23" s="268"/>
      <c r="AM23" s="265">
        <f>BQ23</f>
        <v>0</v>
      </c>
      <c r="AN23" s="265">
        <f>BR23</f>
        <v>0</v>
      </c>
      <c r="AO23" s="265">
        <f>BS23</f>
        <v>0</v>
      </c>
      <c r="AP23" s="265">
        <f>BT23</f>
        <v>0</v>
      </c>
      <c r="AQ23" s="266" t="str">
        <f>BU23</f>
        <v>nj</v>
      </c>
      <c r="AR23" s="263">
        <f>BW23</f>
        <v>0</v>
      </c>
      <c r="AS23" s="265">
        <f>BY23</f>
        <v>0</v>
      </c>
      <c r="AT23" s="263">
        <f>CE23</f>
        <v>0</v>
      </c>
      <c r="AU23" s="265">
        <f>CA23</f>
        <v>0</v>
      </c>
      <c r="AV23" s="263">
        <f>CH23</f>
        <v>0</v>
      </c>
      <c r="AW23" s="263">
        <f>CI23</f>
        <v>0</v>
      </c>
      <c r="AX23" s="263">
        <f>BO23</f>
        <v>99</v>
      </c>
      <c r="AY23" s="263">
        <f>BP23</f>
        <v>0</v>
      </c>
      <c r="AZ23" s="263">
        <f>CJ23</f>
        <v>0</v>
      </c>
      <c r="BA23" s="268"/>
      <c r="BB23" s="268"/>
      <c r="BC23" s="268"/>
      <c r="BD23" s="268"/>
      <c r="BE23" s="268"/>
      <c r="BF23" s="122">
        <v>2</v>
      </c>
      <c r="BG23" s="269"/>
      <c r="BH23" s="288"/>
      <c r="BI23" s="288"/>
      <c r="BJ23" s="288"/>
      <c r="BK23" s="288"/>
      <c r="BL23" s="272"/>
      <c r="BM23" s="272"/>
      <c r="BN23" s="272"/>
      <c r="BO23" s="273">
        <v>99</v>
      </c>
      <c r="BP23" s="274">
        <f>INT((IF(48-(32*BO23/$U$10)&lt;0,0,(IF(48-(32*BO23/$U$10)&lt;=20,48-(32*BO23/$U$10),20))))*100)/100</f>
        <v>0</v>
      </c>
      <c r="BQ23" s="563"/>
      <c r="BR23" s="563"/>
      <c r="BS23" s="563"/>
      <c r="BT23" s="275">
        <f t="shared" ref="BT23:BT71" si="3" xml:space="preserve"> IF(SUM(BQ23:BS23)&lt;SUM(BQ24:BS24),0.3,(SUM(BQ23:BS23)-SUM(BQ24:BS24)))</f>
        <v>0</v>
      </c>
      <c r="BU23" s="77" t="s">
        <v>4</v>
      </c>
      <c r="BV23" s="77" t="s">
        <v>4</v>
      </c>
      <c r="BW23" s="276">
        <f>IF(TYPE(FIND("P",BU23))=16,VLOOKUP(BU23:BU23,KT!A:C,3,FALSE),VLOOKUP(BU23:BU23,KT!H:J,3,FALSE))</f>
        <v>0</v>
      </c>
      <c r="BX23" s="276">
        <f>IF(TYPE(FIND("P",BV23))=16,VLOOKUP(BV23:BV23,KT!A:C,3,FALSE),VLOOKUP(BV23:BV23,KT!H:J,3,FALSE))</f>
        <v>0</v>
      </c>
      <c r="BY23" s="563"/>
      <c r="BZ23" s="563"/>
      <c r="CA23" s="563"/>
      <c r="CB23" s="563"/>
      <c r="CC23" s="277">
        <f>INT((IF((BY23*BW23)&gt;10,10,(BY23*BW23)))*100)/100</f>
        <v>0</v>
      </c>
      <c r="CD23" s="277">
        <f>INT((IF((BZ23*BX23)&gt;10,10,(BZ23*BX23)))*100)/100</f>
        <v>0</v>
      </c>
      <c r="CE23" s="277">
        <f>INT((CC23+CD23)*100)/100</f>
        <v>0</v>
      </c>
      <c r="CF23" s="277">
        <f>INT((IF((BW23*CA23)&gt;10,10,(BW23*CA23)))*100)/100</f>
        <v>0</v>
      </c>
      <c r="CG23" s="277">
        <f>INT((IF((BX23*CB23)&gt;10,10,(BX23*CB23)))*100)/100</f>
        <v>0</v>
      </c>
      <c r="CH23" s="277">
        <f>INT((CF23+CG23)*100)/100</f>
        <v>0</v>
      </c>
      <c r="CI23" s="278">
        <f>INT((CE23+CH23)/2*100)/100</f>
        <v>0</v>
      </c>
      <c r="CJ23" s="279">
        <f>SUM(BP23+BT23+CI23)</f>
        <v>0</v>
      </c>
      <c r="CK23" s="280"/>
      <c r="CL23" s="280"/>
      <c r="CM23" s="218">
        <f>RANK(CJ23,$CJ$21:$CJ$71)</f>
        <v>1</v>
      </c>
    </row>
    <row r="24" spans="1:91" s="93" customFormat="1" ht="14.1" customHeight="1" x14ac:dyDescent="0.25">
      <c r="A24" s="289"/>
      <c r="B24" s="259"/>
      <c r="C24" s="259"/>
      <c r="D24" s="281"/>
      <c r="E24" s="281"/>
      <c r="F24" s="281"/>
      <c r="G24" s="281"/>
      <c r="H24" s="282"/>
      <c r="I24" s="282"/>
      <c r="J24" s="282"/>
      <c r="K24" s="260">
        <f t="shared" si="0"/>
        <v>0</v>
      </c>
      <c r="L24" s="260">
        <f t="shared" si="1"/>
        <v>0</v>
      </c>
      <c r="M24" s="260">
        <f t="shared" si="2"/>
        <v>0</v>
      </c>
      <c r="N24" s="260"/>
      <c r="O24" s="261" t="str">
        <f>BV23</f>
        <v>nj</v>
      </c>
      <c r="P24" s="262">
        <f>BX23</f>
        <v>0</v>
      </c>
      <c r="Q24" s="260">
        <f>BZ23</f>
        <v>0</v>
      </c>
      <c r="R24" s="262"/>
      <c r="S24" s="260">
        <f>CB23</f>
        <v>0</v>
      </c>
      <c r="T24" s="262"/>
      <c r="U24" s="262"/>
      <c r="V24" s="262"/>
      <c r="W24" s="263"/>
      <c r="X24" s="264"/>
      <c r="Y24" s="265"/>
      <c r="Z24" s="266"/>
      <c r="AA24" s="266"/>
      <c r="AB24" s="266"/>
      <c r="AC24" s="267"/>
      <c r="AD24" s="268"/>
      <c r="AE24" s="268"/>
      <c r="AF24" s="268"/>
      <c r="AG24" s="268"/>
      <c r="AH24" s="268"/>
      <c r="AI24" s="268"/>
      <c r="AJ24" s="268"/>
      <c r="AK24" s="268"/>
      <c r="AL24" s="268"/>
      <c r="AM24" s="283"/>
      <c r="AN24" s="283"/>
      <c r="AO24" s="283"/>
      <c r="AP24" s="283"/>
      <c r="AQ24" s="266" t="str">
        <f>BV23</f>
        <v>nj</v>
      </c>
      <c r="AR24" s="263">
        <f>BX23</f>
        <v>0</v>
      </c>
      <c r="AS24" s="265">
        <f>BZ23</f>
        <v>0</v>
      </c>
      <c r="AT24" s="283"/>
      <c r="AU24" s="265">
        <f>CB23</f>
        <v>0</v>
      </c>
      <c r="AV24" s="283"/>
      <c r="AW24" s="283"/>
      <c r="AX24" s="283"/>
      <c r="AY24" s="283"/>
      <c r="AZ24" s="263"/>
      <c r="BA24" s="268"/>
      <c r="BB24" s="268"/>
      <c r="BC24" s="268"/>
      <c r="BD24" s="268"/>
      <c r="BE24" s="268"/>
      <c r="BF24" s="122"/>
      <c r="BG24" s="284"/>
      <c r="BH24" s="272"/>
      <c r="BI24" s="272"/>
      <c r="BJ24" s="272"/>
      <c r="BK24" s="272"/>
      <c r="BL24" s="290"/>
      <c r="BM24" s="290"/>
      <c r="BN24" s="290"/>
      <c r="BO24" s="273"/>
      <c r="BP24" s="274"/>
      <c r="BQ24" s="563"/>
      <c r="BR24" s="563"/>
      <c r="BS24" s="563"/>
      <c r="BT24" s="275"/>
      <c r="BU24" s="77"/>
      <c r="BV24" s="77"/>
      <c r="BW24" s="276"/>
      <c r="BX24" s="276"/>
      <c r="BY24" s="53"/>
      <c r="BZ24" s="53"/>
      <c r="CA24" s="53"/>
      <c r="CB24" s="53"/>
      <c r="CC24" s="277"/>
      <c r="CD24" s="277"/>
      <c r="CE24" s="277"/>
      <c r="CF24" s="277"/>
      <c r="CG24" s="277"/>
      <c r="CH24" s="277"/>
      <c r="CI24" s="278"/>
      <c r="CJ24" s="279"/>
      <c r="CK24" s="280"/>
      <c r="CL24" s="280"/>
      <c r="CM24" s="218">
        <f>CM23</f>
        <v>1</v>
      </c>
    </row>
    <row r="25" spans="1:91" s="72" customFormat="1" ht="14.1" customHeight="1" x14ac:dyDescent="0.25">
      <c r="A25" s="258">
        <v>3</v>
      </c>
      <c r="B25" s="259"/>
      <c r="C25" s="259"/>
      <c r="D25" s="259"/>
      <c r="E25" s="259"/>
      <c r="F25" s="259"/>
      <c r="G25" s="259"/>
      <c r="H25" s="259"/>
      <c r="I25" s="259"/>
      <c r="J25" s="259"/>
      <c r="K25" s="260">
        <f t="shared" si="0"/>
        <v>0</v>
      </c>
      <c r="L25" s="260">
        <f t="shared" si="1"/>
        <v>0</v>
      </c>
      <c r="M25" s="260">
        <f t="shared" si="2"/>
        <v>0</v>
      </c>
      <c r="N25" s="260">
        <f>BT25</f>
        <v>0</v>
      </c>
      <c r="O25" s="261" t="str">
        <f>BU25</f>
        <v>nj</v>
      </c>
      <c r="P25" s="262">
        <f>BW25</f>
        <v>0</v>
      </c>
      <c r="Q25" s="260">
        <f>BY25</f>
        <v>0</v>
      </c>
      <c r="R25" s="262">
        <f>CC25+CD25</f>
        <v>0</v>
      </c>
      <c r="S25" s="260">
        <f>CA25</f>
        <v>0</v>
      </c>
      <c r="T25" s="262">
        <f>CF25+CG25</f>
        <v>0</v>
      </c>
      <c r="U25" s="262">
        <f>CI25</f>
        <v>0</v>
      </c>
      <c r="V25" s="262">
        <f>BO25</f>
        <v>99</v>
      </c>
      <c r="W25" s="263">
        <f>BP25</f>
        <v>0</v>
      </c>
      <c r="X25" s="264">
        <f>CJ25</f>
        <v>0</v>
      </c>
      <c r="Y25" s="265"/>
      <c r="Z25" s="266"/>
      <c r="AA25" s="266"/>
      <c r="AB25" s="266"/>
      <c r="AC25" s="291"/>
      <c r="AD25" s="268">
        <v>3</v>
      </c>
      <c r="AE25" s="268"/>
      <c r="AF25" s="268"/>
      <c r="AG25" s="268"/>
      <c r="AH25" s="268"/>
      <c r="AI25" s="268"/>
      <c r="AJ25" s="51"/>
      <c r="AK25" s="51"/>
      <c r="AL25" s="51"/>
      <c r="AM25" s="265">
        <f>BQ25</f>
        <v>0</v>
      </c>
      <c r="AN25" s="265">
        <f>BR25</f>
        <v>0</v>
      </c>
      <c r="AO25" s="265">
        <f>BS25</f>
        <v>0</v>
      </c>
      <c r="AP25" s="265">
        <f>BT25</f>
        <v>0</v>
      </c>
      <c r="AQ25" s="266" t="str">
        <f>BU25</f>
        <v>nj</v>
      </c>
      <c r="AR25" s="263">
        <f>BW25</f>
        <v>0</v>
      </c>
      <c r="AS25" s="265">
        <f>BY25</f>
        <v>0</v>
      </c>
      <c r="AT25" s="263">
        <f>CE25</f>
        <v>0</v>
      </c>
      <c r="AU25" s="265">
        <f>CA25</f>
        <v>0</v>
      </c>
      <c r="AV25" s="263">
        <f>CH25</f>
        <v>0</v>
      </c>
      <c r="AW25" s="263">
        <f>CI25</f>
        <v>0</v>
      </c>
      <c r="AX25" s="263">
        <f>BO25</f>
        <v>99</v>
      </c>
      <c r="AY25" s="263">
        <f>BP25</f>
        <v>0</v>
      </c>
      <c r="AZ25" s="263">
        <f>CJ25</f>
        <v>0</v>
      </c>
      <c r="BA25" s="51"/>
      <c r="BB25" s="51"/>
      <c r="BC25" s="51"/>
      <c r="BD25" s="51"/>
      <c r="BE25" s="51"/>
      <c r="BF25" s="122">
        <v>3</v>
      </c>
      <c r="BG25" s="269"/>
      <c r="BH25" s="270"/>
      <c r="BI25" s="270"/>
      <c r="BJ25" s="270"/>
      <c r="BK25" s="270"/>
      <c r="BL25" s="270"/>
      <c r="BM25" s="272"/>
      <c r="BN25" s="272"/>
      <c r="BO25" s="273">
        <v>99</v>
      </c>
      <c r="BP25" s="274">
        <f>INT((IF(48-(32*BO25/$U$10)&lt;0,0,(IF(48-(32*BO25/$U$10)&lt;=20,48-(32*BO25/$U$10),20))))*100)/100</f>
        <v>0</v>
      </c>
      <c r="BQ25" s="562"/>
      <c r="BR25" s="562"/>
      <c r="BS25" s="562"/>
      <c r="BT25" s="275">
        <f t="shared" si="3"/>
        <v>0</v>
      </c>
      <c r="BU25" s="77" t="s">
        <v>4</v>
      </c>
      <c r="BV25" s="77" t="s">
        <v>4</v>
      </c>
      <c r="BW25" s="276">
        <f>IF(TYPE(FIND("P",BU25))=16,VLOOKUP(BU25:BU25,KT!A:C,3,FALSE),VLOOKUP(BU25:BU25,KT!H:J,3,FALSE))</f>
        <v>0</v>
      </c>
      <c r="BX25" s="276">
        <f>IF(TYPE(FIND("P",BV25))=16,VLOOKUP(BV25:BV25,KT!A:C,3,FALSE),VLOOKUP(BV25:BV25,KT!H:J,3,FALSE))</f>
        <v>0</v>
      </c>
      <c r="BY25" s="562"/>
      <c r="BZ25" s="562"/>
      <c r="CA25" s="562"/>
      <c r="CB25" s="562"/>
      <c r="CC25" s="277">
        <f>INT((IF((BY25*BW25)&gt;10,10,(BY25*BW25)))*100)/100</f>
        <v>0</v>
      </c>
      <c r="CD25" s="277">
        <f>INT((IF((BZ25*BX25)&gt;10,10,(BZ25*BX25)))*100)/100</f>
        <v>0</v>
      </c>
      <c r="CE25" s="277">
        <f>INT((CC25+CD25)*100)/100</f>
        <v>0</v>
      </c>
      <c r="CF25" s="277">
        <f>INT((IF((BW25*CA25)&gt;10,10,(BW25*CA25)))*100)/100</f>
        <v>0</v>
      </c>
      <c r="CG25" s="277">
        <f>INT((IF((BX25*CB25)&gt;10,10,(BX25*CB25)))*100)/100</f>
        <v>0</v>
      </c>
      <c r="CH25" s="277">
        <f>INT((CF25+CG25)*100)/100</f>
        <v>0</v>
      </c>
      <c r="CI25" s="278">
        <f>INT((CE25+CH25)/2*100)/100</f>
        <v>0</v>
      </c>
      <c r="CJ25" s="279">
        <f>SUM(BP25+BT25+CI25)</f>
        <v>0</v>
      </c>
      <c r="CK25" s="280"/>
      <c r="CL25" s="280"/>
      <c r="CM25" s="218">
        <f>RANK(CJ25,$CJ$21:$CJ$71)</f>
        <v>1</v>
      </c>
    </row>
    <row r="26" spans="1:91" s="93" customFormat="1" ht="14.1" customHeight="1" x14ac:dyDescent="0.25">
      <c r="A26" s="289"/>
      <c r="B26" s="259"/>
      <c r="C26" s="259"/>
      <c r="D26" s="281"/>
      <c r="E26" s="281"/>
      <c r="F26" s="281"/>
      <c r="G26" s="281"/>
      <c r="H26" s="282"/>
      <c r="I26" s="282"/>
      <c r="J26" s="282"/>
      <c r="K26" s="260">
        <f t="shared" si="0"/>
        <v>0</v>
      </c>
      <c r="L26" s="260">
        <f t="shared" si="1"/>
        <v>0</v>
      </c>
      <c r="M26" s="260">
        <f t="shared" si="2"/>
        <v>0</v>
      </c>
      <c r="N26" s="260"/>
      <c r="O26" s="261" t="str">
        <f>BV25</f>
        <v>nj</v>
      </c>
      <c r="P26" s="262">
        <f>BX25</f>
        <v>0</v>
      </c>
      <c r="Q26" s="260">
        <f>BZ25</f>
        <v>0</v>
      </c>
      <c r="R26" s="262"/>
      <c r="S26" s="260">
        <f>CB25</f>
        <v>0</v>
      </c>
      <c r="T26" s="262"/>
      <c r="U26" s="262"/>
      <c r="V26" s="262"/>
      <c r="W26" s="263"/>
      <c r="X26" s="264"/>
      <c r="Y26" s="265"/>
      <c r="Z26" s="266"/>
      <c r="AA26" s="266"/>
      <c r="AB26" s="266"/>
      <c r="AC26" s="267"/>
      <c r="AD26" s="268"/>
      <c r="AE26" s="268"/>
      <c r="AF26" s="268"/>
      <c r="AG26" s="268"/>
      <c r="AH26" s="268"/>
      <c r="AI26" s="268"/>
      <c r="AJ26" s="268"/>
      <c r="AK26" s="268"/>
      <c r="AL26" s="268"/>
      <c r="AM26" s="283"/>
      <c r="AN26" s="283"/>
      <c r="AO26" s="283"/>
      <c r="AP26" s="283"/>
      <c r="AQ26" s="266" t="str">
        <f>BV25</f>
        <v>nj</v>
      </c>
      <c r="AR26" s="263">
        <f>BX25</f>
        <v>0</v>
      </c>
      <c r="AS26" s="265">
        <f>BZ25</f>
        <v>0</v>
      </c>
      <c r="AT26" s="283"/>
      <c r="AU26" s="265">
        <f>CB25</f>
        <v>0</v>
      </c>
      <c r="AV26" s="283"/>
      <c r="AW26" s="283"/>
      <c r="AX26" s="283"/>
      <c r="AY26" s="283"/>
      <c r="AZ26" s="263"/>
      <c r="BA26" s="268"/>
      <c r="BB26" s="268"/>
      <c r="BC26" s="268"/>
      <c r="BD26" s="268"/>
      <c r="BE26" s="268"/>
      <c r="BF26" s="122"/>
      <c r="BG26" s="284"/>
      <c r="BH26" s="272"/>
      <c r="BI26" s="272"/>
      <c r="BJ26" s="272"/>
      <c r="BK26" s="272"/>
      <c r="BL26" s="290"/>
      <c r="BM26" s="290"/>
      <c r="BN26" s="290"/>
      <c r="BO26" s="273"/>
      <c r="BP26" s="274"/>
      <c r="BQ26" s="562"/>
      <c r="BR26" s="562"/>
      <c r="BS26" s="562"/>
      <c r="BT26" s="275"/>
      <c r="BU26" s="77"/>
      <c r="BV26" s="77"/>
      <c r="BW26" s="276"/>
      <c r="BX26" s="276"/>
      <c r="BY26" s="53"/>
      <c r="BZ26" s="53"/>
      <c r="CA26" s="53"/>
      <c r="CB26" s="53"/>
      <c r="CC26" s="277"/>
      <c r="CD26" s="277"/>
      <c r="CE26" s="277"/>
      <c r="CF26" s="277"/>
      <c r="CG26" s="277"/>
      <c r="CH26" s="277"/>
      <c r="CI26" s="278"/>
      <c r="CJ26" s="279"/>
      <c r="CK26" s="280"/>
      <c r="CL26" s="280"/>
      <c r="CM26" s="218">
        <f>CM25</f>
        <v>1</v>
      </c>
    </row>
    <row r="27" spans="1:91" s="72" customFormat="1" ht="14.1" customHeight="1" x14ac:dyDescent="0.25">
      <c r="A27" s="258">
        <v>4</v>
      </c>
      <c r="B27" s="259"/>
      <c r="C27" s="259"/>
      <c r="D27" s="259"/>
      <c r="E27" s="259"/>
      <c r="F27" s="259"/>
      <c r="G27" s="259"/>
      <c r="H27" s="259"/>
      <c r="I27" s="282"/>
      <c r="J27" s="282"/>
      <c r="K27" s="260">
        <f t="shared" si="0"/>
        <v>0</v>
      </c>
      <c r="L27" s="260">
        <f t="shared" si="1"/>
        <v>0</v>
      </c>
      <c r="M27" s="260">
        <f t="shared" si="2"/>
        <v>0</v>
      </c>
      <c r="N27" s="260">
        <f>BT27</f>
        <v>0</v>
      </c>
      <c r="O27" s="261" t="str">
        <f>BU27</f>
        <v>nj</v>
      </c>
      <c r="P27" s="262">
        <f>BW27</f>
        <v>0</v>
      </c>
      <c r="Q27" s="260">
        <f>BY27</f>
        <v>0</v>
      </c>
      <c r="R27" s="262">
        <f>CC27+CD27</f>
        <v>0</v>
      </c>
      <c r="S27" s="260">
        <f>CA27</f>
        <v>0</v>
      </c>
      <c r="T27" s="262">
        <f>CF27+CG27</f>
        <v>0</v>
      </c>
      <c r="U27" s="262">
        <f>CI27</f>
        <v>0</v>
      </c>
      <c r="V27" s="262">
        <f>BO27</f>
        <v>99</v>
      </c>
      <c r="W27" s="263">
        <f>BP27</f>
        <v>0</v>
      </c>
      <c r="X27" s="264">
        <f>CJ27</f>
        <v>0</v>
      </c>
      <c r="Y27" s="265"/>
      <c r="Z27" s="283"/>
      <c r="AA27" s="283"/>
      <c r="AB27" s="283"/>
      <c r="AC27" s="291"/>
      <c r="AD27" s="268">
        <v>4</v>
      </c>
      <c r="AE27" s="268"/>
      <c r="AF27" s="268"/>
      <c r="AG27" s="268"/>
      <c r="AH27" s="268"/>
      <c r="AI27" s="268"/>
      <c r="AJ27" s="51"/>
      <c r="AK27" s="51"/>
      <c r="AL27" s="51"/>
      <c r="AM27" s="265">
        <f>BQ27</f>
        <v>0</v>
      </c>
      <c r="AN27" s="265">
        <f>BR27</f>
        <v>0</v>
      </c>
      <c r="AO27" s="265">
        <f>BS27</f>
        <v>0</v>
      </c>
      <c r="AP27" s="265">
        <f>BT27</f>
        <v>0</v>
      </c>
      <c r="AQ27" s="266" t="str">
        <f>BU27</f>
        <v>nj</v>
      </c>
      <c r="AR27" s="263">
        <f>BW27</f>
        <v>0</v>
      </c>
      <c r="AS27" s="265">
        <f>BY27</f>
        <v>0</v>
      </c>
      <c r="AT27" s="263">
        <f>CE27</f>
        <v>0</v>
      </c>
      <c r="AU27" s="265">
        <f>CA27</f>
        <v>0</v>
      </c>
      <c r="AV27" s="263">
        <f>CH27</f>
        <v>0</v>
      </c>
      <c r="AW27" s="263">
        <f>CI27</f>
        <v>0</v>
      </c>
      <c r="AX27" s="263">
        <f>BO27</f>
        <v>99</v>
      </c>
      <c r="AY27" s="263">
        <f>BP27</f>
        <v>0</v>
      </c>
      <c r="AZ27" s="263">
        <f>CJ27</f>
        <v>0</v>
      </c>
      <c r="BA27" s="51"/>
      <c r="BB27" s="51"/>
      <c r="BC27" s="51"/>
      <c r="BD27" s="51"/>
      <c r="BE27" s="51"/>
      <c r="BF27" s="122">
        <v>4</v>
      </c>
      <c r="BG27" s="269"/>
      <c r="BH27" s="288"/>
      <c r="BI27" s="288"/>
      <c r="BJ27" s="288"/>
      <c r="BK27" s="288"/>
      <c r="BL27" s="272"/>
      <c r="BM27" s="290"/>
      <c r="BN27" s="290"/>
      <c r="BO27" s="273">
        <v>99</v>
      </c>
      <c r="BP27" s="274">
        <f>INT((IF(48-(32*BO27/$U$10)&lt;0,0,(IF(48-(32*BO27/$U$10)&lt;=20,48-(32*BO27/$U$10),20))))*100)/100</f>
        <v>0</v>
      </c>
      <c r="BQ27" s="563"/>
      <c r="BR27" s="563"/>
      <c r="BS27" s="563"/>
      <c r="BT27" s="275">
        <f t="shared" si="3"/>
        <v>0</v>
      </c>
      <c r="BU27" s="77" t="s">
        <v>4</v>
      </c>
      <c r="BV27" s="77" t="s">
        <v>4</v>
      </c>
      <c r="BW27" s="276">
        <f>IF(TYPE(FIND("P",BU27))=16,VLOOKUP(BU27:BU27,KT!A:C,3,FALSE),VLOOKUP(BU27:BU27,KT!H:J,3,FALSE))</f>
        <v>0</v>
      </c>
      <c r="BX27" s="276">
        <f>IF(TYPE(FIND("P",BV27))=16,VLOOKUP(BV27:BV27,KT!A:C,3,FALSE),VLOOKUP(BV27:BV27,KT!H:J,3,FALSE))</f>
        <v>0</v>
      </c>
      <c r="BY27" s="563"/>
      <c r="BZ27" s="563"/>
      <c r="CA27" s="563"/>
      <c r="CB27" s="563"/>
      <c r="CC27" s="277">
        <f>INT((IF((BY27*BW27)&gt;10,10,(BY27*BW27)))*100)/100</f>
        <v>0</v>
      </c>
      <c r="CD27" s="277">
        <f>INT((IF((BZ27*BX27)&gt;10,10,(BZ27*BX27)))*100)/100</f>
        <v>0</v>
      </c>
      <c r="CE27" s="277">
        <f>INT((CC27+CD27)*100)/100</f>
        <v>0</v>
      </c>
      <c r="CF27" s="277">
        <f>INT((IF((BW27*CA27)&gt;10,10,(BW27*CA27)))*100)/100</f>
        <v>0</v>
      </c>
      <c r="CG27" s="277">
        <f>INT((IF((BX27*CB27)&gt;10,10,(BX27*CB27)))*100)/100</f>
        <v>0</v>
      </c>
      <c r="CH27" s="277">
        <f>INT((CF27+CG27)*100)/100</f>
        <v>0</v>
      </c>
      <c r="CI27" s="278">
        <f>INT((CE27+CH27)/2*100)/100</f>
        <v>0</v>
      </c>
      <c r="CJ27" s="279">
        <f>SUM(BP27+BT27+CI27)</f>
        <v>0</v>
      </c>
      <c r="CK27" s="280"/>
      <c r="CL27" s="280"/>
      <c r="CM27" s="218">
        <f>RANK(CJ27,$CJ$21:$CJ$71)</f>
        <v>1</v>
      </c>
    </row>
    <row r="28" spans="1:91" s="72" customFormat="1" ht="14.1" customHeight="1" x14ac:dyDescent="0.25">
      <c r="A28" s="258"/>
      <c r="B28" s="259"/>
      <c r="C28" s="259"/>
      <c r="D28" s="281"/>
      <c r="E28" s="281"/>
      <c r="F28" s="281"/>
      <c r="G28" s="281"/>
      <c r="H28" s="282"/>
      <c r="I28" s="282"/>
      <c r="J28" s="282"/>
      <c r="K28" s="260">
        <f t="shared" si="0"/>
        <v>0</v>
      </c>
      <c r="L28" s="260">
        <f t="shared" si="1"/>
        <v>0</v>
      </c>
      <c r="M28" s="260">
        <f t="shared" si="2"/>
        <v>0</v>
      </c>
      <c r="N28" s="260"/>
      <c r="O28" s="261" t="str">
        <f>BV27</f>
        <v>nj</v>
      </c>
      <c r="P28" s="262">
        <f>BX27</f>
        <v>0</v>
      </c>
      <c r="Q28" s="260">
        <f>BZ27</f>
        <v>0</v>
      </c>
      <c r="R28" s="262"/>
      <c r="S28" s="260">
        <f>CB27</f>
        <v>0</v>
      </c>
      <c r="T28" s="262"/>
      <c r="U28" s="262"/>
      <c r="V28" s="262"/>
      <c r="W28" s="263"/>
      <c r="X28" s="264"/>
      <c r="Y28" s="265"/>
      <c r="Z28" s="283"/>
      <c r="AA28" s="283"/>
      <c r="AB28" s="283"/>
      <c r="AC28" s="291"/>
      <c r="AD28" s="268"/>
      <c r="AE28" s="268"/>
      <c r="AF28" s="268"/>
      <c r="AG28" s="268"/>
      <c r="AH28" s="268"/>
      <c r="AI28" s="268"/>
      <c r="AJ28" s="51"/>
      <c r="AK28" s="51"/>
      <c r="AL28" s="51"/>
      <c r="AM28" s="283"/>
      <c r="AN28" s="283"/>
      <c r="AO28" s="283"/>
      <c r="AP28" s="283"/>
      <c r="AQ28" s="266" t="str">
        <f>BV27</f>
        <v>nj</v>
      </c>
      <c r="AR28" s="263">
        <f>BX27</f>
        <v>0</v>
      </c>
      <c r="AS28" s="265">
        <f>BZ27</f>
        <v>0</v>
      </c>
      <c r="AT28" s="283"/>
      <c r="AU28" s="265">
        <f>CB27</f>
        <v>0</v>
      </c>
      <c r="AV28" s="283"/>
      <c r="AW28" s="283"/>
      <c r="AX28" s="283"/>
      <c r="AY28" s="283"/>
      <c r="AZ28" s="263"/>
      <c r="BA28" s="51"/>
      <c r="BB28" s="51"/>
      <c r="BC28" s="51"/>
      <c r="BD28" s="51"/>
      <c r="BE28" s="51"/>
      <c r="BF28" s="122"/>
      <c r="BG28" s="284"/>
      <c r="BH28" s="292"/>
      <c r="BI28" s="292"/>
      <c r="BJ28" s="292"/>
      <c r="BK28" s="292"/>
      <c r="BL28" s="290"/>
      <c r="BM28" s="290"/>
      <c r="BN28" s="290"/>
      <c r="BO28" s="273"/>
      <c r="BP28" s="274"/>
      <c r="BQ28" s="563"/>
      <c r="BR28" s="563"/>
      <c r="BS28" s="563"/>
      <c r="BT28" s="275"/>
      <c r="BU28" s="77"/>
      <c r="BV28" s="77"/>
      <c r="BW28" s="276"/>
      <c r="BX28" s="276"/>
      <c r="BY28" s="53"/>
      <c r="BZ28" s="53"/>
      <c r="CA28" s="53"/>
      <c r="CB28" s="53"/>
      <c r="CC28" s="277"/>
      <c r="CD28" s="277"/>
      <c r="CE28" s="277"/>
      <c r="CF28" s="277"/>
      <c r="CG28" s="277"/>
      <c r="CH28" s="277"/>
      <c r="CI28" s="278"/>
      <c r="CJ28" s="279"/>
      <c r="CK28" s="280"/>
      <c r="CL28" s="280"/>
      <c r="CM28" s="218">
        <f>CM27</f>
        <v>1</v>
      </c>
    </row>
    <row r="29" spans="1:91" s="93" customFormat="1" ht="14.1" customHeight="1" x14ac:dyDescent="0.25">
      <c r="A29" s="258">
        <v>5</v>
      </c>
      <c r="B29" s="259"/>
      <c r="C29" s="259"/>
      <c r="D29" s="259"/>
      <c r="E29" s="259"/>
      <c r="F29" s="259"/>
      <c r="G29" s="259"/>
      <c r="H29" s="259"/>
      <c r="I29" s="282"/>
      <c r="J29" s="282"/>
      <c r="K29" s="260">
        <f t="shared" si="0"/>
        <v>0</v>
      </c>
      <c r="L29" s="260">
        <f t="shared" si="1"/>
        <v>0</v>
      </c>
      <c r="M29" s="260">
        <f t="shared" si="2"/>
        <v>0</v>
      </c>
      <c r="N29" s="260">
        <f>BT29</f>
        <v>0</v>
      </c>
      <c r="O29" s="261" t="str">
        <f>BU29</f>
        <v>nj</v>
      </c>
      <c r="P29" s="262">
        <f>BW29</f>
        <v>0</v>
      </c>
      <c r="Q29" s="260">
        <f>BY29</f>
        <v>0</v>
      </c>
      <c r="R29" s="262">
        <f>CC29+CD29</f>
        <v>0</v>
      </c>
      <c r="S29" s="260">
        <f>CA29</f>
        <v>0</v>
      </c>
      <c r="T29" s="262">
        <f>CF29+CG29</f>
        <v>0</v>
      </c>
      <c r="U29" s="262">
        <f>CI29</f>
        <v>0</v>
      </c>
      <c r="V29" s="262">
        <f>BO29</f>
        <v>99</v>
      </c>
      <c r="W29" s="263">
        <f>BP29</f>
        <v>0</v>
      </c>
      <c r="X29" s="264">
        <f>CJ29</f>
        <v>0</v>
      </c>
      <c r="Y29" s="265"/>
      <c r="Z29" s="266"/>
      <c r="AA29" s="266"/>
      <c r="AB29" s="266"/>
      <c r="AC29" s="267"/>
      <c r="AD29" s="268">
        <v>5</v>
      </c>
      <c r="AE29" s="268"/>
      <c r="AF29" s="268"/>
      <c r="AG29" s="268"/>
      <c r="AH29" s="268"/>
      <c r="AI29" s="268"/>
      <c r="AJ29" s="268"/>
      <c r="AK29" s="268"/>
      <c r="AL29" s="268"/>
      <c r="AM29" s="265">
        <f>BQ29</f>
        <v>0</v>
      </c>
      <c r="AN29" s="265">
        <f>BR29</f>
        <v>0</v>
      </c>
      <c r="AO29" s="265">
        <f>BS29</f>
        <v>0</v>
      </c>
      <c r="AP29" s="265">
        <f>BT29</f>
        <v>0</v>
      </c>
      <c r="AQ29" s="266" t="str">
        <f>BU29</f>
        <v>nj</v>
      </c>
      <c r="AR29" s="263">
        <f>BW29</f>
        <v>0</v>
      </c>
      <c r="AS29" s="265">
        <f>BY29</f>
        <v>0</v>
      </c>
      <c r="AT29" s="263">
        <f>CE29</f>
        <v>0</v>
      </c>
      <c r="AU29" s="265">
        <f>CA29</f>
        <v>0</v>
      </c>
      <c r="AV29" s="263">
        <f>CH29</f>
        <v>0</v>
      </c>
      <c r="AW29" s="263">
        <f>CI29</f>
        <v>0</v>
      </c>
      <c r="AX29" s="263">
        <f>BO29</f>
        <v>99</v>
      </c>
      <c r="AY29" s="263">
        <f>BP29</f>
        <v>0</v>
      </c>
      <c r="AZ29" s="263">
        <f>CJ29</f>
        <v>0</v>
      </c>
      <c r="BA29" s="268"/>
      <c r="BB29" s="268"/>
      <c r="BC29" s="268"/>
      <c r="BD29" s="268"/>
      <c r="BE29" s="268"/>
      <c r="BF29" s="122">
        <v>5</v>
      </c>
      <c r="BG29" s="269"/>
      <c r="BH29" s="288"/>
      <c r="BI29" s="288"/>
      <c r="BJ29" s="288"/>
      <c r="BK29" s="288"/>
      <c r="BL29" s="272"/>
      <c r="BM29" s="290"/>
      <c r="BN29" s="290"/>
      <c r="BO29" s="273">
        <v>99</v>
      </c>
      <c r="BP29" s="274">
        <f>INT((IF(48-(32*BO29/$U$10)&lt;0,0,(IF(48-(32*BO29/$U$10)&lt;=20,48-(32*BO29/$U$10),20))))*100)/100</f>
        <v>0</v>
      </c>
      <c r="BQ29" s="562"/>
      <c r="BR29" s="562"/>
      <c r="BS29" s="562"/>
      <c r="BT29" s="275">
        <f t="shared" si="3"/>
        <v>0</v>
      </c>
      <c r="BU29" s="77" t="s">
        <v>4</v>
      </c>
      <c r="BV29" s="77" t="s">
        <v>4</v>
      </c>
      <c r="BW29" s="276">
        <f>IF(TYPE(FIND("P",BU29))=16,VLOOKUP(BU29:BU29,KT!A:C,3,FALSE),VLOOKUP(BU29:BU29,KT!H:J,3,FALSE))</f>
        <v>0</v>
      </c>
      <c r="BX29" s="276">
        <f>IF(TYPE(FIND("P",BV29))=16,VLOOKUP(BV29:BV29,KT!A:C,3,FALSE),VLOOKUP(BV29:BV29,KT!H:J,3,FALSE))</f>
        <v>0</v>
      </c>
      <c r="BY29" s="562"/>
      <c r="BZ29" s="562"/>
      <c r="CA29" s="562"/>
      <c r="CB29" s="562"/>
      <c r="CC29" s="277">
        <f>INT((IF((BY29*BW29)&gt;10,10,(BY29*BW29)))*100)/100</f>
        <v>0</v>
      </c>
      <c r="CD29" s="277">
        <f>INT((IF((BZ29*BX29)&gt;10,10,(BZ29*BX29)))*100)/100</f>
        <v>0</v>
      </c>
      <c r="CE29" s="277">
        <f>INT((CC29+CD29)*100)/100</f>
        <v>0</v>
      </c>
      <c r="CF29" s="277">
        <f>INT((IF((BW29*CA29)&gt;10,10,(BW29*CA29)))*100)/100</f>
        <v>0</v>
      </c>
      <c r="CG29" s="277">
        <f>INT((IF((BX29*CB29)&gt;10,10,(BX29*CB29)))*100)/100</f>
        <v>0</v>
      </c>
      <c r="CH29" s="277">
        <f>INT((CF29+CG29)*100)/100</f>
        <v>0</v>
      </c>
      <c r="CI29" s="278">
        <f>INT((CE29+CH29)/2*100)/100</f>
        <v>0</v>
      </c>
      <c r="CJ29" s="279">
        <f>SUM(BP29+BT29+CI29)</f>
        <v>0</v>
      </c>
      <c r="CK29" s="280"/>
      <c r="CL29" s="280"/>
      <c r="CM29" s="218">
        <f>RANK(CJ29,$CJ$21:$CJ$71)</f>
        <v>1</v>
      </c>
    </row>
    <row r="30" spans="1:91" s="93" customFormat="1" ht="14.1" customHeight="1" x14ac:dyDescent="0.25">
      <c r="A30" s="258"/>
      <c r="B30" s="259"/>
      <c r="C30" s="259"/>
      <c r="D30" s="281"/>
      <c r="E30" s="281"/>
      <c r="F30" s="281"/>
      <c r="G30" s="281"/>
      <c r="H30" s="282"/>
      <c r="I30" s="282"/>
      <c r="J30" s="282"/>
      <c r="K30" s="260">
        <f t="shared" si="0"/>
        <v>0</v>
      </c>
      <c r="L30" s="260">
        <f t="shared" si="1"/>
        <v>0</v>
      </c>
      <c r="M30" s="260">
        <f t="shared" si="2"/>
        <v>0</v>
      </c>
      <c r="N30" s="260"/>
      <c r="O30" s="261" t="str">
        <f>BV29</f>
        <v>nj</v>
      </c>
      <c r="P30" s="262">
        <f>BX29</f>
        <v>0</v>
      </c>
      <c r="Q30" s="260">
        <f>BZ29</f>
        <v>0</v>
      </c>
      <c r="R30" s="262"/>
      <c r="S30" s="260">
        <f>CB29</f>
        <v>0</v>
      </c>
      <c r="T30" s="262"/>
      <c r="U30" s="262"/>
      <c r="V30" s="262"/>
      <c r="W30" s="263"/>
      <c r="X30" s="264"/>
      <c r="Y30" s="265"/>
      <c r="Z30" s="266"/>
      <c r="AA30" s="266"/>
      <c r="AB30" s="266"/>
      <c r="AC30" s="267"/>
      <c r="AD30" s="268"/>
      <c r="AE30" s="268"/>
      <c r="AF30" s="268"/>
      <c r="AG30" s="268"/>
      <c r="AH30" s="268"/>
      <c r="AI30" s="268"/>
      <c r="AJ30" s="268"/>
      <c r="AK30" s="268"/>
      <c r="AL30" s="268"/>
      <c r="AM30" s="283"/>
      <c r="AN30" s="283"/>
      <c r="AO30" s="283"/>
      <c r="AP30" s="283"/>
      <c r="AQ30" s="266" t="str">
        <f>BV29</f>
        <v>nj</v>
      </c>
      <c r="AR30" s="263">
        <f>BX29</f>
        <v>0</v>
      </c>
      <c r="AS30" s="265">
        <f>BZ29</f>
        <v>0</v>
      </c>
      <c r="AT30" s="283"/>
      <c r="AU30" s="265">
        <f>CB29</f>
        <v>0</v>
      </c>
      <c r="AV30" s="283"/>
      <c r="AW30" s="283"/>
      <c r="AX30" s="283"/>
      <c r="AY30" s="283"/>
      <c r="AZ30" s="263"/>
      <c r="BA30" s="268"/>
      <c r="BB30" s="268"/>
      <c r="BC30" s="268"/>
      <c r="BD30" s="268"/>
      <c r="BE30" s="268"/>
      <c r="BF30" s="122"/>
      <c r="BG30" s="293"/>
      <c r="BH30" s="292"/>
      <c r="BI30" s="292"/>
      <c r="BJ30" s="292"/>
      <c r="BK30" s="292"/>
      <c r="BL30" s="290"/>
      <c r="BM30" s="290"/>
      <c r="BN30" s="290"/>
      <c r="BO30" s="273"/>
      <c r="BP30" s="274"/>
      <c r="BQ30" s="562"/>
      <c r="BR30" s="562"/>
      <c r="BS30" s="562"/>
      <c r="BT30" s="275"/>
      <c r="BU30" s="77"/>
      <c r="BV30" s="77"/>
      <c r="BW30" s="276"/>
      <c r="BX30" s="276"/>
      <c r="BY30" s="53"/>
      <c r="BZ30" s="53"/>
      <c r="CA30" s="53"/>
      <c r="CB30" s="53"/>
      <c r="CC30" s="277"/>
      <c r="CD30" s="277"/>
      <c r="CE30" s="277"/>
      <c r="CF30" s="277"/>
      <c r="CG30" s="277"/>
      <c r="CH30" s="277"/>
      <c r="CI30" s="278"/>
      <c r="CJ30" s="279"/>
      <c r="CK30" s="280"/>
      <c r="CL30" s="280"/>
      <c r="CM30" s="218">
        <f>CM29</f>
        <v>1</v>
      </c>
    </row>
    <row r="31" spans="1:91" s="93" customFormat="1" ht="14.1" customHeight="1" x14ac:dyDescent="0.25">
      <c r="A31" s="258">
        <v>6</v>
      </c>
      <c r="B31" s="259"/>
      <c r="C31" s="259"/>
      <c r="D31" s="259"/>
      <c r="E31" s="259"/>
      <c r="F31" s="259"/>
      <c r="G31" s="259"/>
      <c r="H31" s="259"/>
      <c r="I31" s="259"/>
      <c r="J31" s="259"/>
      <c r="K31" s="260">
        <f t="shared" si="0"/>
        <v>0</v>
      </c>
      <c r="L31" s="260">
        <f t="shared" si="1"/>
        <v>0</v>
      </c>
      <c r="M31" s="260">
        <f t="shared" si="2"/>
        <v>0</v>
      </c>
      <c r="N31" s="260">
        <f>BT31</f>
        <v>0</v>
      </c>
      <c r="O31" s="261" t="str">
        <f>BU31</f>
        <v>nj</v>
      </c>
      <c r="P31" s="262">
        <f>BW31</f>
        <v>0</v>
      </c>
      <c r="Q31" s="260">
        <f>BY31</f>
        <v>0</v>
      </c>
      <c r="R31" s="262">
        <f>CC31+CD31</f>
        <v>0</v>
      </c>
      <c r="S31" s="260">
        <f>CA31</f>
        <v>0</v>
      </c>
      <c r="T31" s="262">
        <f>CF31+CG31</f>
        <v>0</v>
      </c>
      <c r="U31" s="262">
        <f>CI31</f>
        <v>0</v>
      </c>
      <c r="V31" s="262">
        <f>BO31</f>
        <v>99</v>
      </c>
      <c r="W31" s="263">
        <f>BP31</f>
        <v>0</v>
      </c>
      <c r="X31" s="264">
        <f>CJ31</f>
        <v>0</v>
      </c>
      <c r="Y31" s="265"/>
      <c r="Z31" s="266"/>
      <c r="AA31" s="266"/>
      <c r="AB31" s="266"/>
      <c r="AC31" s="267"/>
      <c r="AD31" s="268">
        <v>6</v>
      </c>
      <c r="AE31" s="268"/>
      <c r="AF31" s="268"/>
      <c r="AG31" s="268"/>
      <c r="AH31" s="268"/>
      <c r="AI31" s="268"/>
      <c r="AJ31" s="268"/>
      <c r="AK31" s="268"/>
      <c r="AL31" s="268"/>
      <c r="AM31" s="265">
        <f>BQ31</f>
        <v>0</v>
      </c>
      <c r="AN31" s="265">
        <f>BR31</f>
        <v>0</v>
      </c>
      <c r="AO31" s="265">
        <f>BS31</f>
        <v>0</v>
      </c>
      <c r="AP31" s="265">
        <f>BT31</f>
        <v>0</v>
      </c>
      <c r="AQ31" s="266" t="str">
        <f>BU31</f>
        <v>nj</v>
      </c>
      <c r="AR31" s="263">
        <f>BW31</f>
        <v>0</v>
      </c>
      <c r="AS31" s="265">
        <f>BY31</f>
        <v>0</v>
      </c>
      <c r="AT31" s="263">
        <f>CE31</f>
        <v>0</v>
      </c>
      <c r="AU31" s="265">
        <f>CA31</f>
        <v>0</v>
      </c>
      <c r="AV31" s="263">
        <f>CH31</f>
        <v>0</v>
      </c>
      <c r="AW31" s="263">
        <f>CI31</f>
        <v>0</v>
      </c>
      <c r="AX31" s="263">
        <f>BO31</f>
        <v>99</v>
      </c>
      <c r="AY31" s="263">
        <f>BP31</f>
        <v>0</v>
      </c>
      <c r="AZ31" s="263">
        <f>CJ31</f>
        <v>0</v>
      </c>
      <c r="BA31" s="268"/>
      <c r="BB31" s="268"/>
      <c r="BC31" s="268"/>
      <c r="BD31" s="268"/>
      <c r="BE31" s="268"/>
      <c r="BF31" s="122">
        <v>6</v>
      </c>
      <c r="BG31" s="269"/>
      <c r="BH31" s="270"/>
      <c r="BI31" s="270"/>
      <c r="BJ31" s="270"/>
      <c r="BK31" s="270"/>
      <c r="BL31" s="272"/>
      <c r="BM31" s="272"/>
      <c r="BN31" s="272"/>
      <c r="BO31" s="273">
        <v>99</v>
      </c>
      <c r="BP31" s="274">
        <f>INT((IF(48-(32*BO31/$U$10)&lt;0,0,(IF(48-(32*BO31/$U$10)&lt;=20,48-(32*BO31/$U$10),20))))*100)/100</f>
        <v>0</v>
      </c>
      <c r="BQ31" s="563"/>
      <c r="BR31" s="563"/>
      <c r="BS31" s="563"/>
      <c r="BT31" s="275">
        <f t="shared" si="3"/>
        <v>0</v>
      </c>
      <c r="BU31" s="77" t="s">
        <v>4</v>
      </c>
      <c r="BV31" s="77" t="s">
        <v>4</v>
      </c>
      <c r="BW31" s="276">
        <f>IF(TYPE(FIND("P",BU31))=16,VLOOKUP(BU31:BU31,KT!A:C,3,FALSE),VLOOKUP(BU31:BU31,KT!H:J,3,FALSE))</f>
        <v>0</v>
      </c>
      <c r="BX31" s="276">
        <f>IF(TYPE(FIND("P",BV31))=16,VLOOKUP(BV31:BV31,KT!A:C,3,FALSE),VLOOKUP(BV31:BV31,KT!H:J,3,FALSE))</f>
        <v>0</v>
      </c>
      <c r="BY31" s="563"/>
      <c r="BZ31" s="563"/>
      <c r="CA31" s="563"/>
      <c r="CB31" s="563"/>
      <c r="CC31" s="277">
        <f>INT((IF((BY31*BW31)&gt;10,10,(BY31*BW31)))*100)/100</f>
        <v>0</v>
      </c>
      <c r="CD31" s="277">
        <f>INT((IF((BZ31*BX31)&gt;10,10,(BZ31*BX31)))*100)/100</f>
        <v>0</v>
      </c>
      <c r="CE31" s="277">
        <f>INT((CC31+CD31)*100)/100</f>
        <v>0</v>
      </c>
      <c r="CF31" s="277">
        <f>INT((IF((BW31*CA31)&gt;10,10,(BW31*CA31)))*100)/100</f>
        <v>0</v>
      </c>
      <c r="CG31" s="277">
        <f>INT((IF((BX31*CB31)&gt;10,10,(BX31*CB31)))*100)/100</f>
        <v>0</v>
      </c>
      <c r="CH31" s="277">
        <f>INT((CF31+CG31)*100)/100</f>
        <v>0</v>
      </c>
      <c r="CI31" s="278">
        <f>INT((CE31+CH31)/2*100)/100</f>
        <v>0</v>
      </c>
      <c r="CJ31" s="279">
        <f>SUM(BP31+BT31+CI31)</f>
        <v>0</v>
      </c>
      <c r="CK31" s="280"/>
      <c r="CL31" s="280"/>
      <c r="CM31" s="218">
        <f>RANK(CJ31,$CJ$21:$CJ$71)</f>
        <v>1</v>
      </c>
    </row>
    <row r="32" spans="1:91" s="93" customFormat="1" ht="14.1" customHeight="1" x14ac:dyDescent="0.25">
      <c r="A32" s="258"/>
      <c r="B32" s="259"/>
      <c r="C32" s="259"/>
      <c r="D32" s="281"/>
      <c r="E32" s="281"/>
      <c r="F32" s="281"/>
      <c r="G32" s="281"/>
      <c r="H32" s="282"/>
      <c r="I32" s="282"/>
      <c r="J32" s="282"/>
      <c r="K32" s="260">
        <f t="shared" si="0"/>
        <v>0</v>
      </c>
      <c r="L32" s="260">
        <f t="shared" si="1"/>
        <v>0</v>
      </c>
      <c r="M32" s="260">
        <f t="shared" si="2"/>
        <v>0</v>
      </c>
      <c r="N32" s="260"/>
      <c r="O32" s="261" t="str">
        <f>BV31</f>
        <v>nj</v>
      </c>
      <c r="P32" s="262">
        <f>BX31</f>
        <v>0</v>
      </c>
      <c r="Q32" s="260">
        <f>BZ31</f>
        <v>0</v>
      </c>
      <c r="R32" s="262"/>
      <c r="S32" s="260">
        <f>CB31</f>
        <v>0</v>
      </c>
      <c r="T32" s="262"/>
      <c r="U32" s="262"/>
      <c r="V32" s="262"/>
      <c r="W32" s="263"/>
      <c r="X32" s="264"/>
      <c r="Y32" s="265"/>
      <c r="Z32" s="283"/>
      <c r="AA32" s="283"/>
      <c r="AB32" s="283"/>
      <c r="AC32" s="267"/>
      <c r="AD32" s="268"/>
      <c r="AE32" s="268"/>
      <c r="AF32" s="268"/>
      <c r="AG32" s="268"/>
      <c r="AH32" s="268"/>
      <c r="AI32" s="268"/>
      <c r="AJ32" s="268"/>
      <c r="AK32" s="268"/>
      <c r="AL32" s="268"/>
      <c r="AM32" s="283"/>
      <c r="AN32" s="283"/>
      <c r="AO32" s="283"/>
      <c r="AP32" s="283"/>
      <c r="AQ32" s="266" t="str">
        <f>BV31</f>
        <v>nj</v>
      </c>
      <c r="AR32" s="263">
        <f>BX31</f>
        <v>0</v>
      </c>
      <c r="AS32" s="265">
        <f>BZ31</f>
        <v>0</v>
      </c>
      <c r="AT32" s="283"/>
      <c r="AU32" s="265">
        <f>CB31</f>
        <v>0</v>
      </c>
      <c r="AV32" s="283"/>
      <c r="AW32" s="283"/>
      <c r="AX32" s="283"/>
      <c r="AY32" s="283"/>
      <c r="AZ32" s="263"/>
      <c r="BA32" s="268"/>
      <c r="BB32" s="268"/>
      <c r="BC32" s="268"/>
      <c r="BD32" s="268"/>
      <c r="BE32" s="268"/>
      <c r="BF32" s="122"/>
      <c r="BG32" s="284"/>
      <c r="BH32" s="292"/>
      <c r="BI32" s="292"/>
      <c r="BJ32" s="292"/>
      <c r="BK32" s="292"/>
      <c r="BL32" s="290"/>
      <c r="BM32" s="290"/>
      <c r="BN32" s="290"/>
      <c r="BO32" s="273"/>
      <c r="BP32" s="274"/>
      <c r="BQ32" s="563"/>
      <c r="BR32" s="563"/>
      <c r="BS32" s="563"/>
      <c r="BT32" s="275"/>
      <c r="BU32" s="77"/>
      <c r="BV32" s="77"/>
      <c r="BW32" s="276"/>
      <c r="BX32" s="276"/>
      <c r="BY32" s="53"/>
      <c r="BZ32" s="53"/>
      <c r="CA32" s="53"/>
      <c r="CB32" s="53"/>
      <c r="CC32" s="277"/>
      <c r="CD32" s="277"/>
      <c r="CE32" s="277"/>
      <c r="CF32" s="277"/>
      <c r="CG32" s="277"/>
      <c r="CH32" s="277"/>
      <c r="CI32" s="278"/>
      <c r="CJ32" s="279"/>
      <c r="CK32" s="280"/>
      <c r="CL32" s="280"/>
      <c r="CM32" s="218">
        <f>CM31</f>
        <v>1</v>
      </c>
    </row>
    <row r="33" spans="1:91" s="93" customFormat="1" ht="14.1" customHeight="1" x14ac:dyDescent="0.25">
      <c r="A33" s="258">
        <v>7</v>
      </c>
      <c r="B33" s="259"/>
      <c r="C33" s="259"/>
      <c r="D33" s="259"/>
      <c r="E33" s="259"/>
      <c r="F33" s="259"/>
      <c r="G33" s="259"/>
      <c r="H33" s="259"/>
      <c r="I33" s="282"/>
      <c r="J33" s="282"/>
      <c r="K33" s="260">
        <f t="shared" si="0"/>
        <v>0</v>
      </c>
      <c r="L33" s="260">
        <f t="shared" si="1"/>
        <v>0</v>
      </c>
      <c r="M33" s="260">
        <f t="shared" si="2"/>
        <v>0</v>
      </c>
      <c r="N33" s="260">
        <f>BT33</f>
        <v>0</v>
      </c>
      <c r="O33" s="261" t="str">
        <f>BU33</f>
        <v>nj</v>
      </c>
      <c r="P33" s="262">
        <f>BW33</f>
        <v>0</v>
      </c>
      <c r="Q33" s="260">
        <f>BY33</f>
        <v>0</v>
      </c>
      <c r="R33" s="262">
        <f>CC33+CD33</f>
        <v>0</v>
      </c>
      <c r="S33" s="260">
        <f>CA33</f>
        <v>0</v>
      </c>
      <c r="T33" s="262">
        <f>CF33+CG33</f>
        <v>0</v>
      </c>
      <c r="U33" s="262">
        <f>CI33</f>
        <v>0</v>
      </c>
      <c r="V33" s="262">
        <f>BO33</f>
        <v>99</v>
      </c>
      <c r="W33" s="263">
        <f>BP33</f>
        <v>0</v>
      </c>
      <c r="X33" s="264">
        <f>CJ33</f>
        <v>0</v>
      </c>
      <c r="Y33" s="265"/>
      <c r="Z33" s="266"/>
      <c r="AA33" s="266"/>
      <c r="AB33" s="266"/>
      <c r="AC33" s="267"/>
      <c r="AD33" s="268">
        <v>7</v>
      </c>
      <c r="AE33" s="268"/>
      <c r="AF33" s="268"/>
      <c r="AG33" s="268"/>
      <c r="AH33" s="268"/>
      <c r="AI33" s="268"/>
      <c r="AJ33" s="268"/>
      <c r="AK33" s="268"/>
      <c r="AL33" s="268"/>
      <c r="AM33" s="265">
        <f>BQ33</f>
        <v>0</v>
      </c>
      <c r="AN33" s="265">
        <f>BR33</f>
        <v>0</v>
      </c>
      <c r="AO33" s="265">
        <f>BS33</f>
        <v>0</v>
      </c>
      <c r="AP33" s="265">
        <f>BT33</f>
        <v>0</v>
      </c>
      <c r="AQ33" s="266" t="str">
        <f>BU33</f>
        <v>nj</v>
      </c>
      <c r="AR33" s="263">
        <f>BW33</f>
        <v>0</v>
      </c>
      <c r="AS33" s="265">
        <f>BY33</f>
        <v>0</v>
      </c>
      <c r="AT33" s="263">
        <f>CE33</f>
        <v>0</v>
      </c>
      <c r="AU33" s="265">
        <f>CA33</f>
        <v>0</v>
      </c>
      <c r="AV33" s="263">
        <f>CH33</f>
        <v>0</v>
      </c>
      <c r="AW33" s="263">
        <f>CI33</f>
        <v>0</v>
      </c>
      <c r="AX33" s="263">
        <f>BO33</f>
        <v>99</v>
      </c>
      <c r="AY33" s="263">
        <f>BP33</f>
        <v>0</v>
      </c>
      <c r="AZ33" s="263">
        <f>CJ33</f>
        <v>0</v>
      </c>
      <c r="BA33" s="268"/>
      <c r="BB33" s="268"/>
      <c r="BC33" s="268"/>
      <c r="BD33" s="268"/>
      <c r="BE33" s="268"/>
      <c r="BF33" s="122">
        <v>7</v>
      </c>
      <c r="BG33" s="269"/>
      <c r="BH33" s="288"/>
      <c r="BI33" s="288"/>
      <c r="BJ33" s="288"/>
      <c r="BK33" s="288"/>
      <c r="BL33" s="272"/>
      <c r="BM33" s="290"/>
      <c r="BN33" s="290"/>
      <c r="BO33" s="273">
        <v>99</v>
      </c>
      <c r="BP33" s="274">
        <f>INT((IF(48-(32*BO33/$U$10)&lt;0,0,(IF(48-(32*BO33/$U$10)&lt;=20,48-(32*BO33/$U$10),20))))*100)/100</f>
        <v>0</v>
      </c>
      <c r="BQ33" s="562"/>
      <c r="BR33" s="562"/>
      <c r="BS33" s="562"/>
      <c r="BT33" s="275">
        <f t="shared" si="3"/>
        <v>0</v>
      </c>
      <c r="BU33" s="77" t="s">
        <v>4</v>
      </c>
      <c r="BV33" s="77" t="s">
        <v>4</v>
      </c>
      <c r="BW33" s="276">
        <f>IF(TYPE(FIND("P",BU33))=16,VLOOKUP(BU33:BU33,KT!A:C,3,FALSE),VLOOKUP(BU33:BU33,KT!H:J,3,FALSE))</f>
        <v>0</v>
      </c>
      <c r="BX33" s="276">
        <f>IF(TYPE(FIND("P",BV33))=16,VLOOKUP(BV33:BV33,KT!A:C,3,FALSE),VLOOKUP(BV33:BV33,KT!H:J,3,FALSE))</f>
        <v>0</v>
      </c>
      <c r="BY33" s="562"/>
      <c r="BZ33" s="562"/>
      <c r="CA33" s="562"/>
      <c r="CB33" s="562"/>
      <c r="CC33" s="277">
        <f>INT((IF((BY33*BW33)&gt;10,10,(BY33*BW33)))*100)/100</f>
        <v>0</v>
      </c>
      <c r="CD33" s="277">
        <f>INT((IF((BZ33*BX33)&gt;10,10,(BZ33*BX33)))*100)/100</f>
        <v>0</v>
      </c>
      <c r="CE33" s="277">
        <f>INT((CC33+CD33)*100)/100</f>
        <v>0</v>
      </c>
      <c r="CF33" s="277">
        <f>INT((IF((BW33*CA33)&gt;10,10,(BW33*CA33)))*100)/100</f>
        <v>0</v>
      </c>
      <c r="CG33" s="277">
        <f>INT((IF((BX33*CB33)&gt;10,10,(BX33*CB33)))*100)/100</f>
        <v>0</v>
      </c>
      <c r="CH33" s="277">
        <f>INT((CF33+CG33)*100)/100</f>
        <v>0</v>
      </c>
      <c r="CI33" s="278">
        <f>INT((CE33+CH33)/2*100)/100</f>
        <v>0</v>
      </c>
      <c r="CJ33" s="279">
        <f>SUM(BP33+BT33+CI33)</f>
        <v>0</v>
      </c>
      <c r="CK33" s="280"/>
      <c r="CL33" s="280"/>
      <c r="CM33" s="218">
        <f>RANK(CJ33,$CJ$21:$CJ$71)</f>
        <v>1</v>
      </c>
    </row>
    <row r="34" spans="1:91" s="93" customFormat="1" ht="14.1" customHeight="1" x14ac:dyDescent="0.25">
      <c r="A34" s="258"/>
      <c r="B34" s="259"/>
      <c r="C34" s="259"/>
      <c r="D34" s="281"/>
      <c r="E34" s="281"/>
      <c r="F34" s="281"/>
      <c r="G34" s="281"/>
      <c r="H34" s="282"/>
      <c r="I34" s="282"/>
      <c r="J34" s="282"/>
      <c r="K34" s="260">
        <f t="shared" si="0"/>
        <v>0</v>
      </c>
      <c r="L34" s="260">
        <f t="shared" si="1"/>
        <v>0</v>
      </c>
      <c r="M34" s="260">
        <f t="shared" si="2"/>
        <v>0</v>
      </c>
      <c r="N34" s="260"/>
      <c r="O34" s="261" t="str">
        <f>BV33</f>
        <v>nj</v>
      </c>
      <c r="P34" s="262">
        <f>BX33</f>
        <v>0</v>
      </c>
      <c r="Q34" s="260">
        <f>BZ33</f>
        <v>0</v>
      </c>
      <c r="R34" s="262"/>
      <c r="S34" s="260">
        <f>CB33</f>
        <v>0</v>
      </c>
      <c r="T34" s="262"/>
      <c r="U34" s="262"/>
      <c r="V34" s="262"/>
      <c r="W34" s="263"/>
      <c r="X34" s="264"/>
      <c r="Y34" s="265"/>
      <c r="Z34" s="283"/>
      <c r="AA34" s="283"/>
      <c r="AB34" s="283"/>
      <c r="AC34" s="267"/>
      <c r="AD34" s="268"/>
      <c r="AE34" s="268"/>
      <c r="AF34" s="268"/>
      <c r="AG34" s="268"/>
      <c r="AH34" s="268"/>
      <c r="AI34" s="268"/>
      <c r="AJ34" s="268"/>
      <c r="AK34" s="268"/>
      <c r="AL34" s="268"/>
      <c r="AM34" s="283"/>
      <c r="AN34" s="283"/>
      <c r="AO34" s="283"/>
      <c r="AP34" s="283"/>
      <c r="AQ34" s="266" t="str">
        <f>BV33</f>
        <v>nj</v>
      </c>
      <c r="AR34" s="263">
        <f>BX33</f>
        <v>0</v>
      </c>
      <c r="AS34" s="265">
        <f>BZ33</f>
        <v>0</v>
      </c>
      <c r="AT34" s="283"/>
      <c r="AU34" s="265">
        <f>CB33</f>
        <v>0</v>
      </c>
      <c r="AV34" s="283"/>
      <c r="AW34" s="283"/>
      <c r="AX34" s="283"/>
      <c r="AY34" s="283"/>
      <c r="AZ34" s="263"/>
      <c r="BA34" s="268"/>
      <c r="BB34" s="268"/>
      <c r="BC34" s="268"/>
      <c r="BD34" s="268"/>
      <c r="BE34" s="268"/>
      <c r="BF34" s="122"/>
      <c r="BG34" s="293"/>
      <c r="BH34" s="292"/>
      <c r="BI34" s="292"/>
      <c r="BJ34" s="292"/>
      <c r="BK34" s="292"/>
      <c r="BL34" s="290"/>
      <c r="BM34" s="290"/>
      <c r="BN34" s="290"/>
      <c r="BO34" s="273"/>
      <c r="BP34" s="274"/>
      <c r="BQ34" s="562"/>
      <c r="BR34" s="562"/>
      <c r="BS34" s="562"/>
      <c r="BT34" s="275"/>
      <c r="BU34" s="77"/>
      <c r="BV34" s="77"/>
      <c r="BW34" s="276"/>
      <c r="BX34" s="276"/>
      <c r="BY34" s="53"/>
      <c r="BZ34" s="53"/>
      <c r="CA34" s="53"/>
      <c r="CB34" s="53"/>
      <c r="CC34" s="277"/>
      <c r="CD34" s="277"/>
      <c r="CE34" s="277"/>
      <c r="CF34" s="277"/>
      <c r="CG34" s="277"/>
      <c r="CH34" s="277"/>
      <c r="CI34" s="278"/>
      <c r="CJ34" s="279"/>
      <c r="CK34" s="280"/>
      <c r="CL34" s="280"/>
      <c r="CM34" s="218">
        <f>CM33</f>
        <v>1</v>
      </c>
    </row>
    <row r="35" spans="1:91" s="93" customFormat="1" ht="14.1" customHeight="1" x14ac:dyDescent="0.25">
      <c r="A35" s="258">
        <v>8</v>
      </c>
      <c r="B35" s="259"/>
      <c r="C35" s="259"/>
      <c r="D35" s="259"/>
      <c r="E35" s="259"/>
      <c r="F35" s="259"/>
      <c r="G35" s="259"/>
      <c r="H35" s="259"/>
      <c r="I35" s="282"/>
      <c r="J35" s="282"/>
      <c r="K35" s="260">
        <f t="shared" si="0"/>
        <v>0</v>
      </c>
      <c r="L35" s="260">
        <f t="shared" si="1"/>
        <v>0</v>
      </c>
      <c r="M35" s="260">
        <f t="shared" si="2"/>
        <v>0</v>
      </c>
      <c r="N35" s="260">
        <f>BT35</f>
        <v>0</v>
      </c>
      <c r="O35" s="261" t="str">
        <f>BU35</f>
        <v>nj</v>
      </c>
      <c r="P35" s="262">
        <f>BW35</f>
        <v>0</v>
      </c>
      <c r="Q35" s="260">
        <f>BY35</f>
        <v>0</v>
      </c>
      <c r="R35" s="262">
        <f>CC35+CD35</f>
        <v>0</v>
      </c>
      <c r="S35" s="260">
        <f>CA35</f>
        <v>0</v>
      </c>
      <c r="T35" s="262">
        <f>CF35+CG35</f>
        <v>0</v>
      </c>
      <c r="U35" s="262">
        <f>CI35</f>
        <v>0</v>
      </c>
      <c r="V35" s="262">
        <f>BO35</f>
        <v>99</v>
      </c>
      <c r="W35" s="263">
        <f>BP35</f>
        <v>0</v>
      </c>
      <c r="X35" s="264">
        <f>CJ35</f>
        <v>0</v>
      </c>
      <c r="Y35" s="265"/>
      <c r="Z35" s="266"/>
      <c r="AA35" s="266"/>
      <c r="AB35" s="266"/>
      <c r="AC35" s="267"/>
      <c r="AD35" s="268">
        <v>8</v>
      </c>
      <c r="AE35" s="268"/>
      <c r="AF35" s="268"/>
      <c r="AG35" s="268"/>
      <c r="AH35" s="268"/>
      <c r="AI35" s="268"/>
      <c r="AJ35" s="268"/>
      <c r="AK35" s="268"/>
      <c r="AL35" s="268"/>
      <c r="AM35" s="265">
        <f>BQ35</f>
        <v>0</v>
      </c>
      <c r="AN35" s="265">
        <f>BR35</f>
        <v>0</v>
      </c>
      <c r="AO35" s="265">
        <f>BS35</f>
        <v>0</v>
      </c>
      <c r="AP35" s="265">
        <f>BT35</f>
        <v>0</v>
      </c>
      <c r="AQ35" s="266" t="str">
        <f>BU35</f>
        <v>nj</v>
      </c>
      <c r="AR35" s="263">
        <f>BW35</f>
        <v>0</v>
      </c>
      <c r="AS35" s="265">
        <f>BY35</f>
        <v>0</v>
      </c>
      <c r="AT35" s="263">
        <f>CE35</f>
        <v>0</v>
      </c>
      <c r="AU35" s="265">
        <f>CA35</f>
        <v>0</v>
      </c>
      <c r="AV35" s="263">
        <f>CH35</f>
        <v>0</v>
      </c>
      <c r="AW35" s="263">
        <f>CI35</f>
        <v>0</v>
      </c>
      <c r="AX35" s="263">
        <f>BO35</f>
        <v>99</v>
      </c>
      <c r="AY35" s="263">
        <f>BP35</f>
        <v>0</v>
      </c>
      <c r="AZ35" s="263">
        <f>CJ35</f>
        <v>0</v>
      </c>
      <c r="BA35" s="268"/>
      <c r="BB35" s="268"/>
      <c r="BC35" s="268"/>
      <c r="BD35" s="268"/>
      <c r="BE35" s="268"/>
      <c r="BF35" s="122">
        <v>8</v>
      </c>
      <c r="BG35" s="269"/>
      <c r="BH35" s="288"/>
      <c r="BI35" s="288"/>
      <c r="BJ35" s="288"/>
      <c r="BK35" s="288"/>
      <c r="BL35" s="272"/>
      <c r="BM35" s="290"/>
      <c r="BN35" s="290"/>
      <c r="BO35" s="273">
        <v>99</v>
      </c>
      <c r="BP35" s="274">
        <f>INT((IF(48-(32*BO35/$U$10)&lt;0,0,(IF(48-(32*BO35/$U$10)&lt;=20,48-(32*BO35/$U$10),20))))*100)/100</f>
        <v>0</v>
      </c>
      <c r="BQ35" s="563"/>
      <c r="BR35" s="563"/>
      <c r="BS35" s="563"/>
      <c r="BT35" s="275">
        <f t="shared" si="3"/>
        <v>0</v>
      </c>
      <c r="BU35" s="77" t="s">
        <v>4</v>
      </c>
      <c r="BV35" s="77" t="s">
        <v>4</v>
      </c>
      <c r="BW35" s="276">
        <f>IF(TYPE(FIND("P",BU35))=16,VLOOKUP(BU35:BU35,KT!A:C,3,FALSE),VLOOKUP(BU35:BU35,KT!H:J,3,FALSE))</f>
        <v>0</v>
      </c>
      <c r="BX35" s="276">
        <f>IF(TYPE(FIND("P",BV35))=16,VLOOKUP(BV35:BV35,KT!A:C,3,FALSE),VLOOKUP(BV35:BV35,KT!H:J,3,FALSE))</f>
        <v>0</v>
      </c>
      <c r="BY35" s="563"/>
      <c r="BZ35" s="563"/>
      <c r="CA35" s="563"/>
      <c r="CB35" s="563"/>
      <c r="CC35" s="277">
        <f>INT((IF((BY35*BW35)&gt;10,10,(BY35*BW35)))*100)/100</f>
        <v>0</v>
      </c>
      <c r="CD35" s="277">
        <f>INT((IF((BZ35*BX35)&gt;10,10,(BZ35*BX35)))*100)/100</f>
        <v>0</v>
      </c>
      <c r="CE35" s="277">
        <f>INT((CC35+CD35)*100)/100</f>
        <v>0</v>
      </c>
      <c r="CF35" s="277">
        <f>INT((IF((BW35*CA35)&gt;10,10,(BW35*CA35)))*100)/100</f>
        <v>0</v>
      </c>
      <c r="CG35" s="277">
        <f>INT((IF((BX35*CB35)&gt;10,10,(BX35*CB35)))*100)/100</f>
        <v>0</v>
      </c>
      <c r="CH35" s="277">
        <f>INT((CF35+CG35)*100)/100</f>
        <v>0</v>
      </c>
      <c r="CI35" s="278">
        <f>INT((CE35+CH35)/2*100)/100</f>
        <v>0</v>
      </c>
      <c r="CJ35" s="279">
        <f>SUM(BP35+BT35+CI35)</f>
        <v>0</v>
      </c>
      <c r="CK35" s="280"/>
      <c r="CL35" s="280"/>
      <c r="CM35" s="218">
        <f>RANK(CJ35,$CJ$21:$CJ$71)</f>
        <v>1</v>
      </c>
    </row>
    <row r="36" spans="1:91" s="93" customFormat="1" ht="14.1" customHeight="1" x14ac:dyDescent="0.25">
      <c r="A36" s="289"/>
      <c r="B36" s="259"/>
      <c r="C36" s="259"/>
      <c r="D36" s="281"/>
      <c r="E36" s="281"/>
      <c r="F36" s="281"/>
      <c r="G36" s="281"/>
      <c r="H36" s="282"/>
      <c r="I36" s="282"/>
      <c r="J36" s="282"/>
      <c r="K36" s="260">
        <f t="shared" si="0"/>
        <v>0</v>
      </c>
      <c r="L36" s="260">
        <f t="shared" si="1"/>
        <v>0</v>
      </c>
      <c r="M36" s="260">
        <f t="shared" si="2"/>
        <v>0</v>
      </c>
      <c r="N36" s="260"/>
      <c r="O36" s="261" t="str">
        <f>BV35</f>
        <v>nj</v>
      </c>
      <c r="P36" s="262">
        <f>BX35</f>
        <v>0</v>
      </c>
      <c r="Q36" s="260">
        <f>BZ35</f>
        <v>0</v>
      </c>
      <c r="R36" s="262"/>
      <c r="S36" s="260">
        <f>CB35</f>
        <v>0</v>
      </c>
      <c r="T36" s="262"/>
      <c r="U36" s="262"/>
      <c r="V36" s="262"/>
      <c r="W36" s="263"/>
      <c r="X36" s="264"/>
      <c r="Y36" s="265"/>
      <c r="Z36" s="266"/>
      <c r="AA36" s="266"/>
      <c r="AB36" s="266"/>
      <c r="AC36" s="267"/>
      <c r="AD36" s="268"/>
      <c r="AE36" s="268"/>
      <c r="AF36" s="268"/>
      <c r="AG36" s="268"/>
      <c r="AH36" s="268"/>
      <c r="AI36" s="268"/>
      <c r="AJ36" s="268"/>
      <c r="AK36" s="268"/>
      <c r="AL36" s="268"/>
      <c r="AM36" s="283"/>
      <c r="AN36" s="283"/>
      <c r="AO36" s="283"/>
      <c r="AP36" s="283"/>
      <c r="AQ36" s="266" t="str">
        <f>BV35</f>
        <v>nj</v>
      </c>
      <c r="AR36" s="263">
        <f>BX35</f>
        <v>0</v>
      </c>
      <c r="AS36" s="265">
        <f>BZ35</f>
        <v>0</v>
      </c>
      <c r="AT36" s="283"/>
      <c r="AU36" s="265">
        <f>CB35</f>
        <v>0</v>
      </c>
      <c r="AV36" s="283"/>
      <c r="AW36" s="283"/>
      <c r="AX36" s="283"/>
      <c r="AY36" s="283"/>
      <c r="AZ36" s="263"/>
      <c r="BA36" s="268"/>
      <c r="BB36" s="268"/>
      <c r="BC36" s="268"/>
      <c r="BD36" s="268"/>
      <c r="BE36" s="268"/>
      <c r="BF36" s="122"/>
      <c r="BG36" s="293"/>
      <c r="BH36" s="272"/>
      <c r="BI36" s="272"/>
      <c r="BJ36" s="272"/>
      <c r="BK36" s="272"/>
      <c r="BL36" s="290"/>
      <c r="BM36" s="290"/>
      <c r="BN36" s="290"/>
      <c r="BO36" s="273"/>
      <c r="BP36" s="274"/>
      <c r="BQ36" s="563"/>
      <c r="BR36" s="563"/>
      <c r="BS36" s="563"/>
      <c r="BT36" s="275"/>
      <c r="BU36" s="77"/>
      <c r="BV36" s="77"/>
      <c r="BW36" s="276"/>
      <c r="BX36" s="276"/>
      <c r="BY36" s="53"/>
      <c r="BZ36" s="53"/>
      <c r="CA36" s="53"/>
      <c r="CB36" s="53"/>
      <c r="CC36" s="277"/>
      <c r="CD36" s="277"/>
      <c r="CE36" s="277"/>
      <c r="CF36" s="277"/>
      <c r="CG36" s="277"/>
      <c r="CH36" s="277"/>
      <c r="CI36" s="278"/>
      <c r="CJ36" s="279"/>
      <c r="CK36" s="280"/>
      <c r="CL36" s="280"/>
      <c r="CM36" s="218">
        <f>CM35</f>
        <v>1</v>
      </c>
    </row>
    <row r="37" spans="1:91" s="72" customFormat="1" ht="14.1" customHeight="1" x14ac:dyDescent="0.25">
      <c r="A37" s="258">
        <v>9</v>
      </c>
      <c r="B37" s="259"/>
      <c r="C37" s="259"/>
      <c r="D37" s="259"/>
      <c r="E37" s="259"/>
      <c r="F37" s="259"/>
      <c r="G37" s="259"/>
      <c r="H37" s="259"/>
      <c r="I37" s="282"/>
      <c r="J37" s="282"/>
      <c r="K37" s="260">
        <f t="shared" si="0"/>
        <v>0</v>
      </c>
      <c r="L37" s="260">
        <f t="shared" si="1"/>
        <v>0</v>
      </c>
      <c r="M37" s="260">
        <f t="shared" si="2"/>
        <v>0</v>
      </c>
      <c r="N37" s="260">
        <f>BT37</f>
        <v>0</v>
      </c>
      <c r="O37" s="261" t="str">
        <f>BU37</f>
        <v>nj</v>
      </c>
      <c r="P37" s="262">
        <f>BW37</f>
        <v>0</v>
      </c>
      <c r="Q37" s="260">
        <f>BY37</f>
        <v>0</v>
      </c>
      <c r="R37" s="262">
        <f>CC37+CD37</f>
        <v>0</v>
      </c>
      <c r="S37" s="260">
        <f>CA37</f>
        <v>0</v>
      </c>
      <c r="T37" s="262">
        <f>CF37+CG37</f>
        <v>0</v>
      </c>
      <c r="U37" s="262">
        <f>CI37</f>
        <v>0</v>
      </c>
      <c r="V37" s="262">
        <f>BO37</f>
        <v>99</v>
      </c>
      <c r="W37" s="263">
        <f>BP37</f>
        <v>0</v>
      </c>
      <c r="X37" s="264">
        <f>CJ37</f>
        <v>0</v>
      </c>
      <c r="Y37" s="265"/>
      <c r="Z37" s="266"/>
      <c r="AA37" s="266"/>
      <c r="AB37" s="266"/>
      <c r="AC37" s="291"/>
      <c r="AD37" s="268">
        <v>9</v>
      </c>
      <c r="AE37" s="268"/>
      <c r="AF37" s="268"/>
      <c r="AG37" s="268"/>
      <c r="AH37" s="268"/>
      <c r="AI37" s="268"/>
      <c r="AJ37" s="51"/>
      <c r="AK37" s="51"/>
      <c r="AL37" s="51"/>
      <c r="AM37" s="265">
        <f>BQ37</f>
        <v>0</v>
      </c>
      <c r="AN37" s="265">
        <f>BR37</f>
        <v>0</v>
      </c>
      <c r="AO37" s="265">
        <f>BS37</f>
        <v>0</v>
      </c>
      <c r="AP37" s="265">
        <f>BT37</f>
        <v>0</v>
      </c>
      <c r="AQ37" s="266" t="str">
        <f>BU37</f>
        <v>nj</v>
      </c>
      <c r="AR37" s="263">
        <f>BW37</f>
        <v>0</v>
      </c>
      <c r="AS37" s="265">
        <f>BY37</f>
        <v>0</v>
      </c>
      <c r="AT37" s="263">
        <f>CE37</f>
        <v>0</v>
      </c>
      <c r="AU37" s="265">
        <f>CA37</f>
        <v>0</v>
      </c>
      <c r="AV37" s="263">
        <f>CH37</f>
        <v>0</v>
      </c>
      <c r="AW37" s="263">
        <f>CI37</f>
        <v>0</v>
      </c>
      <c r="AX37" s="263">
        <f>BO37</f>
        <v>99</v>
      </c>
      <c r="AY37" s="263">
        <f>BP37</f>
        <v>0</v>
      </c>
      <c r="AZ37" s="263">
        <f>CJ37</f>
        <v>0</v>
      </c>
      <c r="BA37" s="51"/>
      <c r="BB37" s="51"/>
      <c r="BC37" s="51"/>
      <c r="BD37" s="51"/>
      <c r="BE37" s="51"/>
      <c r="BF37" s="122">
        <v>9</v>
      </c>
      <c r="BG37" s="269"/>
      <c r="BH37" s="288"/>
      <c r="BI37" s="288"/>
      <c r="BJ37" s="288"/>
      <c r="BK37" s="288"/>
      <c r="BL37" s="272"/>
      <c r="BM37" s="290"/>
      <c r="BN37" s="290"/>
      <c r="BO37" s="273">
        <v>99</v>
      </c>
      <c r="BP37" s="274">
        <f>INT((IF(48-(32*BO37/$U$10)&lt;0,0,(IF(48-(32*BO37/$U$10)&lt;=20,48-(32*BO37/$U$10),20))))*100)/100</f>
        <v>0</v>
      </c>
      <c r="BQ37" s="562"/>
      <c r="BR37" s="562"/>
      <c r="BS37" s="562"/>
      <c r="BT37" s="275">
        <f t="shared" si="3"/>
        <v>0</v>
      </c>
      <c r="BU37" s="77" t="s">
        <v>4</v>
      </c>
      <c r="BV37" s="77" t="s">
        <v>4</v>
      </c>
      <c r="BW37" s="276">
        <f>IF(TYPE(FIND("P",BU37))=16,VLOOKUP(BU37:BU37,KT!A:C,3,FALSE),VLOOKUP(BU37:BU37,KT!H:J,3,FALSE))</f>
        <v>0</v>
      </c>
      <c r="BX37" s="276">
        <f>IF(TYPE(FIND("P",BV37))=16,VLOOKUP(BV37:BV37,KT!A:C,3,FALSE),VLOOKUP(BV37:BV37,KT!H:J,3,FALSE))</f>
        <v>0</v>
      </c>
      <c r="BY37" s="562"/>
      <c r="BZ37" s="562"/>
      <c r="CA37" s="562"/>
      <c r="CB37" s="562"/>
      <c r="CC37" s="277">
        <f>INT((IF((BY37*BW37)&gt;10,10,(BY37*BW37)))*100)/100</f>
        <v>0</v>
      </c>
      <c r="CD37" s="277">
        <f>INT((IF((BZ37*BX37)&gt;10,10,(BZ37*BX37)))*100)/100</f>
        <v>0</v>
      </c>
      <c r="CE37" s="277">
        <f>INT((CC37+CD37)*100)/100</f>
        <v>0</v>
      </c>
      <c r="CF37" s="277">
        <f>INT((IF((BW37*CA37)&gt;10,10,(BW37*CA37)))*100)/100</f>
        <v>0</v>
      </c>
      <c r="CG37" s="277">
        <f>INT((IF((BX37*CB37)&gt;10,10,(BX37*CB37)))*100)/100</f>
        <v>0</v>
      </c>
      <c r="CH37" s="277">
        <f>INT((CF37+CG37)*100)/100</f>
        <v>0</v>
      </c>
      <c r="CI37" s="278">
        <f>INT((CE37+CH37)/2*100)/100</f>
        <v>0</v>
      </c>
      <c r="CJ37" s="279">
        <f>SUM(BP37+BT37+CI37)</f>
        <v>0</v>
      </c>
      <c r="CK37" s="280"/>
      <c r="CL37" s="280"/>
      <c r="CM37" s="218">
        <f>RANK(CJ37,$CJ$21:$CJ$71)</f>
        <v>1</v>
      </c>
    </row>
    <row r="38" spans="1:91" s="72" customFormat="1" ht="14.1" customHeight="1" x14ac:dyDescent="0.25">
      <c r="A38" s="289"/>
      <c r="B38" s="259"/>
      <c r="C38" s="259"/>
      <c r="D38" s="281"/>
      <c r="E38" s="281"/>
      <c r="F38" s="281"/>
      <c r="G38" s="281"/>
      <c r="H38" s="282"/>
      <c r="I38" s="282"/>
      <c r="J38" s="282"/>
      <c r="K38" s="260">
        <f t="shared" si="0"/>
        <v>0</v>
      </c>
      <c r="L38" s="260">
        <f t="shared" si="1"/>
        <v>0</v>
      </c>
      <c r="M38" s="260">
        <f t="shared" si="2"/>
        <v>0</v>
      </c>
      <c r="N38" s="260"/>
      <c r="O38" s="261" t="str">
        <f>BV37</f>
        <v>nj</v>
      </c>
      <c r="P38" s="262">
        <f>BX37</f>
        <v>0</v>
      </c>
      <c r="Q38" s="260">
        <f>BZ37</f>
        <v>0</v>
      </c>
      <c r="R38" s="262"/>
      <c r="S38" s="260">
        <f>CB37</f>
        <v>0</v>
      </c>
      <c r="T38" s="262"/>
      <c r="U38" s="262"/>
      <c r="V38" s="262"/>
      <c r="W38" s="263"/>
      <c r="X38" s="264"/>
      <c r="Y38" s="265"/>
      <c r="Z38" s="266"/>
      <c r="AA38" s="266"/>
      <c r="AB38" s="266"/>
      <c r="AC38" s="291"/>
      <c r="AD38" s="268"/>
      <c r="AE38" s="268"/>
      <c r="AF38" s="268"/>
      <c r="AG38" s="268"/>
      <c r="AH38" s="268"/>
      <c r="AI38" s="268"/>
      <c r="AJ38" s="51"/>
      <c r="AK38" s="51"/>
      <c r="AL38" s="51"/>
      <c r="AM38" s="283"/>
      <c r="AN38" s="283"/>
      <c r="AO38" s="283"/>
      <c r="AP38" s="283"/>
      <c r="AQ38" s="266" t="str">
        <f>BV37</f>
        <v>nj</v>
      </c>
      <c r="AR38" s="263">
        <f>BX37</f>
        <v>0</v>
      </c>
      <c r="AS38" s="265">
        <f>BZ37</f>
        <v>0</v>
      </c>
      <c r="AT38" s="283"/>
      <c r="AU38" s="265">
        <f>CB37</f>
        <v>0</v>
      </c>
      <c r="AV38" s="283"/>
      <c r="AW38" s="283"/>
      <c r="AX38" s="283"/>
      <c r="AY38" s="283"/>
      <c r="AZ38" s="263"/>
      <c r="BA38" s="51"/>
      <c r="BB38" s="51"/>
      <c r="BC38" s="51"/>
      <c r="BD38" s="51"/>
      <c r="BE38" s="51"/>
      <c r="BF38" s="122"/>
      <c r="BG38" s="284"/>
      <c r="BH38" s="292"/>
      <c r="BI38" s="292"/>
      <c r="BJ38" s="292"/>
      <c r="BK38" s="292"/>
      <c r="BL38" s="290"/>
      <c r="BM38" s="290"/>
      <c r="BN38" s="290"/>
      <c r="BO38" s="273"/>
      <c r="BP38" s="274"/>
      <c r="BQ38" s="562"/>
      <c r="BR38" s="562"/>
      <c r="BS38" s="562"/>
      <c r="BT38" s="275"/>
      <c r="BU38" s="77"/>
      <c r="BV38" s="77"/>
      <c r="BW38" s="276"/>
      <c r="BX38" s="276"/>
      <c r="BY38" s="53"/>
      <c r="BZ38" s="53"/>
      <c r="CA38" s="53"/>
      <c r="CB38" s="53"/>
      <c r="CC38" s="277"/>
      <c r="CD38" s="277"/>
      <c r="CE38" s="277"/>
      <c r="CF38" s="277"/>
      <c r="CG38" s="277"/>
      <c r="CH38" s="277"/>
      <c r="CI38" s="278"/>
      <c r="CJ38" s="279"/>
      <c r="CK38" s="280"/>
      <c r="CL38" s="280"/>
      <c r="CM38" s="218">
        <f>CM37</f>
        <v>1</v>
      </c>
    </row>
    <row r="39" spans="1:91" s="72" customFormat="1" ht="14.1" customHeight="1" x14ac:dyDescent="0.25">
      <c r="A39" s="258">
        <v>10</v>
      </c>
      <c r="B39" s="259"/>
      <c r="C39" s="259"/>
      <c r="D39" s="259"/>
      <c r="E39" s="259"/>
      <c r="F39" s="259"/>
      <c r="G39" s="259"/>
      <c r="H39" s="259"/>
      <c r="I39" s="282"/>
      <c r="J39" s="282"/>
      <c r="K39" s="260">
        <f t="shared" si="0"/>
        <v>0</v>
      </c>
      <c r="L39" s="260">
        <f t="shared" si="1"/>
        <v>0</v>
      </c>
      <c r="M39" s="260">
        <f t="shared" si="2"/>
        <v>0</v>
      </c>
      <c r="N39" s="260">
        <f>BT39</f>
        <v>0</v>
      </c>
      <c r="O39" s="261" t="str">
        <f>BU39</f>
        <v>nj</v>
      </c>
      <c r="P39" s="262">
        <f>BW39</f>
        <v>0</v>
      </c>
      <c r="Q39" s="260">
        <f>BY39</f>
        <v>0</v>
      </c>
      <c r="R39" s="262">
        <f>CC39+CD39</f>
        <v>0</v>
      </c>
      <c r="S39" s="260">
        <f>CA39</f>
        <v>0</v>
      </c>
      <c r="T39" s="262">
        <f>CF39+CG39</f>
        <v>0</v>
      </c>
      <c r="U39" s="262">
        <f>CI39</f>
        <v>0</v>
      </c>
      <c r="V39" s="262">
        <f>BO39</f>
        <v>99</v>
      </c>
      <c r="W39" s="263">
        <f>BP39</f>
        <v>0</v>
      </c>
      <c r="X39" s="264">
        <f>CJ39</f>
        <v>0</v>
      </c>
      <c r="Y39" s="265"/>
      <c r="Z39" s="266"/>
      <c r="AA39" s="266"/>
      <c r="AB39" s="266"/>
      <c r="AC39" s="291"/>
      <c r="AD39" s="268">
        <v>10</v>
      </c>
      <c r="AE39" s="268"/>
      <c r="AF39" s="268"/>
      <c r="AG39" s="268"/>
      <c r="AH39" s="268"/>
      <c r="AI39" s="268"/>
      <c r="AJ39" s="51"/>
      <c r="AK39" s="51"/>
      <c r="AL39" s="51"/>
      <c r="AM39" s="265">
        <f>BQ39</f>
        <v>0</v>
      </c>
      <c r="AN39" s="265">
        <f>BR39</f>
        <v>0</v>
      </c>
      <c r="AO39" s="265">
        <f>BS39</f>
        <v>0</v>
      </c>
      <c r="AP39" s="265">
        <f>BT39</f>
        <v>0</v>
      </c>
      <c r="AQ39" s="266" t="str">
        <f>BU39</f>
        <v>nj</v>
      </c>
      <c r="AR39" s="263">
        <f>BW39</f>
        <v>0</v>
      </c>
      <c r="AS39" s="265">
        <f>BY39</f>
        <v>0</v>
      </c>
      <c r="AT39" s="263">
        <f>CE39</f>
        <v>0</v>
      </c>
      <c r="AU39" s="265">
        <f>CA39</f>
        <v>0</v>
      </c>
      <c r="AV39" s="263">
        <f>CH39</f>
        <v>0</v>
      </c>
      <c r="AW39" s="263">
        <f>CI39</f>
        <v>0</v>
      </c>
      <c r="AX39" s="263">
        <f>BO39</f>
        <v>99</v>
      </c>
      <c r="AY39" s="263">
        <f>BP39</f>
        <v>0</v>
      </c>
      <c r="AZ39" s="263">
        <f>CJ39</f>
        <v>0</v>
      </c>
      <c r="BA39" s="51"/>
      <c r="BB39" s="51"/>
      <c r="BC39" s="51"/>
      <c r="BD39" s="51"/>
      <c r="BE39" s="51"/>
      <c r="BF39" s="122">
        <v>10</v>
      </c>
      <c r="BG39" s="269"/>
      <c r="BH39" s="288"/>
      <c r="BI39" s="288"/>
      <c r="BJ39" s="288"/>
      <c r="BK39" s="288"/>
      <c r="BL39" s="272"/>
      <c r="BM39" s="290"/>
      <c r="BN39" s="290"/>
      <c r="BO39" s="273">
        <v>99</v>
      </c>
      <c r="BP39" s="274">
        <f>INT((IF(48-(32*BO39/$U$10)&lt;0,0,(IF(48-(32*BO39/$U$10)&lt;=20,48-(32*BO39/$U$10),20))))*100)/100</f>
        <v>0</v>
      </c>
      <c r="BQ39" s="563"/>
      <c r="BR39" s="563"/>
      <c r="BS39" s="563"/>
      <c r="BT39" s="275">
        <f t="shared" si="3"/>
        <v>0</v>
      </c>
      <c r="BU39" s="77" t="s">
        <v>4</v>
      </c>
      <c r="BV39" s="77" t="s">
        <v>4</v>
      </c>
      <c r="BW39" s="276">
        <f>IF(TYPE(FIND("P",BU39))=16,VLOOKUP(BU39:BU39,KT!A:C,3,FALSE),VLOOKUP(BU39:BU39,KT!H:J,3,FALSE))</f>
        <v>0</v>
      </c>
      <c r="BX39" s="276">
        <f>IF(TYPE(FIND("P",BV39))=16,VLOOKUP(BV39:BV39,KT!A:C,3,FALSE),VLOOKUP(BV39:BV39,KT!H:J,3,FALSE))</f>
        <v>0</v>
      </c>
      <c r="BY39" s="563"/>
      <c r="BZ39" s="563"/>
      <c r="CA39" s="563"/>
      <c r="CB39" s="563"/>
      <c r="CC39" s="277">
        <f>INT((IF((BY39*BW39)&gt;10,10,(BY39*BW39)))*100)/100</f>
        <v>0</v>
      </c>
      <c r="CD39" s="277">
        <f>INT((IF((BZ39*BX39)&gt;10,10,(BZ39*BX39)))*100)/100</f>
        <v>0</v>
      </c>
      <c r="CE39" s="277">
        <f>INT((CC39+CD39)*100)/100</f>
        <v>0</v>
      </c>
      <c r="CF39" s="277">
        <f>INT((IF((BW39*CA39)&gt;10,10,(BW39*CA39)))*100)/100</f>
        <v>0</v>
      </c>
      <c r="CG39" s="277">
        <f>INT((IF((BX39*CB39)&gt;10,10,(BX39*CB39)))*100)/100</f>
        <v>0</v>
      </c>
      <c r="CH39" s="277">
        <f>INT((CF39+CG39)*100)/100</f>
        <v>0</v>
      </c>
      <c r="CI39" s="278">
        <f>INT((CE39+CH39)/2*100)/100</f>
        <v>0</v>
      </c>
      <c r="CJ39" s="279">
        <f>SUM(BP39+BT39+CI39)</f>
        <v>0</v>
      </c>
      <c r="CK39" s="280"/>
      <c r="CL39" s="280"/>
      <c r="CM39" s="218">
        <f>RANK(CJ39,$CJ$21:$CJ$71)</f>
        <v>1</v>
      </c>
    </row>
    <row r="40" spans="1:91" s="72" customFormat="1" ht="14.1" customHeight="1" x14ac:dyDescent="0.25">
      <c r="A40" s="289"/>
      <c r="B40" s="259"/>
      <c r="C40" s="259"/>
      <c r="D40" s="281"/>
      <c r="E40" s="281"/>
      <c r="F40" s="281"/>
      <c r="G40" s="281"/>
      <c r="H40" s="282"/>
      <c r="I40" s="282"/>
      <c r="J40" s="282"/>
      <c r="K40" s="260">
        <f t="shared" si="0"/>
        <v>0</v>
      </c>
      <c r="L40" s="260">
        <f t="shared" si="1"/>
        <v>0</v>
      </c>
      <c r="M40" s="260">
        <f t="shared" si="2"/>
        <v>0</v>
      </c>
      <c r="N40" s="260"/>
      <c r="O40" s="261" t="str">
        <f>BV39</f>
        <v>nj</v>
      </c>
      <c r="P40" s="262">
        <f>BX39</f>
        <v>0</v>
      </c>
      <c r="Q40" s="260">
        <f>BZ39</f>
        <v>0</v>
      </c>
      <c r="R40" s="262"/>
      <c r="S40" s="260">
        <f>CB39</f>
        <v>0</v>
      </c>
      <c r="T40" s="262"/>
      <c r="U40" s="262"/>
      <c r="V40" s="262"/>
      <c r="W40" s="263"/>
      <c r="X40" s="264"/>
      <c r="Y40" s="265"/>
      <c r="Z40" s="266"/>
      <c r="AA40" s="266"/>
      <c r="AB40" s="266"/>
      <c r="AC40" s="291"/>
      <c r="AD40" s="268"/>
      <c r="AE40" s="268"/>
      <c r="AF40" s="268"/>
      <c r="AG40" s="268"/>
      <c r="AH40" s="268"/>
      <c r="AI40" s="268"/>
      <c r="AJ40" s="51"/>
      <c r="AK40" s="51"/>
      <c r="AL40" s="51"/>
      <c r="AM40" s="283"/>
      <c r="AN40" s="283"/>
      <c r="AO40" s="283"/>
      <c r="AP40" s="283"/>
      <c r="AQ40" s="266" t="str">
        <f>BV39</f>
        <v>nj</v>
      </c>
      <c r="AR40" s="263">
        <f>BX39</f>
        <v>0</v>
      </c>
      <c r="AS40" s="265">
        <f>BZ39</f>
        <v>0</v>
      </c>
      <c r="AT40" s="283"/>
      <c r="AU40" s="265">
        <f>CB39</f>
        <v>0</v>
      </c>
      <c r="AV40" s="283"/>
      <c r="AW40" s="283"/>
      <c r="AX40" s="283"/>
      <c r="AY40" s="283"/>
      <c r="AZ40" s="263"/>
      <c r="BA40" s="51"/>
      <c r="BB40" s="51"/>
      <c r="BC40" s="51"/>
      <c r="BD40" s="51"/>
      <c r="BE40" s="51"/>
      <c r="BF40" s="122"/>
      <c r="BG40" s="284"/>
      <c r="BH40" s="272"/>
      <c r="BI40" s="272"/>
      <c r="BJ40" s="272"/>
      <c r="BK40" s="272"/>
      <c r="BL40" s="290"/>
      <c r="BM40" s="290"/>
      <c r="BN40" s="290"/>
      <c r="BO40" s="273"/>
      <c r="BP40" s="274"/>
      <c r="BQ40" s="563"/>
      <c r="BR40" s="563"/>
      <c r="BS40" s="563"/>
      <c r="BT40" s="275"/>
      <c r="BU40" s="77"/>
      <c r="BV40" s="77"/>
      <c r="BW40" s="276"/>
      <c r="BX40" s="276"/>
      <c r="BY40" s="53"/>
      <c r="BZ40" s="53"/>
      <c r="CA40" s="53"/>
      <c r="CB40" s="53"/>
      <c r="CC40" s="277"/>
      <c r="CD40" s="277"/>
      <c r="CE40" s="277"/>
      <c r="CF40" s="277"/>
      <c r="CG40" s="277"/>
      <c r="CH40" s="277"/>
      <c r="CI40" s="278"/>
      <c r="CJ40" s="279"/>
      <c r="CK40" s="280"/>
      <c r="CL40" s="280"/>
      <c r="CM40" s="218">
        <f>CM39</f>
        <v>1</v>
      </c>
    </row>
    <row r="41" spans="1:91" s="72" customFormat="1" ht="12.75" customHeight="1" x14ac:dyDescent="0.25">
      <c r="A41" s="258">
        <v>11</v>
      </c>
      <c r="B41" s="259"/>
      <c r="C41" s="259"/>
      <c r="D41" s="259"/>
      <c r="E41" s="259"/>
      <c r="F41" s="259"/>
      <c r="G41" s="259"/>
      <c r="H41" s="259"/>
      <c r="I41" s="282"/>
      <c r="J41" s="282"/>
      <c r="K41" s="260">
        <f t="shared" si="0"/>
        <v>0</v>
      </c>
      <c r="L41" s="260">
        <f t="shared" si="1"/>
        <v>0</v>
      </c>
      <c r="M41" s="260">
        <f t="shared" si="2"/>
        <v>0</v>
      </c>
      <c r="N41" s="260">
        <f>BT41</f>
        <v>0</v>
      </c>
      <c r="O41" s="261" t="str">
        <f>BU41</f>
        <v>nj</v>
      </c>
      <c r="P41" s="262">
        <f>BW41</f>
        <v>0</v>
      </c>
      <c r="Q41" s="260">
        <f>BY41</f>
        <v>0</v>
      </c>
      <c r="R41" s="262">
        <f>CC41+CD41</f>
        <v>0</v>
      </c>
      <c r="S41" s="260">
        <f>CA41</f>
        <v>0</v>
      </c>
      <c r="T41" s="262">
        <f>CF41+CG41</f>
        <v>0</v>
      </c>
      <c r="U41" s="262">
        <f>CI41</f>
        <v>0</v>
      </c>
      <c r="V41" s="262">
        <f>BO41</f>
        <v>99</v>
      </c>
      <c r="W41" s="263">
        <f>BP41</f>
        <v>0</v>
      </c>
      <c r="X41" s="264">
        <f>CJ41</f>
        <v>0</v>
      </c>
      <c r="Y41" s="265"/>
      <c r="Z41" s="266"/>
      <c r="AA41" s="266"/>
      <c r="AB41" s="266"/>
      <c r="AC41" s="291"/>
      <c r="AD41" s="268">
        <v>11</v>
      </c>
      <c r="AE41" s="268"/>
      <c r="AF41" s="268"/>
      <c r="AG41" s="268"/>
      <c r="AH41" s="268"/>
      <c r="AI41" s="268"/>
      <c r="AJ41" s="51"/>
      <c r="AK41" s="51"/>
      <c r="AL41" s="51"/>
      <c r="AM41" s="265">
        <f>BQ41</f>
        <v>0</v>
      </c>
      <c r="AN41" s="265">
        <f>BR41</f>
        <v>0</v>
      </c>
      <c r="AO41" s="265">
        <f>BS41</f>
        <v>0</v>
      </c>
      <c r="AP41" s="265">
        <f>BT41</f>
        <v>0</v>
      </c>
      <c r="AQ41" s="266" t="str">
        <f>BU41</f>
        <v>nj</v>
      </c>
      <c r="AR41" s="263">
        <f>BW41</f>
        <v>0</v>
      </c>
      <c r="AS41" s="265">
        <f>BY41</f>
        <v>0</v>
      </c>
      <c r="AT41" s="263">
        <f>CE41</f>
        <v>0</v>
      </c>
      <c r="AU41" s="265">
        <f>CA41</f>
        <v>0</v>
      </c>
      <c r="AV41" s="263">
        <f>CH41</f>
        <v>0</v>
      </c>
      <c r="AW41" s="263">
        <f>CI41</f>
        <v>0</v>
      </c>
      <c r="AX41" s="263">
        <f>BO41</f>
        <v>99</v>
      </c>
      <c r="AY41" s="263">
        <f>BP41</f>
        <v>0</v>
      </c>
      <c r="AZ41" s="263">
        <f>CJ41</f>
        <v>0</v>
      </c>
      <c r="BA41" s="51"/>
      <c r="BB41" s="51"/>
      <c r="BC41" s="51"/>
      <c r="BD41" s="51"/>
      <c r="BE41" s="51"/>
      <c r="BF41" s="122">
        <v>11</v>
      </c>
      <c r="BG41" s="269"/>
      <c r="BH41" s="288"/>
      <c r="BI41" s="288"/>
      <c r="BJ41" s="288"/>
      <c r="BK41" s="288"/>
      <c r="BL41" s="272"/>
      <c r="BM41" s="290"/>
      <c r="BN41" s="290"/>
      <c r="BO41" s="273">
        <v>99</v>
      </c>
      <c r="BP41" s="274">
        <f>INT((IF(48-(32*BO41/$U$10)&lt;0,0,(IF(48-(32*BO41/$U$10)&lt;=20,48-(32*BO41/$U$10),20))))*100)/100</f>
        <v>0</v>
      </c>
      <c r="BQ41" s="562"/>
      <c r="BR41" s="562"/>
      <c r="BS41" s="562"/>
      <c r="BT41" s="275">
        <f t="shared" si="3"/>
        <v>0</v>
      </c>
      <c r="BU41" s="77" t="s">
        <v>4</v>
      </c>
      <c r="BV41" s="77" t="s">
        <v>4</v>
      </c>
      <c r="BW41" s="276">
        <f>IF(TYPE(FIND("P",BU41))=16,VLOOKUP(BU41:BU41,KT!A:C,3,FALSE),VLOOKUP(BU41:BU41,KT!H:J,3,FALSE))</f>
        <v>0</v>
      </c>
      <c r="BX41" s="276">
        <f>IF(TYPE(FIND("P",BV41))=16,VLOOKUP(BV41:BV41,KT!A:C,3,FALSE),VLOOKUP(BV41:BV41,KT!H:J,3,FALSE))</f>
        <v>0</v>
      </c>
      <c r="BY41" s="562"/>
      <c r="BZ41" s="562"/>
      <c r="CA41" s="562"/>
      <c r="CB41" s="562"/>
      <c r="CC41" s="277">
        <f>INT((IF((BY41*BW41)&gt;10,10,(BY41*BW41)))*100)/100</f>
        <v>0</v>
      </c>
      <c r="CD41" s="277">
        <f>INT((IF((BZ41*BX41)&gt;10,10,(BZ41*BX41)))*100)/100</f>
        <v>0</v>
      </c>
      <c r="CE41" s="277">
        <f>INT((CC41+CD41)*100)/100</f>
        <v>0</v>
      </c>
      <c r="CF41" s="277">
        <f>INT((IF((BW41*CA41)&gt;10,10,(BW41*CA41)))*100)/100</f>
        <v>0</v>
      </c>
      <c r="CG41" s="277">
        <f>INT((IF((BX41*CB41)&gt;10,10,(BX41*CB41)))*100)/100</f>
        <v>0</v>
      </c>
      <c r="CH41" s="277">
        <f>INT((CF41+CG41)*100)/100</f>
        <v>0</v>
      </c>
      <c r="CI41" s="278">
        <f>INT((CE41+CH41)/2*100)/100</f>
        <v>0</v>
      </c>
      <c r="CJ41" s="279">
        <f>SUM(BP41+BT41+CI41)</f>
        <v>0</v>
      </c>
      <c r="CK41" s="280"/>
      <c r="CL41" s="280"/>
      <c r="CM41" s="218">
        <f>RANK(CJ41,$CJ$21:$CJ$71)</f>
        <v>1</v>
      </c>
    </row>
    <row r="42" spans="1:91" s="72" customFormat="1" ht="12.75" customHeight="1" x14ac:dyDescent="0.25">
      <c r="A42" s="289"/>
      <c r="B42" s="259"/>
      <c r="C42" s="259"/>
      <c r="D42" s="281"/>
      <c r="E42" s="281"/>
      <c r="F42" s="281"/>
      <c r="G42" s="281"/>
      <c r="H42" s="282"/>
      <c r="I42" s="282"/>
      <c r="J42" s="282"/>
      <c r="K42" s="260">
        <f t="shared" si="0"/>
        <v>0</v>
      </c>
      <c r="L42" s="260">
        <f t="shared" si="1"/>
        <v>0</v>
      </c>
      <c r="M42" s="260">
        <f t="shared" si="2"/>
        <v>0</v>
      </c>
      <c r="N42" s="260"/>
      <c r="O42" s="261" t="str">
        <f>BV41</f>
        <v>nj</v>
      </c>
      <c r="P42" s="262">
        <f>BX41</f>
        <v>0</v>
      </c>
      <c r="Q42" s="260">
        <f>BZ41</f>
        <v>0</v>
      </c>
      <c r="R42" s="262"/>
      <c r="S42" s="260">
        <f>CB41</f>
        <v>0</v>
      </c>
      <c r="T42" s="262"/>
      <c r="U42" s="262"/>
      <c r="V42" s="262"/>
      <c r="W42" s="263"/>
      <c r="X42" s="264"/>
      <c r="Y42" s="265"/>
      <c r="Z42" s="266"/>
      <c r="AA42" s="266"/>
      <c r="AB42" s="266"/>
      <c r="AC42" s="291"/>
      <c r="AD42" s="268"/>
      <c r="AE42" s="268"/>
      <c r="AF42" s="268"/>
      <c r="AG42" s="268"/>
      <c r="AH42" s="268"/>
      <c r="AI42" s="268"/>
      <c r="AJ42" s="51"/>
      <c r="AK42" s="51"/>
      <c r="AL42" s="51"/>
      <c r="AM42" s="283"/>
      <c r="AN42" s="283"/>
      <c r="AO42" s="283"/>
      <c r="AP42" s="283"/>
      <c r="AQ42" s="266" t="str">
        <f>BV41</f>
        <v>nj</v>
      </c>
      <c r="AR42" s="263">
        <f>BX41</f>
        <v>0</v>
      </c>
      <c r="AS42" s="265">
        <f>BZ41</f>
        <v>0</v>
      </c>
      <c r="AT42" s="283"/>
      <c r="AU42" s="265">
        <f>CB41</f>
        <v>0</v>
      </c>
      <c r="AV42" s="283"/>
      <c r="AW42" s="283"/>
      <c r="AX42" s="283"/>
      <c r="AY42" s="283"/>
      <c r="AZ42" s="263"/>
      <c r="BA42" s="51"/>
      <c r="BB42" s="51"/>
      <c r="BC42" s="51"/>
      <c r="BD42" s="51"/>
      <c r="BE42" s="51"/>
      <c r="BF42" s="122"/>
      <c r="BG42" s="293"/>
      <c r="BH42" s="292"/>
      <c r="BI42" s="292"/>
      <c r="BJ42" s="292"/>
      <c r="BK42" s="292"/>
      <c r="BL42" s="290"/>
      <c r="BM42" s="290"/>
      <c r="BN42" s="290"/>
      <c r="BO42" s="273"/>
      <c r="BP42" s="274"/>
      <c r="BQ42" s="562"/>
      <c r="BR42" s="562"/>
      <c r="BS42" s="562"/>
      <c r="BT42" s="275"/>
      <c r="BU42" s="77"/>
      <c r="BV42" s="77"/>
      <c r="BW42" s="276"/>
      <c r="BX42" s="276"/>
      <c r="BY42" s="53"/>
      <c r="BZ42" s="53"/>
      <c r="CA42" s="53"/>
      <c r="CB42" s="53"/>
      <c r="CC42" s="277"/>
      <c r="CD42" s="277"/>
      <c r="CE42" s="277"/>
      <c r="CF42" s="277"/>
      <c r="CG42" s="277"/>
      <c r="CH42" s="277"/>
      <c r="CI42" s="278"/>
      <c r="CJ42" s="279"/>
      <c r="CK42" s="280"/>
      <c r="CL42" s="280"/>
      <c r="CM42" s="218">
        <f>CM41</f>
        <v>1</v>
      </c>
    </row>
    <row r="43" spans="1:91" s="72" customFormat="1" ht="12.75" customHeight="1" x14ac:dyDescent="0.25">
      <c r="A43" s="258">
        <v>12</v>
      </c>
      <c r="B43" s="259"/>
      <c r="C43" s="259"/>
      <c r="D43" s="259"/>
      <c r="E43" s="259"/>
      <c r="F43" s="259"/>
      <c r="G43" s="259"/>
      <c r="H43" s="259"/>
      <c r="I43" s="282"/>
      <c r="J43" s="282"/>
      <c r="K43" s="260">
        <f t="shared" si="0"/>
        <v>0</v>
      </c>
      <c r="L43" s="260">
        <f t="shared" si="1"/>
        <v>0</v>
      </c>
      <c r="M43" s="260">
        <f t="shared" si="2"/>
        <v>0</v>
      </c>
      <c r="N43" s="260">
        <f>BT43</f>
        <v>0</v>
      </c>
      <c r="O43" s="261" t="str">
        <f>BU43</f>
        <v>nj</v>
      </c>
      <c r="P43" s="262">
        <f>BW43</f>
        <v>0</v>
      </c>
      <c r="Q43" s="260">
        <f>BY43</f>
        <v>0</v>
      </c>
      <c r="R43" s="262">
        <f>CC43+CD43</f>
        <v>0</v>
      </c>
      <c r="S43" s="260">
        <f>CA43</f>
        <v>0</v>
      </c>
      <c r="T43" s="262">
        <f>CF43+CG43</f>
        <v>0</v>
      </c>
      <c r="U43" s="262">
        <f>CI43</f>
        <v>0</v>
      </c>
      <c r="V43" s="262">
        <f>BO43</f>
        <v>99</v>
      </c>
      <c r="W43" s="263">
        <f>BP43</f>
        <v>0</v>
      </c>
      <c r="X43" s="264">
        <f>CJ43</f>
        <v>0</v>
      </c>
      <c r="Y43" s="265"/>
      <c r="Z43" s="266"/>
      <c r="AA43" s="266"/>
      <c r="AB43" s="266"/>
      <c r="AC43" s="291"/>
      <c r="AD43" s="268">
        <v>12</v>
      </c>
      <c r="AE43" s="268"/>
      <c r="AF43" s="268"/>
      <c r="AG43" s="268"/>
      <c r="AH43" s="268"/>
      <c r="AI43" s="268"/>
      <c r="AJ43" s="51"/>
      <c r="AK43" s="51"/>
      <c r="AL43" s="51"/>
      <c r="AM43" s="265">
        <f>BQ43</f>
        <v>0</v>
      </c>
      <c r="AN43" s="265">
        <f>BR43</f>
        <v>0</v>
      </c>
      <c r="AO43" s="265">
        <f>BS43</f>
        <v>0</v>
      </c>
      <c r="AP43" s="265">
        <f>BT43</f>
        <v>0</v>
      </c>
      <c r="AQ43" s="266" t="str">
        <f>BU43</f>
        <v>nj</v>
      </c>
      <c r="AR43" s="263">
        <f>BW43</f>
        <v>0</v>
      </c>
      <c r="AS43" s="265">
        <f>BY43</f>
        <v>0</v>
      </c>
      <c r="AT43" s="263">
        <f>CE43</f>
        <v>0</v>
      </c>
      <c r="AU43" s="265">
        <f>CA43</f>
        <v>0</v>
      </c>
      <c r="AV43" s="263">
        <f>CH43</f>
        <v>0</v>
      </c>
      <c r="AW43" s="263">
        <f>CI43</f>
        <v>0</v>
      </c>
      <c r="AX43" s="263">
        <f>BO43</f>
        <v>99</v>
      </c>
      <c r="AY43" s="263">
        <f>BP43</f>
        <v>0</v>
      </c>
      <c r="AZ43" s="263">
        <f>CJ43</f>
        <v>0</v>
      </c>
      <c r="BA43" s="51"/>
      <c r="BB43" s="51"/>
      <c r="BC43" s="51"/>
      <c r="BD43" s="51"/>
      <c r="BE43" s="51"/>
      <c r="BF43" s="122">
        <v>12</v>
      </c>
      <c r="BG43" s="269"/>
      <c r="BH43" s="288"/>
      <c r="BI43" s="288"/>
      <c r="BJ43" s="288"/>
      <c r="BK43" s="288"/>
      <c r="BL43" s="272"/>
      <c r="BM43" s="290"/>
      <c r="BN43" s="290"/>
      <c r="BO43" s="273">
        <v>99</v>
      </c>
      <c r="BP43" s="274">
        <f>INT((IF(48-(32*BO43/$U$10)&lt;0,0,(IF(48-(32*BO43/$U$10)&lt;=20,48-(32*BO43/$U$10),20))))*100)/100</f>
        <v>0</v>
      </c>
      <c r="BQ43" s="563"/>
      <c r="BR43" s="563"/>
      <c r="BS43" s="563"/>
      <c r="BT43" s="275">
        <f t="shared" si="3"/>
        <v>0</v>
      </c>
      <c r="BU43" s="77" t="s">
        <v>4</v>
      </c>
      <c r="BV43" s="77" t="s">
        <v>4</v>
      </c>
      <c r="BW43" s="276">
        <f>IF(TYPE(FIND("P",BU43))=16,VLOOKUP(BU43:BU43,KT!A:C,3,FALSE),VLOOKUP(BU43:BU43,KT!H:J,3,FALSE))</f>
        <v>0</v>
      </c>
      <c r="BX43" s="276">
        <f>IF(TYPE(FIND("P",BV43))=16,VLOOKUP(BV43:BV43,KT!A:C,3,FALSE),VLOOKUP(BV43:BV43,KT!H:J,3,FALSE))</f>
        <v>0</v>
      </c>
      <c r="BY43" s="563"/>
      <c r="BZ43" s="563"/>
      <c r="CA43" s="563"/>
      <c r="CB43" s="563"/>
      <c r="CC43" s="277">
        <f>INT((IF((BY43*BW43)&gt;10,10,(BY43*BW43)))*100)/100</f>
        <v>0</v>
      </c>
      <c r="CD43" s="277">
        <f>INT((IF((BZ43*BX43)&gt;10,10,(BZ43*BX43)))*100)/100</f>
        <v>0</v>
      </c>
      <c r="CE43" s="277">
        <f>INT((CC43+CD43)*100)/100</f>
        <v>0</v>
      </c>
      <c r="CF43" s="277">
        <f>INT((IF((BW43*CA43)&gt;10,10,(BW43*CA43)))*100)/100</f>
        <v>0</v>
      </c>
      <c r="CG43" s="277">
        <f>INT((IF((BX43*CB43)&gt;10,10,(BX43*CB43)))*100)/100</f>
        <v>0</v>
      </c>
      <c r="CH43" s="277">
        <f>INT((CF43+CG43)*100)/100</f>
        <v>0</v>
      </c>
      <c r="CI43" s="278">
        <f>INT((CE43+CH43)/2*100)/100</f>
        <v>0</v>
      </c>
      <c r="CJ43" s="279">
        <f>SUM(BP43+BT43+CI43)</f>
        <v>0</v>
      </c>
      <c r="CK43" s="280"/>
      <c r="CL43" s="280"/>
      <c r="CM43" s="218">
        <f>RANK(CJ43,$CJ$21:$CJ$71)</f>
        <v>1</v>
      </c>
    </row>
    <row r="44" spans="1:91" s="93" customFormat="1" ht="12.75" customHeight="1" x14ac:dyDescent="0.25">
      <c r="A44" s="289"/>
      <c r="B44" s="259"/>
      <c r="C44" s="259"/>
      <c r="D44" s="281"/>
      <c r="E44" s="281"/>
      <c r="F44" s="281"/>
      <c r="G44" s="281"/>
      <c r="H44" s="282"/>
      <c r="I44" s="282"/>
      <c r="J44" s="282"/>
      <c r="K44" s="260">
        <f t="shared" si="0"/>
        <v>0</v>
      </c>
      <c r="L44" s="260">
        <f t="shared" si="1"/>
        <v>0</v>
      </c>
      <c r="M44" s="260">
        <f t="shared" si="2"/>
        <v>0</v>
      </c>
      <c r="N44" s="260"/>
      <c r="O44" s="261" t="str">
        <f>BV43</f>
        <v>nj</v>
      </c>
      <c r="P44" s="262">
        <f>BX43</f>
        <v>0</v>
      </c>
      <c r="Q44" s="260">
        <f>BZ43</f>
        <v>0</v>
      </c>
      <c r="R44" s="262"/>
      <c r="S44" s="260">
        <f>CB43</f>
        <v>0</v>
      </c>
      <c r="T44" s="262"/>
      <c r="U44" s="262"/>
      <c r="V44" s="262"/>
      <c r="W44" s="263"/>
      <c r="X44" s="264"/>
      <c r="Y44" s="265"/>
      <c r="Z44" s="266"/>
      <c r="AA44" s="266"/>
      <c r="AB44" s="266"/>
      <c r="AC44" s="267"/>
      <c r="AD44" s="268"/>
      <c r="AE44" s="268"/>
      <c r="AF44" s="268"/>
      <c r="AG44" s="268"/>
      <c r="AH44" s="268"/>
      <c r="AI44" s="268"/>
      <c r="AJ44" s="268"/>
      <c r="AK44" s="268"/>
      <c r="AL44" s="268"/>
      <c r="AM44" s="283"/>
      <c r="AN44" s="283"/>
      <c r="AO44" s="283"/>
      <c r="AP44" s="283"/>
      <c r="AQ44" s="266" t="str">
        <f>BV43</f>
        <v>nj</v>
      </c>
      <c r="AR44" s="263">
        <f>BX43</f>
        <v>0</v>
      </c>
      <c r="AS44" s="265">
        <f>BZ43</f>
        <v>0</v>
      </c>
      <c r="AT44" s="283"/>
      <c r="AU44" s="265">
        <f>CB43</f>
        <v>0</v>
      </c>
      <c r="AV44" s="283"/>
      <c r="AW44" s="283"/>
      <c r="AX44" s="283"/>
      <c r="AY44" s="283"/>
      <c r="AZ44" s="263"/>
      <c r="BA44" s="268"/>
      <c r="BB44" s="268"/>
      <c r="BC44" s="268"/>
      <c r="BD44" s="268"/>
      <c r="BE44" s="268"/>
      <c r="BF44" s="122"/>
      <c r="BG44" s="284"/>
      <c r="BH44" s="272"/>
      <c r="BI44" s="272"/>
      <c r="BJ44" s="272"/>
      <c r="BK44" s="272"/>
      <c r="BL44" s="290"/>
      <c r="BM44" s="290"/>
      <c r="BN44" s="290"/>
      <c r="BO44" s="273"/>
      <c r="BP44" s="274"/>
      <c r="BQ44" s="563"/>
      <c r="BR44" s="563"/>
      <c r="BS44" s="563"/>
      <c r="BT44" s="275"/>
      <c r="BU44" s="77"/>
      <c r="BV44" s="77"/>
      <c r="BW44" s="276"/>
      <c r="BX44" s="276"/>
      <c r="BY44" s="53"/>
      <c r="BZ44" s="53"/>
      <c r="CA44" s="53"/>
      <c r="CB44" s="53"/>
      <c r="CC44" s="277"/>
      <c r="CD44" s="277"/>
      <c r="CE44" s="277"/>
      <c r="CF44" s="277"/>
      <c r="CG44" s="277"/>
      <c r="CH44" s="277"/>
      <c r="CI44" s="278"/>
      <c r="CJ44" s="279"/>
      <c r="CK44" s="280"/>
      <c r="CL44" s="280"/>
      <c r="CM44" s="218">
        <f>CM43</f>
        <v>1</v>
      </c>
    </row>
    <row r="45" spans="1:91" s="72" customFormat="1" ht="12.75" customHeight="1" x14ac:dyDescent="0.25">
      <c r="A45" s="258">
        <v>13</v>
      </c>
      <c r="B45" s="259"/>
      <c r="C45" s="259"/>
      <c r="D45" s="259"/>
      <c r="E45" s="259"/>
      <c r="F45" s="259"/>
      <c r="G45" s="259"/>
      <c r="H45" s="259"/>
      <c r="I45" s="282"/>
      <c r="J45" s="282"/>
      <c r="K45" s="260">
        <f t="shared" si="0"/>
        <v>0</v>
      </c>
      <c r="L45" s="260">
        <f t="shared" si="1"/>
        <v>0</v>
      </c>
      <c r="M45" s="260">
        <f t="shared" si="2"/>
        <v>0</v>
      </c>
      <c r="N45" s="260">
        <f>BT45</f>
        <v>0</v>
      </c>
      <c r="O45" s="261" t="str">
        <f>BU45</f>
        <v>nj</v>
      </c>
      <c r="P45" s="262">
        <f>BW45</f>
        <v>0</v>
      </c>
      <c r="Q45" s="260">
        <f>BY45</f>
        <v>0</v>
      </c>
      <c r="R45" s="262">
        <f>CC45+CD45</f>
        <v>0</v>
      </c>
      <c r="S45" s="260">
        <f>CA45</f>
        <v>0</v>
      </c>
      <c r="T45" s="262">
        <f>CF45+CG45</f>
        <v>0</v>
      </c>
      <c r="U45" s="262">
        <f>CI45</f>
        <v>0</v>
      </c>
      <c r="V45" s="262">
        <f>BO45</f>
        <v>99</v>
      </c>
      <c r="W45" s="263">
        <f>BP45</f>
        <v>0</v>
      </c>
      <c r="X45" s="264">
        <f>CJ45</f>
        <v>0</v>
      </c>
      <c r="Y45" s="265"/>
      <c r="Z45" s="266"/>
      <c r="AA45" s="266"/>
      <c r="AB45" s="266"/>
      <c r="AC45" s="291"/>
      <c r="AD45" s="268">
        <v>13</v>
      </c>
      <c r="AE45" s="268"/>
      <c r="AF45" s="268"/>
      <c r="AG45" s="268"/>
      <c r="AH45" s="268"/>
      <c r="AI45" s="268"/>
      <c r="AJ45" s="51"/>
      <c r="AK45" s="51"/>
      <c r="AL45" s="51"/>
      <c r="AM45" s="265">
        <f>BQ45</f>
        <v>0</v>
      </c>
      <c r="AN45" s="265">
        <f>BR45</f>
        <v>0</v>
      </c>
      <c r="AO45" s="265">
        <f>BS45</f>
        <v>0</v>
      </c>
      <c r="AP45" s="265">
        <f>BT45</f>
        <v>0</v>
      </c>
      <c r="AQ45" s="266" t="str">
        <f>BU45</f>
        <v>nj</v>
      </c>
      <c r="AR45" s="263">
        <f>BW45</f>
        <v>0</v>
      </c>
      <c r="AS45" s="265">
        <f>BY45</f>
        <v>0</v>
      </c>
      <c r="AT45" s="263">
        <f>CE45</f>
        <v>0</v>
      </c>
      <c r="AU45" s="265">
        <f>CA45</f>
        <v>0</v>
      </c>
      <c r="AV45" s="263">
        <f>CH45</f>
        <v>0</v>
      </c>
      <c r="AW45" s="263">
        <f>CI45</f>
        <v>0</v>
      </c>
      <c r="AX45" s="263">
        <f>BO45</f>
        <v>99</v>
      </c>
      <c r="AY45" s="263">
        <f>BP45</f>
        <v>0</v>
      </c>
      <c r="AZ45" s="263">
        <f>CJ45</f>
        <v>0</v>
      </c>
      <c r="BA45" s="51"/>
      <c r="BB45" s="51"/>
      <c r="BC45" s="51"/>
      <c r="BD45" s="51"/>
      <c r="BE45" s="51"/>
      <c r="BF45" s="122">
        <v>13</v>
      </c>
      <c r="BG45" s="269"/>
      <c r="BH45" s="288"/>
      <c r="BI45" s="288"/>
      <c r="BJ45" s="288"/>
      <c r="BK45" s="288"/>
      <c r="BL45" s="272"/>
      <c r="BM45" s="290"/>
      <c r="BN45" s="290"/>
      <c r="BO45" s="273">
        <v>99</v>
      </c>
      <c r="BP45" s="274">
        <f>INT((IF(48-(32*BO45/$U$10)&lt;0,0,(IF(48-(32*BO45/$U$10)&lt;=20,48-(32*BO45/$U$10),20))))*100)/100</f>
        <v>0</v>
      </c>
      <c r="BQ45" s="562"/>
      <c r="BR45" s="562"/>
      <c r="BS45" s="562"/>
      <c r="BT45" s="275">
        <f t="shared" si="3"/>
        <v>0</v>
      </c>
      <c r="BU45" s="77" t="s">
        <v>4</v>
      </c>
      <c r="BV45" s="77" t="s">
        <v>4</v>
      </c>
      <c r="BW45" s="276">
        <f>IF(TYPE(FIND("P",BU45))=16,VLOOKUP(BU45:BU45,KT!A:C,3,FALSE),VLOOKUP(BU45:BU45,KT!H:J,3,FALSE))</f>
        <v>0</v>
      </c>
      <c r="BX45" s="276">
        <f>IF(TYPE(FIND("P",BV45))=16,VLOOKUP(BV45:BV45,KT!A:C,3,FALSE),VLOOKUP(BV45:BV45,KT!H:J,3,FALSE))</f>
        <v>0</v>
      </c>
      <c r="BY45" s="562"/>
      <c r="BZ45" s="562"/>
      <c r="CA45" s="562"/>
      <c r="CB45" s="562"/>
      <c r="CC45" s="277">
        <f>INT((IF((BY45*BW45)&gt;10,10,(BY45*BW45)))*100)/100</f>
        <v>0</v>
      </c>
      <c r="CD45" s="277">
        <f>INT((IF((BZ45*BX45)&gt;10,10,(BZ45*BX45)))*100)/100</f>
        <v>0</v>
      </c>
      <c r="CE45" s="277">
        <f>INT((CC45+CD45)*100)/100</f>
        <v>0</v>
      </c>
      <c r="CF45" s="277">
        <f>INT((IF((BW45*CA45)&gt;10,10,(BW45*CA45)))*100)/100</f>
        <v>0</v>
      </c>
      <c r="CG45" s="277">
        <f>INT((IF((BX45*CB45)&gt;10,10,(BX45*CB45)))*100)/100</f>
        <v>0</v>
      </c>
      <c r="CH45" s="277">
        <f>INT((CF45+CG45)*100)/100</f>
        <v>0</v>
      </c>
      <c r="CI45" s="278">
        <f>INT((CE45+CH45)/2*100)/100</f>
        <v>0</v>
      </c>
      <c r="CJ45" s="279">
        <f>SUM(BP45+BT45+CI45)</f>
        <v>0</v>
      </c>
      <c r="CK45" s="280"/>
      <c r="CL45" s="280"/>
      <c r="CM45" s="218">
        <f>RANK(CJ45,$CJ$21:$CJ$71)</f>
        <v>1</v>
      </c>
    </row>
    <row r="46" spans="1:91" s="72" customFormat="1" ht="12.75" customHeight="1" x14ac:dyDescent="0.25">
      <c r="A46" s="289"/>
      <c r="B46" s="259"/>
      <c r="C46" s="259"/>
      <c r="D46" s="281"/>
      <c r="E46" s="281"/>
      <c r="F46" s="281"/>
      <c r="G46" s="281"/>
      <c r="H46" s="282"/>
      <c r="I46" s="282"/>
      <c r="J46" s="282"/>
      <c r="K46" s="260">
        <f t="shared" si="0"/>
        <v>0</v>
      </c>
      <c r="L46" s="260">
        <f t="shared" si="1"/>
        <v>0</v>
      </c>
      <c r="M46" s="260">
        <f t="shared" si="2"/>
        <v>0</v>
      </c>
      <c r="N46" s="260"/>
      <c r="O46" s="261" t="str">
        <f>BV45</f>
        <v>nj</v>
      </c>
      <c r="P46" s="262">
        <f>BX45</f>
        <v>0</v>
      </c>
      <c r="Q46" s="260">
        <f>BZ45</f>
        <v>0</v>
      </c>
      <c r="R46" s="262"/>
      <c r="S46" s="260">
        <f>CB45</f>
        <v>0</v>
      </c>
      <c r="T46" s="262"/>
      <c r="U46" s="262"/>
      <c r="V46" s="262"/>
      <c r="W46" s="263"/>
      <c r="X46" s="264"/>
      <c r="Y46" s="265"/>
      <c r="Z46" s="266"/>
      <c r="AA46" s="266"/>
      <c r="AB46" s="266"/>
      <c r="AC46" s="291"/>
      <c r="AD46" s="268"/>
      <c r="AE46" s="268"/>
      <c r="AF46" s="268"/>
      <c r="AG46" s="268"/>
      <c r="AH46" s="268"/>
      <c r="AI46" s="268"/>
      <c r="AJ46" s="51"/>
      <c r="AK46" s="51"/>
      <c r="AL46" s="51"/>
      <c r="AM46" s="283"/>
      <c r="AN46" s="283"/>
      <c r="AO46" s="283"/>
      <c r="AP46" s="283"/>
      <c r="AQ46" s="266" t="str">
        <f>BV45</f>
        <v>nj</v>
      </c>
      <c r="AR46" s="263">
        <f>BX45</f>
        <v>0</v>
      </c>
      <c r="AS46" s="265">
        <f>BZ45</f>
        <v>0</v>
      </c>
      <c r="AT46" s="283"/>
      <c r="AU46" s="265">
        <f>CB45</f>
        <v>0</v>
      </c>
      <c r="AV46" s="283"/>
      <c r="AW46" s="283"/>
      <c r="AX46" s="283"/>
      <c r="AY46" s="283"/>
      <c r="AZ46" s="263"/>
      <c r="BA46" s="51"/>
      <c r="BB46" s="51"/>
      <c r="BC46" s="51"/>
      <c r="BD46" s="51"/>
      <c r="BE46" s="51"/>
      <c r="BF46" s="122"/>
      <c r="BG46" s="284"/>
      <c r="BH46" s="292"/>
      <c r="BI46" s="292"/>
      <c r="BJ46" s="292"/>
      <c r="BK46" s="292"/>
      <c r="BL46" s="290"/>
      <c r="BM46" s="290"/>
      <c r="BN46" s="290"/>
      <c r="BO46" s="273"/>
      <c r="BP46" s="274"/>
      <c r="BQ46" s="562"/>
      <c r="BR46" s="562"/>
      <c r="BS46" s="562"/>
      <c r="BT46" s="275"/>
      <c r="BU46" s="77"/>
      <c r="BV46" s="77"/>
      <c r="BW46" s="276"/>
      <c r="BX46" s="276"/>
      <c r="BY46" s="53"/>
      <c r="BZ46" s="53"/>
      <c r="CA46" s="53"/>
      <c r="CB46" s="53"/>
      <c r="CC46" s="277"/>
      <c r="CD46" s="277"/>
      <c r="CE46" s="277"/>
      <c r="CF46" s="277"/>
      <c r="CG46" s="277"/>
      <c r="CH46" s="277"/>
      <c r="CI46" s="278"/>
      <c r="CJ46" s="279"/>
      <c r="CK46" s="280"/>
      <c r="CL46" s="280"/>
      <c r="CM46" s="218">
        <f>CM45</f>
        <v>1</v>
      </c>
    </row>
    <row r="47" spans="1:91" s="72" customFormat="1" ht="12.75" customHeight="1" x14ac:dyDescent="0.25">
      <c r="A47" s="258">
        <v>14</v>
      </c>
      <c r="B47" s="259"/>
      <c r="C47" s="259"/>
      <c r="D47" s="259"/>
      <c r="E47" s="259"/>
      <c r="F47" s="259"/>
      <c r="G47" s="259"/>
      <c r="H47" s="259"/>
      <c r="I47" s="282"/>
      <c r="J47" s="282"/>
      <c r="K47" s="260">
        <f t="shared" si="0"/>
        <v>0</v>
      </c>
      <c r="L47" s="260">
        <f t="shared" si="1"/>
        <v>0</v>
      </c>
      <c r="M47" s="260">
        <f t="shared" si="2"/>
        <v>0</v>
      </c>
      <c r="N47" s="260">
        <f>BT47</f>
        <v>0</v>
      </c>
      <c r="O47" s="261" t="str">
        <f>BU47</f>
        <v>nj</v>
      </c>
      <c r="P47" s="262">
        <f>BW47</f>
        <v>0</v>
      </c>
      <c r="Q47" s="260">
        <f>BY47</f>
        <v>0</v>
      </c>
      <c r="R47" s="262">
        <f>CC47+CD47</f>
        <v>0</v>
      </c>
      <c r="S47" s="260">
        <f>CA47</f>
        <v>0</v>
      </c>
      <c r="T47" s="262">
        <f>CF47+CG47</f>
        <v>0</v>
      </c>
      <c r="U47" s="262">
        <f>CI47</f>
        <v>0</v>
      </c>
      <c r="V47" s="262">
        <f>BO47</f>
        <v>99</v>
      </c>
      <c r="W47" s="263">
        <f>BP47</f>
        <v>0</v>
      </c>
      <c r="X47" s="264">
        <f>CJ47</f>
        <v>0</v>
      </c>
      <c r="Y47" s="265"/>
      <c r="Z47" s="266"/>
      <c r="AA47" s="266"/>
      <c r="AB47" s="266"/>
      <c r="AC47" s="291"/>
      <c r="AD47" s="268">
        <v>14</v>
      </c>
      <c r="AE47" s="268"/>
      <c r="AF47" s="268"/>
      <c r="AG47" s="268"/>
      <c r="AH47" s="268"/>
      <c r="AI47" s="268"/>
      <c r="AJ47" s="51"/>
      <c r="AK47" s="51"/>
      <c r="AL47" s="51"/>
      <c r="AM47" s="265">
        <f>BQ47</f>
        <v>0</v>
      </c>
      <c r="AN47" s="265">
        <f>BR47</f>
        <v>0</v>
      </c>
      <c r="AO47" s="265">
        <f>BS47</f>
        <v>0</v>
      </c>
      <c r="AP47" s="265">
        <f>BT47</f>
        <v>0</v>
      </c>
      <c r="AQ47" s="266" t="str">
        <f>BU47</f>
        <v>nj</v>
      </c>
      <c r="AR47" s="263">
        <f>BW47</f>
        <v>0</v>
      </c>
      <c r="AS47" s="265">
        <f>BY47</f>
        <v>0</v>
      </c>
      <c r="AT47" s="263">
        <f>CE47</f>
        <v>0</v>
      </c>
      <c r="AU47" s="265">
        <f>CA47</f>
        <v>0</v>
      </c>
      <c r="AV47" s="263">
        <f>CH47</f>
        <v>0</v>
      </c>
      <c r="AW47" s="263">
        <f>CI47</f>
        <v>0</v>
      </c>
      <c r="AX47" s="263">
        <f>BO47</f>
        <v>99</v>
      </c>
      <c r="AY47" s="263">
        <f>BP47</f>
        <v>0</v>
      </c>
      <c r="AZ47" s="263">
        <f>CJ47</f>
        <v>0</v>
      </c>
      <c r="BA47" s="51"/>
      <c r="BB47" s="51"/>
      <c r="BC47" s="51"/>
      <c r="BD47" s="51"/>
      <c r="BE47" s="51"/>
      <c r="BF47" s="122">
        <v>14</v>
      </c>
      <c r="BG47" s="269"/>
      <c r="BH47" s="288"/>
      <c r="BI47" s="288"/>
      <c r="BJ47" s="288"/>
      <c r="BK47" s="288"/>
      <c r="BL47" s="272"/>
      <c r="BM47" s="290"/>
      <c r="BN47" s="290"/>
      <c r="BO47" s="273">
        <v>99</v>
      </c>
      <c r="BP47" s="274">
        <f>INT((IF(48-(32*BO47/$U$10)&lt;0,0,(IF(48-(32*BO47/$U$10)&lt;=20,48-(32*BO47/$U$10),20))))*100)/100</f>
        <v>0</v>
      </c>
      <c r="BQ47" s="563"/>
      <c r="BR47" s="563"/>
      <c r="BS47" s="563"/>
      <c r="BT47" s="275">
        <f t="shared" si="3"/>
        <v>0</v>
      </c>
      <c r="BU47" s="77" t="s">
        <v>4</v>
      </c>
      <c r="BV47" s="77" t="s">
        <v>4</v>
      </c>
      <c r="BW47" s="276">
        <f>IF(TYPE(FIND("P",BU47))=16,VLOOKUP(BU47:BU47,KT!A:C,3,FALSE),VLOOKUP(BU47:BU47,KT!H:J,3,FALSE))</f>
        <v>0</v>
      </c>
      <c r="BX47" s="276">
        <f>IF(TYPE(FIND("P",BV47))=16,VLOOKUP(BV47:BV47,KT!A:C,3,FALSE),VLOOKUP(BV47:BV47,KT!H:J,3,FALSE))</f>
        <v>0</v>
      </c>
      <c r="BY47" s="563"/>
      <c r="BZ47" s="563"/>
      <c r="CA47" s="563"/>
      <c r="CB47" s="563"/>
      <c r="CC47" s="277">
        <f>INT((IF((BY47*BW47)&gt;10,10,(BY47*BW47)))*100)/100</f>
        <v>0</v>
      </c>
      <c r="CD47" s="277">
        <f>INT((IF((BZ47*BX47)&gt;10,10,(BZ47*BX47)))*100)/100</f>
        <v>0</v>
      </c>
      <c r="CE47" s="277">
        <f>INT((CC47+CD47)*100)/100</f>
        <v>0</v>
      </c>
      <c r="CF47" s="277">
        <f>INT((IF((BW47*CA47)&gt;10,10,(BW47*CA47)))*100)/100</f>
        <v>0</v>
      </c>
      <c r="CG47" s="277">
        <f>INT((IF((BX47*CB47)&gt;10,10,(BX47*CB47)))*100)/100</f>
        <v>0</v>
      </c>
      <c r="CH47" s="277">
        <f>INT((CF47+CG47)*100)/100</f>
        <v>0</v>
      </c>
      <c r="CI47" s="278">
        <f>INT((CE47+CH47)/2*100)/100</f>
        <v>0</v>
      </c>
      <c r="CJ47" s="279">
        <f>SUM(BP47+BT47+CI47)</f>
        <v>0</v>
      </c>
      <c r="CK47" s="280"/>
      <c r="CL47" s="280"/>
      <c r="CM47" s="218">
        <f>RANK(CJ47,$CJ$21:$CJ$71)</f>
        <v>1</v>
      </c>
    </row>
    <row r="48" spans="1:91" s="93" customFormat="1" ht="12.75" customHeight="1" x14ac:dyDescent="0.25">
      <c r="A48" s="289"/>
      <c r="B48" s="259"/>
      <c r="C48" s="259"/>
      <c r="D48" s="281"/>
      <c r="E48" s="281"/>
      <c r="F48" s="281"/>
      <c r="G48" s="281"/>
      <c r="H48" s="282"/>
      <c r="I48" s="282"/>
      <c r="J48" s="282"/>
      <c r="K48" s="260">
        <f t="shared" si="0"/>
        <v>0</v>
      </c>
      <c r="L48" s="260">
        <f t="shared" si="1"/>
        <v>0</v>
      </c>
      <c r="M48" s="260">
        <f t="shared" si="2"/>
        <v>0</v>
      </c>
      <c r="N48" s="260"/>
      <c r="O48" s="261" t="str">
        <f>BV47</f>
        <v>nj</v>
      </c>
      <c r="P48" s="262">
        <f>BX47</f>
        <v>0</v>
      </c>
      <c r="Q48" s="260">
        <f>BZ47</f>
        <v>0</v>
      </c>
      <c r="R48" s="262"/>
      <c r="S48" s="260">
        <f>CB47</f>
        <v>0</v>
      </c>
      <c r="T48" s="262"/>
      <c r="U48" s="262"/>
      <c r="V48" s="262"/>
      <c r="W48" s="263"/>
      <c r="X48" s="264"/>
      <c r="Y48" s="265"/>
      <c r="Z48" s="266"/>
      <c r="AA48" s="266"/>
      <c r="AB48" s="266"/>
      <c r="AC48" s="267"/>
      <c r="AD48" s="268"/>
      <c r="AE48" s="268"/>
      <c r="AF48" s="268"/>
      <c r="AG48" s="268"/>
      <c r="AH48" s="268"/>
      <c r="AI48" s="268"/>
      <c r="AJ48" s="268"/>
      <c r="AK48" s="268"/>
      <c r="AL48" s="268"/>
      <c r="AM48" s="283"/>
      <c r="AN48" s="283"/>
      <c r="AO48" s="283"/>
      <c r="AP48" s="283"/>
      <c r="AQ48" s="266" t="str">
        <f>BV47</f>
        <v>nj</v>
      </c>
      <c r="AR48" s="263">
        <f>BX47</f>
        <v>0</v>
      </c>
      <c r="AS48" s="265">
        <f>BZ47</f>
        <v>0</v>
      </c>
      <c r="AT48" s="283"/>
      <c r="AU48" s="265">
        <f>CB47</f>
        <v>0</v>
      </c>
      <c r="AV48" s="283"/>
      <c r="AW48" s="283"/>
      <c r="AX48" s="283"/>
      <c r="AY48" s="283"/>
      <c r="AZ48" s="263"/>
      <c r="BA48" s="268"/>
      <c r="BB48" s="268"/>
      <c r="BC48" s="268"/>
      <c r="BD48" s="268"/>
      <c r="BE48" s="268"/>
      <c r="BF48" s="122"/>
      <c r="BG48" s="284"/>
      <c r="BH48" s="272"/>
      <c r="BI48" s="272"/>
      <c r="BJ48" s="272"/>
      <c r="BK48" s="272"/>
      <c r="BL48" s="290"/>
      <c r="BM48" s="290"/>
      <c r="BN48" s="290"/>
      <c r="BO48" s="273"/>
      <c r="BP48" s="274"/>
      <c r="BQ48" s="563"/>
      <c r="BR48" s="563"/>
      <c r="BS48" s="563"/>
      <c r="BT48" s="275"/>
      <c r="BU48" s="77"/>
      <c r="BV48" s="77"/>
      <c r="BW48" s="276"/>
      <c r="BX48" s="276"/>
      <c r="BY48" s="53"/>
      <c r="BZ48" s="53"/>
      <c r="CA48" s="53"/>
      <c r="CB48" s="53"/>
      <c r="CC48" s="277"/>
      <c r="CD48" s="277"/>
      <c r="CE48" s="277"/>
      <c r="CF48" s="277"/>
      <c r="CG48" s="277"/>
      <c r="CH48" s="277"/>
      <c r="CI48" s="278"/>
      <c r="CJ48" s="279"/>
      <c r="CK48" s="280"/>
      <c r="CL48" s="280"/>
      <c r="CM48" s="218">
        <f>CM47</f>
        <v>1</v>
      </c>
    </row>
    <row r="49" spans="1:91" s="72" customFormat="1" ht="12.75" customHeight="1" x14ac:dyDescent="0.25">
      <c r="A49" s="258">
        <v>15</v>
      </c>
      <c r="B49" s="259"/>
      <c r="C49" s="259"/>
      <c r="D49" s="259"/>
      <c r="E49" s="259"/>
      <c r="F49" s="259"/>
      <c r="G49" s="259"/>
      <c r="H49" s="259"/>
      <c r="I49" s="282"/>
      <c r="J49" s="282"/>
      <c r="K49" s="260">
        <f t="shared" si="0"/>
        <v>0</v>
      </c>
      <c r="L49" s="260">
        <f t="shared" si="1"/>
        <v>0</v>
      </c>
      <c r="M49" s="260">
        <f t="shared" si="2"/>
        <v>0</v>
      </c>
      <c r="N49" s="260">
        <f>BT49</f>
        <v>0</v>
      </c>
      <c r="O49" s="261" t="str">
        <f>BU49</f>
        <v>nj</v>
      </c>
      <c r="P49" s="262">
        <f>BW49</f>
        <v>0</v>
      </c>
      <c r="Q49" s="260">
        <f>BY49</f>
        <v>0</v>
      </c>
      <c r="R49" s="262">
        <f>CC49+CD49</f>
        <v>0</v>
      </c>
      <c r="S49" s="260">
        <f>CA49</f>
        <v>0</v>
      </c>
      <c r="T49" s="262">
        <f>CF49+CG49</f>
        <v>0</v>
      </c>
      <c r="U49" s="262">
        <f>CI49</f>
        <v>0</v>
      </c>
      <c r="V49" s="262">
        <f>BO49</f>
        <v>99</v>
      </c>
      <c r="W49" s="263">
        <f>BP49</f>
        <v>0</v>
      </c>
      <c r="X49" s="264">
        <f>CJ49</f>
        <v>0</v>
      </c>
      <c r="Y49" s="265"/>
      <c r="Z49" s="266"/>
      <c r="AA49" s="266"/>
      <c r="AB49" s="266"/>
      <c r="AC49" s="291"/>
      <c r="AD49" s="268">
        <v>15</v>
      </c>
      <c r="AE49" s="268"/>
      <c r="AF49" s="268"/>
      <c r="AG49" s="268"/>
      <c r="AH49" s="268"/>
      <c r="AI49" s="268"/>
      <c r="AJ49" s="51"/>
      <c r="AK49" s="51"/>
      <c r="AL49" s="51"/>
      <c r="AM49" s="265">
        <f>BQ49</f>
        <v>0</v>
      </c>
      <c r="AN49" s="265">
        <f>BR49</f>
        <v>0</v>
      </c>
      <c r="AO49" s="265">
        <f>BS49</f>
        <v>0</v>
      </c>
      <c r="AP49" s="265">
        <f>BT49</f>
        <v>0</v>
      </c>
      <c r="AQ49" s="266" t="str">
        <f>BU49</f>
        <v>nj</v>
      </c>
      <c r="AR49" s="263">
        <f>BW49</f>
        <v>0</v>
      </c>
      <c r="AS49" s="265">
        <f>BY49</f>
        <v>0</v>
      </c>
      <c r="AT49" s="263">
        <f>CE49</f>
        <v>0</v>
      </c>
      <c r="AU49" s="265">
        <f>CA49</f>
        <v>0</v>
      </c>
      <c r="AV49" s="263">
        <f>CH49</f>
        <v>0</v>
      </c>
      <c r="AW49" s="263">
        <f>CI49</f>
        <v>0</v>
      </c>
      <c r="AX49" s="263">
        <f>BO49</f>
        <v>99</v>
      </c>
      <c r="AY49" s="263">
        <f>BP49</f>
        <v>0</v>
      </c>
      <c r="AZ49" s="263">
        <f>CJ49</f>
        <v>0</v>
      </c>
      <c r="BA49" s="51"/>
      <c r="BB49" s="51"/>
      <c r="BC49" s="51"/>
      <c r="BD49" s="51"/>
      <c r="BE49" s="51"/>
      <c r="BF49" s="122">
        <v>15</v>
      </c>
      <c r="BG49" s="269"/>
      <c r="BH49" s="288"/>
      <c r="BI49" s="288"/>
      <c r="BJ49" s="288"/>
      <c r="BK49" s="288"/>
      <c r="BL49" s="272"/>
      <c r="BM49" s="290"/>
      <c r="BN49" s="290"/>
      <c r="BO49" s="273">
        <v>99</v>
      </c>
      <c r="BP49" s="274">
        <f>INT((IF(48-(32*BO49/$U$10)&lt;0,0,(IF(48-(32*BO49/$U$10)&lt;=20,48-(32*BO49/$U$10),20))))*100)/100</f>
        <v>0</v>
      </c>
      <c r="BQ49" s="562"/>
      <c r="BR49" s="562"/>
      <c r="BS49" s="562"/>
      <c r="BT49" s="275">
        <f t="shared" si="3"/>
        <v>0</v>
      </c>
      <c r="BU49" s="77" t="s">
        <v>4</v>
      </c>
      <c r="BV49" s="77" t="s">
        <v>4</v>
      </c>
      <c r="BW49" s="276">
        <f>IF(TYPE(FIND("P",BU49))=16,VLOOKUP(BU49:BU49,KT!A:C,3,FALSE),VLOOKUP(BU49:BU49,KT!H:J,3,FALSE))</f>
        <v>0</v>
      </c>
      <c r="BX49" s="276">
        <f>IF(TYPE(FIND("P",BV49))=16,VLOOKUP(BV49:BV49,KT!A:C,3,FALSE),VLOOKUP(BV49:BV49,KT!H:J,3,FALSE))</f>
        <v>0</v>
      </c>
      <c r="BY49" s="562"/>
      <c r="BZ49" s="562"/>
      <c r="CA49" s="562"/>
      <c r="CB49" s="562"/>
      <c r="CC49" s="277">
        <f>INT((IF((BY49*BW49)&gt;10,10,(BY49*BW49)))*100)/100</f>
        <v>0</v>
      </c>
      <c r="CD49" s="277">
        <f>INT((IF((BZ49*BX49)&gt;10,10,(BZ49*BX49)))*100)/100</f>
        <v>0</v>
      </c>
      <c r="CE49" s="277">
        <f>INT((CC49+CD49)*100)/100</f>
        <v>0</v>
      </c>
      <c r="CF49" s="277">
        <f>INT((IF((BW49*CA49)&gt;10,10,(BW49*CA49)))*100)/100</f>
        <v>0</v>
      </c>
      <c r="CG49" s="277">
        <f>INT((IF((BX49*CB49)&gt;10,10,(BX49*CB49)))*100)/100</f>
        <v>0</v>
      </c>
      <c r="CH49" s="277">
        <f>INT((CF49+CG49)*100)/100</f>
        <v>0</v>
      </c>
      <c r="CI49" s="278">
        <f>INT((CE49+CH49)/2*100)/100</f>
        <v>0</v>
      </c>
      <c r="CJ49" s="279">
        <f>SUM(BP49+BT49+CI49)</f>
        <v>0</v>
      </c>
      <c r="CK49" s="280"/>
      <c r="CL49" s="280"/>
      <c r="CM49" s="218">
        <f>RANK(CJ49,$CJ$21:$CJ$71)</f>
        <v>1</v>
      </c>
    </row>
    <row r="50" spans="1:91" s="72" customFormat="1" ht="12.75" customHeight="1" x14ac:dyDescent="0.25">
      <c r="A50" s="289"/>
      <c r="B50" s="259"/>
      <c r="C50" s="259"/>
      <c r="D50" s="281"/>
      <c r="E50" s="281"/>
      <c r="F50" s="281"/>
      <c r="G50" s="281"/>
      <c r="H50" s="282"/>
      <c r="I50" s="282"/>
      <c r="J50" s="282"/>
      <c r="K50" s="260">
        <f t="shared" si="0"/>
        <v>0</v>
      </c>
      <c r="L50" s="260">
        <f t="shared" si="1"/>
        <v>0</v>
      </c>
      <c r="M50" s="260">
        <f t="shared" si="2"/>
        <v>0</v>
      </c>
      <c r="N50" s="260"/>
      <c r="O50" s="261" t="str">
        <f>BV49</f>
        <v>nj</v>
      </c>
      <c r="P50" s="262">
        <f>BX49</f>
        <v>0</v>
      </c>
      <c r="Q50" s="260">
        <f>BZ49</f>
        <v>0</v>
      </c>
      <c r="R50" s="262"/>
      <c r="S50" s="260">
        <f>CB49</f>
        <v>0</v>
      </c>
      <c r="T50" s="262"/>
      <c r="U50" s="262"/>
      <c r="V50" s="262"/>
      <c r="W50" s="263"/>
      <c r="X50" s="264"/>
      <c r="Y50" s="265"/>
      <c r="Z50" s="266"/>
      <c r="AA50" s="266"/>
      <c r="AB50" s="266"/>
      <c r="AC50" s="291"/>
      <c r="AD50" s="268"/>
      <c r="AE50" s="268"/>
      <c r="AF50" s="268"/>
      <c r="AG50" s="268"/>
      <c r="AH50" s="268"/>
      <c r="AI50" s="268"/>
      <c r="AJ50" s="51"/>
      <c r="AK50" s="51"/>
      <c r="AL50" s="51"/>
      <c r="AM50" s="283"/>
      <c r="AN50" s="283"/>
      <c r="AO50" s="283"/>
      <c r="AP50" s="283"/>
      <c r="AQ50" s="266" t="str">
        <f>BV49</f>
        <v>nj</v>
      </c>
      <c r="AR50" s="263">
        <f>BX49</f>
        <v>0</v>
      </c>
      <c r="AS50" s="265">
        <f>BZ49</f>
        <v>0</v>
      </c>
      <c r="AT50" s="283"/>
      <c r="AU50" s="265">
        <f>CB49</f>
        <v>0</v>
      </c>
      <c r="AV50" s="283"/>
      <c r="AW50" s="283"/>
      <c r="AX50" s="283"/>
      <c r="AY50" s="283"/>
      <c r="AZ50" s="263"/>
      <c r="BA50" s="51"/>
      <c r="BB50" s="51"/>
      <c r="BC50" s="51"/>
      <c r="BD50" s="51"/>
      <c r="BE50" s="51"/>
      <c r="BF50" s="122"/>
      <c r="BG50" s="293"/>
      <c r="BH50" s="292"/>
      <c r="BI50" s="292"/>
      <c r="BJ50" s="292"/>
      <c r="BK50" s="292"/>
      <c r="BL50" s="290"/>
      <c r="BM50" s="290"/>
      <c r="BN50" s="290"/>
      <c r="BO50" s="273"/>
      <c r="BP50" s="274"/>
      <c r="BQ50" s="562"/>
      <c r="BR50" s="562"/>
      <c r="BS50" s="562"/>
      <c r="BT50" s="275"/>
      <c r="BU50" s="77"/>
      <c r="BV50" s="77"/>
      <c r="BW50" s="276"/>
      <c r="BX50" s="276"/>
      <c r="BY50" s="53"/>
      <c r="BZ50" s="53"/>
      <c r="CA50" s="53"/>
      <c r="CB50" s="53"/>
      <c r="CC50" s="277"/>
      <c r="CD50" s="277"/>
      <c r="CE50" s="277"/>
      <c r="CF50" s="277"/>
      <c r="CG50" s="277"/>
      <c r="CH50" s="277"/>
      <c r="CI50" s="278"/>
      <c r="CJ50" s="279"/>
      <c r="CK50" s="280"/>
      <c r="CL50" s="280"/>
      <c r="CM50" s="218">
        <f>CM49</f>
        <v>1</v>
      </c>
    </row>
    <row r="51" spans="1:91" s="72" customFormat="1" ht="12.75" customHeight="1" x14ac:dyDescent="0.25">
      <c r="A51" s="258">
        <v>16</v>
      </c>
      <c r="B51" s="259"/>
      <c r="C51" s="259"/>
      <c r="D51" s="259"/>
      <c r="E51" s="259"/>
      <c r="F51" s="259"/>
      <c r="G51" s="259"/>
      <c r="H51" s="259"/>
      <c r="I51" s="282"/>
      <c r="J51" s="282"/>
      <c r="K51" s="260">
        <f t="shared" si="0"/>
        <v>0</v>
      </c>
      <c r="L51" s="260">
        <f t="shared" si="1"/>
        <v>0</v>
      </c>
      <c r="M51" s="260">
        <f t="shared" si="2"/>
        <v>0</v>
      </c>
      <c r="N51" s="260">
        <f>BT51</f>
        <v>0</v>
      </c>
      <c r="O51" s="261" t="str">
        <f>BU51</f>
        <v>nj</v>
      </c>
      <c r="P51" s="262">
        <f>BW51</f>
        <v>0</v>
      </c>
      <c r="Q51" s="260">
        <f>BY51</f>
        <v>0</v>
      </c>
      <c r="R51" s="262">
        <f>CC51+CD51</f>
        <v>0</v>
      </c>
      <c r="S51" s="260">
        <f>CA51</f>
        <v>0</v>
      </c>
      <c r="T51" s="262">
        <f>CF51+CG51</f>
        <v>0</v>
      </c>
      <c r="U51" s="262">
        <f>CI51</f>
        <v>0</v>
      </c>
      <c r="V51" s="262">
        <f>BO51</f>
        <v>99</v>
      </c>
      <c r="W51" s="263">
        <f>BP51</f>
        <v>0</v>
      </c>
      <c r="X51" s="264">
        <f>CJ51</f>
        <v>0</v>
      </c>
      <c r="Y51" s="265"/>
      <c r="Z51" s="266"/>
      <c r="AA51" s="266"/>
      <c r="AB51" s="266"/>
      <c r="AC51" s="291"/>
      <c r="AD51" s="268">
        <v>16</v>
      </c>
      <c r="AE51" s="268"/>
      <c r="AF51" s="268"/>
      <c r="AG51" s="268"/>
      <c r="AH51" s="268"/>
      <c r="AI51" s="268"/>
      <c r="AJ51" s="51"/>
      <c r="AK51" s="51"/>
      <c r="AL51" s="51"/>
      <c r="AM51" s="265">
        <f>BQ51</f>
        <v>0</v>
      </c>
      <c r="AN51" s="265">
        <f>BR51</f>
        <v>0</v>
      </c>
      <c r="AO51" s="265">
        <f>BS51</f>
        <v>0</v>
      </c>
      <c r="AP51" s="265">
        <f>BT51</f>
        <v>0</v>
      </c>
      <c r="AQ51" s="266" t="str">
        <f>BU51</f>
        <v>nj</v>
      </c>
      <c r="AR51" s="263">
        <f>BW51</f>
        <v>0</v>
      </c>
      <c r="AS51" s="265">
        <f>BY51</f>
        <v>0</v>
      </c>
      <c r="AT51" s="263">
        <f>CE51</f>
        <v>0</v>
      </c>
      <c r="AU51" s="265">
        <f>CA51</f>
        <v>0</v>
      </c>
      <c r="AV51" s="263">
        <f>CH51</f>
        <v>0</v>
      </c>
      <c r="AW51" s="263">
        <f>CI51</f>
        <v>0</v>
      </c>
      <c r="AX51" s="263">
        <f>BO51</f>
        <v>99</v>
      </c>
      <c r="AY51" s="263">
        <f>BP51</f>
        <v>0</v>
      </c>
      <c r="AZ51" s="263">
        <f>CJ51</f>
        <v>0</v>
      </c>
      <c r="BA51" s="51"/>
      <c r="BB51" s="51"/>
      <c r="BC51" s="51"/>
      <c r="BD51" s="51"/>
      <c r="BE51" s="51"/>
      <c r="BF51" s="122">
        <v>16</v>
      </c>
      <c r="BG51" s="269"/>
      <c r="BH51" s="288"/>
      <c r="BI51" s="288"/>
      <c r="BJ51" s="288"/>
      <c r="BK51" s="288"/>
      <c r="BL51" s="272"/>
      <c r="BM51" s="290"/>
      <c r="BN51" s="290"/>
      <c r="BO51" s="273">
        <v>99</v>
      </c>
      <c r="BP51" s="274">
        <f>INT((IF(48-(32*BO51/$U$10)&lt;0,0,(IF(48-(32*BO51/$U$10)&lt;=20,48-(32*BO51/$U$10),20))))*100)/100</f>
        <v>0</v>
      </c>
      <c r="BQ51" s="563"/>
      <c r="BR51" s="563"/>
      <c r="BS51" s="563"/>
      <c r="BT51" s="275">
        <f t="shared" si="3"/>
        <v>0</v>
      </c>
      <c r="BU51" s="77" t="s">
        <v>4</v>
      </c>
      <c r="BV51" s="77" t="s">
        <v>4</v>
      </c>
      <c r="BW51" s="276">
        <f>IF(TYPE(FIND("P",BU51))=16,VLOOKUP(BU51:BU51,KT!A:C,3,FALSE),VLOOKUP(BU51:BU51,KT!H:J,3,FALSE))</f>
        <v>0</v>
      </c>
      <c r="BX51" s="276">
        <f>IF(TYPE(FIND("P",BV51))=16,VLOOKUP(BV51:BV51,KT!A:C,3,FALSE),VLOOKUP(BV51:BV51,KT!H:J,3,FALSE))</f>
        <v>0</v>
      </c>
      <c r="BY51" s="563"/>
      <c r="BZ51" s="563"/>
      <c r="CA51" s="563"/>
      <c r="CB51" s="563"/>
      <c r="CC51" s="277">
        <f>INT((IF((BY51*BW51)&gt;10,10,(BY51*BW51)))*100)/100</f>
        <v>0</v>
      </c>
      <c r="CD51" s="277">
        <f>INT((IF((BZ51*BX51)&gt;10,10,(BZ51*BX51)))*100)/100</f>
        <v>0</v>
      </c>
      <c r="CE51" s="277">
        <f>INT((CC51+CD51)*100)/100</f>
        <v>0</v>
      </c>
      <c r="CF51" s="277">
        <f>INT((IF((BW51*CA51)&gt;10,10,(BW51*CA51)))*100)/100</f>
        <v>0</v>
      </c>
      <c r="CG51" s="277">
        <f>INT((IF((BX51*CB51)&gt;10,10,(BX51*CB51)))*100)/100</f>
        <v>0</v>
      </c>
      <c r="CH51" s="277">
        <f>INT((CF51+CG51)*100)/100</f>
        <v>0</v>
      </c>
      <c r="CI51" s="278">
        <f>INT((CE51+CH51)/2*100)/100</f>
        <v>0</v>
      </c>
      <c r="CJ51" s="279">
        <f>SUM(BP51+BT51+CI51)</f>
        <v>0</v>
      </c>
      <c r="CK51" s="280"/>
      <c r="CL51" s="280"/>
      <c r="CM51" s="218">
        <f>RANK(CJ51,$CJ$21:$CJ$71)</f>
        <v>1</v>
      </c>
    </row>
    <row r="52" spans="1:91" s="93" customFormat="1" ht="12.75" customHeight="1" x14ac:dyDescent="0.25">
      <c r="A52" s="289"/>
      <c r="B52" s="259"/>
      <c r="C52" s="259"/>
      <c r="D52" s="281"/>
      <c r="E52" s="281"/>
      <c r="F52" s="281"/>
      <c r="G52" s="281"/>
      <c r="H52" s="282"/>
      <c r="I52" s="282"/>
      <c r="J52" s="282"/>
      <c r="K52" s="260">
        <f t="shared" si="0"/>
        <v>0</v>
      </c>
      <c r="L52" s="260">
        <f t="shared" si="1"/>
        <v>0</v>
      </c>
      <c r="M52" s="260">
        <f t="shared" si="2"/>
        <v>0</v>
      </c>
      <c r="N52" s="260"/>
      <c r="O52" s="261" t="str">
        <f>BV51</f>
        <v>nj</v>
      </c>
      <c r="P52" s="262">
        <f>BX51</f>
        <v>0</v>
      </c>
      <c r="Q52" s="260">
        <f>BZ51</f>
        <v>0</v>
      </c>
      <c r="R52" s="262"/>
      <c r="S52" s="260">
        <f>CB51</f>
        <v>0</v>
      </c>
      <c r="T52" s="262"/>
      <c r="U52" s="262"/>
      <c r="V52" s="262"/>
      <c r="W52" s="263"/>
      <c r="X52" s="264"/>
      <c r="Y52" s="265"/>
      <c r="Z52" s="266"/>
      <c r="AA52" s="266"/>
      <c r="AB52" s="266"/>
      <c r="AC52" s="267"/>
      <c r="AD52" s="268"/>
      <c r="AE52" s="268"/>
      <c r="AF52" s="268"/>
      <c r="AG52" s="268"/>
      <c r="AH52" s="268"/>
      <c r="AI52" s="268"/>
      <c r="AJ52" s="268"/>
      <c r="AK52" s="268"/>
      <c r="AL52" s="268"/>
      <c r="AM52" s="283"/>
      <c r="AN52" s="283"/>
      <c r="AO52" s="283"/>
      <c r="AP52" s="283"/>
      <c r="AQ52" s="266" t="str">
        <f>BV51</f>
        <v>nj</v>
      </c>
      <c r="AR52" s="263">
        <f>BX51</f>
        <v>0</v>
      </c>
      <c r="AS52" s="265">
        <f>BZ51</f>
        <v>0</v>
      </c>
      <c r="AT52" s="283"/>
      <c r="AU52" s="265">
        <f>CB51</f>
        <v>0</v>
      </c>
      <c r="AV52" s="283"/>
      <c r="AW52" s="283"/>
      <c r="AX52" s="283"/>
      <c r="AY52" s="283"/>
      <c r="AZ52" s="263"/>
      <c r="BA52" s="268"/>
      <c r="BB52" s="268"/>
      <c r="BC52" s="268"/>
      <c r="BD52" s="268"/>
      <c r="BE52" s="268"/>
      <c r="BF52" s="122"/>
      <c r="BG52" s="284"/>
      <c r="BH52" s="272"/>
      <c r="BI52" s="272"/>
      <c r="BJ52" s="272"/>
      <c r="BK52" s="272"/>
      <c r="BL52" s="290"/>
      <c r="BM52" s="290"/>
      <c r="BN52" s="290"/>
      <c r="BO52" s="273"/>
      <c r="BP52" s="274"/>
      <c r="BQ52" s="563"/>
      <c r="BR52" s="563"/>
      <c r="BS52" s="563"/>
      <c r="BT52" s="275"/>
      <c r="BU52" s="77"/>
      <c r="BV52" s="77"/>
      <c r="BW52" s="276"/>
      <c r="BX52" s="276"/>
      <c r="BY52" s="53"/>
      <c r="BZ52" s="53"/>
      <c r="CA52" s="53"/>
      <c r="CB52" s="53"/>
      <c r="CC52" s="277"/>
      <c r="CD52" s="277"/>
      <c r="CE52" s="277"/>
      <c r="CF52" s="277"/>
      <c r="CG52" s="277"/>
      <c r="CH52" s="277"/>
      <c r="CI52" s="278"/>
      <c r="CJ52" s="279"/>
      <c r="CK52" s="280"/>
      <c r="CL52" s="280"/>
      <c r="CM52" s="218">
        <f>CM51</f>
        <v>1</v>
      </c>
    </row>
    <row r="53" spans="1:91" s="93" customFormat="1" ht="12.75" customHeight="1" x14ac:dyDescent="0.25">
      <c r="A53" s="258">
        <v>17</v>
      </c>
      <c r="B53" s="259"/>
      <c r="C53" s="259"/>
      <c r="D53" s="259"/>
      <c r="E53" s="259"/>
      <c r="F53" s="259"/>
      <c r="G53" s="259"/>
      <c r="H53" s="259"/>
      <c r="I53" s="282"/>
      <c r="J53" s="282"/>
      <c r="K53" s="260">
        <f t="shared" si="0"/>
        <v>0</v>
      </c>
      <c r="L53" s="260">
        <f t="shared" si="1"/>
        <v>0</v>
      </c>
      <c r="M53" s="260">
        <f t="shared" si="2"/>
        <v>0</v>
      </c>
      <c r="N53" s="260">
        <f>BT53</f>
        <v>0</v>
      </c>
      <c r="O53" s="261" t="str">
        <f>BU53</f>
        <v>nj</v>
      </c>
      <c r="P53" s="262">
        <f>BW53</f>
        <v>0</v>
      </c>
      <c r="Q53" s="260">
        <f>BY53</f>
        <v>0</v>
      </c>
      <c r="R53" s="262">
        <f>CC53+CD53</f>
        <v>0</v>
      </c>
      <c r="S53" s="260">
        <f>CA53</f>
        <v>0</v>
      </c>
      <c r="T53" s="262">
        <f>CF53+CG53</f>
        <v>0</v>
      </c>
      <c r="U53" s="262">
        <f>CI53</f>
        <v>0</v>
      </c>
      <c r="V53" s="262">
        <f>BO53</f>
        <v>99</v>
      </c>
      <c r="W53" s="263">
        <f>BP53</f>
        <v>0</v>
      </c>
      <c r="X53" s="264">
        <f>CJ53</f>
        <v>0</v>
      </c>
      <c r="Y53" s="265"/>
      <c r="Z53" s="266"/>
      <c r="AA53" s="266"/>
      <c r="AB53" s="266"/>
      <c r="AC53" s="291"/>
      <c r="AD53" s="268">
        <v>17</v>
      </c>
      <c r="AE53" s="268"/>
      <c r="AF53" s="268"/>
      <c r="AG53" s="268"/>
      <c r="AH53" s="268"/>
      <c r="AI53" s="268"/>
      <c r="AJ53" s="51"/>
      <c r="AK53" s="51"/>
      <c r="AL53" s="51"/>
      <c r="AM53" s="265">
        <f>BQ53</f>
        <v>0</v>
      </c>
      <c r="AN53" s="265">
        <f>BR53</f>
        <v>0</v>
      </c>
      <c r="AO53" s="265">
        <f>BS53</f>
        <v>0</v>
      </c>
      <c r="AP53" s="265">
        <f>BT53</f>
        <v>0</v>
      </c>
      <c r="AQ53" s="266" t="str">
        <f>BU53</f>
        <v>nj</v>
      </c>
      <c r="AR53" s="263">
        <f>BW53</f>
        <v>0</v>
      </c>
      <c r="AS53" s="265">
        <f>BY53</f>
        <v>0</v>
      </c>
      <c r="AT53" s="263">
        <f>CE53</f>
        <v>0</v>
      </c>
      <c r="AU53" s="265">
        <f>CA53</f>
        <v>0</v>
      </c>
      <c r="AV53" s="263">
        <f>CH53</f>
        <v>0</v>
      </c>
      <c r="AW53" s="263">
        <f>CI53</f>
        <v>0</v>
      </c>
      <c r="AX53" s="263">
        <f>BO53</f>
        <v>99</v>
      </c>
      <c r="AY53" s="263">
        <f>BP53</f>
        <v>0</v>
      </c>
      <c r="AZ53" s="263">
        <f>CJ53</f>
        <v>0</v>
      </c>
      <c r="BA53" s="51"/>
      <c r="BB53" s="51"/>
      <c r="BC53" s="51"/>
      <c r="BD53" s="51"/>
      <c r="BE53" s="51"/>
      <c r="BF53" s="122">
        <v>17</v>
      </c>
      <c r="BG53" s="269"/>
      <c r="BH53" s="288"/>
      <c r="BI53" s="288"/>
      <c r="BJ53" s="288"/>
      <c r="BK53" s="288"/>
      <c r="BL53" s="272"/>
      <c r="BM53" s="290"/>
      <c r="BN53" s="290"/>
      <c r="BO53" s="273">
        <v>99</v>
      </c>
      <c r="BP53" s="274">
        <f>INT((IF(48-(32*BO53/$U$10)&lt;0,0,(IF(48-(32*BO53/$U$10)&lt;=20,48-(32*BO53/$U$10),20))))*100)/100</f>
        <v>0</v>
      </c>
      <c r="BQ53" s="562"/>
      <c r="BR53" s="562"/>
      <c r="BS53" s="562"/>
      <c r="BT53" s="275">
        <f t="shared" si="3"/>
        <v>0</v>
      </c>
      <c r="BU53" s="77" t="s">
        <v>4</v>
      </c>
      <c r="BV53" s="77" t="s">
        <v>4</v>
      </c>
      <c r="BW53" s="276">
        <f>IF(TYPE(FIND("P",BU53))=16,VLOOKUP(BU53:BU53,KT!A:C,3,FALSE),VLOOKUP(BU53:BU53,KT!H:J,3,FALSE))</f>
        <v>0</v>
      </c>
      <c r="BX53" s="276">
        <f>IF(TYPE(FIND("P",BV53))=16,VLOOKUP(BV53:BV53,KT!A:C,3,FALSE),VLOOKUP(BV53:BV53,KT!H:J,3,FALSE))</f>
        <v>0</v>
      </c>
      <c r="BY53" s="562"/>
      <c r="BZ53" s="562"/>
      <c r="CA53" s="562"/>
      <c r="CB53" s="562"/>
      <c r="CC53" s="277">
        <f>INT((IF((BY53*BW53)&gt;10,10,(BY53*BW53)))*100)/100</f>
        <v>0</v>
      </c>
      <c r="CD53" s="277">
        <f>INT((IF((BZ53*BX53)&gt;10,10,(BZ53*BX53)))*100)/100</f>
        <v>0</v>
      </c>
      <c r="CE53" s="277">
        <f>INT((CC53+CD53)*100)/100</f>
        <v>0</v>
      </c>
      <c r="CF53" s="277">
        <f>INT((IF((BW53*CA53)&gt;10,10,(BW53*CA53)))*100)/100</f>
        <v>0</v>
      </c>
      <c r="CG53" s="277">
        <f>INT((IF((BX53*CB53)&gt;10,10,(BX53*CB53)))*100)/100</f>
        <v>0</v>
      </c>
      <c r="CH53" s="277">
        <f>INT((CF53+CG53)*100)/100</f>
        <v>0</v>
      </c>
      <c r="CI53" s="278">
        <f>INT((CE53+CH53)/2*100)/100</f>
        <v>0</v>
      </c>
      <c r="CJ53" s="279">
        <f>SUM(BP53+BT53+CI53)</f>
        <v>0</v>
      </c>
      <c r="CK53" s="280"/>
      <c r="CL53" s="280"/>
      <c r="CM53" s="218">
        <f>RANK(CJ53,$CJ$21:$CJ$71)</f>
        <v>1</v>
      </c>
    </row>
    <row r="54" spans="1:91" s="93" customFormat="1" ht="12.75" customHeight="1" x14ac:dyDescent="0.25">
      <c r="A54" s="289"/>
      <c r="B54" s="259"/>
      <c r="C54" s="259"/>
      <c r="D54" s="281"/>
      <c r="E54" s="281"/>
      <c r="F54" s="281"/>
      <c r="G54" s="281"/>
      <c r="H54" s="282"/>
      <c r="I54" s="282"/>
      <c r="J54" s="282"/>
      <c r="K54" s="260">
        <f t="shared" si="0"/>
        <v>0</v>
      </c>
      <c r="L54" s="260">
        <f t="shared" si="1"/>
        <v>0</v>
      </c>
      <c r="M54" s="260">
        <f t="shared" si="2"/>
        <v>0</v>
      </c>
      <c r="N54" s="260"/>
      <c r="O54" s="261" t="str">
        <f>BV53</f>
        <v>nj</v>
      </c>
      <c r="P54" s="262">
        <f>BX53</f>
        <v>0</v>
      </c>
      <c r="Q54" s="260">
        <f>BZ53</f>
        <v>0</v>
      </c>
      <c r="R54" s="262"/>
      <c r="S54" s="260">
        <f>CB53</f>
        <v>0</v>
      </c>
      <c r="T54" s="262"/>
      <c r="U54" s="262"/>
      <c r="V54" s="262"/>
      <c r="W54" s="263"/>
      <c r="X54" s="264"/>
      <c r="Y54" s="265"/>
      <c r="Z54" s="266"/>
      <c r="AA54" s="266"/>
      <c r="AB54" s="266"/>
      <c r="AC54" s="267"/>
      <c r="AD54" s="268"/>
      <c r="AE54" s="268"/>
      <c r="AF54" s="268"/>
      <c r="AG54" s="268"/>
      <c r="AH54" s="268"/>
      <c r="AI54" s="268"/>
      <c r="AJ54" s="268"/>
      <c r="AK54" s="268"/>
      <c r="AL54" s="268"/>
      <c r="AM54" s="283"/>
      <c r="AN54" s="283"/>
      <c r="AO54" s="283"/>
      <c r="AP54" s="283"/>
      <c r="AQ54" s="266" t="str">
        <f>BV53</f>
        <v>nj</v>
      </c>
      <c r="AR54" s="263">
        <f>BX53</f>
        <v>0</v>
      </c>
      <c r="AS54" s="265">
        <f>BZ53</f>
        <v>0</v>
      </c>
      <c r="AT54" s="283"/>
      <c r="AU54" s="265">
        <f>CB53</f>
        <v>0</v>
      </c>
      <c r="AV54" s="283"/>
      <c r="AW54" s="283"/>
      <c r="AX54" s="283"/>
      <c r="AY54" s="283"/>
      <c r="AZ54" s="263"/>
      <c r="BA54" s="268"/>
      <c r="BB54" s="268"/>
      <c r="BC54" s="268"/>
      <c r="BD54" s="268"/>
      <c r="BE54" s="268"/>
      <c r="BF54" s="122"/>
      <c r="BG54" s="284"/>
      <c r="BH54" s="272"/>
      <c r="BI54" s="272"/>
      <c r="BJ54" s="272"/>
      <c r="BK54" s="272"/>
      <c r="BL54" s="290"/>
      <c r="BM54" s="290"/>
      <c r="BN54" s="290"/>
      <c r="BO54" s="273"/>
      <c r="BP54" s="274"/>
      <c r="BQ54" s="562"/>
      <c r="BR54" s="562"/>
      <c r="BS54" s="562"/>
      <c r="BT54" s="275"/>
      <c r="BU54" s="77"/>
      <c r="BV54" s="77"/>
      <c r="BW54" s="276"/>
      <c r="BX54" s="276"/>
      <c r="BY54" s="53"/>
      <c r="BZ54" s="53"/>
      <c r="CA54" s="53"/>
      <c r="CB54" s="53"/>
      <c r="CC54" s="277"/>
      <c r="CD54" s="277"/>
      <c r="CE54" s="277"/>
      <c r="CF54" s="277"/>
      <c r="CG54" s="277"/>
      <c r="CH54" s="277"/>
      <c r="CI54" s="278"/>
      <c r="CJ54" s="279"/>
      <c r="CK54" s="280"/>
      <c r="CL54" s="280"/>
      <c r="CM54" s="218">
        <f>CM53</f>
        <v>1</v>
      </c>
    </row>
    <row r="55" spans="1:91" s="93" customFormat="1" ht="12.75" customHeight="1" x14ac:dyDescent="0.25">
      <c r="A55" s="258">
        <v>18</v>
      </c>
      <c r="B55" s="259"/>
      <c r="C55" s="259"/>
      <c r="D55" s="259"/>
      <c r="E55" s="259"/>
      <c r="F55" s="259"/>
      <c r="G55" s="259"/>
      <c r="H55" s="259"/>
      <c r="I55" s="282"/>
      <c r="J55" s="282"/>
      <c r="K55" s="260">
        <f t="shared" si="0"/>
        <v>0</v>
      </c>
      <c r="L55" s="260">
        <f t="shared" si="1"/>
        <v>0</v>
      </c>
      <c r="M55" s="260">
        <f t="shared" si="2"/>
        <v>0</v>
      </c>
      <c r="N55" s="260">
        <f>BT55</f>
        <v>0</v>
      </c>
      <c r="O55" s="261" t="str">
        <f>BU55</f>
        <v>nj</v>
      </c>
      <c r="P55" s="262">
        <f>BW55</f>
        <v>0</v>
      </c>
      <c r="Q55" s="260">
        <f>BY55</f>
        <v>0</v>
      </c>
      <c r="R55" s="262">
        <f>CC55+CD55</f>
        <v>0</v>
      </c>
      <c r="S55" s="260">
        <f>CA55</f>
        <v>0</v>
      </c>
      <c r="T55" s="262">
        <f>CF55+CG55</f>
        <v>0</v>
      </c>
      <c r="U55" s="262">
        <f>CI55</f>
        <v>0</v>
      </c>
      <c r="V55" s="262">
        <f>BO55</f>
        <v>99</v>
      </c>
      <c r="W55" s="263">
        <f>BP55</f>
        <v>0</v>
      </c>
      <c r="X55" s="264">
        <f>CJ55</f>
        <v>0</v>
      </c>
      <c r="Y55" s="265"/>
      <c r="Z55" s="266"/>
      <c r="AA55" s="266"/>
      <c r="AB55" s="266"/>
      <c r="AC55" s="291"/>
      <c r="AD55" s="268">
        <v>18</v>
      </c>
      <c r="AE55" s="268"/>
      <c r="AF55" s="268"/>
      <c r="AG55" s="268"/>
      <c r="AH55" s="268"/>
      <c r="AI55" s="268"/>
      <c r="AJ55" s="51"/>
      <c r="AK55" s="51"/>
      <c r="AL55" s="51"/>
      <c r="AM55" s="265">
        <f>BQ55</f>
        <v>0</v>
      </c>
      <c r="AN55" s="265">
        <f>BR55</f>
        <v>0</v>
      </c>
      <c r="AO55" s="265">
        <f>BS55</f>
        <v>0</v>
      </c>
      <c r="AP55" s="265">
        <f>BT55</f>
        <v>0</v>
      </c>
      <c r="AQ55" s="266" t="str">
        <f>BU55</f>
        <v>nj</v>
      </c>
      <c r="AR55" s="263">
        <f>BW55</f>
        <v>0</v>
      </c>
      <c r="AS55" s="265">
        <f>BY55</f>
        <v>0</v>
      </c>
      <c r="AT55" s="263">
        <f>CE55</f>
        <v>0</v>
      </c>
      <c r="AU55" s="265">
        <f>CA55</f>
        <v>0</v>
      </c>
      <c r="AV55" s="263">
        <f>CH55</f>
        <v>0</v>
      </c>
      <c r="AW55" s="263">
        <f>CI55</f>
        <v>0</v>
      </c>
      <c r="AX55" s="263">
        <f>BO55</f>
        <v>99</v>
      </c>
      <c r="AY55" s="263">
        <f>BP55</f>
        <v>0</v>
      </c>
      <c r="AZ55" s="263">
        <f>CJ55</f>
        <v>0</v>
      </c>
      <c r="BA55" s="51"/>
      <c r="BB55" s="51"/>
      <c r="BC55" s="51"/>
      <c r="BD55" s="51"/>
      <c r="BE55" s="51"/>
      <c r="BF55" s="122">
        <v>18</v>
      </c>
      <c r="BG55" s="269"/>
      <c r="BH55" s="288"/>
      <c r="BI55" s="288"/>
      <c r="BJ55" s="288"/>
      <c r="BK55" s="288"/>
      <c r="BL55" s="272"/>
      <c r="BM55" s="290"/>
      <c r="BN55" s="290"/>
      <c r="BO55" s="273">
        <v>99</v>
      </c>
      <c r="BP55" s="274">
        <f>INT((IF(48-(32*BO55/$U$10)&lt;0,0,(IF(48-(32*BO55/$U$10)&lt;=20,48-(32*BO55/$U$10),20))))*100)/100</f>
        <v>0</v>
      </c>
      <c r="BQ55" s="563"/>
      <c r="BR55" s="563"/>
      <c r="BS55" s="563"/>
      <c r="BT55" s="275">
        <f t="shared" si="3"/>
        <v>0</v>
      </c>
      <c r="BU55" s="77" t="s">
        <v>4</v>
      </c>
      <c r="BV55" s="77" t="s">
        <v>4</v>
      </c>
      <c r="BW55" s="276">
        <f>IF(TYPE(FIND("P",BU55))=16,VLOOKUP(BU55:BU55,KT!A:C,3,FALSE),VLOOKUP(BU55:BU55,KT!H:J,3,FALSE))</f>
        <v>0</v>
      </c>
      <c r="BX55" s="276">
        <f>IF(TYPE(FIND("P",BV55))=16,VLOOKUP(BV55:BV55,KT!A:C,3,FALSE),VLOOKUP(BV55:BV55,KT!H:J,3,FALSE))</f>
        <v>0</v>
      </c>
      <c r="BY55" s="563"/>
      <c r="BZ55" s="563"/>
      <c r="CA55" s="563"/>
      <c r="CB55" s="563"/>
      <c r="CC55" s="277">
        <f>INT((IF((BY55*BW55)&gt;10,10,(BY55*BW55)))*100)/100</f>
        <v>0</v>
      </c>
      <c r="CD55" s="277">
        <f>INT((IF((BZ55*BX55)&gt;10,10,(BZ55*BX55)))*100)/100</f>
        <v>0</v>
      </c>
      <c r="CE55" s="277">
        <f>INT((CC55+CD55)*100)/100</f>
        <v>0</v>
      </c>
      <c r="CF55" s="277">
        <f>INT((IF((BW55*CA55)&gt;10,10,(BW55*CA55)))*100)/100</f>
        <v>0</v>
      </c>
      <c r="CG55" s="277">
        <f>INT((IF((BX55*CB55)&gt;10,10,(BX55*CB55)))*100)/100</f>
        <v>0</v>
      </c>
      <c r="CH55" s="277">
        <f>INT((CF55+CG55)*100)/100</f>
        <v>0</v>
      </c>
      <c r="CI55" s="278">
        <f>INT((CE55+CH55)/2*100)/100</f>
        <v>0</v>
      </c>
      <c r="CJ55" s="279">
        <f>SUM(BP55+BT55+CI55)</f>
        <v>0</v>
      </c>
      <c r="CK55" s="280"/>
      <c r="CL55" s="280"/>
      <c r="CM55" s="218">
        <f>RANK(CJ55,$CJ$21:$CJ$71)</f>
        <v>1</v>
      </c>
    </row>
    <row r="56" spans="1:91" s="93" customFormat="1" ht="12.75" customHeight="1" x14ac:dyDescent="0.25">
      <c r="A56" s="289"/>
      <c r="B56" s="259"/>
      <c r="C56" s="259"/>
      <c r="D56" s="281"/>
      <c r="E56" s="281"/>
      <c r="F56" s="281"/>
      <c r="G56" s="281"/>
      <c r="H56" s="282"/>
      <c r="I56" s="282"/>
      <c r="J56" s="282"/>
      <c r="K56" s="260">
        <f t="shared" si="0"/>
        <v>0</v>
      </c>
      <c r="L56" s="260">
        <f t="shared" si="1"/>
        <v>0</v>
      </c>
      <c r="M56" s="260">
        <f t="shared" si="2"/>
        <v>0</v>
      </c>
      <c r="N56" s="260"/>
      <c r="O56" s="261" t="str">
        <f>BV55</f>
        <v>nj</v>
      </c>
      <c r="P56" s="262">
        <f>BX55</f>
        <v>0</v>
      </c>
      <c r="Q56" s="260">
        <f>BZ55</f>
        <v>0</v>
      </c>
      <c r="R56" s="262"/>
      <c r="S56" s="260">
        <f>CB55</f>
        <v>0</v>
      </c>
      <c r="T56" s="262"/>
      <c r="U56" s="262"/>
      <c r="V56" s="262"/>
      <c r="W56" s="263"/>
      <c r="X56" s="264"/>
      <c r="Y56" s="265"/>
      <c r="Z56" s="266"/>
      <c r="AA56" s="266"/>
      <c r="AB56" s="266"/>
      <c r="AC56" s="267"/>
      <c r="AD56" s="268"/>
      <c r="AE56" s="268"/>
      <c r="AF56" s="268"/>
      <c r="AG56" s="268"/>
      <c r="AH56" s="268"/>
      <c r="AI56" s="268"/>
      <c r="AJ56" s="268"/>
      <c r="AK56" s="268"/>
      <c r="AL56" s="268"/>
      <c r="AM56" s="283"/>
      <c r="AN56" s="283"/>
      <c r="AO56" s="283"/>
      <c r="AP56" s="283"/>
      <c r="AQ56" s="266" t="str">
        <f>BV55</f>
        <v>nj</v>
      </c>
      <c r="AR56" s="263">
        <f>BX55</f>
        <v>0</v>
      </c>
      <c r="AS56" s="265">
        <f>BZ55</f>
        <v>0</v>
      </c>
      <c r="AT56" s="283"/>
      <c r="AU56" s="265">
        <f>CB55</f>
        <v>0</v>
      </c>
      <c r="AV56" s="283"/>
      <c r="AW56" s="283"/>
      <c r="AX56" s="283"/>
      <c r="AY56" s="283"/>
      <c r="AZ56" s="263"/>
      <c r="BA56" s="268"/>
      <c r="BB56" s="268"/>
      <c r="BC56" s="268"/>
      <c r="BD56" s="268"/>
      <c r="BE56" s="268"/>
      <c r="BF56" s="122"/>
      <c r="BG56" s="284"/>
      <c r="BH56" s="272"/>
      <c r="BI56" s="272"/>
      <c r="BJ56" s="272"/>
      <c r="BK56" s="272"/>
      <c r="BL56" s="290"/>
      <c r="BM56" s="290"/>
      <c r="BN56" s="290"/>
      <c r="BO56" s="273"/>
      <c r="BP56" s="274"/>
      <c r="BQ56" s="563"/>
      <c r="BR56" s="563"/>
      <c r="BS56" s="563"/>
      <c r="BT56" s="275"/>
      <c r="BU56" s="77"/>
      <c r="BV56" s="77"/>
      <c r="BW56" s="276"/>
      <c r="BX56" s="276"/>
      <c r="BY56" s="53"/>
      <c r="BZ56" s="53"/>
      <c r="CA56" s="53"/>
      <c r="CB56" s="53"/>
      <c r="CC56" s="277"/>
      <c r="CD56" s="277"/>
      <c r="CE56" s="277"/>
      <c r="CF56" s="277"/>
      <c r="CG56" s="277"/>
      <c r="CH56" s="277"/>
      <c r="CI56" s="278"/>
      <c r="CJ56" s="279"/>
      <c r="CK56" s="280"/>
      <c r="CL56" s="280"/>
      <c r="CM56" s="218">
        <f>CM55</f>
        <v>1</v>
      </c>
    </row>
    <row r="57" spans="1:91" s="93" customFormat="1" ht="12.75" customHeight="1" x14ac:dyDescent="0.25">
      <c r="A57" s="258">
        <v>19</v>
      </c>
      <c r="B57" s="259"/>
      <c r="C57" s="259"/>
      <c r="D57" s="259"/>
      <c r="E57" s="259"/>
      <c r="F57" s="259"/>
      <c r="G57" s="259"/>
      <c r="H57" s="259"/>
      <c r="I57" s="282"/>
      <c r="J57" s="282"/>
      <c r="K57" s="260">
        <f t="shared" si="0"/>
        <v>0</v>
      </c>
      <c r="L57" s="260">
        <f t="shared" si="1"/>
        <v>0</v>
      </c>
      <c r="M57" s="260">
        <f t="shared" si="2"/>
        <v>0</v>
      </c>
      <c r="N57" s="260">
        <f>BT57</f>
        <v>0</v>
      </c>
      <c r="O57" s="261" t="str">
        <f>BU57</f>
        <v>nj</v>
      </c>
      <c r="P57" s="262">
        <f>BW57</f>
        <v>0</v>
      </c>
      <c r="Q57" s="260">
        <f>BY57</f>
        <v>0</v>
      </c>
      <c r="R57" s="262">
        <f>CC57+CD57</f>
        <v>0</v>
      </c>
      <c r="S57" s="260">
        <f>CA57</f>
        <v>0</v>
      </c>
      <c r="T57" s="262">
        <f>CF57+CG57</f>
        <v>0</v>
      </c>
      <c r="U57" s="262">
        <f>CI57</f>
        <v>0</v>
      </c>
      <c r="V57" s="262">
        <f>BO57</f>
        <v>99</v>
      </c>
      <c r="W57" s="263">
        <f>BP57</f>
        <v>0</v>
      </c>
      <c r="X57" s="264">
        <f>CJ57</f>
        <v>0</v>
      </c>
      <c r="Y57" s="265"/>
      <c r="Z57" s="266"/>
      <c r="AA57" s="266"/>
      <c r="AB57" s="266"/>
      <c r="AC57" s="291"/>
      <c r="AD57" s="268">
        <v>19</v>
      </c>
      <c r="AE57" s="268"/>
      <c r="AF57" s="268"/>
      <c r="AG57" s="268"/>
      <c r="AH57" s="268"/>
      <c r="AI57" s="268"/>
      <c r="AJ57" s="51"/>
      <c r="AK57" s="51"/>
      <c r="AL57" s="51"/>
      <c r="AM57" s="265">
        <f>BQ57</f>
        <v>0</v>
      </c>
      <c r="AN57" s="265">
        <f>BR57</f>
        <v>0</v>
      </c>
      <c r="AO57" s="265">
        <f>BS57</f>
        <v>0</v>
      </c>
      <c r="AP57" s="265">
        <f>BT57</f>
        <v>0</v>
      </c>
      <c r="AQ57" s="266" t="str">
        <f>BU57</f>
        <v>nj</v>
      </c>
      <c r="AR57" s="263">
        <f>BW57</f>
        <v>0</v>
      </c>
      <c r="AS57" s="265">
        <f>BY57</f>
        <v>0</v>
      </c>
      <c r="AT57" s="263">
        <f>CE57</f>
        <v>0</v>
      </c>
      <c r="AU57" s="265">
        <f>CA57</f>
        <v>0</v>
      </c>
      <c r="AV57" s="263">
        <f>CH57</f>
        <v>0</v>
      </c>
      <c r="AW57" s="263">
        <f>CI57</f>
        <v>0</v>
      </c>
      <c r="AX57" s="263">
        <f>BO57</f>
        <v>99</v>
      </c>
      <c r="AY57" s="263">
        <f>BP57</f>
        <v>0</v>
      </c>
      <c r="AZ57" s="263">
        <f>CJ57</f>
        <v>0</v>
      </c>
      <c r="BA57" s="51"/>
      <c r="BB57" s="51"/>
      <c r="BC57" s="51"/>
      <c r="BD57" s="51"/>
      <c r="BE57" s="51"/>
      <c r="BF57" s="122">
        <v>19</v>
      </c>
      <c r="BG57" s="269"/>
      <c r="BH57" s="288"/>
      <c r="BI57" s="288"/>
      <c r="BJ57" s="288"/>
      <c r="BK57" s="288"/>
      <c r="BL57" s="272"/>
      <c r="BM57" s="290"/>
      <c r="BN57" s="290"/>
      <c r="BO57" s="273">
        <v>99</v>
      </c>
      <c r="BP57" s="274">
        <f>INT((IF(48-(32*BO57/$U$10)&lt;0,0,(IF(48-(32*BO57/$U$10)&lt;=20,48-(32*BO57/$U$10),20))))*100)/100</f>
        <v>0</v>
      </c>
      <c r="BQ57" s="562"/>
      <c r="BR57" s="562"/>
      <c r="BS57" s="562"/>
      <c r="BT57" s="275">
        <f t="shared" si="3"/>
        <v>0</v>
      </c>
      <c r="BU57" s="77" t="s">
        <v>4</v>
      </c>
      <c r="BV57" s="77" t="s">
        <v>4</v>
      </c>
      <c r="BW57" s="276">
        <f>IF(TYPE(FIND("P",BU57))=16,VLOOKUP(BU57:BU57,KT!A:C,3,FALSE),VLOOKUP(BU57:BU57,KT!H:J,3,FALSE))</f>
        <v>0</v>
      </c>
      <c r="BX57" s="276">
        <f>IF(TYPE(FIND("P",BV57))=16,VLOOKUP(BV57:BV57,KT!A:C,3,FALSE),VLOOKUP(BV57:BV57,KT!H:J,3,FALSE))</f>
        <v>0</v>
      </c>
      <c r="BY57" s="562"/>
      <c r="BZ57" s="562"/>
      <c r="CA57" s="562"/>
      <c r="CB57" s="562"/>
      <c r="CC57" s="277">
        <f>INT((IF((BY57*BW57)&gt;10,10,(BY57*BW57)))*100)/100</f>
        <v>0</v>
      </c>
      <c r="CD57" s="277">
        <f>INT((IF((BZ57*BX57)&gt;10,10,(BZ57*BX57)))*100)/100</f>
        <v>0</v>
      </c>
      <c r="CE57" s="277">
        <f>INT((CC57+CD57)*100)/100</f>
        <v>0</v>
      </c>
      <c r="CF57" s="277">
        <f>INT((IF((BW57*CA57)&gt;10,10,(BW57*CA57)))*100)/100</f>
        <v>0</v>
      </c>
      <c r="CG57" s="277">
        <f>INT((IF((BX57*CB57)&gt;10,10,(BX57*CB57)))*100)/100</f>
        <v>0</v>
      </c>
      <c r="CH57" s="277">
        <f>INT((CF57+CG57)*100)/100</f>
        <v>0</v>
      </c>
      <c r="CI57" s="278">
        <f>INT((CE57+CH57)/2*100)/100</f>
        <v>0</v>
      </c>
      <c r="CJ57" s="279">
        <f>SUM(BP57+BT57+CI57)</f>
        <v>0</v>
      </c>
      <c r="CK57" s="280"/>
      <c r="CL57" s="280"/>
      <c r="CM57" s="218">
        <f>RANK(CJ57,$CJ$21:$CJ$71)</f>
        <v>1</v>
      </c>
    </row>
    <row r="58" spans="1:91" s="93" customFormat="1" ht="12.75" customHeight="1" x14ac:dyDescent="0.25">
      <c r="A58" s="289"/>
      <c r="B58" s="259"/>
      <c r="C58" s="259"/>
      <c r="D58" s="281"/>
      <c r="E58" s="281"/>
      <c r="F58" s="281"/>
      <c r="G58" s="281"/>
      <c r="H58" s="282"/>
      <c r="I58" s="282"/>
      <c r="J58" s="282"/>
      <c r="K58" s="260">
        <f t="shared" si="0"/>
        <v>0</v>
      </c>
      <c r="L58" s="260">
        <f t="shared" si="1"/>
        <v>0</v>
      </c>
      <c r="M58" s="260">
        <f t="shared" si="2"/>
        <v>0</v>
      </c>
      <c r="N58" s="260"/>
      <c r="O58" s="261" t="str">
        <f>BV57</f>
        <v>nj</v>
      </c>
      <c r="P58" s="262">
        <f>BX57</f>
        <v>0</v>
      </c>
      <c r="Q58" s="260">
        <f>BZ57</f>
        <v>0</v>
      </c>
      <c r="R58" s="262"/>
      <c r="S58" s="260">
        <f>CB57</f>
        <v>0</v>
      </c>
      <c r="T58" s="262"/>
      <c r="U58" s="262"/>
      <c r="V58" s="262"/>
      <c r="W58" s="263"/>
      <c r="X58" s="264"/>
      <c r="Y58" s="265"/>
      <c r="Z58" s="266"/>
      <c r="AA58" s="266"/>
      <c r="AB58" s="266"/>
      <c r="AC58" s="267"/>
      <c r="AD58" s="268"/>
      <c r="AE58" s="268"/>
      <c r="AF58" s="268"/>
      <c r="AG58" s="268"/>
      <c r="AH58" s="268"/>
      <c r="AI58" s="268"/>
      <c r="AJ58" s="268"/>
      <c r="AK58" s="268"/>
      <c r="AL58" s="268"/>
      <c r="AM58" s="283"/>
      <c r="AN58" s="283"/>
      <c r="AO58" s="283"/>
      <c r="AP58" s="283"/>
      <c r="AQ58" s="266" t="str">
        <f>BV57</f>
        <v>nj</v>
      </c>
      <c r="AR58" s="263">
        <f>BX57</f>
        <v>0</v>
      </c>
      <c r="AS58" s="265">
        <f>BZ57</f>
        <v>0</v>
      </c>
      <c r="AT58" s="283"/>
      <c r="AU58" s="265">
        <f>CB57</f>
        <v>0</v>
      </c>
      <c r="AV58" s="283"/>
      <c r="AW58" s="283"/>
      <c r="AX58" s="283"/>
      <c r="AY58" s="283"/>
      <c r="AZ58" s="263"/>
      <c r="BA58" s="268"/>
      <c r="BB58" s="268"/>
      <c r="BC58" s="268"/>
      <c r="BD58" s="268"/>
      <c r="BE58" s="268"/>
      <c r="BF58" s="122"/>
      <c r="BG58" s="284"/>
      <c r="BH58" s="272"/>
      <c r="BI58" s="272"/>
      <c r="BJ58" s="272"/>
      <c r="BK58" s="272"/>
      <c r="BL58" s="290"/>
      <c r="BM58" s="290"/>
      <c r="BN58" s="290"/>
      <c r="BO58" s="273"/>
      <c r="BP58" s="274"/>
      <c r="BQ58" s="562"/>
      <c r="BR58" s="562"/>
      <c r="BS58" s="562"/>
      <c r="BT58" s="275"/>
      <c r="BU58" s="77"/>
      <c r="BV58" s="77"/>
      <c r="BW58" s="276"/>
      <c r="BX58" s="276"/>
      <c r="BY58" s="53"/>
      <c r="BZ58" s="53"/>
      <c r="CA58" s="53"/>
      <c r="CB58" s="53"/>
      <c r="CC58" s="277"/>
      <c r="CD58" s="277"/>
      <c r="CE58" s="277"/>
      <c r="CF58" s="277"/>
      <c r="CG58" s="277"/>
      <c r="CH58" s="277"/>
      <c r="CI58" s="278"/>
      <c r="CJ58" s="279"/>
      <c r="CK58" s="280"/>
      <c r="CL58" s="280"/>
      <c r="CM58" s="218">
        <f>CM57</f>
        <v>1</v>
      </c>
    </row>
    <row r="59" spans="1:91" s="93" customFormat="1" ht="12.75" customHeight="1" x14ac:dyDescent="0.25">
      <c r="A59" s="258">
        <v>20</v>
      </c>
      <c r="B59" s="259"/>
      <c r="C59" s="259"/>
      <c r="D59" s="259"/>
      <c r="E59" s="259"/>
      <c r="F59" s="259"/>
      <c r="G59" s="259"/>
      <c r="H59" s="259"/>
      <c r="I59" s="282"/>
      <c r="J59" s="282"/>
      <c r="K59" s="260">
        <f t="shared" si="0"/>
        <v>0</v>
      </c>
      <c r="L59" s="260">
        <f t="shared" si="1"/>
        <v>0</v>
      </c>
      <c r="M59" s="260">
        <f t="shared" si="2"/>
        <v>0</v>
      </c>
      <c r="N59" s="260">
        <f>BT59</f>
        <v>0</v>
      </c>
      <c r="O59" s="261" t="str">
        <f>BU59</f>
        <v>nj</v>
      </c>
      <c r="P59" s="262">
        <f>BW59</f>
        <v>0</v>
      </c>
      <c r="Q59" s="260">
        <f>BY59</f>
        <v>0</v>
      </c>
      <c r="R59" s="262">
        <f>CC59+CD59</f>
        <v>0</v>
      </c>
      <c r="S59" s="260">
        <f>CA59</f>
        <v>0</v>
      </c>
      <c r="T59" s="262">
        <f>CF59+CG59</f>
        <v>0</v>
      </c>
      <c r="U59" s="262">
        <f>CI59</f>
        <v>0</v>
      </c>
      <c r="V59" s="262">
        <f>BO59</f>
        <v>99</v>
      </c>
      <c r="W59" s="263">
        <f>BP59</f>
        <v>0</v>
      </c>
      <c r="X59" s="264">
        <f>CJ59</f>
        <v>0</v>
      </c>
      <c r="Y59" s="265"/>
      <c r="Z59" s="266"/>
      <c r="AA59" s="266"/>
      <c r="AB59" s="266"/>
      <c r="AC59" s="291"/>
      <c r="AD59" s="268">
        <v>20</v>
      </c>
      <c r="AE59" s="268"/>
      <c r="AF59" s="268"/>
      <c r="AG59" s="268"/>
      <c r="AH59" s="268"/>
      <c r="AI59" s="268"/>
      <c r="AJ59" s="51"/>
      <c r="AK59" s="51"/>
      <c r="AL59" s="51"/>
      <c r="AM59" s="265">
        <f>BQ59</f>
        <v>0</v>
      </c>
      <c r="AN59" s="265">
        <f>BR59</f>
        <v>0</v>
      </c>
      <c r="AO59" s="265">
        <f>BS59</f>
        <v>0</v>
      </c>
      <c r="AP59" s="265">
        <f>BT59</f>
        <v>0</v>
      </c>
      <c r="AQ59" s="266" t="str">
        <f>BU59</f>
        <v>nj</v>
      </c>
      <c r="AR59" s="263">
        <f>BW59</f>
        <v>0</v>
      </c>
      <c r="AS59" s="265">
        <f>BY59</f>
        <v>0</v>
      </c>
      <c r="AT59" s="263">
        <f>CE59</f>
        <v>0</v>
      </c>
      <c r="AU59" s="265">
        <f>CA59</f>
        <v>0</v>
      </c>
      <c r="AV59" s="263">
        <f>CH59</f>
        <v>0</v>
      </c>
      <c r="AW59" s="263">
        <f>CI59</f>
        <v>0</v>
      </c>
      <c r="AX59" s="263">
        <f>BO59</f>
        <v>99</v>
      </c>
      <c r="AY59" s="263">
        <f>BP59</f>
        <v>0</v>
      </c>
      <c r="AZ59" s="263">
        <f>CJ59</f>
        <v>0</v>
      </c>
      <c r="BA59" s="51"/>
      <c r="BB59" s="51"/>
      <c r="BC59" s="51"/>
      <c r="BD59" s="51"/>
      <c r="BE59" s="51"/>
      <c r="BF59" s="122">
        <v>20</v>
      </c>
      <c r="BG59" s="269"/>
      <c r="BH59" s="288"/>
      <c r="BI59" s="288"/>
      <c r="BJ59" s="288"/>
      <c r="BK59" s="288"/>
      <c r="BL59" s="272"/>
      <c r="BM59" s="290"/>
      <c r="BN59" s="290"/>
      <c r="BO59" s="273">
        <v>99</v>
      </c>
      <c r="BP59" s="274">
        <f>INT((IF(48-(32*BO59/$U$10)&lt;0,0,(IF(48-(32*BO59/$U$10)&lt;=20,48-(32*BO59/$U$10),20))))*100)/100</f>
        <v>0</v>
      </c>
      <c r="BQ59" s="563"/>
      <c r="BR59" s="563"/>
      <c r="BS59" s="563"/>
      <c r="BT59" s="275">
        <f t="shared" si="3"/>
        <v>0</v>
      </c>
      <c r="BU59" s="77" t="s">
        <v>4</v>
      </c>
      <c r="BV59" s="77" t="s">
        <v>4</v>
      </c>
      <c r="BW59" s="276">
        <f>IF(TYPE(FIND("P",BU59))=16,VLOOKUP(BU59:BU59,KT!A:C,3,FALSE),VLOOKUP(BU59:BU59,KT!H:J,3,FALSE))</f>
        <v>0</v>
      </c>
      <c r="BX59" s="276">
        <f>IF(TYPE(FIND("P",BV59))=16,VLOOKUP(BV59:BV59,KT!A:C,3,FALSE),VLOOKUP(BV59:BV59,KT!H:J,3,FALSE))</f>
        <v>0</v>
      </c>
      <c r="BY59" s="563"/>
      <c r="BZ59" s="563"/>
      <c r="CA59" s="563"/>
      <c r="CB59" s="563"/>
      <c r="CC59" s="277">
        <f>INT((IF((BY59*BW59)&gt;10,10,(BY59*BW59)))*100)/100</f>
        <v>0</v>
      </c>
      <c r="CD59" s="277">
        <f>INT((IF((BZ59*BX59)&gt;10,10,(BZ59*BX59)))*100)/100</f>
        <v>0</v>
      </c>
      <c r="CE59" s="277">
        <f>INT((CC59+CD59)*100)/100</f>
        <v>0</v>
      </c>
      <c r="CF59" s="277">
        <f>INT((IF((BW59*CA59)&gt;10,10,(BW59*CA59)))*100)/100</f>
        <v>0</v>
      </c>
      <c r="CG59" s="277">
        <f>INT((IF((BX59*CB59)&gt;10,10,(BX59*CB59)))*100)/100</f>
        <v>0</v>
      </c>
      <c r="CH59" s="277">
        <f>INT((CF59+CG59)*100)/100</f>
        <v>0</v>
      </c>
      <c r="CI59" s="278">
        <f>INT((CE59+CH59)/2*100)/100</f>
        <v>0</v>
      </c>
      <c r="CJ59" s="279">
        <f>SUM(BP59+BT59+CI59)</f>
        <v>0</v>
      </c>
      <c r="CK59" s="280"/>
      <c r="CL59" s="280"/>
      <c r="CM59" s="218">
        <f>RANK(CJ59,$CJ$21:$CJ$71)</f>
        <v>1</v>
      </c>
    </row>
    <row r="60" spans="1:91" s="93" customFormat="1" ht="12.75" customHeight="1" x14ac:dyDescent="0.25">
      <c r="A60" s="289"/>
      <c r="B60" s="259"/>
      <c r="C60" s="259"/>
      <c r="D60" s="281"/>
      <c r="E60" s="281"/>
      <c r="F60" s="281"/>
      <c r="G60" s="281"/>
      <c r="H60" s="282"/>
      <c r="I60" s="282"/>
      <c r="J60" s="282"/>
      <c r="K60" s="260">
        <f t="shared" si="0"/>
        <v>0</v>
      </c>
      <c r="L60" s="260">
        <f t="shared" si="1"/>
        <v>0</v>
      </c>
      <c r="M60" s="260">
        <f t="shared" si="2"/>
        <v>0</v>
      </c>
      <c r="N60" s="260"/>
      <c r="O60" s="261" t="str">
        <f>BV59</f>
        <v>nj</v>
      </c>
      <c r="P60" s="262">
        <f>BX59</f>
        <v>0</v>
      </c>
      <c r="Q60" s="260">
        <f>BZ59</f>
        <v>0</v>
      </c>
      <c r="R60" s="262"/>
      <c r="S60" s="260">
        <f>CB59</f>
        <v>0</v>
      </c>
      <c r="T60" s="262"/>
      <c r="U60" s="262"/>
      <c r="V60" s="262"/>
      <c r="W60" s="263"/>
      <c r="X60" s="264"/>
      <c r="Y60" s="265"/>
      <c r="Z60" s="266"/>
      <c r="AA60" s="266"/>
      <c r="AB60" s="266"/>
      <c r="AC60" s="267"/>
      <c r="AD60" s="268"/>
      <c r="AE60" s="268"/>
      <c r="AF60" s="268"/>
      <c r="AG60" s="268"/>
      <c r="AH60" s="268"/>
      <c r="AI60" s="268"/>
      <c r="AJ60" s="268"/>
      <c r="AK60" s="268"/>
      <c r="AL60" s="268"/>
      <c r="AM60" s="283"/>
      <c r="AN60" s="283"/>
      <c r="AO60" s="283"/>
      <c r="AP60" s="283"/>
      <c r="AQ60" s="266" t="str">
        <f>BV59</f>
        <v>nj</v>
      </c>
      <c r="AR60" s="263">
        <f>BX59</f>
        <v>0</v>
      </c>
      <c r="AS60" s="265">
        <f>BZ59</f>
        <v>0</v>
      </c>
      <c r="AT60" s="283"/>
      <c r="AU60" s="265">
        <f>CB59</f>
        <v>0</v>
      </c>
      <c r="AV60" s="283"/>
      <c r="AW60" s="283"/>
      <c r="AX60" s="283"/>
      <c r="AY60" s="283"/>
      <c r="AZ60" s="263"/>
      <c r="BA60" s="268"/>
      <c r="BB60" s="268"/>
      <c r="BC60" s="268"/>
      <c r="BD60" s="268"/>
      <c r="BE60" s="268"/>
      <c r="BF60" s="122"/>
      <c r="BG60" s="284"/>
      <c r="BH60" s="272"/>
      <c r="BI60" s="272"/>
      <c r="BJ60" s="272"/>
      <c r="BK60" s="272"/>
      <c r="BL60" s="290"/>
      <c r="BM60" s="290"/>
      <c r="BN60" s="290"/>
      <c r="BO60" s="273" t="s">
        <v>33</v>
      </c>
      <c r="BP60" s="274"/>
      <c r="BQ60" s="563"/>
      <c r="BR60" s="563"/>
      <c r="BS60" s="563"/>
      <c r="BT60" s="275"/>
      <c r="BU60" s="77"/>
      <c r="BV60" s="77"/>
      <c r="BW60" s="276"/>
      <c r="BX60" s="276"/>
      <c r="BY60" s="53"/>
      <c r="BZ60" s="53"/>
      <c r="CA60" s="53"/>
      <c r="CB60" s="53"/>
      <c r="CC60" s="277"/>
      <c r="CD60" s="277"/>
      <c r="CE60" s="277"/>
      <c r="CF60" s="277"/>
      <c r="CG60" s="277"/>
      <c r="CH60" s="277"/>
      <c r="CI60" s="278"/>
      <c r="CJ60" s="279"/>
      <c r="CK60" s="280"/>
      <c r="CL60" s="280"/>
      <c r="CM60" s="218">
        <f>CM59</f>
        <v>1</v>
      </c>
    </row>
    <row r="61" spans="1:91" s="93" customFormat="1" ht="12.75" customHeight="1" x14ac:dyDescent="0.25">
      <c r="A61" s="258">
        <v>21</v>
      </c>
      <c r="B61" s="259"/>
      <c r="C61" s="259"/>
      <c r="D61" s="259"/>
      <c r="E61" s="259"/>
      <c r="F61" s="259"/>
      <c r="G61" s="259"/>
      <c r="H61" s="259"/>
      <c r="I61" s="282"/>
      <c r="J61" s="282"/>
      <c r="K61" s="260">
        <f t="shared" si="0"/>
        <v>0</v>
      </c>
      <c r="L61" s="260">
        <f t="shared" si="1"/>
        <v>0</v>
      </c>
      <c r="M61" s="260">
        <f t="shared" si="2"/>
        <v>0</v>
      </c>
      <c r="N61" s="260">
        <f>BT61</f>
        <v>0</v>
      </c>
      <c r="O61" s="261" t="str">
        <f>BU61</f>
        <v>nj</v>
      </c>
      <c r="P61" s="262">
        <f>BW61</f>
        <v>0</v>
      </c>
      <c r="Q61" s="260">
        <f>BY61</f>
        <v>0</v>
      </c>
      <c r="R61" s="262">
        <f>CC61+CD61</f>
        <v>0</v>
      </c>
      <c r="S61" s="260">
        <f>CA61</f>
        <v>0</v>
      </c>
      <c r="T61" s="262">
        <f>CF61+CG61</f>
        <v>0</v>
      </c>
      <c r="U61" s="262">
        <f>CI61</f>
        <v>0</v>
      </c>
      <c r="V61" s="262">
        <f>BO61</f>
        <v>99</v>
      </c>
      <c r="W61" s="263">
        <f>BP61</f>
        <v>0</v>
      </c>
      <c r="X61" s="264">
        <f>CJ61</f>
        <v>0</v>
      </c>
      <c r="Y61" s="265"/>
      <c r="Z61" s="266"/>
      <c r="AA61" s="266"/>
      <c r="AB61" s="266"/>
      <c r="AC61" s="291"/>
      <c r="AD61" s="268">
        <v>21</v>
      </c>
      <c r="AE61" s="268"/>
      <c r="AF61" s="268"/>
      <c r="AG61" s="268"/>
      <c r="AH61" s="268"/>
      <c r="AI61" s="268"/>
      <c r="AJ61" s="51"/>
      <c r="AK61" s="51"/>
      <c r="AL61" s="51"/>
      <c r="AM61" s="265">
        <f>BQ61</f>
        <v>0</v>
      </c>
      <c r="AN61" s="265">
        <f>BR61</f>
        <v>0</v>
      </c>
      <c r="AO61" s="265">
        <f>BS61</f>
        <v>0</v>
      </c>
      <c r="AP61" s="265">
        <f>BT61</f>
        <v>0</v>
      </c>
      <c r="AQ61" s="266" t="str">
        <f>BU61</f>
        <v>nj</v>
      </c>
      <c r="AR61" s="263">
        <f>BW61</f>
        <v>0</v>
      </c>
      <c r="AS61" s="265">
        <f>BY61</f>
        <v>0</v>
      </c>
      <c r="AT61" s="263">
        <f>CE61</f>
        <v>0</v>
      </c>
      <c r="AU61" s="265">
        <f>CA61</f>
        <v>0</v>
      </c>
      <c r="AV61" s="263">
        <f>CH61</f>
        <v>0</v>
      </c>
      <c r="AW61" s="263">
        <f>CI61</f>
        <v>0</v>
      </c>
      <c r="AX61" s="263">
        <f>BO61</f>
        <v>99</v>
      </c>
      <c r="AY61" s="263">
        <f>BP61</f>
        <v>0</v>
      </c>
      <c r="AZ61" s="263">
        <f>CJ61</f>
        <v>0</v>
      </c>
      <c r="BA61" s="51"/>
      <c r="BB61" s="51"/>
      <c r="BC61" s="51"/>
      <c r="BD61" s="51"/>
      <c r="BE61" s="51"/>
      <c r="BF61" s="122">
        <v>21</v>
      </c>
      <c r="BG61" s="269"/>
      <c r="BH61" s="288"/>
      <c r="BI61" s="288"/>
      <c r="BJ61" s="288"/>
      <c r="BK61" s="288"/>
      <c r="BL61" s="272"/>
      <c r="BM61" s="290"/>
      <c r="BN61" s="290"/>
      <c r="BO61" s="273">
        <v>99</v>
      </c>
      <c r="BP61" s="274">
        <f>INT((IF(48-(32*BO61/$U$10)&lt;0,0,(IF(48-(32*BO61/$U$10)&lt;=20,48-(32*BO61/$U$10),20))))*100)/100</f>
        <v>0</v>
      </c>
      <c r="BQ61" s="562"/>
      <c r="BR61" s="562"/>
      <c r="BS61" s="562"/>
      <c r="BT61" s="275">
        <f t="shared" si="3"/>
        <v>0</v>
      </c>
      <c r="BU61" s="77" t="s">
        <v>4</v>
      </c>
      <c r="BV61" s="77" t="s">
        <v>4</v>
      </c>
      <c r="BW61" s="276">
        <f>IF(TYPE(FIND("P",BU61))=16,VLOOKUP(BU61:BU61,KT!A:C,3,FALSE),VLOOKUP(BU61:BU61,KT!H:J,3,FALSE))</f>
        <v>0</v>
      </c>
      <c r="BX61" s="276">
        <f>IF(TYPE(FIND("P",BV61))=16,VLOOKUP(BV61:BV61,KT!A:C,3,FALSE),VLOOKUP(BV61:BV61,KT!H:J,3,FALSE))</f>
        <v>0</v>
      </c>
      <c r="BY61" s="562"/>
      <c r="BZ61" s="562"/>
      <c r="CA61" s="562"/>
      <c r="CB61" s="562"/>
      <c r="CC61" s="277">
        <f>INT((IF((BY61*BW61)&gt;10,10,(BY61*BW61)))*100)/100</f>
        <v>0</v>
      </c>
      <c r="CD61" s="277">
        <f>INT((IF((BZ61*BX61)&gt;10,10,(BZ61*BX61)))*100)/100</f>
        <v>0</v>
      </c>
      <c r="CE61" s="277">
        <f>INT((CC61+CD61)*100)/100</f>
        <v>0</v>
      </c>
      <c r="CF61" s="277">
        <f>INT((IF((BW61*CA61)&gt;10,10,(BW61*CA61)))*100)/100</f>
        <v>0</v>
      </c>
      <c r="CG61" s="277">
        <f>INT((IF((BX61*CB61)&gt;10,10,(BX61*CB61)))*100)/100</f>
        <v>0</v>
      </c>
      <c r="CH61" s="277">
        <f>INT((CF61+CG61)*100)/100</f>
        <v>0</v>
      </c>
      <c r="CI61" s="278">
        <f>INT((CE61+CH61)/2*100)/100</f>
        <v>0</v>
      </c>
      <c r="CJ61" s="279">
        <f>SUM(BP61+BT61+CI61)</f>
        <v>0</v>
      </c>
      <c r="CK61" s="280"/>
      <c r="CL61" s="280"/>
      <c r="CM61" s="218">
        <f>RANK(CJ61,$CJ$21:$CJ$71)</f>
        <v>1</v>
      </c>
    </row>
    <row r="62" spans="1:91" s="93" customFormat="1" ht="12.75" customHeight="1" x14ac:dyDescent="0.25">
      <c r="A62" s="289"/>
      <c r="B62" s="259"/>
      <c r="C62" s="259"/>
      <c r="D62" s="281"/>
      <c r="E62" s="281"/>
      <c r="F62" s="281"/>
      <c r="G62" s="281"/>
      <c r="H62" s="282"/>
      <c r="I62" s="282"/>
      <c r="J62" s="282"/>
      <c r="K62" s="260">
        <f t="shared" si="0"/>
        <v>0</v>
      </c>
      <c r="L62" s="260">
        <f t="shared" si="1"/>
        <v>0</v>
      </c>
      <c r="M62" s="260">
        <f t="shared" si="2"/>
        <v>0</v>
      </c>
      <c r="N62" s="260"/>
      <c r="O62" s="261" t="str">
        <f>BV61</f>
        <v>nj</v>
      </c>
      <c r="P62" s="262">
        <f>BX61</f>
        <v>0</v>
      </c>
      <c r="Q62" s="260">
        <f>BZ61</f>
        <v>0</v>
      </c>
      <c r="R62" s="262"/>
      <c r="S62" s="260">
        <f>CB61</f>
        <v>0</v>
      </c>
      <c r="T62" s="262"/>
      <c r="U62" s="262"/>
      <c r="V62" s="262"/>
      <c r="W62" s="263"/>
      <c r="X62" s="264"/>
      <c r="Y62" s="265"/>
      <c r="Z62" s="266"/>
      <c r="AA62" s="266"/>
      <c r="AB62" s="266"/>
      <c r="AC62" s="267"/>
      <c r="AD62" s="268"/>
      <c r="AE62" s="268"/>
      <c r="AF62" s="268"/>
      <c r="AG62" s="268"/>
      <c r="AH62" s="268"/>
      <c r="AI62" s="268"/>
      <c r="AJ62" s="268"/>
      <c r="AK62" s="268"/>
      <c r="AL62" s="268"/>
      <c r="AM62" s="283"/>
      <c r="AN62" s="283"/>
      <c r="AO62" s="283"/>
      <c r="AP62" s="283"/>
      <c r="AQ62" s="266" t="str">
        <f>BV61</f>
        <v>nj</v>
      </c>
      <c r="AR62" s="263">
        <f>BX61</f>
        <v>0</v>
      </c>
      <c r="AS62" s="265">
        <f>BZ61</f>
        <v>0</v>
      </c>
      <c r="AT62" s="283"/>
      <c r="AU62" s="265">
        <f>CB61</f>
        <v>0</v>
      </c>
      <c r="AV62" s="283"/>
      <c r="AW62" s="283"/>
      <c r="AX62" s="283"/>
      <c r="AY62" s="283"/>
      <c r="AZ62" s="263"/>
      <c r="BA62" s="268"/>
      <c r="BB62" s="268"/>
      <c r="BC62" s="268"/>
      <c r="BD62" s="268"/>
      <c r="BE62" s="268"/>
      <c r="BF62" s="122"/>
      <c r="BG62" s="284"/>
      <c r="BH62" s="272"/>
      <c r="BI62" s="272"/>
      <c r="BJ62" s="272"/>
      <c r="BK62" s="272"/>
      <c r="BL62" s="290"/>
      <c r="BM62" s="290"/>
      <c r="BN62" s="290"/>
      <c r="BO62" s="273"/>
      <c r="BP62" s="274"/>
      <c r="BQ62" s="562"/>
      <c r="BR62" s="562"/>
      <c r="BS62" s="562"/>
      <c r="BT62" s="275"/>
      <c r="BU62" s="77"/>
      <c r="BV62" s="77"/>
      <c r="BW62" s="276"/>
      <c r="BX62" s="276"/>
      <c r="BY62" s="53"/>
      <c r="BZ62" s="53"/>
      <c r="CA62" s="53"/>
      <c r="CB62" s="53"/>
      <c r="CC62" s="277"/>
      <c r="CD62" s="277"/>
      <c r="CE62" s="277"/>
      <c r="CF62" s="277"/>
      <c r="CG62" s="277"/>
      <c r="CH62" s="277"/>
      <c r="CI62" s="278"/>
      <c r="CJ62" s="279"/>
      <c r="CK62" s="280"/>
      <c r="CL62" s="280"/>
      <c r="CM62" s="218">
        <f>CM61</f>
        <v>1</v>
      </c>
    </row>
    <row r="63" spans="1:91" s="93" customFormat="1" ht="12.75" customHeight="1" x14ac:dyDescent="0.25">
      <c r="A63" s="258">
        <v>22</v>
      </c>
      <c r="B63" s="259"/>
      <c r="C63" s="259"/>
      <c r="D63" s="259"/>
      <c r="E63" s="259"/>
      <c r="F63" s="259"/>
      <c r="G63" s="259"/>
      <c r="H63" s="259"/>
      <c r="I63" s="282"/>
      <c r="J63" s="282"/>
      <c r="K63" s="260">
        <f t="shared" si="0"/>
        <v>0</v>
      </c>
      <c r="L63" s="260">
        <f t="shared" si="1"/>
        <v>0</v>
      </c>
      <c r="M63" s="260">
        <f t="shared" si="2"/>
        <v>0</v>
      </c>
      <c r="N63" s="260">
        <f>BT63</f>
        <v>0</v>
      </c>
      <c r="O63" s="261" t="str">
        <f>BU63</f>
        <v>nj</v>
      </c>
      <c r="P63" s="262">
        <f>BW63</f>
        <v>0</v>
      </c>
      <c r="Q63" s="260">
        <f>BY63</f>
        <v>0</v>
      </c>
      <c r="R63" s="262">
        <f>CC63+CD63</f>
        <v>0</v>
      </c>
      <c r="S63" s="260">
        <f>CA63</f>
        <v>0</v>
      </c>
      <c r="T63" s="262">
        <f>CF63+CG63</f>
        <v>0</v>
      </c>
      <c r="U63" s="262">
        <f>CI63</f>
        <v>0</v>
      </c>
      <c r="V63" s="262">
        <f>BO63</f>
        <v>99</v>
      </c>
      <c r="W63" s="263">
        <f>BP63</f>
        <v>0</v>
      </c>
      <c r="X63" s="264">
        <f>CJ63</f>
        <v>0</v>
      </c>
      <c r="Y63" s="265"/>
      <c r="Z63" s="266"/>
      <c r="AA63" s="266"/>
      <c r="AB63" s="266"/>
      <c r="AC63" s="291"/>
      <c r="AD63" s="268">
        <v>22</v>
      </c>
      <c r="AE63" s="268"/>
      <c r="AF63" s="268"/>
      <c r="AG63" s="268"/>
      <c r="AH63" s="268"/>
      <c r="AI63" s="268"/>
      <c r="AJ63" s="51"/>
      <c r="AK63" s="51"/>
      <c r="AL63" s="51"/>
      <c r="AM63" s="265">
        <f>BQ63</f>
        <v>0</v>
      </c>
      <c r="AN63" s="265">
        <f>BR63</f>
        <v>0</v>
      </c>
      <c r="AO63" s="265">
        <f>BS63</f>
        <v>0</v>
      </c>
      <c r="AP63" s="265">
        <f>BT63</f>
        <v>0</v>
      </c>
      <c r="AQ63" s="266" t="str">
        <f>BU63</f>
        <v>nj</v>
      </c>
      <c r="AR63" s="263">
        <f>BW63</f>
        <v>0</v>
      </c>
      <c r="AS63" s="265">
        <f>BY63</f>
        <v>0</v>
      </c>
      <c r="AT63" s="263">
        <f>CE63</f>
        <v>0</v>
      </c>
      <c r="AU63" s="265">
        <f>CA63</f>
        <v>0</v>
      </c>
      <c r="AV63" s="263">
        <f>CH63</f>
        <v>0</v>
      </c>
      <c r="AW63" s="263">
        <f>CI63</f>
        <v>0</v>
      </c>
      <c r="AX63" s="263">
        <f>BO63</f>
        <v>99</v>
      </c>
      <c r="AY63" s="263">
        <f>BP63</f>
        <v>0</v>
      </c>
      <c r="AZ63" s="263">
        <f>CJ63</f>
        <v>0</v>
      </c>
      <c r="BA63" s="51"/>
      <c r="BB63" s="51"/>
      <c r="BC63" s="51"/>
      <c r="BD63" s="51"/>
      <c r="BE63" s="51"/>
      <c r="BF63" s="122">
        <v>22</v>
      </c>
      <c r="BG63" s="269"/>
      <c r="BH63" s="288"/>
      <c r="BI63" s="288"/>
      <c r="BJ63" s="288"/>
      <c r="BK63" s="288"/>
      <c r="BL63" s="272"/>
      <c r="BM63" s="290"/>
      <c r="BN63" s="290"/>
      <c r="BO63" s="273">
        <v>99</v>
      </c>
      <c r="BP63" s="274">
        <f>INT((IF(48-(32*BO63/$U$10)&lt;0,0,(IF(48-(32*BO63/$U$10)&lt;=20,48-(32*BO63/$U$10),20))))*100)/100</f>
        <v>0</v>
      </c>
      <c r="BQ63" s="563"/>
      <c r="BR63" s="563"/>
      <c r="BS63" s="563"/>
      <c r="BT63" s="275">
        <f t="shared" si="3"/>
        <v>0</v>
      </c>
      <c r="BU63" s="77" t="s">
        <v>4</v>
      </c>
      <c r="BV63" s="77" t="s">
        <v>4</v>
      </c>
      <c r="BW63" s="276">
        <f>IF(TYPE(FIND("P",BU63))=16,VLOOKUP(BU63:BU63,KT!A:C,3,FALSE),VLOOKUP(BU63:BU63,KT!H:J,3,FALSE))</f>
        <v>0</v>
      </c>
      <c r="BX63" s="276">
        <f>IF(TYPE(FIND("P",BV63))=16,VLOOKUP(BV63:BV63,KT!A:C,3,FALSE),VLOOKUP(BV63:BV63,KT!H:J,3,FALSE))</f>
        <v>0</v>
      </c>
      <c r="BY63" s="563"/>
      <c r="BZ63" s="563"/>
      <c r="CA63" s="563"/>
      <c r="CB63" s="563"/>
      <c r="CC63" s="277">
        <f>INT((IF((BY63*BW63)&gt;10,10,(BY63*BW63)))*100)/100</f>
        <v>0</v>
      </c>
      <c r="CD63" s="277">
        <f>INT((IF((BZ63*BX63)&gt;10,10,(BZ63*BX63)))*100)/100</f>
        <v>0</v>
      </c>
      <c r="CE63" s="277">
        <f>INT((CC63+CD63)*100)/100</f>
        <v>0</v>
      </c>
      <c r="CF63" s="277">
        <f>INT((IF((BW63*CA63)&gt;10,10,(BW63*CA63)))*100)/100</f>
        <v>0</v>
      </c>
      <c r="CG63" s="277">
        <f>INT((IF((BX63*CB63)&gt;10,10,(BX63*CB63)))*100)/100</f>
        <v>0</v>
      </c>
      <c r="CH63" s="277">
        <f>INT((CF63+CG63)*100)/100</f>
        <v>0</v>
      </c>
      <c r="CI63" s="278">
        <f>INT((CE63+CH63)/2*100)/100</f>
        <v>0</v>
      </c>
      <c r="CJ63" s="279">
        <f>SUM(BP63+BT63+CI63)</f>
        <v>0</v>
      </c>
      <c r="CK63" s="280"/>
      <c r="CL63" s="280"/>
      <c r="CM63" s="218">
        <f>RANK(CJ63,$CJ$21:$CJ$71)</f>
        <v>1</v>
      </c>
    </row>
    <row r="64" spans="1:91" s="93" customFormat="1" ht="12.75" customHeight="1" x14ac:dyDescent="0.25">
      <c r="A64" s="289"/>
      <c r="B64" s="259"/>
      <c r="C64" s="259"/>
      <c r="D64" s="281"/>
      <c r="E64" s="281"/>
      <c r="F64" s="281"/>
      <c r="G64" s="281"/>
      <c r="H64" s="282"/>
      <c r="I64" s="282"/>
      <c r="J64" s="282"/>
      <c r="K64" s="260">
        <f t="shared" si="0"/>
        <v>0</v>
      </c>
      <c r="L64" s="260">
        <f t="shared" si="1"/>
        <v>0</v>
      </c>
      <c r="M64" s="260">
        <f t="shared" si="2"/>
        <v>0</v>
      </c>
      <c r="N64" s="260"/>
      <c r="O64" s="261" t="str">
        <f>BV63</f>
        <v>nj</v>
      </c>
      <c r="P64" s="262">
        <f>BX63</f>
        <v>0</v>
      </c>
      <c r="Q64" s="260">
        <f>BZ63</f>
        <v>0</v>
      </c>
      <c r="R64" s="262"/>
      <c r="S64" s="260">
        <f>CB63</f>
        <v>0</v>
      </c>
      <c r="T64" s="262"/>
      <c r="U64" s="262"/>
      <c r="V64" s="262"/>
      <c r="W64" s="263"/>
      <c r="X64" s="264"/>
      <c r="Y64" s="265"/>
      <c r="Z64" s="266"/>
      <c r="AA64" s="266"/>
      <c r="AB64" s="266"/>
      <c r="AC64" s="267"/>
      <c r="AD64" s="268"/>
      <c r="AE64" s="268"/>
      <c r="AF64" s="268"/>
      <c r="AG64" s="268"/>
      <c r="AH64" s="268"/>
      <c r="AI64" s="268"/>
      <c r="AJ64" s="268"/>
      <c r="AK64" s="268"/>
      <c r="AL64" s="268"/>
      <c r="AM64" s="283"/>
      <c r="AN64" s="283"/>
      <c r="AO64" s="283"/>
      <c r="AP64" s="283"/>
      <c r="AQ64" s="266" t="str">
        <f>BV63</f>
        <v>nj</v>
      </c>
      <c r="AR64" s="263">
        <f>BX63</f>
        <v>0</v>
      </c>
      <c r="AS64" s="265">
        <f>BZ63</f>
        <v>0</v>
      </c>
      <c r="AT64" s="283"/>
      <c r="AU64" s="265">
        <f>CB63</f>
        <v>0</v>
      </c>
      <c r="AV64" s="283"/>
      <c r="AW64" s="283"/>
      <c r="AX64" s="283"/>
      <c r="AY64" s="283"/>
      <c r="AZ64" s="263"/>
      <c r="BA64" s="268"/>
      <c r="BB64" s="268"/>
      <c r="BC64" s="268"/>
      <c r="BD64" s="268"/>
      <c r="BE64" s="268"/>
      <c r="BF64" s="122"/>
      <c r="BG64" s="294"/>
      <c r="BH64" s="272"/>
      <c r="BI64" s="272"/>
      <c r="BJ64" s="272"/>
      <c r="BK64" s="272"/>
      <c r="BL64" s="290"/>
      <c r="BM64" s="290"/>
      <c r="BN64" s="290"/>
      <c r="BO64" s="273"/>
      <c r="BP64" s="274"/>
      <c r="BQ64" s="563"/>
      <c r="BR64" s="563"/>
      <c r="BS64" s="563"/>
      <c r="BT64" s="275"/>
      <c r="BU64" s="77"/>
      <c r="BV64" s="77"/>
      <c r="BW64" s="276"/>
      <c r="BX64" s="276"/>
      <c r="BY64" s="53"/>
      <c r="BZ64" s="53"/>
      <c r="CA64" s="53"/>
      <c r="CB64" s="53"/>
      <c r="CC64" s="277"/>
      <c r="CD64" s="277"/>
      <c r="CE64" s="277"/>
      <c r="CF64" s="277"/>
      <c r="CG64" s="277"/>
      <c r="CH64" s="277"/>
      <c r="CI64" s="278"/>
      <c r="CJ64" s="279"/>
      <c r="CK64" s="280"/>
      <c r="CL64" s="280"/>
      <c r="CM64" s="218">
        <f>CM63</f>
        <v>1</v>
      </c>
    </row>
    <row r="65" spans="1:91" s="93" customFormat="1" ht="12.75" customHeight="1" x14ac:dyDescent="0.25">
      <c r="A65" s="258">
        <v>23</v>
      </c>
      <c r="B65" s="259"/>
      <c r="C65" s="259"/>
      <c r="D65" s="259"/>
      <c r="E65" s="259"/>
      <c r="F65" s="259"/>
      <c r="G65" s="259"/>
      <c r="H65" s="259"/>
      <c r="I65" s="282"/>
      <c r="J65" s="282"/>
      <c r="K65" s="260">
        <f t="shared" si="0"/>
        <v>0</v>
      </c>
      <c r="L65" s="260">
        <f t="shared" si="1"/>
        <v>0</v>
      </c>
      <c r="M65" s="260">
        <f t="shared" si="2"/>
        <v>0</v>
      </c>
      <c r="N65" s="260">
        <f>BT65</f>
        <v>0</v>
      </c>
      <c r="O65" s="261" t="str">
        <f>BU65</f>
        <v>nj</v>
      </c>
      <c r="P65" s="262">
        <f>BW65</f>
        <v>0</v>
      </c>
      <c r="Q65" s="260">
        <f>BY65</f>
        <v>0</v>
      </c>
      <c r="R65" s="262">
        <f>CC65+CD65</f>
        <v>0</v>
      </c>
      <c r="S65" s="260">
        <f>CA65</f>
        <v>0</v>
      </c>
      <c r="T65" s="262">
        <f>CF65+CG65</f>
        <v>0</v>
      </c>
      <c r="U65" s="262">
        <f>CI65</f>
        <v>0</v>
      </c>
      <c r="V65" s="262">
        <f>BO65</f>
        <v>99</v>
      </c>
      <c r="W65" s="263">
        <f>BP65</f>
        <v>0</v>
      </c>
      <c r="X65" s="264">
        <f>CJ65</f>
        <v>0</v>
      </c>
      <c r="Y65" s="265"/>
      <c r="Z65" s="266"/>
      <c r="AA65" s="266"/>
      <c r="AB65" s="266"/>
      <c r="AC65" s="291"/>
      <c r="AD65" s="268">
        <v>23</v>
      </c>
      <c r="AE65" s="268"/>
      <c r="AF65" s="268"/>
      <c r="AG65" s="268"/>
      <c r="AH65" s="268"/>
      <c r="AI65" s="268"/>
      <c r="AJ65" s="51"/>
      <c r="AK65" s="51"/>
      <c r="AL65" s="51"/>
      <c r="AM65" s="265">
        <f>BQ65</f>
        <v>0</v>
      </c>
      <c r="AN65" s="265">
        <f>BR65</f>
        <v>0</v>
      </c>
      <c r="AO65" s="265">
        <f>BS65</f>
        <v>0</v>
      </c>
      <c r="AP65" s="265">
        <f>BT65</f>
        <v>0</v>
      </c>
      <c r="AQ65" s="266" t="str">
        <f>BU65</f>
        <v>nj</v>
      </c>
      <c r="AR65" s="263">
        <f>BW65</f>
        <v>0</v>
      </c>
      <c r="AS65" s="265">
        <f>BY65</f>
        <v>0</v>
      </c>
      <c r="AT65" s="263">
        <f>CE65</f>
        <v>0</v>
      </c>
      <c r="AU65" s="265">
        <f>CA65</f>
        <v>0</v>
      </c>
      <c r="AV65" s="263">
        <f>CH65</f>
        <v>0</v>
      </c>
      <c r="AW65" s="263">
        <f>CI65</f>
        <v>0</v>
      </c>
      <c r="AX65" s="263">
        <f>BO65</f>
        <v>99</v>
      </c>
      <c r="AY65" s="263">
        <f>BP65</f>
        <v>0</v>
      </c>
      <c r="AZ65" s="263">
        <f>CJ65</f>
        <v>0</v>
      </c>
      <c r="BA65" s="51"/>
      <c r="BB65" s="51"/>
      <c r="BC65" s="51"/>
      <c r="BD65" s="51"/>
      <c r="BE65" s="51"/>
      <c r="BF65" s="122">
        <v>23</v>
      </c>
      <c r="BG65" s="269"/>
      <c r="BH65" s="288"/>
      <c r="BI65" s="288"/>
      <c r="BJ65" s="288"/>
      <c r="BK65" s="288"/>
      <c r="BL65" s="272"/>
      <c r="BM65" s="290"/>
      <c r="BN65" s="290"/>
      <c r="BO65" s="273">
        <v>99</v>
      </c>
      <c r="BP65" s="274">
        <f>INT((IF(48-(32*BO65/$U$10)&lt;0,0,(IF(48-(32*BO65/$U$10)&lt;=20,48-(32*BO65/$U$10),20))))*100)/100</f>
        <v>0</v>
      </c>
      <c r="BQ65" s="562"/>
      <c r="BR65" s="562"/>
      <c r="BS65" s="562"/>
      <c r="BT65" s="275">
        <f t="shared" si="3"/>
        <v>0</v>
      </c>
      <c r="BU65" s="77" t="s">
        <v>4</v>
      </c>
      <c r="BV65" s="77" t="s">
        <v>4</v>
      </c>
      <c r="BW65" s="276">
        <f>IF(TYPE(FIND("P",BU65))=16,VLOOKUP(BU65:BU65,KT!A:C,3,FALSE),VLOOKUP(BU65:BU65,KT!H:J,3,FALSE))</f>
        <v>0</v>
      </c>
      <c r="BX65" s="276">
        <f>IF(TYPE(FIND("P",BV65))=16,VLOOKUP(BV65:BV65,KT!A:C,3,FALSE),VLOOKUP(BV65:BV65,KT!H:J,3,FALSE))</f>
        <v>0</v>
      </c>
      <c r="BY65" s="562"/>
      <c r="BZ65" s="562"/>
      <c r="CA65" s="562"/>
      <c r="CB65" s="562"/>
      <c r="CC65" s="277">
        <f>INT((IF((BY65*BW65)&gt;10,10,(BY65*BW65)))*100)/100</f>
        <v>0</v>
      </c>
      <c r="CD65" s="277">
        <f>INT((IF((BZ65*BX65)&gt;10,10,(BZ65*BX65)))*100)/100</f>
        <v>0</v>
      </c>
      <c r="CE65" s="277">
        <f>INT((CC65+CD65)*100)/100</f>
        <v>0</v>
      </c>
      <c r="CF65" s="277">
        <f>INT((IF((BW65*CA65)&gt;10,10,(BW65*CA65)))*100)/100</f>
        <v>0</v>
      </c>
      <c r="CG65" s="277">
        <f>INT((IF((BX65*CB65)&gt;10,10,(BX65*CB65)))*100)/100</f>
        <v>0</v>
      </c>
      <c r="CH65" s="277">
        <f>INT((CF65+CG65)*100)/100</f>
        <v>0</v>
      </c>
      <c r="CI65" s="278">
        <f>INT((CE65+CH65)/2*100)/100</f>
        <v>0</v>
      </c>
      <c r="CJ65" s="279">
        <f>SUM(BP65+BT65+CI65)</f>
        <v>0</v>
      </c>
      <c r="CK65" s="280"/>
      <c r="CL65" s="280"/>
      <c r="CM65" s="218">
        <f>RANK(CJ65,$CJ$21:$CJ$71)</f>
        <v>1</v>
      </c>
    </row>
    <row r="66" spans="1:91" s="93" customFormat="1" ht="12.75" customHeight="1" x14ac:dyDescent="0.25">
      <c r="A66" s="289"/>
      <c r="B66" s="259"/>
      <c r="C66" s="259"/>
      <c r="D66" s="281"/>
      <c r="E66" s="281"/>
      <c r="F66" s="281"/>
      <c r="G66" s="281"/>
      <c r="H66" s="282"/>
      <c r="I66" s="282"/>
      <c r="J66" s="282"/>
      <c r="K66" s="260">
        <f t="shared" si="0"/>
        <v>0</v>
      </c>
      <c r="L66" s="260">
        <f t="shared" si="1"/>
        <v>0</v>
      </c>
      <c r="M66" s="260">
        <f t="shared" si="2"/>
        <v>0</v>
      </c>
      <c r="N66" s="260"/>
      <c r="O66" s="261" t="str">
        <f>BV65</f>
        <v>nj</v>
      </c>
      <c r="P66" s="262">
        <f>BX65</f>
        <v>0</v>
      </c>
      <c r="Q66" s="260">
        <f>BZ65</f>
        <v>0</v>
      </c>
      <c r="R66" s="262"/>
      <c r="S66" s="260">
        <f>CB65</f>
        <v>0</v>
      </c>
      <c r="T66" s="262"/>
      <c r="U66" s="262"/>
      <c r="V66" s="262"/>
      <c r="W66" s="263"/>
      <c r="X66" s="264"/>
      <c r="Y66" s="265"/>
      <c r="Z66" s="266"/>
      <c r="AA66" s="266"/>
      <c r="AB66" s="266"/>
      <c r="AC66" s="267"/>
      <c r="AD66" s="268"/>
      <c r="AE66" s="268"/>
      <c r="AF66" s="268"/>
      <c r="AG66" s="268"/>
      <c r="AH66" s="268"/>
      <c r="AI66" s="268"/>
      <c r="AJ66" s="268"/>
      <c r="AK66" s="268"/>
      <c r="AL66" s="268"/>
      <c r="AM66" s="283"/>
      <c r="AN66" s="283"/>
      <c r="AO66" s="283"/>
      <c r="AP66" s="283"/>
      <c r="AQ66" s="266" t="str">
        <f>BV65</f>
        <v>nj</v>
      </c>
      <c r="AR66" s="263">
        <f>BX65</f>
        <v>0</v>
      </c>
      <c r="AS66" s="265">
        <f>BZ65</f>
        <v>0</v>
      </c>
      <c r="AT66" s="283"/>
      <c r="AU66" s="265">
        <f>CB65</f>
        <v>0</v>
      </c>
      <c r="AV66" s="283"/>
      <c r="AW66" s="283"/>
      <c r="AX66" s="283"/>
      <c r="AY66" s="283"/>
      <c r="AZ66" s="263"/>
      <c r="BA66" s="268"/>
      <c r="BB66" s="268"/>
      <c r="BC66" s="268"/>
      <c r="BD66" s="268"/>
      <c r="BE66" s="268"/>
      <c r="BF66" s="122"/>
      <c r="BG66" s="284"/>
      <c r="BH66" s="272"/>
      <c r="BI66" s="272"/>
      <c r="BJ66" s="272"/>
      <c r="BK66" s="272"/>
      <c r="BL66" s="290"/>
      <c r="BM66" s="290"/>
      <c r="BN66" s="290"/>
      <c r="BO66" s="273"/>
      <c r="BP66" s="274"/>
      <c r="BQ66" s="562"/>
      <c r="BR66" s="562"/>
      <c r="BS66" s="562"/>
      <c r="BT66" s="275"/>
      <c r="BU66" s="77"/>
      <c r="BV66" s="77"/>
      <c r="BW66" s="276"/>
      <c r="BX66" s="276"/>
      <c r="BY66" s="53"/>
      <c r="BZ66" s="53"/>
      <c r="CA66" s="53"/>
      <c r="CB66" s="53"/>
      <c r="CC66" s="277"/>
      <c r="CD66" s="277"/>
      <c r="CE66" s="277"/>
      <c r="CF66" s="277"/>
      <c r="CG66" s="277"/>
      <c r="CH66" s="277"/>
      <c r="CI66" s="278"/>
      <c r="CJ66" s="279"/>
      <c r="CK66" s="280"/>
      <c r="CL66" s="280"/>
      <c r="CM66" s="218">
        <f>CM65</f>
        <v>1</v>
      </c>
    </row>
    <row r="67" spans="1:91" s="93" customFormat="1" ht="12.75" customHeight="1" x14ac:dyDescent="0.25">
      <c r="A67" s="258">
        <v>24</v>
      </c>
      <c r="B67" s="259"/>
      <c r="C67" s="259"/>
      <c r="D67" s="259"/>
      <c r="E67" s="259"/>
      <c r="F67" s="259"/>
      <c r="G67" s="259"/>
      <c r="H67" s="259"/>
      <c r="I67" s="282"/>
      <c r="J67" s="282"/>
      <c r="K67" s="260">
        <f t="shared" si="0"/>
        <v>0</v>
      </c>
      <c r="L67" s="260">
        <f t="shared" si="1"/>
        <v>0</v>
      </c>
      <c r="M67" s="260">
        <f t="shared" si="2"/>
        <v>0</v>
      </c>
      <c r="N67" s="260">
        <f>BT67</f>
        <v>0</v>
      </c>
      <c r="O67" s="261" t="str">
        <f>BU67</f>
        <v>nj</v>
      </c>
      <c r="P67" s="262">
        <f>BW67</f>
        <v>0</v>
      </c>
      <c r="Q67" s="260">
        <f>BY67</f>
        <v>0</v>
      </c>
      <c r="R67" s="262">
        <f>CC67+CD67</f>
        <v>0</v>
      </c>
      <c r="S67" s="260">
        <f>CA67</f>
        <v>0</v>
      </c>
      <c r="T67" s="262">
        <f>CF67+CG67</f>
        <v>0</v>
      </c>
      <c r="U67" s="262">
        <f>CI67</f>
        <v>0</v>
      </c>
      <c r="V67" s="262">
        <f>BO67</f>
        <v>99</v>
      </c>
      <c r="W67" s="263">
        <f>BP67</f>
        <v>0</v>
      </c>
      <c r="X67" s="264">
        <f>CJ67</f>
        <v>0</v>
      </c>
      <c r="Y67" s="265"/>
      <c r="Z67" s="266"/>
      <c r="AA67" s="266"/>
      <c r="AB67" s="266"/>
      <c r="AC67" s="291"/>
      <c r="AD67" s="268">
        <v>24</v>
      </c>
      <c r="AE67" s="268"/>
      <c r="AF67" s="268"/>
      <c r="AG67" s="268"/>
      <c r="AH67" s="268"/>
      <c r="AI67" s="268"/>
      <c r="AJ67" s="51"/>
      <c r="AK67" s="51"/>
      <c r="AL67" s="51"/>
      <c r="AM67" s="265">
        <f>BQ67</f>
        <v>0</v>
      </c>
      <c r="AN67" s="265">
        <f>BR67</f>
        <v>0</v>
      </c>
      <c r="AO67" s="265">
        <f>BS67</f>
        <v>0</v>
      </c>
      <c r="AP67" s="265">
        <f>BT67</f>
        <v>0</v>
      </c>
      <c r="AQ67" s="266" t="str">
        <f>BU67</f>
        <v>nj</v>
      </c>
      <c r="AR67" s="263">
        <f>BW67</f>
        <v>0</v>
      </c>
      <c r="AS67" s="265">
        <f>BY67</f>
        <v>0</v>
      </c>
      <c r="AT67" s="263">
        <f>CE67</f>
        <v>0</v>
      </c>
      <c r="AU67" s="265">
        <f>CA67</f>
        <v>0</v>
      </c>
      <c r="AV67" s="263">
        <f>CH67</f>
        <v>0</v>
      </c>
      <c r="AW67" s="263">
        <f>CI67</f>
        <v>0</v>
      </c>
      <c r="AX67" s="263">
        <f>BO67</f>
        <v>99</v>
      </c>
      <c r="AY67" s="263">
        <f>BP67</f>
        <v>0</v>
      </c>
      <c r="AZ67" s="263">
        <f>CJ67</f>
        <v>0</v>
      </c>
      <c r="BA67" s="51"/>
      <c r="BB67" s="51"/>
      <c r="BC67" s="51"/>
      <c r="BD67" s="51"/>
      <c r="BE67" s="51"/>
      <c r="BF67" s="122">
        <v>24</v>
      </c>
      <c r="BG67" s="269"/>
      <c r="BH67" s="288"/>
      <c r="BI67" s="288"/>
      <c r="BJ67" s="288"/>
      <c r="BK67" s="288"/>
      <c r="BL67" s="272"/>
      <c r="BM67" s="290"/>
      <c r="BN67" s="290"/>
      <c r="BO67" s="273">
        <v>99</v>
      </c>
      <c r="BP67" s="274">
        <f>INT((IF(48-(32*BO67/$U$10)&lt;0,0,(IF(48-(32*BO67/$U$10)&lt;=20,48-(32*BO67/$U$10),20))))*100)/100</f>
        <v>0</v>
      </c>
      <c r="BQ67" s="563"/>
      <c r="BR67" s="563"/>
      <c r="BS67" s="563"/>
      <c r="BT67" s="275">
        <f t="shared" si="3"/>
        <v>0</v>
      </c>
      <c r="BU67" s="77" t="s">
        <v>4</v>
      </c>
      <c r="BV67" s="77" t="s">
        <v>4</v>
      </c>
      <c r="BW67" s="276">
        <f>IF(TYPE(FIND("P",BU67))=16,VLOOKUP(BU67:BU67,KT!A:C,3,FALSE),VLOOKUP(BU67:BU67,KT!H:J,3,FALSE))</f>
        <v>0</v>
      </c>
      <c r="BX67" s="276">
        <f>IF(TYPE(FIND("P",BV67))=16,VLOOKUP(BV67:BV67,KT!A:C,3,FALSE),VLOOKUP(BV67:BV67,KT!H:J,3,FALSE))</f>
        <v>0</v>
      </c>
      <c r="BY67" s="563"/>
      <c r="BZ67" s="563"/>
      <c r="CA67" s="563"/>
      <c r="CB67" s="563"/>
      <c r="CC67" s="277">
        <f>INT((IF((BY67*BW67)&gt;10,10,(BY67*BW67)))*100)/100</f>
        <v>0</v>
      </c>
      <c r="CD67" s="277">
        <f>INT((IF((BZ67*BX67)&gt;10,10,(BZ67*BX67)))*100)/100</f>
        <v>0</v>
      </c>
      <c r="CE67" s="277">
        <f>INT((CC67+CD67)*100)/100</f>
        <v>0</v>
      </c>
      <c r="CF67" s="277">
        <f>INT((IF((BW67*CA67)&gt;10,10,(BW67*CA67)))*100)/100</f>
        <v>0</v>
      </c>
      <c r="CG67" s="277">
        <f>INT((IF((BX67*CB67)&gt;10,10,(BX67*CB67)))*100)/100</f>
        <v>0</v>
      </c>
      <c r="CH67" s="277">
        <f>INT((CF67+CG67)*100)/100</f>
        <v>0</v>
      </c>
      <c r="CI67" s="278">
        <f>INT((CE67+CH67)/2*100)/100</f>
        <v>0</v>
      </c>
      <c r="CJ67" s="279">
        <f>SUM(BP67+BT67+CI67)</f>
        <v>0</v>
      </c>
      <c r="CK67" s="280"/>
      <c r="CL67" s="280"/>
      <c r="CM67" s="218">
        <f>RANK(CJ67,$CJ$21:$CJ$71)</f>
        <v>1</v>
      </c>
    </row>
    <row r="68" spans="1:91" s="93" customFormat="1" ht="12.75" customHeight="1" x14ac:dyDescent="0.25">
      <c r="A68" s="289"/>
      <c r="B68" s="259"/>
      <c r="C68" s="259"/>
      <c r="D68" s="281"/>
      <c r="E68" s="281"/>
      <c r="F68" s="281"/>
      <c r="G68" s="281"/>
      <c r="H68" s="282"/>
      <c r="I68" s="282"/>
      <c r="J68" s="282"/>
      <c r="K68" s="260">
        <f t="shared" si="0"/>
        <v>0</v>
      </c>
      <c r="L68" s="260">
        <f t="shared" si="1"/>
        <v>0</v>
      </c>
      <c r="M68" s="260">
        <f t="shared" si="2"/>
        <v>0</v>
      </c>
      <c r="N68" s="260"/>
      <c r="O68" s="261" t="str">
        <f>BV67</f>
        <v>nj</v>
      </c>
      <c r="P68" s="262">
        <f>BX67</f>
        <v>0</v>
      </c>
      <c r="Q68" s="260">
        <f>BZ67</f>
        <v>0</v>
      </c>
      <c r="R68" s="262"/>
      <c r="S68" s="260">
        <f>CB67</f>
        <v>0</v>
      </c>
      <c r="T68" s="262"/>
      <c r="U68" s="262"/>
      <c r="V68" s="262"/>
      <c r="W68" s="263"/>
      <c r="X68" s="264"/>
      <c r="Y68" s="265"/>
      <c r="Z68" s="266"/>
      <c r="AA68" s="266"/>
      <c r="AB68" s="266"/>
      <c r="AC68" s="267"/>
      <c r="AD68" s="268"/>
      <c r="AE68" s="268"/>
      <c r="AF68" s="268"/>
      <c r="AG68" s="268"/>
      <c r="AH68" s="268"/>
      <c r="AI68" s="268"/>
      <c r="AJ68" s="268"/>
      <c r="AK68" s="268"/>
      <c r="AL68" s="268"/>
      <c r="AM68" s="283"/>
      <c r="AN68" s="283"/>
      <c r="AO68" s="283"/>
      <c r="AP68" s="283"/>
      <c r="AQ68" s="266" t="str">
        <f>BV67</f>
        <v>nj</v>
      </c>
      <c r="AR68" s="263">
        <f>BX67</f>
        <v>0</v>
      </c>
      <c r="AS68" s="265">
        <f>BZ67</f>
        <v>0</v>
      </c>
      <c r="AT68" s="283"/>
      <c r="AU68" s="265">
        <f>CB67</f>
        <v>0</v>
      </c>
      <c r="AV68" s="283"/>
      <c r="AW68" s="283"/>
      <c r="AX68" s="283"/>
      <c r="AY68" s="283"/>
      <c r="AZ68" s="263"/>
      <c r="BA68" s="268"/>
      <c r="BB68" s="268"/>
      <c r="BC68" s="268"/>
      <c r="BD68" s="268"/>
      <c r="BE68" s="268"/>
      <c r="BF68" s="122"/>
      <c r="BG68" s="294"/>
      <c r="BH68" s="272"/>
      <c r="BI68" s="272"/>
      <c r="BJ68" s="272"/>
      <c r="BK68" s="272"/>
      <c r="BL68" s="290"/>
      <c r="BM68" s="290"/>
      <c r="BN68" s="290"/>
      <c r="BO68" s="273"/>
      <c r="BP68" s="274"/>
      <c r="BQ68" s="563"/>
      <c r="BR68" s="563"/>
      <c r="BS68" s="563"/>
      <c r="BT68" s="275"/>
      <c r="BU68" s="77"/>
      <c r="BV68" s="77"/>
      <c r="BW68" s="276"/>
      <c r="BX68" s="276"/>
      <c r="BY68" s="53"/>
      <c r="BZ68" s="53"/>
      <c r="CA68" s="53"/>
      <c r="CB68" s="53"/>
      <c r="CC68" s="277"/>
      <c r="CD68" s="277"/>
      <c r="CE68" s="277"/>
      <c r="CF68" s="277"/>
      <c r="CG68" s="277"/>
      <c r="CH68" s="277"/>
      <c r="CI68" s="278"/>
      <c r="CJ68" s="279"/>
      <c r="CK68" s="280"/>
      <c r="CL68" s="280"/>
      <c r="CM68" s="218">
        <f>CM67</f>
        <v>1</v>
      </c>
    </row>
    <row r="69" spans="1:91" s="93" customFormat="1" ht="14.1" customHeight="1" x14ac:dyDescent="0.25">
      <c r="A69" s="258">
        <v>25</v>
      </c>
      <c r="B69" s="259"/>
      <c r="C69" s="259"/>
      <c r="D69" s="259"/>
      <c r="E69" s="259"/>
      <c r="F69" s="259"/>
      <c r="G69" s="259"/>
      <c r="H69" s="259"/>
      <c r="I69" s="282"/>
      <c r="J69" s="282"/>
      <c r="K69" s="260">
        <f t="shared" si="0"/>
        <v>0</v>
      </c>
      <c r="L69" s="260">
        <f t="shared" si="1"/>
        <v>0</v>
      </c>
      <c r="M69" s="260">
        <f t="shared" si="2"/>
        <v>0</v>
      </c>
      <c r="N69" s="260">
        <f>BT69</f>
        <v>0</v>
      </c>
      <c r="O69" s="261" t="str">
        <f>BU69</f>
        <v>nj</v>
      </c>
      <c r="P69" s="262">
        <f>BW69</f>
        <v>0</v>
      </c>
      <c r="Q69" s="260">
        <f>BY69</f>
        <v>0</v>
      </c>
      <c r="R69" s="262">
        <f>CC69+CD69</f>
        <v>0</v>
      </c>
      <c r="S69" s="260">
        <f>CA69</f>
        <v>0</v>
      </c>
      <c r="T69" s="262">
        <f>CF69+CG69</f>
        <v>0</v>
      </c>
      <c r="U69" s="262">
        <f>CI69</f>
        <v>0</v>
      </c>
      <c r="V69" s="262">
        <f>BO69</f>
        <v>99</v>
      </c>
      <c r="W69" s="263">
        <f>BP69</f>
        <v>0</v>
      </c>
      <c r="X69" s="264">
        <f>CJ69</f>
        <v>0</v>
      </c>
      <c r="Y69" s="265"/>
      <c r="Z69" s="266"/>
      <c r="AA69" s="266"/>
      <c r="AB69" s="266"/>
      <c r="AC69" s="291"/>
      <c r="AD69" s="268">
        <v>25</v>
      </c>
      <c r="AE69" s="268"/>
      <c r="AF69" s="268"/>
      <c r="AG69" s="268"/>
      <c r="AH69" s="268"/>
      <c r="AI69" s="268"/>
      <c r="AJ69" s="51"/>
      <c r="AK69" s="51"/>
      <c r="AL69" s="51"/>
      <c r="AM69" s="265">
        <f>BQ69</f>
        <v>0</v>
      </c>
      <c r="AN69" s="265">
        <f>BR69</f>
        <v>0</v>
      </c>
      <c r="AO69" s="265">
        <f>BS69</f>
        <v>0</v>
      </c>
      <c r="AP69" s="265">
        <f>BT69</f>
        <v>0</v>
      </c>
      <c r="AQ69" s="266" t="str">
        <f>BU69</f>
        <v>nj</v>
      </c>
      <c r="AR69" s="263">
        <f>BW69</f>
        <v>0</v>
      </c>
      <c r="AS69" s="265">
        <f>BY69</f>
        <v>0</v>
      </c>
      <c r="AT69" s="263">
        <f>CE69</f>
        <v>0</v>
      </c>
      <c r="AU69" s="265">
        <f>CA69</f>
        <v>0</v>
      </c>
      <c r="AV69" s="263">
        <f>CH69</f>
        <v>0</v>
      </c>
      <c r="AW69" s="263">
        <f>CI69</f>
        <v>0</v>
      </c>
      <c r="AX69" s="263">
        <f>BO69</f>
        <v>99</v>
      </c>
      <c r="AY69" s="263">
        <f>BP69</f>
        <v>0</v>
      </c>
      <c r="AZ69" s="263">
        <f>CJ69</f>
        <v>0</v>
      </c>
      <c r="BA69" s="51"/>
      <c r="BB69" s="51"/>
      <c r="BC69" s="51"/>
      <c r="BD69" s="51"/>
      <c r="BE69" s="51"/>
      <c r="BF69" s="122">
        <v>25</v>
      </c>
      <c r="BG69" s="269"/>
      <c r="BH69" s="288"/>
      <c r="BI69" s="288"/>
      <c r="BJ69" s="288"/>
      <c r="BK69" s="288"/>
      <c r="BL69" s="272"/>
      <c r="BM69" s="290"/>
      <c r="BN69" s="290"/>
      <c r="BO69" s="273">
        <v>99</v>
      </c>
      <c r="BP69" s="274">
        <f>INT((IF(48-(32*BO69/$U$10)&lt;0,0,(IF(48-(32*BO69/$U$10)&lt;=20,48-(32*BO69/$U$10),20))))*100)/100</f>
        <v>0</v>
      </c>
      <c r="BQ69" s="562"/>
      <c r="BR69" s="562"/>
      <c r="BS69" s="562"/>
      <c r="BT69" s="275">
        <f t="shared" si="3"/>
        <v>0</v>
      </c>
      <c r="BU69" s="77" t="s">
        <v>4</v>
      </c>
      <c r="BV69" s="77" t="s">
        <v>4</v>
      </c>
      <c r="BW69" s="276">
        <f>IF(TYPE(FIND("P",BU69))=16,VLOOKUP(BU69:BU69,KT!A:C,3,FALSE),VLOOKUP(BU69:BU69,KT!H:J,3,FALSE))</f>
        <v>0</v>
      </c>
      <c r="BX69" s="276">
        <f>IF(TYPE(FIND("P",BV69))=16,VLOOKUP(BV69:BV69,KT!A:C,3,FALSE),VLOOKUP(BV69:BV69,KT!H:J,3,FALSE))</f>
        <v>0</v>
      </c>
      <c r="BY69" s="562"/>
      <c r="BZ69" s="562"/>
      <c r="CA69" s="562"/>
      <c r="CB69" s="562"/>
      <c r="CC69" s="277">
        <f>INT((IF((BY69*BW69)&gt;10,10,(BY69*BW69)))*100)/100</f>
        <v>0</v>
      </c>
      <c r="CD69" s="277">
        <f>INT((IF((BZ69*BX69)&gt;10,10,(BZ69*BX69)))*100)/100</f>
        <v>0</v>
      </c>
      <c r="CE69" s="277">
        <f>INT((CC69+CD69)*100)/100</f>
        <v>0</v>
      </c>
      <c r="CF69" s="277">
        <f>INT((IF((BW69*CA69)&gt;10,10,(BW69*CA69)))*100)/100</f>
        <v>0</v>
      </c>
      <c r="CG69" s="277">
        <f>INT((IF((BX69*CB69)&gt;10,10,(BX69*CB69)))*100)/100</f>
        <v>0</v>
      </c>
      <c r="CH69" s="277">
        <f>INT((CF69+CG69)*100)/100</f>
        <v>0</v>
      </c>
      <c r="CI69" s="278">
        <f>INT((CE69+CH69)/2*100)/100</f>
        <v>0</v>
      </c>
      <c r="CJ69" s="279">
        <f>SUM(BP69+BT69+CI69)</f>
        <v>0</v>
      </c>
      <c r="CK69" s="280"/>
      <c r="CL69" s="280"/>
      <c r="CM69" s="218">
        <f>RANK(CJ69,$CJ$21:$CJ$71)</f>
        <v>1</v>
      </c>
    </row>
    <row r="70" spans="1:91" s="93" customFormat="1" ht="14.1" customHeight="1" x14ac:dyDescent="0.25">
      <c r="A70" s="289"/>
      <c r="B70" s="259"/>
      <c r="C70" s="259"/>
      <c r="D70" s="281"/>
      <c r="E70" s="281"/>
      <c r="F70" s="281"/>
      <c r="G70" s="281"/>
      <c r="H70" s="282"/>
      <c r="I70" s="282"/>
      <c r="J70" s="282"/>
      <c r="K70" s="260">
        <f t="shared" si="0"/>
        <v>0</v>
      </c>
      <c r="L70" s="260">
        <f t="shared" si="1"/>
        <v>0</v>
      </c>
      <c r="M70" s="260">
        <f t="shared" si="2"/>
        <v>0</v>
      </c>
      <c r="N70" s="260"/>
      <c r="O70" s="261" t="str">
        <f>BV69</f>
        <v>nj</v>
      </c>
      <c r="P70" s="262">
        <f>BX69</f>
        <v>0</v>
      </c>
      <c r="Q70" s="260">
        <f>BZ69</f>
        <v>0</v>
      </c>
      <c r="R70" s="262"/>
      <c r="S70" s="260">
        <f>CB69</f>
        <v>0</v>
      </c>
      <c r="T70" s="262"/>
      <c r="U70" s="262"/>
      <c r="V70" s="262"/>
      <c r="W70" s="263"/>
      <c r="X70" s="264"/>
      <c r="Y70" s="265"/>
      <c r="Z70" s="266"/>
      <c r="AA70" s="266"/>
      <c r="AB70" s="266"/>
      <c r="AC70" s="267"/>
      <c r="AD70" s="268"/>
      <c r="AE70" s="268"/>
      <c r="AF70" s="268"/>
      <c r="AG70" s="268"/>
      <c r="AH70" s="268"/>
      <c r="AI70" s="268"/>
      <c r="AJ70" s="268"/>
      <c r="AK70" s="268"/>
      <c r="AL70" s="268"/>
      <c r="AM70" s="283"/>
      <c r="AN70" s="283"/>
      <c r="AO70" s="283"/>
      <c r="AP70" s="283"/>
      <c r="AQ70" s="266" t="str">
        <f>BV69</f>
        <v>nj</v>
      </c>
      <c r="AR70" s="263">
        <f>BX69</f>
        <v>0</v>
      </c>
      <c r="AS70" s="265">
        <f>BZ69</f>
        <v>0</v>
      </c>
      <c r="AT70" s="283"/>
      <c r="AU70" s="265">
        <f>CB69</f>
        <v>0</v>
      </c>
      <c r="AV70" s="283"/>
      <c r="AW70" s="283"/>
      <c r="AX70" s="283"/>
      <c r="AY70" s="283"/>
      <c r="AZ70" s="263"/>
      <c r="BA70" s="268"/>
      <c r="BB70" s="268"/>
      <c r="BC70" s="268"/>
      <c r="BD70" s="268"/>
      <c r="BE70" s="268"/>
      <c r="BF70" s="122"/>
      <c r="BG70" s="284"/>
      <c r="BH70" s="272"/>
      <c r="BI70" s="272"/>
      <c r="BJ70" s="272"/>
      <c r="BK70" s="272"/>
      <c r="BL70" s="290"/>
      <c r="BM70" s="290"/>
      <c r="BN70" s="290"/>
      <c r="BO70" s="273"/>
      <c r="BP70" s="274"/>
      <c r="BQ70" s="562"/>
      <c r="BR70" s="562"/>
      <c r="BS70" s="562"/>
      <c r="BT70" s="275"/>
      <c r="BU70" s="77"/>
      <c r="BV70" s="77"/>
      <c r="BW70" s="276"/>
      <c r="BX70" s="276"/>
      <c r="BY70" s="53"/>
      <c r="BZ70" s="53"/>
      <c r="CA70" s="53"/>
      <c r="CB70" s="53"/>
      <c r="CC70" s="277"/>
      <c r="CD70" s="277"/>
      <c r="CE70" s="277"/>
      <c r="CF70" s="277"/>
      <c r="CG70" s="277"/>
      <c r="CH70" s="277"/>
      <c r="CI70" s="278"/>
      <c r="CJ70" s="279"/>
      <c r="CK70" s="280"/>
      <c r="CL70" s="280"/>
      <c r="CM70" s="218">
        <f>CM69</f>
        <v>1</v>
      </c>
    </row>
    <row r="71" spans="1:91" s="93" customFormat="1" ht="14.1" customHeight="1" x14ac:dyDescent="0.25">
      <c r="A71" s="258">
        <v>26</v>
      </c>
      <c r="B71" s="259"/>
      <c r="C71" s="259"/>
      <c r="D71" s="259"/>
      <c r="E71" s="259"/>
      <c r="F71" s="259"/>
      <c r="G71" s="259"/>
      <c r="H71" s="259"/>
      <c r="I71" s="282"/>
      <c r="J71" s="282"/>
      <c r="K71" s="260">
        <f t="shared" si="0"/>
        <v>0</v>
      </c>
      <c r="L71" s="260">
        <f t="shared" si="1"/>
        <v>0</v>
      </c>
      <c r="M71" s="260">
        <f t="shared" si="2"/>
        <v>0</v>
      </c>
      <c r="N71" s="260">
        <f>BT71</f>
        <v>0</v>
      </c>
      <c r="O71" s="261" t="str">
        <f>BU71</f>
        <v>nj</v>
      </c>
      <c r="P71" s="262">
        <f>BW71</f>
        <v>0</v>
      </c>
      <c r="Q71" s="260">
        <f>BY71</f>
        <v>0</v>
      </c>
      <c r="R71" s="262">
        <f>CC71+CD71</f>
        <v>0</v>
      </c>
      <c r="S71" s="260">
        <f>CA71</f>
        <v>0</v>
      </c>
      <c r="T71" s="262">
        <f>CF71+CG71</f>
        <v>0</v>
      </c>
      <c r="U71" s="262">
        <f>CI71</f>
        <v>0</v>
      </c>
      <c r="V71" s="262">
        <f>BO71</f>
        <v>99</v>
      </c>
      <c r="W71" s="263">
        <f>BP71</f>
        <v>0</v>
      </c>
      <c r="X71" s="264">
        <f>CJ71</f>
        <v>0</v>
      </c>
      <c r="Y71" s="265"/>
      <c r="Z71" s="266"/>
      <c r="AA71" s="266"/>
      <c r="AB71" s="266"/>
      <c r="AC71" s="291"/>
      <c r="AD71" s="268">
        <v>26</v>
      </c>
      <c r="AE71" s="268"/>
      <c r="AF71" s="268"/>
      <c r="AG71" s="268"/>
      <c r="AH71" s="268"/>
      <c r="AI71" s="268"/>
      <c r="AJ71" s="51"/>
      <c r="AK71" s="51"/>
      <c r="AL71" s="51"/>
      <c r="AM71" s="265">
        <f>BQ71</f>
        <v>0</v>
      </c>
      <c r="AN71" s="265">
        <f>BR71</f>
        <v>0</v>
      </c>
      <c r="AO71" s="265">
        <f>BS71</f>
        <v>0</v>
      </c>
      <c r="AP71" s="265">
        <f>BT71</f>
        <v>0</v>
      </c>
      <c r="AQ71" s="266" t="str">
        <f>BU71</f>
        <v>nj</v>
      </c>
      <c r="AR71" s="263">
        <f>BW71</f>
        <v>0</v>
      </c>
      <c r="AS71" s="265">
        <f>BY71</f>
        <v>0</v>
      </c>
      <c r="AT71" s="263">
        <f>CE71</f>
        <v>0</v>
      </c>
      <c r="AU71" s="265">
        <f>CA71</f>
        <v>0</v>
      </c>
      <c r="AV71" s="263">
        <f>CH71</f>
        <v>0</v>
      </c>
      <c r="AW71" s="263">
        <f>CI71</f>
        <v>0</v>
      </c>
      <c r="AX71" s="263">
        <f>BO71</f>
        <v>99</v>
      </c>
      <c r="AY71" s="263">
        <f>BP71</f>
        <v>0</v>
      </c>
      <c r="AZ71" s="263">
        <f>CJ71</f>
        <v>0</v>
      </c>
      <c r="BA71" s="51"/>
      <c r="BB71" s="51"/>
      <c r="BC71" s="51"/>
      <c r="BD71" s="51"/>
      <c r="BE71" s="51"/>
      <c r="BF71" s="122">
        <v>26</v>
      </c>
      <c r="BG71" s="269"/>
      <c r="BH71" s="288"/>
      <c r="BI71" s="288"/>
      <c r="BJ71" s="288"/>
      <c r="BK71" s="288"/>
      <c r="BL71" s="272"/>
      <c r="BM71" s="290"/>
      <c r="BN71" s="290"/>
      <c r="BO71" s="273">
        <v>99</v>
      </c>
      <c r="BP71" s="274">
        <f>INT((IF(48-(32*BO71/$U$10)&lt;0,0,(IF(48-(32*BO71/$U$10)&lt;=20,48-(32*BO71/$U$10),20))))*100)/100</f>
        <v>0</v>
      </c>
      <c r="BQ71" s="563"/>
      <c r="BR71" s="563"/>
      <c r="BS71" s="563"/>
      <c r="BT71" s="275">
        <f t="shared" si="3"/>
        <v>0</v>
      </c>
      <c r="BU71" s="77" t="s">
        <v>4</v>
      </c>
      <c r="BV71" s="77" t="s">
        <v>4</v>
      </c>
      <c r="BW71" s="276">
        <f>IF(TYPE(FIND("P",BU71))=16,VLOOKUP(BU71:BU71,KT!A:C,3,FALSE),VLOOKUP(BU71:BU71,KT!H:J,3,FALSE))</f>
        <v>0</v>
      </c>
      <c r="BX71" s="276">
        <f>IF(TYPE(FIND("P",BV71))=16,VLOOKUP(BV71:BV71,KT!A:C,3,FALSE),VLOOKUP(BV71:BV71,KT!H:J,3,FALSE))</f>
        <v>0</v>
      </c>
      <c r="BY71" s="563"/>
      <c r="BZ71" s="563"/>
      <c r="CA71" s="563"/>
      <c r="CB71" s="563"/>
      <c r="CC71" s="277">
        <f>INT((IF((BY71*BW71)&gt;10,10,(BY71*BW71)))*100)/100</f>
        <v>0</v>
      </c>
      <c r="CD71" s="277">
        <f>INT((IF((BZ71*BX71)&gt;10,10,(BZ71*BX71)))*100)/100</f>
        <v>0</v>
      </c>
      <c r="CE71" s="277">
        <f>INT((CC71+CD71)*100)/100</f>
        <v>0</v>
      </c>
      <c r="CF71" s="277">
        <f>INT((IF((BW71*CA71)&gt;10,10,(BW71*CA71)))*100)/100</f>
        <v>0</v>
      </c>
      <c r="CG71" s="277">
        <f>INT((IF((BX71*CB71)&gt;10,10,(BX71*CB71)))*100)/100</f>
        <v>0</v>
      </c>
      <c r="CH71" s="277">
        <f>INT((CF71+CG71)*100)/100</f>
        <v>0</v>
      </c>
      <c r="CI71" s="278">
        <f>INT((CE71+CH71)/2*100)/100</f>
        <v>0</v>
      </c>
      <c r="CJ71" s="279">
        <f>SUM(BP71+BT71+CI71)</f>
        <v>0</v>
      </c>
      <c r="CK71" s="280"/>
      <c r="CL71" s="280"/>
      <c r="CM71" s="218">
        <f>RANK(CJ71,$CJ$21:$CJ$71)</f>
        <v>1</v>
      </c>
    </row>
    <row r="72" spans="1:91" s="93" customFormat="1" ht="14.1" customHeight="1" x14ac:dyDescent="0.25">
      <c r="A72" s="289"/>
      <c r="B72" s="259"/>
      <c r="C72" s="259"/>
      <c r="D72" s="281"/>
      <c r="E72" s="281"/>
      <c r="F72" s="281"/>
      <c r="G72" s="281"/>
      <c r="H72" s="282"/>
      <c r="I72" s="282"/>
      <c r="J72" s="282"/>
      <c r="K72" s="260">
        <f t="shared" si="0"/>
        <v>0</v>
      </c>
      <c r="L72" s="260">
        <f t="shared" si="1"/>
        <v>0</v>
      </c>
      <c r="M72" s="260">
        <f t="shared" si="2"/>
        <v>0</v>
      </c>
      <c r="N72" s="260"/>
      <c r="O72" s="261" t="str">
        <f>BV71</f>
        <v>nj</v>
      </c>
      <c r="P72" s="262">
        <f>BX71</f>
        <v>0</v>
      </c>
      <c r="Q72" s="260">
        <f>BZ71</f>
        <v>0</v>
      </c>
      <c r="R72" s="262"/>
      <c r="S72" s="260">
        <f>CB71</f>
        <v>0</v>
      </c>
      <c r="T72" s="262"/>
      <c r="U72" s="262"/>
      <c r="V72" s="262"/>
      <c r="W72" s="263"/>
      <c r="X72" s="264"/>
      <c r="Y72" s="265"/>
      <c r="Z72" s="266"/>
      <c r="AA72" s="266"/>
      <c r="AB72" s="266"/>
      <c r="AC72" s="267"/>
      <c r="AD72" s="268"/>
      <c r="AE72" s="268"/>
      <c r="AF72" s="268"/>
      <c r="AG72" s="268"/>
      <c r="AH72" s="268"/>
      <c r="AI72" s="268"/>
      <c r="AJ72" s="268"/>
      <c r="AK72" s="268"/>
      <c r="AL72" s="268"/>
      <c r="AM72" s="283"/>
      <c r="AN72" s="283"/>
      <c r="AO72" s="283"/>
      <c r="AP72" s="283"/>
      <c r="AQ72" s="266" t="str">
        <f>BV71</f>
        <v>nj</v>
      </c>
      <c r="AR72" s="263">
        <f>BX71</f>
        <v>0</v>
      </c>
      <c r="AS72" s="265">
        <f>BZ71</f>
        <v>0</v>
      </c>
      <c r="AT72" s="283"/>
      <c r="AU72" s="265">
        <f>CB71</f>
        <v>0</v>
      </c>
      <c r="AV72" s="283"/>
      <c r="AW72" s="283"/>
      <c r="AX72" s="283"/>
      <c r="AY72" s="283"/>
      <c r="AZ72" s="263"/>
      <c r="BA72" s="268"/>
      <c r="BB72" s="268"/>
      <c r="BC72" s="268"/>
      <c r="BD72" s="268"/>
      <c r="BE72" s="268"/>
      <c r="BF72" s="122"/>
      <c r="BG72" s="284"/>
      <c r="BH72" s="272"/>
      <c r="BI72" s="272"/>
      <c r="BJ72" s="272"/>
      <c r="BK72" s="272"/>
      <c r="BL72" s="290"/>
      <c r="BM72" s="290"/>
      <c r="BN72" s="290"/>
      <c r="BO72" s="273"/>
      <c r="BP72" s="274"/>
      <c r="BQ72" s="563"/>
      <c r="BR72" s="563"/>
      <c r="BS72" s="563"/>
      <c r="BT72" s="275"/>
      <c r="BU72" s="77"/>
      <c r="BV72" s="77"/>
      <c r="BW72" s="287"/>
      <c r="BX72" s="276"/>
      <c r="BY72" s="53"/>
      <c r="BZ72" s="53"/>
      <c r="CA72" s="53"/>
      <c r="CB72" s="53"/>
      <c r="CC72" s="277"/>
      <c r="CD72" s="277"/>
      <c r="CE72" s="277"/>
      <c r="CF72" s="277"/>
      <c r="CG72" s="277"/>
      <c r="CH72" s="277"/>
      <c r="CI72" s="278"/>
      <c r="CJ72" s="279"/>
      <c r="CK72" s="280"/>
      <c r="CL72" s="280"/>
      <c r="CM72" s="218">
        <f>CM71</f>
        <v>1</v>
      </c>
    </row>
    <row r="73" spans="1:91" s="93" customFormat="1" ht="14.1" customHeight="1" x14ac:dyDescent="0.25">
      <c r="A73" s="295"/>
      <c r="B73" s="283"/>
      <c r="C73" s="283"/>
      <c r="D73" s="281"/>
      <c r="E73" s="261"/>
      <c r="F73" s="261"/>
      <c r="G73" s="261"/>
      <c r="H73" s="282"/>
      <c r="I73" s="282"/>
      <c r="J73" s="282"/>
      <c r="K73" s="260"/>
      <c r="L73" s="260"/>
      <c r="M73" s="260"/>
      <c r="N73" s="260"/>
      <c r="O73" s="296"/>
      <c r="P73" s="297"/>
      <c r="Q73" s="260"/>
      <c r="R73" s="262"/>
      <c r="S73" s="260"/>
      <c r="T73" s="262"/>
      <c r="U73" s="262"/>
      <c r="V73" s="262"/>
      <c r="W73" s="263"/>
      <c r="X73" s="264"/>
      <c r="Y73" s="265"/>
      <c r="Z73" s="266"/>
      <c r="AA73" s="266"/>
      <c r="AB73" s="266"/>
      <c r="AC73" s="267"/>
      <c r="AD73" s="268"/>
      <c r="AE73" s="268"/>
      <c r="AF73" s="268"/>
      <c r="AG73" s="268"/>
      <c r="AH73" s="268"/>
      <c r="AI73" s="268"/>
      <c r="AJ73" s="268"/>
      <c r="AK73" s="268"/>
      <c r="AL73" s="268"/>
      <c r="AM73" s="283"/>
      <c r="AN73" s="52"/>
      <c r="AO73" s="283"/>
      <c r="AP73" s="283"/>
      <c r="AQ73" s="283"/>
      <c r="AR73" s="298"/>
      <c r="AS73" s="265"/>
      <c r="AT73" s="283"/>
      <c r="AU73" s="265"/>
      <c r="AV73" s="283"/>
      <c r="AW73" s="283"/>
      <c r="AX73" s="283"/>
      <c r="AY73" s="283"/>
      <c r="AZ73" s="268"/>
      <c r="BA73" s="268"/>
      <c r="BB73" s="268"/>
      <c r="BC73" s="268"/>
      <c r="BD73" s="268"/>
      <c r="BE73" s="268"/>
      <c r="BF73" s="122"/>
      <c r="BG73" s="299"/>
      <c r="BH73" s="292"/>
      <c r="BI73" s="292"/>
      <c r="BJ73" s="292"/>
      <c r="BK73" s="292"/>
      <c r="BL73" s="290"/>
      <c r="BM73" s="290"/>
      <c r="BN73" s="290"/>
      <c r="BO73" s="273"/>
      <c r="BP73" s="300"/>
      <c r="BQ73" s="53"/>
      <c r="BR73" s="53"/>
      <c r="BS73" s="53"/>
      <c r="BT73" s="301"/>
      <c r="BU73" s="2"/>
      <c r="BV73" s="2"/>
      <c r="BW73" s="54"/>
      <c r="BX73" s="54"/>
      <c r="BY73" s="53"/>
      <c r="BZ73" s="53"/>
      <c r="CA73" s="53"/>
      <c r="CB73" s="53"/>
      <c r="CC73" s="302"/>
      <c r="CD73" s="302"/>
      <c r="CE73" s="302"/>
      <c r="CF73" s="302"/>
      <c r="CG73" s="302"/>
      <c r="CH73" s="302"/>
      <c r="CI73" s="303"/>
      <c r="CJ73" s="279"/>
      <c r="CK73" s="280"/>
      <c r="CL73" s="280"/>
      <c r="CM73" s="218"/>
    </row>
    <row r="74" spans="1:91" s="93" customFormat="1" ht="15.75" customHeight="1" x14ac:dyDescent="0.3">
      <c r="A74" s="295"/>
      <c r="B74" s="283"/>
      <c r="C74" s="283"/>
      <c r="D74" s="281"/>
      <c r="E74" s="261"/>
      <c r="F74" s="261"/>
      <c r="G74" s="261"/>
      <c r="H74" s="282"/>
      <c r="I74" s="22" t="str">
        <f>Сор_Р!F3</f>
        <v>ЧЕМПИОНАТ САНКТ-ПЕТЕРБУРГА</v>
      </c>
      <c r="J74" s="282"/>
      <c r="K74" s="260"/>
      <c r="L74" s="260"/>
      <c r="N74" s="260"/>
      <c r="P74" s="297"/>
      <c r="Q74" s="260"/>
      <c r="R74" s="262"/>
      <c r="S74" s="260"/>
      <c r="T74" s="262"/>
      <c r="U74" s="262"/>
      <c r="V74" s="262"/>
      <c r="W74" s="263"/>
      <c r="X74" s="264"/>
      <c r="Y74" s="265"/>
      <c r="Z74" s="266"/>
      <c r="AA74" s="266"/>
      <c r="AB74" s="266"/>
      <c r="AC74" s="267"/>
      <c r="AD74" s="268"/>
      <c r="AE74" s="268"/>
      <c r="AF74" s="268"/>
      <c r="AG74" s="268"/>
      <c r="AH74" s="268"/>
      <c r="AI74" s="268"/>
      <c r="AJ74" s="268"/>
      <c r="AK74" s="268"/>
      <c r="AL74" s="268"/>
      <c r="AM74" s="283"/>
      <c r="AN74" s="22" t="str">
        <f>Сор_Анг!F3</f>
        <v>FIS  FREESTYLE  EUROPA  CUP</v>
      </c>
      <c r="AO74" s="283"/>
      <c r="AP74" s="283"/>
      <c r="AQ74" s="283"/>
      <c r="AR74" s="298"/>
      <c r="AS74" s="265"/>
      <c r="AT74" s="283"/>
      <c r="AU74" s="265"/>
      <c r="AV74" s="283"/>
      <c r="AW74" s="283"/>
      <c r="AX74" s="283"/>
      <c r="AY74" s="283"/>
      <c r="AZ74" s="268"/>
      <c r="BA74" s="268"/>
      <c r="BB74" s="268"/>
      <c r="BC74" s="268"/>
      <c r="BD74" s="268"/>
      <c r="BE74" s="268"/>
      <c r="BF74" s="122"/>
      <c r="BG74" s="299"/>
      <c r="BH74" s="292"/>
      <c r="BI74" s="292"/>
      <c r="BJ74" s="292"/>
      <c r="BK74" s="292"/>
      <c r="BL74" s="290"/>
      <c r="BM74" s="290"/>
      <c r="BN74" s="290"/>
      <c r="BO74" s="273"/>
      <c r="BP74" s="300"/>
      <c r="BQ74" s="53"/>
      <c r="BR74" s="53"/>
      <c r="BS74" s="53"/>
      <c r="BT74" s="301"/>
      <c r="BU74" s="2"/>
      <c r="BV74" s="2"/>
      <c r="BW74" s="54"/>
      <c r="BX74" s="54"/>
      <c r="BY74" s="53"/>
      <c r="BZ74" s="53"/>
      <c r="CA74" s="53"/>
      <c r="CB74" s="53"/>
      <c r="CC74" s="302"/>
      <c r="CD74" s="302"/>
      <c r="CE74" s="302"/>
      <c r="CF74" s="302"/>
      <c r="CG74" s="302"/>
      <c r="CH74" s="302"/>
      <c r="CI74" s="303"/>
      <c r="CJ74" s="279"/>
      <c r="CK74" s="280"/>
      <c r="CL74" s="280"/>
      <c r="CM74" s="218"/>
    </row>
    <row r="75" spans="1:91" s="93" customFormat="1" ht="14.1" customHeight="1" x14ac:dyDescent="0.25">
      <c r="A75" s="295"/>
      <c r="B75" s="283"/>
      <c r="C75" s="283"/>
      <c r="D75" s="281"/>
      <c r="E75" s="261"/>
      <c r="F75" s="261"/>
      <c r="G75" s="261"/>
      <c r="H75" s="282"/>
      <c r="I75" s="59" t="str">
        <f>Сор_Р!F4</f>
        <v>ГЛК "Красное Озеро", дер. Васильево, Приозерский р-н, Ленингадская обл., 01 апреля 2022г., 12:00</v>
      </c>
      <c r="J75" s="282"/>
      <c r="K75" s="260"/>
      <c r="L75" s="260"/>
      <c r="M75" s="260"/>
      <c r="N75" s="260"/>
      <c r="P75" s="297"/>
      <c r="Q75" s="260"/>
      <c r="R75" s="262"/>
      <c r="S75" s="260"/>
      <c r="T75" s="262"/>
      <c r="U75" s="262"/>
      <c r="V75" s="262"/>
      <c r="W75" s="263"/>
      <c r="X75" s="264"/>
      <c r="Y75" s="265"/>
      <c r="Z75" s="266"/>
      <c r="AA75" s="266"/>
      <c r="AB75" s="266"/>
      <c r="AC75" s="267"/>
      <c r="AD75" s="268"/>
      <c r="AE75" s="268"/>
      <c r="AF75" s="268"/>
      <c r="AG75" s="268"/>
      <c r="AH75" s="268"/>
      <c r="AI75" s="268"/>
      <c r="AJ75" s="268"/>
      <c r="AK75" s="268"/>
      <c r="AL75" s="268"/>
      <c r="AM75" s="283"/>
      <c r="AN75" s="59" t="str">
        <f>Сор_Анг!F4</f>
        <v>Krasnoe Ozero, Leningrad region, RUS, Date, Time</v>
      </c>
      <c r="AO75" s="283"/>
      <c r="AP75" s="283"/>
      <c r="AQ75" s="283"/>
      <c r="AR75" s="298"/>
      <c r="AS75" s="265"/>
      <c r="AT75" s="283"/>
      <c r="AU75" s="265"/>
      <c r="AV75" s="283"/>
      <c r="AW75" s="283"/>
      <c r="AX75" s="283"/>
      <c r="AY75" s="283"/>
      <c r="AZ75" s="268"/>
      <c r="BA75" s="268"/>
      <c r="BB75" s="268"/>
      <c r="BC75" s="268"/>
      <c r="BD75" s="268"/>
      <c r="BE75" s="268"/>
      <c r="BF75" s="122"/>
      <c r="BG75" s="299"/>
      <c r="BH75" s="292"/>
      <c r="BI75" s="292"/>
      <c r="BJ75" s="292"/>
      <c r="BK75" s="292"/>
      <c r="BL75" s="290"/>
      <c r="BM75" s="290"/>
      <c r="BN75" s="290"/>
      <c r="BO75" s="273"/>
      <c r="BP75" s="300"/>
      <c r="BQ75" s="53"/>
      <c r="BR75" s="53"/>
      <c r="BS75" s="53"/>
      <c r="BT75" s="301"/>
      <c r="BU75" s="2"/>
      <c r="BV75" s="2"/>
      <c r="BW75" s="54"/>
      <c r="BX75" s="54"/>
      <c r="BY75" s="53"/>
      <c r="BZ75" s="53"/>
      <c r="CA75" s="53"/>
      <c r="CB75" s="53"/>
      <c r="CC75" s="302"/>
      <c r="CD75" s="302"/>
      <c r="CE75" s="302"/>
      <c r="CF75" s="302"/>
      <c r="CG75" s="302"/>
      <c r="CH75" s="302"/>
      <c r="CI75" s="303"/>
      <c r="CJ75" s="279"/>
      <c r="CK75" s="280"/>
      <c r="CL75" s="280"/>
      <c r="CM75" s="218"/>
    </row>
    <row r="76" spans="1:91" s="93" customFormat="1" ht="15" customHeight="1" thickBot="1" x14ac:dyDescent="0.3">
      <c r="A76" s="295"/>
      <c r="B76" s="283"/>
      <c r="C76" s="283"/>
      <c r="D76" s="281"/>
      <c r="E76" s="261"/>
      <c r="F76" s="261"/>
      <c r="G76" s="261"/>
      <c r="H76" s="282"/>
      <c r="I76" s="65" t="s">
        <v>1077</v>
      </c>
      <c r="J76" s="282"/>
      <c r="K76" s="260"/>
      <c r="L76" s="260"/>
      <c r="M76" s="260"/>
      <c r="N76" s="260"/>
      <c r="P76" s="297"/>
      <c r="Q76" s="260"/>
      <c r="R76" s="262"/>
      <c r="S76" s="262"/>
      <c r="T76" s="262"/>
      <c r="U76" s="262"/>
      <c r="V76" s="262"/>
      <c r="W76" s="263"/>
      <c r="X76" s="264"/>
      <c r="Y76" s="265"/>
      <c r="Z76" s="266"/>
      <c r="AA76" s="266"/>
      <c r="AB76" s="266"/>
      <c r="AC76" s="267"/>
      <c r="AD76" s="268"/>
      <c r="AE76" s="268"/>
      <c r="AF76" s="268"/>
      <c r="AG76" s="268"/>
      <c r="AH76" s="268"/>
      <c r="AI76" s="268"/>
      <c r="AJ76" s="268"/>
      <c r="AK76" s="268"/>
      <c r="AL76" s="268"/>
      <c r="AM76" s="268"/>
      <c r="AN76" s="304" t="s">
        <v>240</v>
      </c>
      <c r="AO76" s="268"/>
      <c r="AP76" s="268"/>
      <c r="AQ76" s="268"/>
      <c r="AR76" s="268"/>
      <c r="AS76" s="268"/>
      <c r="AT76" s="268"/>
      <c r="AU76" s="268"/>
      <c r="AV76" s="268"/>
      <c r="AW76" s="268"/>
      <c r="AX76" s="268"/>
      <c r="AY76" s="268"/>
      <c r="AZ76" s="268"/>
      <c r="BA76" s="268"/>
      <c r="BB76" s="268"/>
      <c r="BC76" s="268"/>
      <c r="BD76" s="268"/>
      <c r="BE76" s="268"/>
      <c r="BF76" s="122"/>
      <c r="BG76" s="299"/>
      <c r="BH76" s="292"/>
      <c r="BI76" s="292"/>
      <c r="BJ76" s="292"/>
      <c r="BK76" s="292"/>
      <c r="BL76" s="290"/>
      <c r="BM76" s="290"/>
      <c r="BN76" s="290"/>
      <c r="BO76" s="273"/>
      <c r="BP76" s="300"/>
      <c r="BQ76" s="53"/>
      <c r="BR76" s="53"/>
      <c r="BS76" s="53"/>
      <c r="BT76" s="301"/>
      <c r="BU76" s="2"/>
      <c r="BV76" s="2"/>
      <c r="BW76" s="54"/>
      <c r="BX76" s="54"/>
      <c r="BY76" s="53"/>
      <c r="BZ76" s="53"/>
      <c r="CA76" s="53"/>
      <c r="CB76" s="53"/>
      <c r="CC76" s="302"/>
      <c r="CD76" s="302"/>
      <c r="CE76" s="302"/>
      <c r="CF76" s="302"/>
      <c r="CG76" s="302"/>
      <c r="CH76" s="302"/>
      <c r="CI76" s="303"/>
      <c r="CJ76" s="279"/>
      <c r="CK76" s="280"/>
      <c r="CL76" s="280"/>
      <c r="CM76" s="218"/>
    </row>
    <row r="77" spans="1:91" s="72" customFormat="1" ht="14.1" customHeight="1" thickBot="1" x14ac:dyDescent="0.25">
      <c r="A77" s="196" t="s">
        <v>384</v>
      </c>
      <c r="B77" s="197"/>
      <c r="C77" s="197"/>
      <c r="D77" s="198"/>
      <c r="E77" s="197"/>
      <c r="F77" s="197"/>
      <c r="G77" s="197"/>
      <c r="H77" s="198"/>
      <c r="I77" s="198"/>
      <c r="J77" s="198"/>
      <c r="K77" s="642" t="s">
        <v>327</v>
      </c>
      <c r="L77" s="642"/>
      <c r="M77" s="642"/>
      <c r="N77" s="642"/>
      <c r="O77" s="200"/>
      <c r="P77" s="201"/>
      <c r="Q77" s="202"/>
      <c r="R77" s="203" t="s">
        <v>328</v>
      </c>
      <c r="S77" s="203"/>
      <c r="T77" s="204"/>
      <c r="U77" s="205"/>
      <c r="V77" s="634" t="s">
        <v>329</v>
      </c>
      <c r="W77" s="634"/>
      <c r="X77" s="206"/>
      <c r="Y77" s="198"/>
      <c r="Z77" s="207" t="s">
        <v>330</v>
      </c>
      <c r="AA77" s="208" t="s">
        <v>331</v>
      </c>
      <c r="AB77" s="207" t="s">
        <v>331</v>
      </c>
      <c r="AC77" s="209" t="s">
        <v>331</v>
      </c>
      <c r="AD77" s="196" t="s">
        <v>385</v>
      </c>
      <c r="AE77" s="197"/>
      <c r="AF77" s="197"/>
      <c r="AG77" s="198"/>
      <c r="AH77" s="197"/>
      <c r="AI77" s="199"/>
      <c r="AJ77" s="198"/>
      <c r="AK77" s="198"/>
      <c r="AL77" s="198"/>
      <c r="AM77" s="633" t="s">
        <v>333</v>
      </c>
      <c r="AN77" s="633"/>
      <c r="AO77" s="633"/>
      <c r="AP77" s="633"/>
      <c r="AQ77" s="200"/>
      <c r="AR77" s="201"/>
      <c r="AS77" s="202"/>
      <c r="AT77" s="203" t="s">
        <v>334</v>
      </c>
      <c r="AU77" s="203"/>
      <c r="AV77" s="204"/>
      <c r="AW77" s="205"/>
      <c r="AX77" s="634" t="s">
        <v>335</v>
      </c>
      <c r="AY77" s="634"/>
      <c r="AZ77" s="206"/>
      <c r="BA77" s="198"/>
      <c r="BB77" s="207" t="s">
        <v>330</v>
      </c>
      <c r="BC77" s="208" t="s">
        <v>331</v>
      </c>
      <c r="BD77" s="207" t="s">
        <v>331</v>
      </c>
      <c r="BE77" s="209" t="s">
        <v>149</v>
      </c>
      <c r="BF77" s="210" t="s">
        <v>386</v>
      </c>
      <c r="BG77" s="211"/>
      <c r="BH77" s="212"/>
      <c r="BI77" s="211"/>
      <c r="BJ77" s="211"/>
      <c r="BK77" s="211"/>
      <c r="BL77" s="212"/>
      <c r="BM77" s="212"/>
      <c r="BN77" s="212"/>
      <c r="BO77" s="635" t="s">
        <v>329</v>
      </c>
      <c r="BP77" s="635"/>
      <c r="BQ77" s="636" t="s">
        <v>327</v>
      </c>
      <c r="BR77" s="636"/>
      <c r="BS77" s="636"/>
      <c r="BT77" s="636"/>
      <c r="BU77" s="213" t="s">
        <v>337</v>
      </c>
      <c r="BV77" s="213" t="s">
        <v>337</v>
      </c>
      <c r="BW77" s="214" t="s">
        <v>338</v>
      </c>
      <c r="BX77" s="214" t="s">
        <v>338</v>
      </c>
      <c r="BY77" s="637" t="s">
        <v>339</v>
      </c>
      <c r="BZ77" s="637"/>
      <c r="CA77" s="638" t="s">
        <v>340</v>
      </c>
      <c r="CB77" s="638"/>
      <c r="CC77" s="639" t="s">
        <v>339</v>
      </c>
      <c r="CD77" s="639"/>
      <c r="CE77" s="639"/>
      <c r="CF77" s="638" t="s">
        <v>340</v>
      </c>
      <c r="CG77" s="638"/>
      <c r="CH77" s="638"/>
      <c r="CI77" s="215" t="s">
        <v>341</v>
      </c>
      <c r="CJ77" s="216" t="s">
        <v>342</v>
      </c>
      <c r="CK77" s="211" t="s">
        <v>343</v>
      </c>
      <c r="CL77" s="217" t="s">
        <v>330</v>
      </c>
      <c r="CM77" s="218" t="s">
        <v>344</v>
      </c>
    </row>
    <row r="78" spans="1:91" s="72" customFormat="1" ht="14.1" customHeight="1" x14ac:dyDescent="0.2">
      <c r="A78" s="232" t="s">
        <v>345</v>
      </c>
      <c r="B78" s="233" t="s">
        <v>374</v>
      </c>
      <c r="C78" s="233" t="s">
        <v>286</v>
      </c>
      <c r="D78" s="233" t="s">
        <v>287</v>
      </c>
      <c r="E78" s="233" t="s">
        <v>375</v>
      </c>
      <c r="F78" s="233" t="s">
        <v>289</v>
      </c>
      <c r="G78" s="233" t="s">
        <v>348</v>
      </c>
      <c r="H78" s="233" t="s">
        <v>291</v>
      </c>
      <c r="I78" s="233" t="s">
        <v>349</v>
      </c>
      <c r="J78" s="233" t="s">
        <v>350</v>
      </c>
      <c r="K78" s="240" t="s">
        <v>351</v>
      </c>
      <c r="L78" s="202" t="s">
        <v>226</v>
      </c>
      <c r="M78" s="202" t="s">
        <v>352</v>
      </c>
      <c r="N78" s="241" t="s">
        <v>353</v>
      </c>
      <c r="O78" s="200" t="s">
        <v>337</v>
      </c>
      <c r="P78" s="238" t="s">
        <v>354</v>
      </c>
      <c r="Q78" s="641" t="s">
        <v>355</v>
      </c>
      <c r="R78" s="641"/>
      <c r="S78" s="641" t="s">
        <v>356</v>
      </c>
      <c r="T78" s="641"/>
      <c r="U78" s="239" t="s">
        <v>353</v>
      </c>
      <c r="V78" s="240" t="s">
        <v>329</v>
      </c>
      <c r="W78" s="241" t="s">
        <v>378</v>
      </c>
      <c r="X78" s="232" t="s">
        <v>342</v>
      </c>
      <c r="Y78" s="233" t="s">
        <v>357</v>
      </c>
      <c r="Z78" s="242" t="s">
        <v>358</v>
      </c>
      <c r="AA78" s="243" t="s">
        <v>291</v>
      </c>
      <c r="AB78" s="242" t="s">
        <v>292</v>
      </c>
      <c r="AC78" s="244" t="s">
        <v>149</v>
      </c>
      <c r="AD78" s="232" t="s">
        <v>359</v>
      </c>
      <c r="AE78" s="233" t="s">
        <v>279</v>
      </c>
      <c r="AF78" s="233" t="s">
        <v>280</v>
      </c>
      <c r="AG78" s="233" t="s">
        <v>281</v>
      </c>
      <c r="AH78" s="233" t="s">
        <v>282</v>
      </c>
      <c r="AI78" s="234" t="s">
        <v>360</v>
      </c>
      <c r="AJ78" s="233" t="s">
        <v>292</v>
      </c>
      <c r="AK78" s="233" t="s">
        <v>361</v>
      </c>
      <c r="AL78" s="233" t="s">
        <v>290</v>
      </c>
      <c r="AM78" s="235" t="s">
        <v>362</v>
      </c>
      <c r="AN78" s="236" t="s">
        <v>363</v>
      </c>
      <c r="AO78" s="236" t="s">
        <v>364</v>
      </c>
      <c r="AP78" s="237" t="s">
        <v>365</v>
      </c>
      <c r="AQ78" s="200" t="s">
        <v>366</v>
      </c>
      <c r="AR78" s="238" t="s">
        <v>38</v>
      </c>
      <c r="AS78" s="641" t="s">
        <v>367</v>
      </c>
      <c r="AT78" s="641"/>
      <c r="AU78" s="641" t="s">
        <v>368</v>
      </c>
      <c r="AV78" s="641"/>
      <c r="AW78" s="239" t="s">
        <v>365</v>
      </c>
      <c r="AX78" s="240" t="s">
        <v>335</v>
      </c>
      <c r="AY78" s="241" t="s">
        <v>369</v>
      </c>
      <c r="AZ78" s="232" t="s">
        <v>370</v>
      </c>
      <c r="BA78" s="233" t="s">
        <v>357</v>
      </c>
      <c r="BB78" s="242" t="s">
        <v>371</v>
      </c>
      <c r="BC78" s="243" t="s">
        <v>292</v>
      </c>
      <c r="BD78" s="242" t="s">
        <v>372</v>
      </c>
      <c r="BE78" s="244" t="s">
        <v>373</v>
      </c>
      <c r="BF78" s="245" t="s">
        <v>345</v>
      </c>
      <c r="BG78" s="246" t="s">
        <v>374</v>
      </c>
      <c r="BH78" s="246" t="s">
        <v>287</v>
      </c>
      <c r="BI78" s="246" t="s">
        <v>375</v>
      </c>
      <c r="BJ78" s="246" t="s">
        <v>289</v>
      </c>
      <c r="BK78" s="246"/>
      <c r="BL78" s="246" t="s">
        <v>292</v>
      </c>
      <c r="BM78" s="247" t="s">
        <v>361</v>
      </c>
      <c r="BN78" s="246" t="s">
        <v>290</v>
      </c>
      <c r="BO78" s="248" t="s">
        <v>377</v>
      </c>
      <c r="BP78" s="249" t="s">
        <v>378</v>
      </c>
      <c r="BQ78" s="250" t="s">
        <v>351</v>
      </c>
      <c r="BR78" s="250" t="s">
        <v>226</v>
      </c>
      <c r="BS78" s="250" t="s">
        <v>352</v>
      </c>
      <c r="BT78" s="251" t="s">
        <v>353</v>
      </c>
      <c r="BU78" s="252" t="s">
        <v>379</v>
      </c>
      <c r="BV78" s="252" t="s">
        <v>380</v>
      </c>
      <c r="BW78" s="252" t="s">
        <v>379</v>
      </c>
      <c r="BX78" s="252" t="s">
        <v>380</v>
      </c>
      <c r="BY78" s="253" t="s">
        <v>379</v>
      </c>
      <c r="BZ78" s="252" t="s">
        <v>380</v>
      </c>
      <c r="CA78" s="252" t="s">
        <v>379</v>
      </c>
      <c r="CB78" s="254" t="s">
        <v>380</v>
      </c>
      <c r="CC78" s="253" t="s">
        <v>379</v>
      </c>
      <c r="CD78" s="252" t="s">
        <v>380</v>
      </c>
      <c r="CE78" s="254" t="s">
        <v>353</v>
      </c>
      <c r="CF78" s="253" t="s">
        <v>379</v>
      </c>
      <c r="CG78" s="252" t="s">
        <v>380</v>
      </c>
      <c r="CH78" s="254" t="s">
        <v>353</v>
      </c>
      <c r="CI78" s="254" t="s">
        <v>353</v>
      </c>
      <c r="CJ78" s="255" t="s">
        <v>381</v>
      </c>
      <c r="CK78" s="246" t="s">
        <v>382</v>
      </c>
      <c r="CL78" s="256" t="s">
        <v>358</v>
      </c>
      <c r="CM78" s="257" t="s">
        <v>383</v>
      </c>
    </row>
    <row r="79" spans="1:91" s="93" customFormat="1" ht="14.1" customHeight="1" x14ac:dyDescent="0.25">
      <c r="A79" s="305">
        <v>1</v>
      </c>
      <c r="B79" s="306" t="str">
        <f>'Ст.пр.М'!N19</f>
        <v>нн1</v>
      </c>
      <c r="C79" s="306" t="str">
        <f>'Ст.пр.М'!O19</f>
        <v>фис1</v>
      </c>
      <c r="D79" s="306" t="str">
        <f>'Ст.пр.М'!P19</f>
        <v>фамилия1</v>
      </c>
      <c r="E79" s="306" t="str">
        <f>'Ст.пр.М'!Q19</f>
        <v>гр1</v>
      </c>
      <c r="F79" s="306" t="str">
        <f>'Ст.пр.М'!R19</f>
        <v>рз1</v>
      </c>
      <c r="G79" s="306" t="str">
        <f>'Ст.пр.М'!S19</f>
        <v>г1</v>
      </c>
      <c r="H79" s="269" t="str">
        <f>'Ст.пр.М'!T19</f>
        <v>сф1</v>
      </c>
      <c r="I79" s="269" t="str">
        <f>'Ст.пр.М'!U19</f>
        <v>фо1</v>
      </c>
      <c r="J79" s="269" t="str">
        <f>'Ст.пр.М'!V19</f>
        <v>ш1</v>
      </c>
      <c r="K79" s="260">
        <f>BQ79</f>
        <v>13</v>
      </c>
      <c r="L79" s="260">
        <f>BR79</f>
        <v>11</v>
      </c>
      <c r="M79" s="260">
        <f>BS79</f>
        <v>4</v>
      </c>
      <c r="N79" s="260">
        <f>BT79</f>
        <v>28</v>
      </c>
      <c r="O79" s="261" t="str">
        <f>BU79</f>
        <v>nj</v>
      </c>
      <c r="P79" s="262">
        <f>BW79</f>
        <v>0</v>
      </c>
      <c r="Q79" s="260">
        <f>BY79</f>
        <v>0</v>
      </c>
      <c r="R79" s="262">
        <f>CC79+CD79</f>
        <v>0</v>
      </c>
      <c r="S79" s="260">
        <f>CA79</f>
        <v>3</v>
      </c>
      <c r="T79" s="262">
        <f>CF79+CG79</f>
        <v>0</v>
      </c>
      <c r="U79" s="262">
        <f>CI79</f>
        <v>0</v>
      </c>
      <c r="V79" s="262">
        <f>BO79</f>
        <v>19</v>
      </c>
      <c r="W79" s="263">
        <f>BP79</f>
        <v>13.19</v>
      </c>
      <c r="X79" s="264">
        <f>CJ79</f>
        <v>41.19</v>
      </c>
      <c r="Y79" s="283"/>
      <c r="Z79" s="283"/>
      <c r="AA79" s="283"/>
      <c r="AB79" s="283"/>
      <c r="AC79" s="267"/>
      <c r="AD79" s="305">
        <v>1</v>
      </c>
      <c r="AE79" s="269">
        <f>'Ст.пр.М'!B19</f>
        <v>0</v>
      </c>
      <c r="AF79" s="269">
        <f>'Ст.пр.М'!C19</f>
        <v>0</v>
      </c>
      <c r="AG79" s="269">
        <f>'Ст.пр.М'!D19</f>
        <v>0</v>
      </c>
      <c r="AH79" s="269">
        <f>'Ст.пр.М'!E19</f>
        <v>0</v>
      </c>
      <c r="AI79" s="269">
        <f>'Ст.пр.М'!F19</f>
        <v>0</v>
      </c>
      <c r="AJ79" s="267"/>
      <c r="AK79" s="267"/>
      <c r="AL79" s="267"/>
      <c r="AM79" s="265">
        <f>BQ79</f>
        <v>13</v>
      </c>
      <c r="AN79" s="265">
        <f>BR79</f>
        <v>11</v>
      </c>
      <c r="AO79" s="265">
        <f>BS79</f>
        <v>4</v>
      </c>
      <c r="AP79" s="265">
        <f>BT79</f>
        <v>28</v>
      </c>
      <c r="AQ79" s="266" t="str">
        <f>BU79</f>
        <v>nj</v>
      </c>
      <c r="AR79" s="263">
        <f>BW79</f>
        <v>0</v>
      </c>
      <c r="AS79" s="265">
        <f>BY79</f>
        <v>0</v>
      </c>
      <c r="AT79" s="263">
        <f>CE79</f>
        <v>0</v>
      </c>
      <c r="AU79" s="265">
        <f>CA79</f>
        <v>3</v>
      </c>
      <c r="AV79" s="263">
        <f>CH79</f>
        <v>0</v>
      </c>
      <c r="AW79" s="263">
        <f>CI79</f>
        <v>0</v>
      </c>
      <c r="AX79" s="263">
        <f>BO79</f>
        <v>19</v>
      </c>
      <c r="AY79" s="263">
        <f>BP79</f>
        <v>13.19</v>
      </c>
      <c r="AZ79" s="263">
        <f>CJ79</f>
        <v>41.19</v>
      </c>
      <c r="BA79" s="283"/>
      <c r="BB79" s="267"/>
      <c r="BC79" s="267"/>
      <c r="BD79" s="267"/>
      <c r="BE79" s="263"/>
      <c r="BF79" s="122">
        <v>1</v>
      </c>
      <c r="BG79" s="269" t="str">
        <f>'Ст.пр.М'!N19</f>
        <v>нн1</v>
      </c>
      <c r="BH79" s="269" t="str">
        <f>'Ст.пр.М'!P19</f>
        <v>фамилия1</v>
      </c>
      <c r="BI79" s="269" t="str">
        <f>'Ст.пр.М'!Q19</f>
        <v>гр1</v>
      </c>
      <c r="BJ79" s="269" t="str">
        <f>'Ст.пр.М'!R19</f>
        <v>рз1</v>
      </c>
      <c r="BK79" s="270"/>
      <c r="BL79" s="272"/>
      <c r="BM79" s="272"/>
      <c r="BN79" s="272"/>
      <c r="BO79" s="273">
        <v>19</v>
      </c>
      <c r="BP79" s="274">
        <f>INT((IF(48-(32*BO79/$U$10)&lt;0,0,(IF(48-(32*BO79/$U$10)&lt;=20,48-(32*BO79/$U$10),20))))*100)/100</f>
        <v>13.19</v>
      </c>
      <c r="BQ79" s="562">
        <v>13</v>
      </c>
      <c r="BR79" s="562">
        <v>11</v>
      </c>
      <c r="BS79" s="562">
        <v>4</v>
      </c>
      <c r="BT79" s="275">
        <f xml:space="preserve"> IF(SUM(BQ79:BS79)&lt;SUM(BQ80:BS80),0.3,(SUM(BQ79:BS79)-SUM(BQ80:BS80)))</f>
        <v>28</v>
      </c>
      <c r="BU79" s="77" t="s">
        <v>4</v>
      </c>
      <c r="BV79" s="77" t="s">
        <v>4</v>
      </c>
      <c r="BW79" s="276">
        <f>IF(TYPE(FIND("P",BU79))=16,VLOOKUP(BU79:BU79,KT!A:C,3,FALSE),VLOOKUP(BU79:BU79,KT!H:J,3,FALSE))</f>
        <v>0</v>
      </c>
      <c r="BX79" s="276">
        <f>IF(TYPE(FIND("P",BV79))=16,VLOOKUP(BV79:BV79,KT!A:C,3,FALSE),VLOOKUP(BV79:BV79,KT!H:J,3,FALSE))</f>
        <v>0</v>
      </c>
      <c r="BY79" s="562"/>
      <c r="BZ79" s="562">
        <v>3</v>
      </c>
      <c r="CA79" s="562">
        <v>3</v>
      </c>
      <c r="CB79" s="562">
        <v>2</v>
      </c>
      <c r="CC79" s="277">
        <f>INT((IF((BY79*BW79)&gt;10,10,(BY79*BW79)))*100)/100</f>
        <v>0</v>
      </c>
      <c r="CD79" s="277">
        <f>INT((IF((BZ79*BX79)&gt;10,10,(BZ79*BX79)))*100)/100</f>
        <v>0</v>
      </c>
      <c r="CE79" s="277">
        <f>INT((CC79+CD79)*100)/100</f>
        <v>0</v>
      </c>
      <c r="CF79" s="277">
        <f>INT((IF((BW79*CA79)&gt;10,10,(BW79*CA79)))*100)/100</f>
        <v>0</v>
      </c>
      <c r="CG79" s="277">
        <f>INT((IF((BX79*CB79)&gt;10,10,(BX79*CB79)))*100)/100</f>
        <v>0</v>
      </c>
      <c r="CH79" s="277">
        <f>INT((CF79+CG79)*100)/100</f>
        <v>0</v>
      </c>
      <c r="CI79" s="278">
        <f>INT((CE79+CH79)/2*100)/100</f>
        <v>0</v>
      </c>
      <c r="CJ79" s="279">
        <f>SUM(BP79+BT79+CI79)</f>
        <v>41.19</v>
      </c>
      <c r="CK79" s="280"/>
      <c r="CL79" s="280"/>
      <c r="CM79" s="218">
        <f>RANK(CJ79,$CJ$79:$CJ$197)</f>
        <v>3</v>
      </c>
    </row>
    <row r="80" spans="1:91" s="93" customFormat="1" ht="14.1" customHeight="1" x14ac:dyDescent="0.25">
      <c r="A80" s="305"/>
      <c r="B80" s="307"/>
      <c r="C80" s="307"/>
      <c r="D80" s="308"/>
      <c r="E80" s="307"/>
      <c r="F80" s="307"/>
      <c r="G80" s="309"/>
      <c r="H80" s="310"/>
      <c r="I80" s="310"/>
      <c r="J80" s="310"/>
      <c r="K80" s="260">
        <f t="shared" ref="K80:K98" si="4">BQ80</f>
        <v>0</v>
      </c>
      <c r="L80" s="260">
        <f t="shared" ref="L80:L98" si="5">BR80</f>
        <v>0</v>
      </c>
      <c r="M80" s="260">
        <f t="shared" ref="M80:M98" si="6">BS80</f>
        <v>0</v>
      </c>
      <c r="N80" s="260"/>
      <c r="O80" s="261" t="str">
        <f>BV79</f>
        <v>nj</v>
      </c>
      <c r="P80" s="262">
        <f>BX79</f>
        <v>0</v>
      </c>
      <c r="Q80" s="260">
        <f>BZ79</f>
        <v>3</v>
      </c>
      <c r="R80" s="262"/>
      <c r="S80" s="260">
        <f>CB79</f>
        <v>2</v>
      </c>
      <c r="T80" s="262"/>
      <c r="U80" s="262"/>
      <c r="V80" s="262"/>
      <c r="W80" s="263"/>
      <c r="X80" s="264"/>
      <c r="Y80" s="265"/>
      <c r="Z80" s="283"/>
      <c r="AA80" s="283"/>
      <c r="AB80" s="283"/>
      <c r="AC80" s="267"/>
      <c r="AD80" s="305"/>
      <c r="AE80" s="284"/>
      <c r="AF80" s="284"/>
      <c r="AG80" s="284"/>
      <c r="AH80" s="284"/>
      <c r="AI80" s="284"/>
      <c r="AJ80" s="267"/>
      <c r="AK80" s="267"/>
      <c r="AL80" s="267"/>
      <c r="AM80" s="283"/>
      <c r="AN80" s="283"/>
      <c r="AO80" s="283"/>
      <c r="AP80" s="283"/>
      <c r="AQ80" s="266" t="str">
        <f>BV79</f>
        <v>nj</v>
      </c>
      <c r="AR80" s="263">
        <f>BX79</f>
        <v>0</v>
      </c>
      <c r="AS80" s="265">
        <f>BZ79</f>
        <v>3</v>
      </c>
      <c r="AT80" s="283"/>
      <c r="AU80" s="265">
        <f>CB79</f>
        <v>2</v>
      </c>
      <c r="AV80" s="283"/>
      <c r="AW80" s="283"/>
      <c r="AX80" s="263"/>
      <c r="AY80" s="263"/>
      <c r="AZ80" s="263"/>
      <c r="BA80" s="283"/>
      <c r="BB80" s="267"/>
      <c r="BC80" s="267"/>
      <c r="BD80" s="267"/>
      <c r="BE80" s="263"/>
      <c r="BF80" s="122"/>
      <c r="BG80" s="284"/>
      <c r="BH80" s="308"/>
      <c r="BI80" s="311"/>
      <c r="BK80" s="270"/>
      <c r="BL80" s="272"/>
      <c r="BM80" s="272"/>
      <c r="BN80" s="272"/>
      <c r="BO80" s="273"/>
      <c r="BP80" s="274"/>
      <c r="BQ80" s="562"/>
      <c r="BR80" s="562"/>
      <c r="BS80" s="562"/>
      <c r="BT80" s="275"/>
      <c r="BU80" s="77"/>
      <c r="BV80" s="77"/>
      <c r="BW80" s="276"/>
      <c r="BX80" s="276"/>
      <c r="BY80" s="53"/>
      <c r="BZ80" s="53"/>
      <c r="CA80" s="53"/>
      <c r="CB80" s="53"/>
      <c r="CC80" s="277"/>
      <c r="CD80" s="277"/>
      <c r="CE80" s="277"/>
      <c r="CF80" s="277"/>
      <c r="CG80" s="277"/>
      <c r="CH80" s="277"/>
      <c r="CI80" s="278"/>
      <c r="CJ80" s="279"/>
      <c r="CK80" s="280"/>
      <c r="CL80" s="280"/>
      <c r="CM80" s="218">
        <f>CM79</f>
        <v>3</v>
      </c>
    </row>
    <row r="81" spans="1:92" s="93" customFormat="1" ht="14.1" customHeight="1" x14ac:dyDescent="0.25">
      <c r="A81" s="305">
        <v>2</v>
      </c>
      <c r="B81" s="306" t="str">
        <f>'Ст.пр.М'!N20</f>
        <v>нн2</v>
      </c>
      <c r="C81" s="306" t="str">
        <f>'Ст.пр.М'!O20</f>
        <v>фис2</v>
      </c>
      <c r="D81" s="306" t="str">
        <f>'Ст.пр.М'!P20</f>
        <v>фамилия2</v>
      </c>
      <c r="E81" s="306" t="str">
        <f>'Ст.пр.М'!Q20</f>
        <v>гр2</v>
      </c>
      <c r="F81" s="306" t="str">
        <f>'Ст.пр.М'!R20</f>
        <v>рз2</v>
      </c>
      <c r="G81" s="306" t="str">
        <f>'Ст.пр.М'!S20</f>
        <v>г2</v>
      </c>
      <c r="H81" s="269" t="str">
        <f>'Ст.пр.М'!T20</f>
        <v>сф2</v>
      </c>
      <c r="I81" s="269" t="str">
        <f>'Ст.пр.М'!U20</f>
        <v>фо2</v>
      </c>
      <c r="J81" s="269" t="str">
        <f>'Ст.пр.М'!V20</f>
        <v>ш2</v>
      </c>
      <c r="K81" s="260">
        <f>BQ81</f>
        <v>23</v>
      </c>
      <c r="L81" s="260">
        <f t="shared" si="5"/>
        <v>3</v>
      </c>
      <c r="M81" s="260">
        <f t="shared" si="6"/>
        <v>3</v>
      </c>
      <c r="N81" s="260">
        <f>BT81</f>
        <v>29</v>
      </c>
      <c r="O81" s="261" t="str">
        <f>BU81</f>
        <v>nj</v>
      </c>
      <c r="P81" s="262">
        <f>BW81</f>
        <v>0</v>
      </c>
      <c r="Q81" s="260">
        <f>BY81</f>
        <v>0</v>
      </c>
      <c r="R81" s="262">
        <f>CC81+CD81</f>
        <v>0</v>
      </c>
      <c r="S81" s="260">
        <f>CA81</f>
        <v>0</v>
      </c>
      <c r="T81" s="262">
        <f>CF81+CG81</f>
        <v>0</v>
      </c>
      <c r="U81" s="262">
        <f>CI81</f>
        <v>0</v>
      </c>
      <c r="V81" s="262">
        <f>BO81</f>
        <v>20</v>
      </c>
      <c r="W81" s="263">
        <f>BP81</f>
        <v>11.36</v>
      </c>
      <c r="X81" s="264">
        <f>CJ81</f>
        <v>40.36</v>
      </c>
      <c r="Y81" s="265"/>
      <c r="Z81" s="283"/>
      <c r="AA81" s="283"/>
      <c r="AB81" s="283"/>
      <c r="AC81" s="267"/>
      <c r="AD81" s="305">
        <v>2</v>
      </c>
      <c r="AE81" s="269">
        <f>'Ст.пр.М'!B20</f>
        <v>0</v>
      </c>
      <c r="AF81" s="269">
        <f>'Ст.пр.М'!C20</f>
        <v>0</v>
      </c>
      <c r="AG81" s="269">
        <f>'Ст.пр.М'!D20</f>
        <v>0</v>
      </c>
      <c r="AH81" s="269">
        <f>'Ст.пр.М'!E20</f>
        <v>0</v>
      </c>
      <c r="AI81" s="269">
        <f>'Ст.пр.М'!F20</f>
        <v>0</v>
      </c>
      <c r="AJ81" s="267"/>
      <c r="AK81" s="267"/>
      <c r="AL81" s="267"/>
      <c r="AM81" s="265">
        <f>BQ81</f>
        <v>23</v>
      </c>
      <c r="AN81" s="265">
        <f>BR81</f>
        <v>3</v>
      </c>
      <c r="AO81" s="265">
        <f>BS81</f>
        <v>3</v>
      </c>
      <c r="AP81" s="265">
        <f>BT81</f>
        <v>29</v>
      </c>
      <c r="AQ81" s="266" t="str">
        <f>BU81</f>
        <v>nj</v>
      </c>
      <c r="AR81" s="263">
        <f>BW81</f>
        <v>0</v>
      </c>
      <c r="AS81" s="265">
        <f>BY81</f>
        <v>0</v>
      </c>
      <c r="AT81" s="263">
        <f>CE81</f>
        <v>0</v>
      </c>
      <c r="AU81" s="265">
        <f>CA81</f>
        <v>0</v>
      </c>
      <c r="AV81" s="263">
        <f>CH81</f>
        <v>0</v>
      </c>
      <c r="AW81" s="263">
        <f>CI81</f>
        <v>0</v>
      </c>
      <c r="AX81" s="263">
        <f>BO81</f>
        <v>20</v>
      </c>
      <c r="AY81" s="263">
        <f>BP81</f>
        <v>11.36</v>
      </c>
      <c r="AZ81" s="263">
        <f>CJ81</f>
        <v>40.36</v>
      </c>
      <c r="BA81" s="283"/>
      <c r="BB81" s="267"/>
      <c r="BC81" s="267"/>
      <c r="BD81" s="267"/>
      <c r="BE81" s="263"/>
      <c r="BF81" s="122">
        <v>2</v>
      </c>
      <c r="BG81" s="269" t="str">
        <f>'Ст.пр.М'!N20</f>
        <v>нн2</v>
      </c>
      <c r="BH81" s="269" t="str">
        <f>'Ст.пр.М'!P20</f>
        <v>фамилия2</v>
      </c>
      <c r="BI81" s="269" t="str">
        <f>'Ст.пр.М'!Q20</f>
        <v>гр2</v>
      </c>
      <c r="BJ81" s="269" t="str">
        <f>'Ст.пр.М'!R20</f>
        <v>рз2</v>
      </c>
      <c r="BK81" s="288"/>
      <c r="BL81" s="272"/>
      <c r="BM81" s="272"/>
      <c r="BN81" s="272"/>
      <c r="BO81" s="273">
        <v>20</v>
      </c>
      <c r="BP81" s="274">
        <f>INT((IF(48-(32*BO81/$U$10)&lt;0,0,(IF(48-(32*BO81/$U$10)&lt;=20,48-(32*BO81/$U$10),20))))*100)/100</f>
        <v>11.36</v>
      </c>
      <c r="BQ81" s="563">
        <v>23</v>
      </c>
      <c r="BR81" s="563">
        <v>3</v>
      </c>
      <c r="BS81" s="563">
        <v>3</v>
      </c>
      <c r="BT81" s="275">
        <f xml:space="preserve"> IF(SUM(BQ81:BS81)&lt;SUM(BQ82:BS82),0.3,(SUM(BQ81:BS81)-SUM(BQ82:BS82)))</f>
        <v>29</v>
      </c>
      <c r="BU81" s="77" t="s">
        <v>4</v>
      </c>
      <c r="BV81" s="77" t="s">
        <v>4</v>
      </c>
      <c r="BW81" s="276">
        <f>IF(TYPE(FIND("P",BU81))=16,VLOOKUP(BU81:BU81,KT!A:C,3,FALSE),VLOOKUP(BU81:BU81,KT!H:J,3,FALSE))</f>
        <v>0</v>
      </c>
      <c r="BX81" s="276">
        <f>IF(TYPE(FIND("P",BV81))=16,VLOOKUP(BV81:BV81,KT!A:C,3,FALSE),VLOOKUP(BV81:BV81,KT!H:J,3,FALSE))</f>
        <v>0</v>
      </c>
      <c r="BY81" s="563"/>
      <c r="BZ81" s="563"/>
      <c r="CA81" s="563"/>
      <c r="CB81" s="563"/>
      <c r="CC81" s="277">
        <f>INT((IF((BY81*BW81)&gt;10,10,(BY81*BW81)))*100)/100</f>
        <v>0</v>
      </c>
      <c r="CD81" s="277">
        <f>INT((IF((BZ81*BX81)&gt;10,10,(BZ81*BX81)))*100)/100</f>
        <v>0</v>
      </c>
      <c r="CE81" s="277">
        <f>INT((CC81+CD81)*100)/100</f>
        <v>0</v>
      </c>
      <c r="CF81" s="277">
        <f>INT((IF((BW81*CA81)&gt;10,10,(BW81*CA81)))*100)/100</f>
        <v>0</v>
      </c>
      <c r="CG81" s="277">
        <f>INT((IF((BX81*CB81)&gt;10,10,(BX81*CB81)))*100)/100</f>
        <v>0</v>
      </c>
      <c r="CH81" s="277">
        <f>INT((CF81+CG81)*100)/100</f>
        <v>0</v>
      </c>
      <c r="CI81" s="278">
        <f>INT((CE81+CH81)/2*100)/100</f>
        <v>0</v>
      </c>
      <c r="CJ81" s="279">
        <f>SUM(BP81+BT81+CI81)</f>
        <v>40.36</v>
      </c>
      <c r="CK81" s="280"/>
      <c r="CL81" s="280"/>
      <c r="CM81" s="218">
        <f>RANK(CJ81,$CJ$79:$CJ$197)</f>
        <v>4</v>
      </c>
      <c r="CN81" s="93" t="s">
        <v>10</v>
      </c>
    </row>
    <row r="82" spans="1:92" s="93" customFormat="1" ht="14.1" customHeight="1" x14ac:dyDescent="0.25">
      <c r="A82" s="305"/>
      <c r="B82" s="307"/>
      <c r="C82" s="307"/>
      <c r="D82" s="307"/>
      <c r="E82" s="307"/>
      <c r="F82" s="307"/>
      <c r="G82" s="309"/>
      <c r="H82" s="310"/>
      <c r="I82" s="310"/>
      <c r="J82" s="310"/>
      <c r="K82" s="260">
        <f t="shared" si="4"/>
        <v>0</v>
      </c>
      <c r="L82" s="260">
        <f t="shared" si="5"/>
        <v>0</v>
      </c>
      <c r="M82" s="260">
        <f t="shared" si="6"/>
        <v>0</v>
      </c>
      <c r="N82" s="260"/>
      <c r="O82" s="261" t="str">
        <f>BV81</f>
        <v>nj</v>
      </c>
      <c r="P82" s="262">
        <f>BX81</f>
        <v>0</v>
      </c>
      <c r="Q82" s="260">
        <f>BZ81</f>
        <v>0</v>
      </c>
      <c r="R82" s="262"/>
      <c r="S82" s="260">
        <f>CB81</f>
        <v>0</v>
      </c>
      <c r="T82" s="262"/>
      <c r="U82" s="262"/>
      <c r="V82" s="262"/>
      <c r="W82" s="263"/>
      <c r="X82" s="264"/>
      <c r="Y82" s="265"/>
      <c r="Z82" s="283"/>
      <c r="AA82" s="283"/>
      <c r="AB82" s="283"/>
      <c r="AC82" s="267"/>
      <c r="AD82" s="305"/>
      <c r="AE82" s="284"/>
      <c r="AF82" s="284"/>
      <c r="AG82" s="284"/>
      <c r="AH82" s="284"/>
      <c r="AI82" s="284"/>
      <c r="AJ82" s="267"/>
      <c r="AK82" s="267"/>
      <c r="AL82" s="267"/>
      <c r="AM82" s="283"/>
      <c r="AN82" s="283"/>
      <c r="AO82" s="283"/>
      <c r="AP82" s="283"/>
      <c r="AQ82" s="266" t="str">
        <f>BV81</f>
        <v>nj</v>
      </c>
      <c r="AR82" s="263">
        <f>BX81</f>
        <v>0</v>
      </c>
      <c r="AS82" s="265">
        <f>BZ81</f>
        <v>0</v>
      </c>
      <c r="AT82" s="283"/>
      <c r="AU82" s="265">
        <f>CB81</f>
        <v>0</v>
      </c>
      <c r="AV82" s="283"/>
      <c r="AW82" s="283"/>
      <c r="AX82" s="263"/>
      <c r="AY82" s="263"/>
      <c r="AZ82" s="263"/>
      <c r="BA82" s="283"/>
      <c r="BB82" s="267"/>
      <c r="BC82" s="267"/>
      <c r="BD82" s="267"/>
      <c r="BE82" s="263"/>
      <c r="BF82" s="122"/>
      <c r="BG82" s="284"/>
      <c r="BH82" s="312"/>
      <c r="BI82" s="311"/>
      <c r="BK82" s="288"/>
      <c r="BL82" s="272"/>
      <c r="BM82" s="272"/>
      <c r="BN82" s="272"/>
      <c r="BO82" s="273"/>
      <c r="BP82" s="274"/>
      <c r="BQ82" s="563"/>
      <c r="BR82" s="563"/>
      <c r="BS82" s="563"/>
      <c r="BT82" s="275"/>
      <c r="BU82" s="77"/>
      <c r="BV82" s="77"/>
      <c r="BW82" s="276"/>
      <c r="BX82" s="276"/>
      <c r="BY82" s="53"/>
      <c r="BZ82" s="53"/>
      <c r="CA82" s="53"/>
      <c r="CB82" s="53"/>
      <c r="CC82" s="277"/>
      <c r="CD82" s="277"/>
      <c r="CE82" s="277"/>
      <c r="CF82" s="277"/>
      <c r="CG82" s="277"/>
      <c r="CH82" s="277"/>
      <c r="CI82" s="278"/>
      <c r="CJ82" s="279"/>
      <c r="CK82" s="280"/>
      <c r="CL82" s="280"/>
      <c r="CM82" s="218">
        <f>CM81</f>
        <v>4</v>
      </c>
    </row>
    <row r="83" spans="1:92" s="72" customFormat="1" ht="14.1" customHeight="1" x14ac:dyDescent="0.25">
      <c r="A83" s="305">
        <v>3</v>
      </c>
      <c r="B83" s="306" t="str">
        <f>'Ст.пр.М'!N21</f>
        <v>нн3</v>
      </c>
      <c r="C83" s="306" t="str">
        <f>'Ст.пр.М'!O21</f>
        <v>фис3</v>
      </c>
      <c r="D83" s="306" t="str">
        <f>'Ст.пр.М'!P21</f>
        <v>фамилия3</v>
      </c>
      <c r="E83" s="306" t="str">
        <f>'Ст.пр.М'!Q21</f>
        <v>гр3</v>
      </c>
      <c r="F83" s="306" t="str">
        <f>'Ст.пр.М'!R21</f>
        <v>рз3</v>
      </c>
      <c r="G83" s="306" t="str">
        <f>'Ст.пр.М'!S21</f>
        <v>г3</v>
      </c>
      <c r="H83" s="269" t="str">
        <f>'Ст.пр.М'!T21</f>
        <v>сф3</v>
      </c>
      <c r="I83" s="269" t="str">
        <f>'Ст.пр.М'!U21</f>
        <v>фо3</v>
      </c>
      <c r="J83" s="269" t="str">
        <f>'Ст.пр.М'!V21</f>
        <v>ш3</v>
      </c>
      <c r="K83" s="260">
        <f t="shared" si="4"/>
        <v>6</v>
      </c>
      <c r="L83" s="260">
        <f t="shared" si="5"/>
        <v>30</v>
      </c>
      <c r="M83" s="260">
        <f t="shared" si="6"/>
        <v>20</v>
      </c>
      <c r="N83" s="260">
        <f>BT83</f>
        <v>56</v>
      </c>
      <c r="O83" s="261" t="str">
        <f>BU83</f>
        <v>nj</v>
      </c>
      <c r="P83" s="262">
        <f>BW83</f>
        <v>0</v>
      </c>
      <c r="Q83" s="260">
        <f>BY83</f>
        <v>0</v>
      </c>
      <c r="R83" s="262">
        <f>CC83+CD83</f>
        <v>0</v>
      </c>
      <c r="S83" s="260">
        <f>CA83</f>
        <v>0</v>
      </c>
      <c r="T83" s="262">
        <f>CF83+CG83</f>
        <v>0</v>
      </c>
      <c r="U83" s="262">
        <f>CI83</f>
        <v>0</v>
      </c>
      <c r="V83" s="262">
        <f>BO83</f>
        <v>18</v>
      </c>
      <c r="W83" s="263">
        <f>BP83</f>
        <v>15.02</v>
      </c>
      <c r="X83" s="264">
        <f>CJ83</f>
        <v>71.02</v>
      </c>
      <c r="Y83" s="265"/>
      <c r="Z83" s="266"/>
      <c r="AA83" s="266"/>
      <c r="AB83" s="266"/>
      <c r="AC83" s="291"/>
      <c r="AD83" s="305">
        <v>3</v>
      </c>
      <c r="AE83" s="269">
        <f>'Ст.пр.М'!B21</f>
        <v>0</v>
      </c>
      <c r="AF83" s="269">
        <f>'Ст.пр.М'!C21</f>
        <v>0</v>
      </c>
      <c r="AG83" s="269">
        <f>'Ст.пр.М'!D21</f>
        <v>0</v>
      </c>
      <c r="AH83" s="269">
        <f>'Ст.пр.М'!E21</f>
        <v>0</v>
      </c>
      <c r="AI83" s="269">
        <f>'Ст.пр.М'!F21</f>
        <v>0</v>
      </c>
      <c r="AJ83" s="291"/>
      <c r="AK83" s="291"/>
      <c r="AL83" s="291"/>
      <c r="AM83" s="265">
        <f>BQ83</f>
        <v>6</v>
      </c>
      <c r="AN83" s="265">
        <f>BR83</f>
        <v>30</v>
      </c>
      <c r="AO83" s="265">
        <f>BS83</f>
        <v>20</v>
      </c>
      <c r="AP83" s="265">
        <f>BT83</f>
        <v>56</v>
      </c>
      <c r="AQ83" s="266" t="str">
        <f>BU83</f>
        <v>nj</v>
      </c>
      <c r="AR83" s="263">
        <f>BW83</f>
        <v>0</v>
      </c>
      <c r="AS83" s="265">
        <f>BY83</f>
        <v>0</v>
      </c>
      <c r="AT83" s="263">
        <f>CE83</f>
        <v>0</v>
      </c>
      <c r="AU83" s="265">
        <f>CA83</f>
        <v>0</v>
      </c>
      <c r="AV83" s="263">
        <f>CH83</f>
        <v>0</v>
      </c>
      <c r="AW83" s="263">
        <f>CI83</f>
        <v>0</v>
      </c>
      <c r="AX83" s="263">
        <f>BO83</f>
        <v>18</v>
      </c>
      <c r="AY83" s="263">
        <f>BP83</f>
        <v>15.02</v>
      </c>
      <c r="AZ83" s="263">
        <f>CJ83</f>
        <v>71.02</v>
      </c>
      <c r="BA83" s="266"/>
      <c r="BB83" s="291"/>
      <c r="BC83" s="291"/>
      <c r="BD83" s="291"/>
      <c r="BE83" s="263"/>
      <c r="BF83" s="122">
        <v>3</v>
      </c>
      <c r="BG83" s="269" t="str">
        <f>'Ст.пр.М'!N21</f>
        <v>нн3</v>
      </c>
      <c r="BH83" s="269" t="str">
        <f>'Ст.пр.М'!P21</f>
        <v>фамилия3</v>
      </c>
      <c r="BI83" s="269" t="str">
        <f>'Ст.пр.М'!Q21</f>
        <v>гр3</v>
      </c>
      <c r="BJ83" s="269" t="str">
        <f>'Ст.пр.М'!R21</f>
        <v>рз3</v>
      </c>
      <c r="BK83" s="288"/>
      <c r="BL83" s="272"/>
      <c r="BM83" s="272"/>
      <c r="BN83" s="272"/>
      <c r="BO83" s="273">
        <v>18</v>
      </c>
      <c r="BP83" s="274">
        <f>INT((IF(48-(32*BO83/$U$10)&lt;0,0,(IF(48-(32*BO83/$U$10)&lt;=20,48-(32*BO83/$U$10),20))))*100)/100</f>
        <v>15.02</v>
      </c>
      <c r="BQ83" s="562">
        <v>6</v>
      </c>
      <c r="BR83" s="562">
        <v>30</v>
      </c>
      <c r="BS83" s="562">
        <v>20</v>
      </c>
      <c r="BT83" s="275">
        <f xml:space="preserve"> IF(SUM(BQ83:BS83)&lt;SUM(BQ84:BS84),0.3,(SUM(BQ83:BS83)-SUM(BQ84:BS84)))</f>
        <v>56</v>
      </c>
      <c r="BU83" s="77" t="s">
        <v>4</v>
      </c>
      <c r="BV83" s="77" t="s">
        <v>4</v>
      </c>
      <c r="BW83" s="276">
        <f>IF(TYPE(FIND("P",BU83))=16,VLOOKUP(BU83:BU83,KT!A:C,3,FALSE),VLOOKUP(BU83:BU83,KT!H:J,3,FALSE))</f>
        <v>0</v>
      </c>
      <c r="BX83" s="276">
        <f>IF(TYPE(FIND("P",BV83))=16,VLOOKUP(BV83:BV83,KT!A:C,3,FALSE),VLOOKUP(BV83:BV83,KT!H:J,3,FALSE))</f>
        <v>0</v>
      </c>
      <c r="BY83" s="562"/>
      <c r="BZ83" s="562"/>
      <c r="CA83" s="562"/>
      <c r="CB83" s="562"/>
      <c r="CC83" s="277">
        <f>INT((IF((BY83*BW83)&gt;10,10,(BY83*BW83)))*100)/100</f>
        <v>0</v>
      </c>
      <c r="CD83" s="277">
        <f>INT((IF((BZ83*BX83)&gt;10,10,(BZ83*BX83)))*100)/100</f>
        <v>0</v>
      </c>
      <c r="CE83" s="277">
        <f>INT((CC83+CD83)*100)/100</f>
        <v>0</v>
      </c>
      <c r="CF83" s="277">
        <f>INT((IF((BW83*CA83)&gt;10,10,(BW83*CA83)))*100)/100</f>
        <v>0</v>
      </c>
      <c r="CG83" s="277">
        <f>INT((IF((BX83*CB83)&gt;10,10,(BX83*CB83)))*100)/100</f>
        <v>0</v>
      </c>
      <c r="CH83" s="277">
        <f>INT((CF83+CG83)*100)/100</f>
        <v>0</v>
      </c>
      <c r="CI83" s="278">
        <f>INT((CE83+CH83)/2*100)/100</f>
        <v>0</v>
      </c>
      <c r="CJ83" s="279">
        <f>SUM(BP83+BT83+CI83)</f>
        <v>71.02</v>
      </c>
      <c r="CK83" s="280"/>
      <c r="CL83" s="280"/>
      <c r="CM83" s="218">
        <f>RANK(CJ83,$CJ$79:$CJ$197)</f>
        <v>1</v>
      </c>
    </row>
    <row r="84" spans="1:92" s="72" customFormat="1" ht="14.1" customHeight="1" x14ac:dyDescent="0.25">
      <c r="A84" s="305"/>
      <c r="B84" s="307"/>
      <c r="C84" s="307"/>
      <c r="D84" s="308"/>
      <c r="E84" s="307"/>
      <c r="F84" s="313"/>
      <c r="G84" s="309"/>
      <c r="H84" s="310"/>
      <c r="I84" s="310"/>
      <c r="J84" s="310"/>
      <c r="K84" s="260">
        <f t="shared" si="4"/>
        <v>0</v>
      </c>
      <c r="L84" s="260">
        <f t="shared" si="5"/>
        <v>0</v>
      </c>
      <c r="M84" s="260">
        <f t="shared" si="6"/>
        <v>0</v>
      </c>
      <c r="N84" s="260"/>
      <c r="O84" s="261" t="str">
        <f>BV83</f>
        <v>nj</v>
      </c>
      <c r="P84" s="262">
        <f>BX83</f>
        <v>0</v>
      </c>
      <c r="Q84" s="260">
        <f>BZ83</f>
        <v>0</v>
      </c>
      <c r="R84" s="262"/>
      <c r="S84" s="260">
        <f>CB83</f>
        <v>0</v>
      </c>
      <c r="T84" s="262"/>
      <c r="U84" s="262"/>
      <c r="V84" s="262"/>
      <c r="W84" s="263"/>
      <c r="X84" s="264"/>
      <c r="Y84" s="265"/>
      <c r="Z84" s="266"/>
      <c r="AA84" s="266"/>
      <c r="AB84" s="266"/>
      <c r="AC84" s="291"/>
      <c r="AD84" s="305"/>
      <c r="AE84" s="284"/>
      <c r="AF84" s="284"/>
      <c r="AG84" s="284"/>
      <c r="AH84" s="284"/>
      <c r="AI84" s="284"/>
      <c r="AJ84" s="291"/>
      <c r="AK84" s="291"/>
      <c r="AL84" s="291"/>
      <c r="AM84" s="283"/>
      <c r="AN84" s="283"/>
      <c r="AO84" s="283"/>
      <c r="AP84" s="283"/>
      <c r="AQ84" s="266" t="str">
        <f>BV83</f>
        <v>nj</v>
      </c>
      <c r="AR84" s="263">
        <f>BX83</f>
        <v>0</v>
      </c>
      <c r="AS84" s="265">
        <f>BZ83</f>
        <v>0</v>
      </c>
      <c r="AT84" s="283"/>
      <c r="AU84" s="265">
        <f>CB83</f>
        <v>0</v>
      </c>
      <c r="AV84" s="283"/>
      <c r="AW84" s="283"/>
      <c r="AX84" s="263"/>
      <c r="AY84" s="263"/>
      <c r="AZ84" s="263"/>
      <c r="BA84" s="266"/>
      <c r="BB84" s="291"/>
      <c r="BC84" s="291"/>
      <c r="BD84" s="291"/>
      <c r="BE84" s="263"/>
      <c r="BF84" s="122"/>
      <c r="BG84" s="284"/>
      <c r="BH84" s="314"/>
      <c r="BI84" s="311"/>
      <c r="BK84" s="288"/>
      <c r="BL84" s="272"/>
      <c r="BM84" s="272"/>
      <c r="BN84" s="272"/>
      <c r="BO84" s="273"/>
      <c r="BP84" s="274"/>
      <c r="BQ84" s="562"/>
      <c r="BR84" s="562"/>
      <c r="BS84" s="562"/>
      <c r="BT84" s="275"/>
      <c r="BU84" s="77"/>
      <c r="BV84" s="77"/>
      <c r="BW84" s="276"/>
      <c r="BX84" s="276"/>
      <c r="BY84" s="53"/>
      <c r="BZ84" s="53"/>
      <c r="CA84" s="53"/>
      <c r="CB84" s="53"/>
      <c r="CC84" s="277"/>
      <c r="CD84" s="277"/>
      <c r="CE84" s="277"/>
      <c r="CF84" s="277"/>
      <c r="CG84" s="277"/>
      <c r="CH84" s="277"/>
      <c r="CI84" s="278"/>
      <c r="CJ84" s="315"/>
      <c r="CK84" s="316"/>
      <c r="CL84" s="316"/>
      <c r="CM84" s="218">
        <f>CM83</f>
        <v>1</v>
      </c>
    </row>
    <row r="85" spans="1:92" s="72" customFormat="1" ht="14.1" customHeight="1" x14ac:dyDescent="0.25">
      <c r="A85" s="305">
        <v>4</v>
      </c>
      <c r="B85" s="306" t="str">
        <f>'Ст.пр.М'!N22</f>
        <v>нн4</v>
      </c>
      <c r="C85" s="306" t="str">
        <f>'Ст.пр.М'!O22</f>
        <v>фис4</v>
      </c>
      <c r="D85" s="306" t="str">
        <f>'Ст.пр.М'!P22</f>
        <v>фамилия4</v>
      </c>
      <c r="E85" s="306" t="str">
        <f>'Ст.пр.М'!Q22</f>
        <v>гр4</v>
      </c>
      <c r="F85" s="306" t="str">
        <f>'Ст.пр.М'!R22</f>
        <v>рз4</v>
      </c>
      <c r="G85" s="306" t="str">
        <f>'Ст.пр.М'!S22</f>
        <v>г4</v>
      </c>
      <c r="H85" s="269" t="str">
        <f>'Ст.пр.М'!T22</f>
        <v>сф4</v>
      </c>
      <c r="I85" s="269" t="str">
        <f>'Ст.пр.М'!U22</f>
        <v>фо4</v>
      </c>
      <c r="J85" s="269" t="str">
        <f>'Ст.пр.М'!V22</f>
        <v>ш4</v>
      </c>
      <c r="K85" s="260">
        <f t="shared" si="4"/>
        <v>2</v>
      </c>
      <c r="L85" s="260">
        <f t="shared" si="5"/>
        <v>5</v>
      </c>
      <c r="M85" s="260">
        <f t="shared" si="6"/>
        <v>4</v>
      </c>
      <c r="N85" s="260">
        <f>BT85</f>
        <v>11</v>
      </c>
      <c r="O85" s="261" t="str">
        <f>BU85</f>
        <v>nj</v>
      </c>
      <c r="P85" s="262">
        <f>BW85</f>
        <v>0</v>
      </c>
      <c r="Q85" s="260">
        <f>BY85</f>
        <v>0</v>
      </c>
      <c r="R85" s="262">
        <f>CC85+CD85</f>
        <v>0</v>
      </c>
      <c r="S85" s="260">
        <f>CA85</f>
        <v>0</v>
      </c>
      <c r="T85" s="262">
        <f>CF85+CG85</f>
        <v>0</v>
      </c>
      <c r="U85" s="262">
        <f>CI85</f>
        <v>0</v>
      </c>
      <c r="V85" s="262">
        <f>BO85</f>
        <v>20</v>
      </c>
      <c r="W85" s="263">
        <f>BP85</f>
        <v>11.36</v>
      </c>
      <c r="X85" s="264">
        <f>CJ85</f>
        <v>22.36</v>
      </c>
      <c r="Y85" s="265"/>
      <c r="Z85" s="266"/>
      <c r="AA85" s="266"/>
      <c r="AB85" s="266"/>
      <c r="AC85" s="291"/>
      <c r="AD85" s="305">
        <v>4</v>
      </c>
      <c r="AE85" s="269">
        <f>'Ст.пр.М'!B22</f>
        <v>0</v>
      </c>
      <c r="AF85" s="269">
        <f>'Ст.пр.М'!C22</f>
        <v>0</v>
      </c>
      <c r="AG85" s="269">
        <f>'Ст.пр.М'!D22</f>
        <v>0</v>
      </c>
      <c r="AH85" s="269">
        <f>'Ст.пр.М'!E22</f>
        <v>0</v>
      </c>
      <c r="AI85" s="269">
        <f>'Ст.пр.М'!F22</f>
        <v>0</v>
      </c>
      <c r="AJ85" s="291"/>
      <c r="AK85" s="291"/>
      <c r="AL85" s="291"/>
      <c r="AM85" s="265">
        <f>BQ85</f>
        <v>2</v>
      </c>
      <c r="AN85" s="265">
        <f>BR85</f>
        <v>5</v>
      </c>
      <c r="AO85" s="265">
        <f>BS85</f>
        <v>4</v>
      </c>
      <c r="AP85" s="265">
        <f>BT85</f>
        <v>11</v>
      </c>
      <c r="AQ85" s="266" t="str">
        <f>BU85</f>
        <v>nj</v>
      </c>
      <c r="AR85" s="263">
        <f>BW85</f>
        <v>0</v>
      </c>
      <c r="AS85" s="265">
        <f>BY85</f>
        <v>0</v>
      </c>
      <c r="AT85" s="263">
        <f>CE85</f>
        <v>0</v>
      </c>
      <c r="AU85" s="265">
        <f>CA85</f>
        <v>0</v>
      </c>
      <c r="AV85" s="263">
        <f>CH85</f>
        <v>0</v>
      </c>
      <c r="AW85" s="263">
        <f>CI85</f>
        <v>0</v>
      </c>
      <c r="AX85" s="263">
        <f>BO85</f>
        <v>20</v>
      </c>
      <c r="AY85" s="263">
        <f>BP85</f>
        <v>11.36</v>
      </c>
      <c r="AZ85" s="263">
        <f>CJ85</f>
        <v>22.36</v>
      </c>
      <c r="BA85" s="266"/>
      <c r="BB85" s="291"/>
      <c r="BC85" s="291"/>
      <c r="BD85" s="291"/>
      <c r="BE85" s="263"/>
      <c r="BF85" s="122">
        <v>4</v>
      </c>
      <c r="BG85" s="269" t="str">
        <f>'Ст.пр.М'!N22</f>
        <v>нн4</v>
      </c>
      <c r="BH85" s="269" t="str">
        <f>'Ст.пр.М'!P22</f>
        <v>фамилия4</v>
      </c>
      <c r="BI85" s="269" t="str">
        <f>'Ст.пр.М'!Q22</f>
        <v>гр4</v>
      </c>
      <c r="BJ85" s="269" t="str">
        <f>'Ст.пр.М'!R22</f>
        <v>рз4</v>
      </c>
      <c r="BK85" s="288"/>
      <c r="BL85" s="272"/>
      <c r="BM85" s="272"/>
      <c r="BN85" s="272"/>
      <c r="BO85" s="273">
        <v>20</v>
      </c>
      <c r="BP85" s="274">
        <f>INT((IF(48-(32*BO85/$U$10)&lt;0,0,(IF(48-(32*BO85/$U$10)&lt;=20,48-(32*BO85/$U$10),20))))*100)/100</f>
        <v>11.36</v>
      </c>
      <c r="BQ85" s="563">
        <v>2</v>
      </c>
      <c r="BR85" s="563">
        <v>5</v>
      </c>
      <c r="BS85" s="563">
        <v>4</v>
      </c>
      <c r="BT85" s="275">
        <f xml:space="preserve"> IF(SUM(BQ85:BS85)&lt;SUM(BQ86:BS86),0.3,(SUM(BQ85:BS85)-SUM(BQ86:BS86)))</f>
        <v>11</v>
      </c>
      <c r="BU85" s="77" t="s">
        <v>4</v>
      </c>
      <c r="BV85" s="77" t="s">
        <v>4</v>
      </c>
      <c r="BW85" s="276">
        <f>IF(TYPE(FIND("P",BU85))=16,VLOOKUP(BU85:BU85,KT!A:C,3,FALSE),VLOOKUP(BU85:BU85,KT!H:J,3,FALSE))</f>
        <v>0</v>
      </c>
      <c r="BX85" s="276">
        <f>IF(TYPE(FIND("P",BV85))=16,VLOOKUP(BV85:BV85,KT!A:C,3,FALSE),VLOOKUP(BV85:BV85,KT!H:J,3,FALSE))</f>
        <v>0</v>
      </c>
      <c r="BY85" s="563"/>
      <c r="BZ85" s="563"/>
      <c r="CA85" s="563"/>
      <c r="CB85" s="563"/>
      <c r="CC85" s="277">
        <f>INT((IF((BY85*BW85)&gt;10,10,(BY85*BW85)))*100)/100</f>
        <v>0</v>
      </c>
      <c r="CD85" s="277">
        <f>INT((IF((BZ85*BX85)&gt;10,10,(BZ85*BX85)))*100)/100</f>
        <v>0</v>
      </c>
      <c r="CE85" s="277">
        <f>INT((CC85+CD85)*100)/100</f>
        <v>0</v>
      </c>
      <c r="CF85" s="277">
        <f>INT((IF((BW85*CA85)&gt;10,10,(BW85*CA85)))*100)/100</f>
        <v>0</v>
      </c>
      <c r="CG85" s="277">
        <f>INT((IF((BX85*CB85)&gt;10,10,(BX85*CB85)))*100)/100</f>
        <v>0</v>
      </c>
      <c r="CH85" s="277">
        <f>INT((CF85+CG85)*100)/100</f>
        <v>0</v>
      </c>
      <c r="CI85" s="278">
        <f>INT((CE85+CH85)/2*100)/100</f>
        <v>0</v>
      </c>
      <c r="CJ85" s="279">
        <f>SUM(BP85+BT85+CI85)</f>
        <v>22.36</v>
      </c>
      <c r="CK85" s="280"/>
      <c r="CL85" s="280"/>
      <c r="CM85" s="218">
        <f>RANK(CJ85,$CJ$79:$CJ$197)</f>
        <v>5</v>
      </c>
    </row>
    <row r="86" spans="1:92" s="72" customFormat="1" ht="14.1" customHeight="1" x14ac:dyDescent="0.25">
      <c r="A86" s="305"/>
      <c r="B86" s="307"/>
      <c r="C86" s="307"/>
      <c r="D86" s="307"/>
      <c r="E86" s="307"/>
      <c r="F86" s="307"/>
      <c r="G86" s="309"/>
      <c r="H86" s="310"/>
      <c r="I86" s="310"/>
      <c r="J86" s="310"/>
      <c r="K86" s="260">
        <f t="shared" si="4"/>
        <v>0</v>
      </c>
      <c r="L86" s="260">
        <f t="shared" si="5"/>
        <v>0</v>
      </c>
      <c r="M86" s="260">
        <f t="shared" si="6"/>
        <v>0</v>
      </c>
      <c r="N86" s="260"/>
      <c r="O86" s="261" t="str">
        <f>BV85</f>
        <v>nj</v>
      </c>
      <c r="P86" s="262">
        <f>BX85</f>
        <v>0</v>
      </c>
      <c r="Q86" s="260">
        <f>BZ85</f>
        <v>0</v>
      </c>
      <c r="R86" s="262"/>
      <c r="S86" s="260">
        <f>CB85</f>
        <v>0</v>
      </c>
      <c r="T86" s="262"/>
      <c r="U86" s="262"/>
      <c r="V86" s="262"/>
      <c r="W86" s="263"/>
      <c r="X86" s="264"/>
      <c r="Y86" s="265"/>
      <c r="Z86" s="266"/>
      <c r="AA86" s="266"/>
      <c r="AB86" s="266"/>
      <c r="AC86" s="291"/>
      <c r="AD86" s="305"/>
      <c r="AE86" s="284"/>
      <c r="AF86" s="284"/>
      <c r="AG86" s="284"/>
      <c r="AH86" s="284"/>
      <c r="AI86" s="284"/>
      <c r="AJ86" s="291"/>
      <c r="AK86" s="291"/>
      <c r="AL86" s="291"/>
      <c r="AM86" s="283"/>
      <c r="AN86" s="283"/>
      <c r="AO86" s="283"/>
      <c r="AP86" s="283"/>
      <c r="AQ86" s="266" t="str">
        <f>BV85</f>
        <v>nj</v>
      </c>
      <c r="AR86" s="263">
        <f>BX85</f>
        <v>0</v>
      </c>
      <c r="AS86" s="265">
        <f>BZ85</f>
        <v>0</v>
      </c>
      <c r="AT86" s="283"/>
      <c r="AU86" s="265">
        <f>CB85</f>
        <v>0</v>
      </c>
      <c r="AV86" s="283"/>
      <c r="AW86" s="283"/>
      <c r="AX86" s="263"/>
      <c r="AY86" s="263"/>
      <c r="AZ86" s="263"/>
      <c r="BA86" s="266"/>
      <c r="BB86" s="291"/>
      <c r="BC86" s="291"/>
      <c r="BD86" s="291"/>
      <c r="BE86" s="263"/>
      <c r="BF86" s="122"/>
      <c r="BG86" s="284"/>
      <c r="BH86" s="317"/>
      <c r="BI86" s="311"/>
      <c r="BK86" s="288"/>
      <c r="BL86" s="272"/>
      <c r="BM86" s="272"/>
      <c r="BN86" s="272"/>
      <c r="BO86" s="273"/>
      <c r="BP86" s="274"/>
      <c r="BQ86" s="563"/>
      <c r="BR86" s="563"/>
      <c r="BS86" s="563"/>
      <c r="BT86" s="275"/>
      <c r="BU86" s="77"/>
      <c r="BV86" s="77"/>
      <c r="BW86" s="276"/>
      <c r="BX86" s="276"/>
      <c r="BY86" s="53"/>
      <c r="BZ86" s="53"/>
      <c r="CA86" s="53"/>
      <c r="CB86" s="53"/>
      <c r="CC86" s="277"/>
      <c r="CD86" s="277"/>
      <c r="CE86" s="277"/>
      <c r="CF86" s="277"/>
      <c r="CG86" s="277"/>
      <c r="CH86" s="277"/>
      <c r="CI86" s="278"/>
      <c r="CJ86" s="279"/>
      <c r="CK86" s="280"/>
      <c r="CL86" s="280"/>
      <c r="CM86" s="218">
        <f>CM85</f>
        <v>5</v>
      </c>
    </row>
    <row r="87" spans="1:92" s="72" customFormat="1" ht="14.1" customHeight="1" x14ac:dyDescent="0.25">
      <c r="A87" s="305">
        <v>5</v>
      </c>
      <c r="B87" s="306" t="str">
        <f>'Ст.пр.М'!N23</f>
        <v>нн5</v>
      </c>
      <c r="C87" s="306" t="str">
        <f>'Ст.пр.М'!O23</f>
        <v>фис5</v>
      </c>
      <c r="D87" s="306" t="str">
        <f>'Ст.пр.М'!P23</f>
        <v>фамилия5</v>
      </c>
      <c r="E87" s="306" t="str">
        <f>'Ст.пр.М'!Q23</f>
        <v>гр5</v>
      </c>
      <c r="F87" s="306" t="str">
        <f>'Ст.пр.М'!R23</f>
        <v>рз5</v>
      </c>
      <c r="G87" s="306" t="str">
        <f>'Ст.пр.М'!S23</f>
        <v>г5</v>
      </c>
      <c r="H87" s="269" t="str">
        <f>'Ст.пр.М'!T23</f>
        <v>сф5</v>
      </c>
      <c r="I87" s="269" t="str">
        <f>'Ст.пр.М'!U23</f>
        <v>фо5</v>
      </c>
      <c r="J87" s="269" t="str">
        <f>'Ст.пр.М'!V23</f>
        <v>ш5</v>
      </c>
      <c r="K87" s="260">
        <f t="shared" si="4"/>
        <v>6</v>
      </c>
      <c r="L87" s="260">
        <f>BR87</f>
        <v>2</v>
      </c>
      <c r="M87" s="260">
        <f>BS87</f>
        <v>2</v>
      </c>
      <c r="N87" s="260">
        <f>BT87</f>
        <v>10</v>
      </c>
      <c r="O87" s="261" t="str">
        <f>BU87</f>
        <v>nj</v>
      </c>
      <c r="P87" s="262">
        <f>BW87</f>
        <v>0</v>
      </c>
      <c r="Q87" s="260">
        <f>BY87</f>
        <v>0</v>
      </c>
      <c r="R87" s="262">
        <f>CC87+CD87</f>
        <v>0</v>
      </c>
      <c r="S87" s="260">
        <f>CA87</f>
        <v>0</v>
      </c>
      <c r="T87" s="262">
        <f>CF87+CG87</f>
        <v>0</v>
      </c>
      <c r="U87" s="262">
        <f>CI87</f>
        <v>0</v>
      </c>
      <c r="V87" s="262">
        <f>BO87</f>
        <v>20</v>
      </c>
      <c r="W87" s="263">
        <f>BP87</f>
        <v>11.36</v>
      </c>
      <c r="X87" s="264">
        <f>CJ87</f>
        <v>21.36</v>
      </c>
      <c r="Y87" s="265"/>
      <c r="Z87" s="266"/>
      <c r="AA87" s="266"/>
      <c r="AB87" s="266"/>
      <c r="AC87" s="291"/>
      <c r="AD87" s="305">
        <v>5</v>
      </c>
      <c r="AE87" s="269">
        <f>'Ст.пр.М'!B23</f>
        <v>0</v>
      </c>
      <c r="AF87" s="269">
        <f>'Ст.пр.М'!C23</f>
        <v>0</v>
      </c>
      <c r="AG87" s="269">
        <f>'Ст.пр.М'!D23</f>
        <v>0</v>
      </c>
      <c r="AH87" s="269">
        <f>'Ст.пр.М'!E23</f>
        <v>0</v>
      </c>
      <c r="AI87" s="269">
        <f>'Ст.пр.М'!F23</f>
        <v>0</v>
      </c>
      <c r="AJ87" s="291"/>
      <c r="AK87" s="291"/>
      <c r="AL87" s="291"/>
      <c r="AM87" s="265">
        <f>BQ87</f>
        <v>6</v>
      </c>
      <c r="AN87" s="265">
        <f>BR87</f>
        <v>2</v>
      </c>
      <c r="AO87" s="265">
        <f>BS87</f>
        <v>2</v>
      </c>
      <c r="AP87" s="265">
        <f>BT87</f>
        <v>10</v>
      </c>
      <c r="AQ87" s="266" t="str">
        <f>BU87</f>
        <v>nj</v>
      </c>
      <c r="AR87" s="263">
        <f>BW87</f>
        <v>0</v>
      </c>
      <c r="AS87" s="265">
        <f>BY87</f>
        <v>0</v>
      </c>
      <c r="AT87" s="263">
        <f>CE87</f>
        <v>0</v>
      </c>
      <c r="AU87" s="265">
        <f>CA87</f>
        <v>0</v>
      </c>
      <c r="AV87" s="263">
        <f>CH87</f>
        <v>0</v>
      </c>
      <c r="AW87" s="263">
        <f>CI87</f>
        <v>0</v>
      </c>
      <c r="AX87" s="263">
        <f>BO87</f>
        <v>20</v>
      </c>
      <c r="AY87" s="263">
        <f>BP87</f>
        <v>11.36</v>
      </c>
      <c r="AZ87" s="263">
        <f>CJ87</f>
        <v>21.36</v>
      </c>
      <c r="BA87" s="266"/>
      <c r="BB87" s="291"/>
      <c r="BC87" s="291"/>
      <c r="BD87" s="291"/>
      <c r="BE87" s="263"/>
      <c r="BF87" s="122">
        <v>5</v>
      </c>
      <c r="BG87" s="269" t="str">
        <f>'Ст.пр.М'!N23</f>
        <v>нн5</v>
      </c>
      <c r="BH87" s="269" t="str">
        <f>'Ст.пр.М'!P23</f>
        <v>фамилия5</v>
      </c>
      <c r="BI87" s="269" t="str">
        <f>'Ст.пр.М'!Q23</f>
        <v>гр5</v>
      </c>
      <c r="BJ87" s="269" t="str">
        <f>'Ст.пр.М'!R23</f>
        <v>рз5</v>
      </c>
      <c r="BK87" s="270"/>
      <c r="BL87" s="272"/>
      <c r="BM87" s="272"/>
      <c r="BN87" s="272"/>
      <c r="BO87" s="273">
        <v>20</v>
      </c>
      <c r="BP87" s="274">
        <f>INT((IF(48-(32*BO87/$U$10)&lt;0,0,(IF(48-(32*BO87/$U$10)&lt;=20,48-(32*BO87/$U$10),20))))*100)/100</f>
        <v>11.36</v>
      </c>
      <c r="BQ87" s="562">
        <v>6</v>
      </c>
      <c r="BR87" s="562">
        <v>2</v>
      </c>
      <c r="BS87" s="562">
        <v>2</v>
      </c>
      <c r="BT87" s="275">
        <f xml:space="preserve"> IF(SUM(BQ87:BS87)&lt;SUM(BQ88:BS88),0.3,(SUM(BQ87:BS87)-SUM(BQ88:BS88)))</f>
        <v>10</v>
      </c>
      <c r="BU87" s="77" t="s">
        <v>4</v>
      </c>
      <c r="BV87" s="77" t="s">
        <v>4</v>
      </c>
      <c r="BW87" s="276">
        <f>IF(TYPE(FIND("P",BU87))=16,VLOOKUP(BU87:BU87,KT!A:C,3,FALSE),VLOOKUP(BU87:BU87,KT!H:J,3,FALSE))</f>
        <v>0</v>
      </c>
      <c r="BX87" s="276">
        <f>IF(TYPE(FIND("P",BV87))=16,VLOOKUP(BV87:BV87,KT!A:C,3,FALSE),VLOOKUP(BV87:BV87,KT!H:J,3,FALSE))</f>
        <v>0</v>
      </c>
      <c r="BY87" s="562"/>
      <c r="BZ87" s="562"/>
      <c r="CA87" s="562"/>
      <c r="CB87" s="562"/>
      <c r="CC87" s="277">
        <f>INT((IF((BY87*BW87)&gt;10,10,(BY87*BW87)))*100)/100</f>
        <v>0</v>
      </c>
      <c r="CD87" s="277">
        <f>INT((IF((BZ87*BX87)&gt;10,10,(BZ87*BX87)))*100)/100</f>
        <v>0</v>
      </c>
      <c r="CE87" s="277">
        <f>INT((CC87+CD87)*100)/100</f>
        <v>0</v>
      </c>
      <c r="CF87" s="277">
        <f>INT((IF((BW87*CA87)&gt;10,10,(BW87*CA87)))*100)/100</f>
        <v>0</v>
      </c>
      <c r="CG87" s="277">
        <f>INT((IF((BX87*CB87)&gt;10,10,(BX87*CB87)))*100)/100</f>
        <v>0</v>
      </c>
      <c r="CH87" s="277">
        <f>INT((CF87+CG87)*100)/100</f>
        <v>0</v>
      </c>
      <c r="CI87" s="278">
        <f>INT((CE87+CH87)/2*100)/100</f>
        <v>0</v>
      </c>
      <c r="CJ87" s="279">
        <f>SUM(BP87+BT87+CI87)</f>
        <v>21.36</v>
      </c>
      <c r="CK87" s="280"/>
      <c r="CL87" s="280"/>
      <c r="CM87" s="218">
        <f>RANK(CJ87,$CJ$79:$CJ$197)</f>
        <v>6</v>
      </c>
    </row>
    <row r="88" spans="1:92" s="72" customFormat="1" ht="14.1" customHeight="1" x14ac:dyDescent="0.25">
      <c r="A88" s="305"/>
      <c r="B88" s="318"/>
      <c r="C88" s="307"/>
      <c r="D88" s="307"/>
      <c r="E88" s="307"/>
      <c r="F88" s="307"/>
      <c r="G88" s="309"/>
      <c r="H88" s="310"/>
      <c r="I88" s="310"/>
      <c r="J88" s="310"/>
      <c r="K88" s="260">
        <f t="shared" si="4"/>
        <v>0</v>
      </c>
      <c r="L88" s="260">
        <f t="shared" si="5"/>
        <v>0</v>
      </c>
      <c r="M88" s="260">
        <f t="shared" si="6"/>
        <v>0</v>
      </c>
      <c r="N88" s="260"/>
      <c r="O88" s="261" t="str">
        <f>BV87</f>
        <v>nj</v>
      </c>
      <c r="P88" s="262">
        <f>BX87</f>
        <v>0</v>
      </c>
      <c r="Q88" s="260">
        <f>BZ87</f>
        <v>0</v>
      </c>
      <c r="R88" s="262"/>
      <c r="S88" s="260">
        <f>CB87</f>
        <v>0</v>
      </c>
      <c r="T88" s="262"/>
      <c r="U88" s="262"/>
      <c r="V88" s="262"/>
      <c r="W88" s="263"/>
      <c r="X88" s="264"/>
      <c r="Y88" s="265"/>
      <c r="Z88" s="266"/>
      <c r="AA88" s="266"/>
      <c r="AB88" s="266"/>
      <c r="AC88" s="291"/>
      <c r="AD88" s="305"/>
      <c r="AE88" s="293"/>
      <c r="AF88" s="293"/>
      <c r="AG88" s="293"/>
      <c r="AH88" s="293"/>
      <c r="AI88" s="293"/>
      <c r="AJ88" s="291"/>
      <c r="AK88" s="291"/>
      <c r="AL88" s="291"/>
      <c r="AM88" s="283"/>
      <c r="AN88" s="283"/>
      <c r="AO88" s="283"/>
      <c r="AP88" s="283"/>
      <c r="AQ88" s="266" t="str">
        <f>BV87</f>
        <v>nj</v>
      </c>
      <c r="AR88" s="263">
        <f>BX87</f>
        <v>0</v>
      </c>
      <c r="AS88" s="265">
        <f>BZ87</f>
        <v>0</v>
      </c>
      <c r="AT88" s="283"/>
      <c r="AU88" s="265">
        <f>CB87</f>
        <v>0</v>
      </c>
      <c r="AV88" s="283"/>
      <c r="AW88" s="283"/>
      <c r="AX88" s="263"/>
      <c r="AY88" s="263"/>
      <c r="AZ88" s="263"/>
      <c r="BA88" s="266"/>
      <c r="BB88" s="291"/>
      <c r="BC88" s="291"/>
      <c r="BD88" s="291"/>
      <c r="BE88" s="263"/>
      <c r="BF88" s="122"/>
      <c r="BG88" s="293"/>
      <c r="BH88" s="319"/>
      <c r="BI88" s="311"/>
      <c r="BK88" s="270"/>
      <c r="BL88" s="272"/>
      <c r="BM88" s="272"/>
      <c r="BN88" s="272"/>
      <c r="BO88" s="273"/>
      <c r="BP88" s="274"/>
      <c r="BQ88" s="562"/>
      <c r="BR88" s="562"/>
      <c r="BS88" s="562"/>
      <c r="BT88" s="275"/>
      <c r="BU88" s="77"/>
      <c r="BV88" s="77"/>
      <c r="BW88" s="276"/>
      <c r="BX88" s="276"/>
      <c r="BY88" s="53"/>
      <c r="BZ88" s="53"/>
      <c r="CA88" s="53"/>
      <c r="CB88" s="53"/>
      <c r="CC88" s="277"/>
      <c r="CD88" s="277"/>
      <c r="CE88" s="277"/>
      <c r="CF88" s="277"/>
      <c r="CG88" s="277"/>
      <c r="CH88" s="277"/>
      <c r="CI88" s="278"/>
      <c r="CJ88" s="315"/>
      <c r="CK88" s="316"/>
      <c r="CL88" s="316"/>
      <c r="CM88" s="218">
        <f>CM87</f>
        <v>6</v>
      </c>
    </row>
    <row r="89" spans="1:92" s="72" customFormat="1" ht="14.1" customHeight="1" x14ac:dyDescent="0.25">
      <c r="A89" s="305">
        <v>6</v>
      </c>
      <c r="B89" s="306" t="str">
        <f>'Ст.пр.М'!N24</f>
        <v>нн6</v>
      </c>
      <c r="C89" s="306" t="str">
        <f>'Ст.пр.М'!O24</f>
        <v>фис6</v>
      </c>
      <c r="D89" s="306" t="str">
        <f>'Ст.пр.М'!P24</f>
        <v>фамилия6</v>
      </c>
      <c r="E89" s="306" t="str">
        <f>'Ст.пр.М'!Q24</f>
        <v>гр6</v>
      </c>
      <c r="F89" s="306" t="str">
        <f>'Ст.пр.М'!R24</f>
        <v>рз6</v>
      </c>
      <c r="G89" s="306" t="str">
        <f>'Ст.пр.М'!S24</f>
        <v>г6</v>
      </c>
      <c r="H89" s="269" t="str">
        <f>'Ст.пр.М'!T24</f>
        <v>сф6</v>
      </c>
      <c r="I89" s="269" t="str">
        <f>'Ст.пр.М'!U24</f>
        <v>фо6</v>
      </c>
      <c r="J89" s="269" t="str">
        <f>'Ст.пр.М'!V24</f>
        <v>ш6</v>
      </c>
      <c r="K89" s="260">
        <f t="shared" si="4"/>
        <v>20</v>
      </c>
      <c r="L89" s="260">
        <f>BR89</f>
        <v>4</v>
      </c>
      <c r="M89" s="260">
        <f>BS89</f>
        <v>23</v>
      </c>
      <c r="N89" s="260">
        <f>BT89</f>
        <v>47</v>
      </c>
      <c r="O89" s="261" t="str">
        <f>BU89</f>
        <v>nj</v>
      </c>
      <c r="P89" s="262">
        <f>BW89</f>
        <v>0</v>
      </c>
      <c r="Q89" s="260">
        <f>BY89</f>
        <v>0</v>
      </c>
      <c r="R89" s="262">
        <f>CC89+CD89</f>
        <v>0</v>
      </c>
      <c r="S89" s="260">
        <f>CA89</f>
        <v>0</v>
      </c>
      <c r="T89" s="262">
        <f>CF89+CG89</f>
        <v>0</v>
      </c>
      <c r="U89" s="262">
        <f>CI89</f>
        <v>0</v>
      </c>
      <c r="V89" s="262">
        <f>BO89</f>
        <v>19</v>
      </c>
      <c r="W89" s="263">
        <f>BP89</f>
        <v>13.19</v>
      </c>
      <c r="X89" s="264">
        <f>CJ89</f>
        <v>60.19</v>
      </c>
      <c r="Y89" s="265"/>
      <c r="Z89" s="266"/>
      <c r="AA89" s="266"/>
      <c r="AB89" s="266"/>
      <c r="AC89" s="291"/>
      <c r="AD89" s="305">
        <v>6</v>
      </c>
      <c r="AE89" s="269">
        <f>'Ст.пр.М'!B24</f>
        <v>0</v>
      </c>
      <c r="AF89" s="269">
        <f>'Ст.пр.М'!C24</f>
        <v>0</v>
      </c>
      <c r="AG89" s="269">
        <f>'Ст.пр.М'!D24</f>
        <v>0</v>
      </c>
      <c r="AH89" s="269">
        <f>'Ст.пр.М'!E24</f>
        <v>0</v>
      </c>
      <c r="AI89" s="269">
        <f>'Ст.пр.М'!F24</f>
        <v>0</v>
      </c>
      <c r="AJ89" s="291"/>
      <c r="AK89" s="291"/>
      <c r="AL89" s="291"/>
      <c r="AM89" s="265">
        <f>BQ89</f>
        <v>20</v>
      </c>
      <c r="AN89" s="265">
        <f>BR89</f>
        <v>4</v>
      </c>
      <c r="AO89" s="265">
        <f>BS89</f>
        <v>23</v>
      </c>
      <c r="AP89" s="265">
        <f>BT89</f>
        <v>47</v>
      </c>
      <c r="AQ89" s="266" t="str">
        <f>BU89</f>
        <v>nj</v>
      </c>
      <c r="AR89" s="263">
        <f>BW89</f>
        <v>0</v>
      </c>
      <c r="AS89" s="265">
        <f>BY89</f>
        <v>0</v>
      </c>
      <c r="AT89" s="263">
        <f>CE89</f>
        <v>0</v>
      </c>
      <c r="AU89" s="265">
        <f>CA89</f>
        <v>0</v>
      </c>
      <c r="AV89" s="263">
        <f>CH89</f>
        <v>0</v>
      </c>
      <c r="AW89" s="263">
        <f>CI89</f>
        <v>0</v>
      </c>
      <c r="AX89" s="263">
        <f>BO89</f>
        <v>19</v>
      </c>
      <c r="AY89" s="263">
        <f>BP89</f>
        <v>13.19</v>
      </c>
      <c r="AZ89" s="263">
        <f>CJ89</f>
        <v>60.19</v>
      </c>
      <c r="BA89" s="266"/>
      <c r="BB89" s="291"/>
      <c r="BC89" s="291"/>
      <c r="BD89" s="291"/>
      <c r="BE89" s="263"/>
      <c r="BF89" s="122">
        <v>6</v>
      </c>
      <c r="BG89" s="269" t="str">
        <f>'Ст.пр.М'!N24</f>
        <v>нн6</v>
      </c>
      <c r="BH89" s="269" t="str">
        <f>'Ст.пр.М'!P24</f>
        <v>фамилия6</v>
      </c>
      <c r="BI89" s="269" t="str">
        <f>'Ст.пр.М'!Q24</f>
        <v>гр6</v>
      </c>
      <c r="BJ89" s="269" t="str">
        <f>'Ст.пр.М'!R24</f>
        <v>рз6</v>
      </c>
      <c r="BK89" s="270"/>
      <c r="BL89" s="270"/>
      <c r="BM89" s="272"/>
      <c r="BN89" s="272"/>
      <c r="BO89" s="273">
        <v>19</v>
      </c>
      <c r="BP89" s="274">
        <f>INT((IF(48-(32*BO89/$U$10)&lt;0,0,(IF(48-(32*BO89/$U$10)&lt;=20,48-(32*BO89/$U$10),20))))*100)/100</f>
        <v>13.19</v>
      </c>
      <c r="BQ89" s="563">
        <v>20</v>
      </c>
      <c r="BR89" s="563">
        <v>4</v>
      </c>
      <c r="BS89" s="563">
        <v>23</v>
      </c>
      <c r="BT89" s="275">
        <f xml:space="preserve"> IF(SUM(BQ89:BS89)&lt;SUM(BQ90:BS90),0.3,(SUM(BQ89:BS89)-SUM(BQ90:BS90)))</f>
        <v>47</v>
      </c>
      <c r="BU89" s="77" t="s">
        <v>4</v>
      </c>
      <c r="BV89" s="77" t="s">
        <v>4</v>
      </c>
      <c r="BW89" s="276">
        <f>IF(TYPE(FIND("P",BU89))=16,VLOOKUP(BU89:BU89,KT!A:C,3,FALSE),VLOOKUP(BU89:BU89,KT!H:J,3,FALSE))</f>
        <v>0</v>
      </c>
      <c r="BX89" s="276">
        <f>IF(TYPE(FIND("P",BV89))=16,VLOOKUP(BV89:BV89,KT!A:C,3,FALSE),VLOOKUP(BV89:BV89,KT!H:J,3,FALSE))</f>
        <v>0</v>
      </c>
      <c r="BY89" s="563"/>
      <c r="BZ89" s="563"/>
      <c r="CA89" s="563"/>
      <c r="CB89" s="563"/>
      <c r="CC89" s="277">
        <f>INT((IF((BY89*BW89)&gt;10,10,(BY89*BW89)))*100)/100</f>
        <v>0</v>
      </c>
      <c r="CD89" s="277">
        <f>INT((IF((BZ89*BX89)&gt;10,10,(BZ89*BX89)))*100)/100</f>
        <v>0</v>
      </c>
      <c r="CE89" s="277">
        <f>INT((CC89+CD89)*100)/100</f>
        <v>0</v>
      </c>
      <c r="CF89" s="277">
        <f>INT((IF((BW89*CA89)&gt;10,10,(BW89*CA89)))*100)/100</f>
        <v>0</v>
      </c>
      <c r="CG89" s="277">
        <f>INT((IF((BX89*CB89)&gt;10,10,(BX89*CB89)))*100)/100</f>
        <v>0</v>
      </c>
      <c r="CH89" s="277">
        <f>INT((CF89+CG89)*100)/100</f>
        <v>0</v>
      </c>
      <c r="CI89" s="278">
        <f>INT((CE89+CH89)/2*100)/100</f>
        <v>0</v>
      </c>
      <c r="CJ89" s="279">
        <f>SUM(BP89+BT89+CI89)</f>
        <v>60.19</v>
      </c>
      <c r="CK89" s="280"/>
      <c r="CL89" s="280"/>
      <c r="CM89" s="218">
        <f>RANK(CJ89,$CJ$79:$CJ$197)</f>
        <v>2</v>
      </c>
    </row>
    <row r="90" spans="1:92" s="72" customFormat="1" ht="14.1" customHeight="1" x14ac:dyDescent="0.25">
      <c r="A90" s="305"/>
      <c r="B90" s="307"/>
      <c r="C90" s="307"/>
      <c r="D90" s="307"/>
      <c r="E90" s="307"/>
      <c r="F90" s="307"/>
      <c r="G90" s="309"/>
      <c r="H90" s="310"/>
      <c r="I90" s="310"/>
      <c r="J90" s="310"/>
      <c r="K90" s="260">
        <f t="shared" si="4"/>
        <v>0</v>
      </c>
      <c r="L90" s="260">
        <f t="shared" si="5"/>
        <v>0</v>
      </c>
      <c r="M90" s="260">
        <f t="shared" si="6"/>
        <v>0</v>
      </c>
      <c r="N90" s="260"/>
      <c r="O90" s="261" t="str">
        <f>BV89</f>
        <v>nj</v>
      </c>
      <c r="P90" s="262">
        <f>BX89</f>
        <v>0</v>
      </c>
      <c r="Q90" s="260">
        <f>BZ89</f>
        <v>0</v>
      </c>
      <c r="R90" s="262"/>
      <c r="S90" s="260">
        <f>CB89</f>
        <v>0</v>
      </c>
      <c r="T90" s="262"/>
      <c r="U90" s="262"/>
      <c r="V90" s="262"/>
      <c r="W90" s="263"/>
      <c r="X90" s="264"/>
      <c r="Y90" s="265"/>
      <c r="Z90" s="266"/>
      <c r="AA90" s="266"/>
      <c r="AB90" s="266"/>
      <c r="AC90" s="291"/>
      <c r="AD90" s="305"/>
      <c r="AE90" s="284"/>
      <c r="AF90" s="284"/>
      <c r="AG90" s="284"/>
      <c r="AH90" s="284"/>
      <c r="AI90" s="284"/>
      <c r="AJ90" s="291"/>
      <c r="AK90" s="291"/>
      <c r="AL90" s="291"/>
      <c r="AM90" s="283"/>
      <c r="AN90" s="283"/>
      <c r="AO90" s="283"/>
      <c r="AP90" s="283"/>
      <c r="AQ90" s="266" t="str">
        <f>BV89</f>
        <v>nj</v>
      </c>
      <c r="AR90" s="263">
        <f>BX89</f>
        <v>0</v>
      </c>
      <c r="AS90" s="265">
        <f>BZ89</f>
        <v>0</v>
      </c>
      <c r="AT90" s="283"/>
      <c r="AU90" s="265">
        <f>CB89</f>
        <v>0</v>
      </c>
      <c r="AV90" s="283"/>
      <c r="AW90" s="283"/>
      <c r="AX90" s="263"/>
      <c r="AY90" s="263"/>
      <c r="AZ90" s="263"/>
      <c r="BA90" s="266"/>
      <c r="BB90" s="291"/>
      <c r="BC90" s="291"/>
      <c r="BD90" s="291"/>
      <c r="BE90" s="263"/>
      <c r="BF90" s="122"/>
      <c r="BG90" s="284"/>
      <c r="BH90" s="319"/>
      <c r="BI90" s="311"/>
      <c r="BK90" s="270"/>
      <c r="BL90" s="270"/>
      <c r="BM90" s="272"/>
      <c r="BN90" s="272"/>
      <c r="BO90" s="273"/>
      <c r="BP90" s="274"/>
      <c r="BQ90" s="563"/>
      <c r="BR90" s="563"/>
      <c r="BS90" s="563"/>
      <c r="BT90" s="275"/>
      <c r="BU90" s="77"/>
      <c r="BV90" s="77"/>
      <c r="BW90" s="276"/>
      <c r="BX90" s="276"/>
      <c r="BY90" s="53"/>
      <c r="BZ90" s="53"/>
      <c r="CA90" s="53"/>
      <c r="CB90" s="53"/>
      <c r="CC90" s="277"/>
      <c r="CD90" s="277"/>
      <c r="CE90" s="277"/>
      <c r="CF90" s="277"/>
      <c r="CG90" s="277"/>
      <c r="CH90" s="277"/>
      <c r="CI90" s="278"/>
      <c r="CJ90" s="279"/>
      <c r="CK90" s="280"/>
      <c r="CL90" s="280"/>
      <c r="CM90" s="218">
        <f>CM89</f>
        <v>2</v>
      </c>
    </row>
    <row r="91" spans="1:92" s="72" customFormat="1" ht="14.1" customHeight="1" x14ac:dyDescent="0.25">
      <c r="A91" s="305">
        <v>7</v>
      </c>
      <c r="B91" s="306" t="str">
        <f>'Ст.пр.М'!N25</f>
        <v>нн7</v>
      </c>
      <c r="C91" s="306" t="str">
        <f>'Ст.пр.М'!O25</f>
        <v>фис7</v>
      </c>
      <c r="D91" s="306" t="str">
        <f>'Ст.пр.М'!P25</f>
        <v>фамилия7</v>
      </c>
      <c r="E91" s="306" t="str">
        <f>'Ст.пр.М'!Q25</f>
        <v>гр7</v>
      </c>
      <c r="F91" s="306" t="str">
        <f>'Ст.пр.М'!R25</f>
        <v>рз7</v>
      </c>
      <c r="G91" s="306" t="str">
        <f>'Ст.пр.М'!S25</f>
        <v>г7</v>
      </c>
      <c r="H91" s="269" t="str">
        <f>'Ст.пр.М'!T25</f>
        <v>сф7</v>
      </c>
      <c r="I91" s="269" t="str">
        <f>'Ст.пр.М'!U25</f>
        <v>фо7</v>
      </c>
      <c r="J91" s="269" t="str">
        <f>'Ст.пр.М'!V25</f>
        <v>ш7</v>
      </c>
      <c r="K91" s="260">
        <f t="shared" si="4"/>
        <v>0</v>
      </c>
      <c r="L91" s="260">
        <f t="shared" si="5"/>
        <v>0</v>
      </c>
      <c r="M91" s="260">
        <f t="shared" si="6"/>
        <v>0</v>
      </c>
      <c r="N91" s="260">
        <f>BT91</f>
        <v>0</v>
      </c>
      <c r="O91" s="261" t="str">
        <f>BU91</f>
        <v>nj</v>
      </c>
      <c r="P91" s="262">
        <f>BW91</f>
        <v>0</v>
      </c>
      <c r="Q91" s="260">
        <f>BY91</f>
        <v>0</v>
      </c>
      <c r="R91" s="262">
        <f>CC91+CD91</f>
        <v>0</v>
      </c>
      <c r="S91" s="260">
        <f>CA91</f>
        <v>0</v>
      </c>
      <c r="T91" s="262">
        <f>CF91+CG91</f>
        <v>0</v>
      </c>
      <c r="U91" s="262">
        <f>CI91</f>
        <v>0</v>
      </c>
      <c r="V91" s="262">
        <f>BO91</f>
        <v>99</v>
      </c>
      <c r="W91" s="263">
        <f>BP91</f>
        <v>0</v>
      </c>
      <c r="X91" s="264">
        <f>CJ91</f>
        <v>0</v>
      </c>
      <c r="Y91" s="265"/>
      <c r="Z91" s="266"/>
      <c r="AA91" s="266"/>
      <c r="AB91" s="266"/>
      <c r="AC91" s="291"/>
      <c r="AD91" s="305">
        <v>7</v>
      </c>
      <c r="AE91" s="269">
        <f>'Ст.пр.М'!B25</f>
        <v>0</v>
      </c>
      <c r="AF91" s="269">
        <f>'Ст.пр.М'!C25</f>
        <v>0</v>
      </c>
      <c r="AG91" s="269">
        <f>'Ст.пр.М'!D25</f>
        <v>0</v>
      </c>
      <c r="AH91" s="269">
        <f>'Ст.пр.М'!E25</f>
        <v>0</v>
      </c>
      <c r="AI91" s="269">
        <f>'Ст.пр.М'!F25</f>
        <v>0</v>
      </c>
      <c r="AJ91" s="291"/>
      <c r="AK91" s="291"/>
      <c r="AL91" s="291"/>
      <c r="AM91" s="265">
        <f>BQ91</f>
        <v>0</v>
      </c>
      <c r="AN91" s="265">
        <f>BR91</f>
        <v>0</v>
      </c>
      <c r="AO91" s="265">
        <f>BS91</f>
        <v>0</v>
      </c>
      <c r="AP91" s="265">
        <f>BT91</f>
        <v>0</v>
      </c>
      <c r="AQ91" s="266" t="str">
        <f>BU91</f>
        <v>nj</v>
      </c>
      <c r="AR91" s="263">
        <f>BW91</f>
        <v>0</v>
      </c>
      <c r="AS91" s="265">
        <f>BY91</f>
        <v>0</v>
      </c>
      <c r="AT91" s="263">
        <f>CE91</f>
        <v>0</v>
      </c>
      <c r="AU91" s="265">
        <f>CA91</f>
        <v>0</v>
      </c>
      <c r="AV91" s="263">
        <f>CH91</f>
        <v>0</v>
      </c>
      <c r="AW91" s="263">
        <f>CI91</f>
        <v>0</v>
      </c>
      <c r="AX91" s="263">
        <f>BO91</f>
        <v>99</v>
      </c>
      <c r="AY91" s="263">
        <f>BP91</f>
        <v>0</v>
      </c>
      <c r="AZ91" s="263">
        <f>CJ91</f>
        <v>0</v>
      </c>
      <c r="BA91" s="266"/>
      <c r="BB91" s="291"/>
      <c r="BC91" s="291"/>
      <c r="BD91" s="291"/>
      <c r="BE91" s="263"/>
      <c r="BF91" s="122">
        <v>7</v>
      </c>
      <c r="BG91" s="269" t="str">
        <f>'Ст.пр.М'!N25</f>
        <v>нн7</v>
      </c>
      <c r="BH91" s="269" t="str">
        <f>'Ст.пр.М'!P25</f>
        <v>фамилия7</v>
      </c>
      <c r="BI91" s="269" t="str">
        <f>'Ст.пр.М'!Q25</f>
        <v>гр7</v>
      </c>
      <c r="BJ91" s="269" t="str">
        <f>'Ст.пр.М'!R25</f>
        <v>рз7</v>
      </c>
      <c r="BK91" s="270"/>
      <c r="BL91" s="272"/>
      <c r="BM91" s="272"/>
      <c r="BN91" s="272"/>
      <c r="BO91" s="273">
        <v>99</v>
      </c>
      <c r="BP91" s="274">
        <f>INT((IF(48-(32*BO91/$U$10)&lt;0,0,(IF(48-(32*BO91/$U$10)&lt;=20,48-(32*BO91/$U$10),20))))*100)/100</f>
        <v>0</v>
      </c>
      <c r="BQ91" s="562"/>
      <c r="BR91" s="562"/>
      <c r="BS91" s="562"/>
      <c r="BT91" s="275">
        <f xml:space="preserve"> IF(SUM(BQ91:BS91)&lt;SUM(BQ92:BS92),0.3,(SUM(BQ91:BS91)-SUM(BQ92:BS92)))</f>
        <v>0</v>
      </c>
      <c r="BU91" s="77" t="s">
        <v>4</v>
      </c>
      <c r="BV91" s="77" t="s">
        <v>4</v>
      </c>
      <c r="BW91" s="276">
        <f>IF(TYPE(FIND("P",BU91))=16,VLOOKUP(BU91:BU91,KT!A:C,3,FALSE),VLOOKUP(BU91:BU91,KT!H:J,3,FALSE))</f>
        <v>0</v>
      </c>
      <c r="BX91" s="276">
        <f>IF(TYPE(FIND("P",BV91))=16,VLOOKUP(BV91:BV91,KT!A:C,3,FALSE),VLOOKUP(BV91:BV91,KT!H:J,3,FALSE))</f>
        <v>0</v>
      </c>
      <c r="BY91" s="562"/>
      <c r="BZ91" s="562"/>
      <c r="CA91" s="562"/>
      <c r="CB91" s="562"/>
      <c r="CC91" s="277">
        <f>INT((IF((BY91*BW91)&gt;10,10,(BY91*BW91)))*100)/100</f>
        <v>0</v>
      </c>
      <c r="CD91" s="277">
        <f>INT((IF((BZ91*BX91)&gt;10,10,(BZ91*BX91)))*100)/100</f>
        <v>0</v>
      </c>
      <c r="CE91" s="277">
        <f>INT((CC91+CD91)*100)/100</f>
        <v>0</v>
      </c>
      <c r="CF91" s="277">
        <f>INT((IF((BW91*CA91)&gt;10,10,(BW91*CA91)))*100)/100</f>
        <v>0</v>
      </c>
      <c r="CG91" s="277">
        <f>INT((IF((BX91*CB91)&gt;10,10,(BX91*CB91)))*100)/100</f>
        <v>0</v>
      </c>
      <c r="CH91" s="277">
        <f>INT((CF91+CG91)*100)/100</f>
        <v>0</v>
      </c>
      <c r="CI91" s="278">
        <f>INT((CE91+CH91)/2*100)/100</f>
        <v>0</v>
      </c>
      <c r="CJ91" s="279">
        <f>SUM(BP91+BT91+CI91)</f>
        <v>0</v>
      </c>
      <c r="CK91" s="280"/>
      <c r="CL91" s="280"/>
      <c r="CM91" s="218">
        <f>RANK(CJ91,$CJ$79:$CJ$197)</f>
        <v>7</v>
      </c>
    </row>
    <row r="92" spans="1:92" s="72" customFormat="1" ht="14.1" customHeight="1" x14ac:dyDescent="0.25">
      <c r="A92" s="305"/>
      <c r="B92" s="318"/>
      <c r="C92" s="307"/>
      <c r="D92" s="307"/>
      <c r="E92" s="307"/>
      <c r="F92" s="307"/>
      <c r="G92" s="309"/>
      <c r="H92" s="310"/>
      <c r="I92" s="310"/>
      <c r="J92" s="310"/>
      <c r="K92" s="260">
        <f t="shared" si="4"/>
        <v>0</v>
      </c>
      <c r="L92" s="260">
        <f t="shared" si="5"/>
        <v>0</v>
      </c>
      <c r="M92" s="260">
        <f t="shared" si="6"/>
        <v>0</v>
      </c>
      <c r="N92" s="260"/>
      <c r="O92" s="261" t="str">
        <f>BV91</f>
        <v>nj</v>
      </c>
      <c r="P92" s="262">
        <f>BX91</f>
        <v>0</v>
      </c>
      <c r="Q92" s="260">
        <f>BZ91</f>
        <v>0</v>
      </c>
      <c r="R92" s="262"/>
      <c r="S92" s="260">
        <f>CB91</f>
        <v>0</v>
      </c>
      <c r="T92" s="262"/>
      <c r="U92" s="262"/>
      <c r="V92" s="262"/>
      <c r="W92" s="263"/>
      <c r="X92" s="264"/>
      <c r="Y92" s="265"/>
      <c r="Z92" s="266"/>
      <c r="AA92" s="266"/>
      <c r="AB92" s="266"/>
      <c r="AC92" s="291"/>
      <c r="AD92" s="305"/>
      <c r="AE92" s="293"/>
      <c r="AF92" s="293"/>
      <c r="AG92" s="293"/>
      <c r="AH92" s="293"/>
      <c r="AI92" s="293"/>
      <c r="AJ92" s="291"/>
      <c r="AK92" s="291"/>
      <c r="AL92" s="291"/>
      <c r="AM92" s="283"/>
      <c r="AN92" s="283"/>
      <c r="AO92" s="283"/>
      <c r="AP92" s="283"/>
      <c r="AQ92" s="266" t="str">
        <f>BV91</f>
        <v>nj</v>
      </c>
      <c r="AR92" s="263">
        <f>BX91</f>
        <v>0</v>
      </c>
      <c r="AS92" s="265">
        <f>BZ91</f>
        <v>0</v>
      </c>
      <c r="AT92" s="283"/>
      <c r="AU92" s="265">
        <f>CB91</f>
        <v>0</v>
      </c>
      <c r="AV92" s="283"/>
      <c r="AW92" s="283"/>
      <c r="AX92" s="263"/>
      <c r="AY92" s="263"/>
      <c r="AZ92" s="263"/>
      <c r="BA92" s="266"/>
      <c r="BB92" s="291"/>
      <c r="BC92" s="291"/>
      <c r="BD92" s="291"/>
      <c r="BE92" s="263"/>
      <c r="BF92" s="122"/>
      <c r="BG92" s="293"/>
      <c r="BH92" s="319"/>
      <c r="BI92" s="311"/>
      <c r="BK92" s="272"/>
      <c r="BL92" s="272"/>
      <c r="BM92" s="272"/>
      <c r="BN92" s="272"/>
      <c r="BO92" s="273"/>
      <c r="BP92" s="274"/>
      <c r="BQ92" s="562"/>
      <c r="BR92" s="562"/>
      <c r="BS92" s="562"/>
      <c r="BT92" s="275"/>
      <c r="BU92" s="77"/>
      <c r="BV92" s="77"/>
      <c r="BW92" s="276"/>
      <c r="BX92" s="276"/>
      <c r="BY92" s="53"/>
      <c r="BZ92" s="53"/>
      <c r="CA92" s="53"/>
      <c r="CB92" s="53"/>
      <c r="CC92" s="277"/>
      <c r="CD92" s="277"/>
      <c r="CE92" s="277"/>
      <c r="CF92" s="277"/>
      <c r="CG92" s="277"/>
      <c r="CH92" s="277"/>
      <c r="CI92" s="278"/>
      <c r="CJ92" s="315"/>
      <c r="CK92" s="316"/>
      <c r="CL92" s="316"/>
      <c r="CM92" s="218">
        <f>CM91</f>
        <v>7</v>
      </c>
    </row>
    <row r="93" spans="1:92" s="72" customFormat="1" ht="14.1" customHeight="1" x14ac:dyDescent="0.25">
      <c r="A93" s="305">
        <v>8</v>
      </c>
      <c r="B93" s="306" t="str">
        <f>'Ст.пр.М'!N26</f>
        <v>нн8</v>
      </c>
      <c r="C93" s="306" t="str">
        <f>'Ст.пр.М'!O26</f>
        <v>фис8</v>
      </c>
      <c r="D93" s="306" t="str">
        <f>'Ст.пр.М'!P26</f>
        <v>фамилия8</v>
      </c>
      <c r="E93" s="306" t="str">
        <f>'Ст.пр.М'!Q26</f>
        <v>гр8</v>
      </c>
      <c r="F93" s="306" t="str">
        <f>'Ст.пр.М'!R26</f>
        <v>рз8</v>
      </c>
      <c r="G93" s="306" t="str">
        <f>'Ст.пр.М'!S26</f>
        <v>г8</v>
      </c>
      <c r="H93" s="269" t="str">
        <f>'Ст.пр.М'!T26</f>
        <v>сф8</v>
      </c>
      <c r="I93" s="269" t="str">
        <f>'Ст.пр.М'!U26</f>
        <v>фо8</v>
      </c>
      <c r="J93" s="269" t="str">
        <f>'Ст.пр.М'!V26</f>
        <v>ш8</v>
      </c>
      <c r="K93" s="260">
        <f t="shared" si="4"/>
        <v>0</v>
      </c>
      <c r="L93" s="260">
        <f t="shared" si="5"/>
        <v>0</v>
      </c>
      <c r="M93" s="260">
        <f t="shared" si="6"/>
        <v>0</v>
      </c>
      <c r="N93" s="260">
        <f>BT93</f>
        <v>0</v>
      </c>
      <c r="O93" s="261" t="str">
        <f>BU93</f>
        <v>nj</v>
      </c>
      <c r="P93" s="262">
        <f>BW93</f>
        <v>0</v>
      </c>
      <c r="Q93" s="260">
        <f>BY93</f>
        <v>0</v>
      </c>
      <c r="R93" s="262">
        <f>CC93+CD93</f>
        <v>0</v>
      </c>
      <c r="S93" s="260">
        <f>CA93</f>
        <v>0</v>
      </c>
      <c r="T93" s="262">
        <f>CF93+CG93</f>
        <v>0</v>
      </c>
      <c r="U93" s="262">
        <f>CI93</f>
        <v>0</v>
      </c>
      <c r="V93" s="262">
        <f>BO93</f>
        <v>99</v>
      </c>
      <c r="W93" s="263">
        <f>BP93</f>
        <v>0</v>
      </c>
      <c r="X93" s="264">
        <f>CJ93</f>
        <v>0</v>
      </c>
      <c r="Y93" s="265"/>
      <c r="Z93" s="266"/>
      <c r="AA93" s="266"/>
      <c r="AB93" s="266"/>
      <c r="AC93" s="291"/>
      <c r="AD93" s="305">
        <v>8</v>
      </c>
      <c r="AE93" s="269">
        <f>'Ст.пр.М'!B26</f>
        <v>0</v>
      </c>
      <c r="AF93" s="269">
        <f>'Ст.пр.М'!C26</f>
        <v>0</v>
      </c>
      <c r="AG93" s="269">
        <f>'Ст.пр.М'!D26</f>
        <v>0</v>
      </c>
      <c r="AH93" s="269">
        <f>'Ст.пр.М'!E26</f>
        <v>0</v>
      </c>
      <c r="AI93" s="269">
        <f>'Ст.пр.М'!F26</f>
        <v>0</v>
      </c>
      <c r="AJ93" s="291"/>
      <c r="AK93" s="291"/>
      <c r="AL93" s="291"/>
      <c r="AM93" s="265">
        <f>BQ93</f>
        <v>0</v>
      </c>
      <c r="AN93" s="265">
        <f>BR93</f>
        <v>0</v>
      </c>
      <c r="AO93" s="265">
        <f>BS93</f>
        <v>0</v>
      </c>
      <c r="AP93" s="265">
        <f>BT93</f>
        <v>0</v>
      </c>
      <c r="AQ93" s="266" t="str">
        <f>BU93</f>
        <v>nj</v>
      </c>
      <c r="AR93" s="263">
        <f>BW93</f>
        <v>0</v>
      </c>
      <c r="AS93" s="265">
        <f>BY93</f>
        <v>0</v>
      </c>
      <c r="AT93" s="263">
        <f>CE93</f>
        <v>0</v>
      </c>
      <c r="AU93" s="265">
        <f>CA93</f>
        <v>0</v>
      </c>
      <c r="AV93" s="263">
        <f>CH93</f>
        <v>0</v>
      </c>
      <c r="AW93" s="263">
        <f>CI93</f>
        <v>0</v>
      </c>
      <c r="AX93" s="263">
        <f>BO93</f>
        <v>99</v>
      </c>
      <c r="AY93" s="263">
        <f>BP93</f>
        <v>0</v>
      </c>
      <c r="AZ93" s="263">
        <f>CJ93</f>
        <v>0</v>
      </c>
      <c r="BA93" s="266"/>
      <c r="BB93" s="291"/>
      <c r="BC93" s="291"/>
      <c r="BD93" s="291"/>
      <c r="BE93" s="263"/>
      <c r="BF93" s="122">
        <v>8</v>
      </c>
      <c r="BG93" s="269" t="str">
        <f>'Ст.пр.М'!N26</f>
        <v>нн8</v>
      </c>
      <c r="BH93" s="269" t="str">
        <f>'Ст.пр.М'!P26</f>
        <v>фамилия8</v>
      </c>
      <c r="BI93" s="269" t="str">
        <f>'Ст.пр.М'!Q26</f>
        <v>гр8</v>
      </c>
      <c r="BJ93" s="269" t="str">
        <f>'Ст.пр.М'!R26</f>
        <v>рз8</v>
      </c>
      <c r="BK93" s="288"/>
      <c r="BL93" s="272"/>
      <c r="BM93" s="272"/>
      <c r="BN93" s="272"/>
      <c r="BO93" s="273">
        <v>99</v>
      </c>
      <c r="BP93" s="274">
        <f>INT((IF(48-(32*BO93/$U$10)&lt;0,0,(IF(48-(32*BO93/$U$10)&lt;=20,48-(32*BO93/$U$10),20))))*100)/100</f>
        <v>0</v>
      </c>
      <c r="BQ93" s="563"/>
      <c r="BR93" s="563"/>
      <c r="BS93" s="563"/>
      <c r="BT93" s="275">
        <f xml:space="preserve"> IF(SUM(BQ93:BS93)&lt;SUM(BQ94:BS94),0.3,(SUM(BQ93:BS93)-SUM(BQ94:BS94)))</f>
        <v>0</v>
      </c>
      <c r="BU93" s="77" t="s">
        <v>4</v>
      </c>
      <c r="BV93" s="77" t="s">
        <v>4</v>
      </c>
      <c r="BW93" s="276">
        <f>IF(TYPE(FIND("P",BU93))=16,VLOOKUP(BU93:BU93,KT!A:C,3,FALSE),VLOOKUP(BU93:BU93,KT!H:J,3,FALSE))</f>
        <v>0</v>
      </c>
      <c r="BX93" s="276">
        <f>IF(TYPE(FIND("P",BV93))=16,VLOOKUP(BV93:BV93,KT!A:C,3,FALSE),VLOOKUP(BV93:BV93,KT!H:J,3,FALSE))</f>
        <v>0</v>
      </c>
      <c r="BY93" s="563"/>
      <c r="BZ93" s="563"/>
      <c r="CA93" s="563"/>
      <c r="CB93" s="563"/>
      <c r="CC93" s="277">
        <f>INT((IF((BY93*BW93)&gt;10,10,(BY93*BW93)))*100)/100</f>
        <v>0</v>
      </c>
      <c r="CD93" s="277">
        <f>INT((IF((BZ93*BX93)&gt;10,10,(BZ93*BX93)))*100)/100</f>
        <v>0</v>
      </c>
      <c r="CE93" s="277">
        <f>INT((CC93+CD93)*100)/100</f>
        <v>0</v>
      </c>
      <c r="CF93" s="277">
        <f>INT((IF((BW93*CA93)&gt;10,10,(BW93*CA93)))*100)/100</f>
        <v>0</v>
      </c>
      <c r="CG93" s="277">
        <f>INT((IF((BX93*CB93)&gt;10,10,(BX93*CB93)))*100)/100</f>
        <v>0</v>
      </c>
      <c r="CH93" s="277">
        <f>INT((CF93+CG93)*100)/100</f>
        <v>0</v>
      </c>
      <c r="CI93" s="278">
        <f>INT((CE93+CH93)/2*100)/100</f>
        <v>0</v>
      </c>
      <c r="CJ93" s="279">
        <f>SUM(BP93+BT93+CI93)</f>
        <v>0</v>
      </c>
      <c r="CK93" s="280"/>
      <c r="CL93" s="280"/>
      <c r="CM93" s="218">
        <f>RANK(CJ93,$CJ$79:$CJ$197)</f>
        <v>7</v>
      </c>
    </row>
    <row r="94" spans="1:92" s="72" customFormat="1" ht="14.1" customHeight="1" x14ac:dyDescent="0.25">
      <c r="A94" s="305"/>
      <c r="B94" s="318"/>
      <c r="C94" s="307"/>
      <c r="D94" s="307"/>
      <c r="E94" s="307"/>
      <c r="F94" s="307"/>
      <c r="G94" s="309"/>
      <c r="H94" s="310"/>
      <c r="I94" s="310"/>
      <c r="J94" s="310"/>
      <c r="K94" s="260">
        <f t="shared" si="4"/>
        <v>0</v>
      </c>
      <c r="L94" s="260">
        <f t="shared" si="5"/>
        <v>0</v>
      </c>
      <c r="M94" s="260">
        <f t="shared" si="6"/>
        <v>0</v>
      </c>
      <c r="N94" s="260"/>
      <c r="O94" s="261" t="str">
        <f>BV93</f>
        <v>nj</v>
      </c>
      <c r="P94" s="262">
        <f>BX93</f>
        <v>0</v>
      </c>
      <c r="Q94" s="260">
        <f>BZ93</f>
        <v>0</v>
      </c>
      <c r="R94" s="262"/>
      <c r="S94" s="260">
        <f>CB93</f>
        <v>0</v>
      </c>
      <c r="T94" s="262"/>
      <c r="U94" s="262"/>
      <c r="V94" s="262"/>
      <c r="W94" s="263"/>
      <c r="X94" s="264"/>
      <c r="Y94" s="265"/>
      <c r="Z94" s="266"/>
      <c r="AA94" s="266"/>
      <c r="AB94" s="266"/>
      <c r="AC94" s="291"/>
      <c r="AD94" s="305"/>
      <c r="AE94" s="293"/>
      <c r="AF94" s="293"/>
      <c r="AG94" s="293"/>
      <c r="AH94" s="293"/>
      <c r="AI94" s="293"/>
      <c r="AJ94" s="291"/>
      <c r="AK94" s="291"/>
      <c r="AL94" s="291"/>
      <c r="AM94" s="283"/>
      <c r="AN94" s="283"/>
      <c r="AO94" s="283"/>
      <c r="AP94" s="283"/>
      <c r="AQ94" s="266" t="str">
        <f>BV93</f>
        <v>nj</v>
      </c>
      <c r="AR94" s="263">
        <f>BX93</f>
        <v>0</v>
      </c>
      <c r="AS94" s="265">
        <f>BZ93</f>
        <v>0</v>
      </c>
      <c r="AT94" s="283"/>
      <c r="AU94" s="265">
        <f>CB93</f>
        <v>0</v>
      </c>
      <c r="AV94" s="283"/>
      <c r="AW94" s="283"/>
      <c r="AX94" s="263"/>
      <c r="AY94" s="263"/>
      <c r="AZ94" s="263"/>
      <c r="BA94" s="266"/>
      <c r="BB94" s="291"/>
      <c r="BC94" s="291"/>
      <c r="BD94" s="291"/>
      <c r="BE94" s="263"/>
      <c r="BF94" s="122"/>
      <c r="BG94" s="293"/>
      <c r="BH94" s="319"/>
      <c r="BI94" s="311"/>
      <c r="BK94" s="288"/>
      <c r="BL94" s="272"/>
      <c r="BM94" s="272"/>
      <c r="BN94" s="272"/>
      <c r="BO94" s="273"/>
      <c r="BP94" s="274"/>
      <c r="BQ94" s="563"/>
      <c r="BR94" s="563"/>
      <c r="BS94" s="563"/>
      <c r="BT94" s="275"/>
      <c r="BU94" s="77"/>
      <c r="BV94" s="77"/>
      <c r="BW94" s="276"/>
      <c r="BX94" s="276"/>
      <c r="BY94" s="53"/>
      <c r="BZ94" s="53"/>
      <c r="CA94" s="53"/>
      <c r="CB94" s="53"/>
      <c r="CC94" s="277"/>
      <c r="CD94" s="277"/>
      <c r="CE94" s="277"/>
      <c r="CF94" s="277"/>
      <c r="CG94" s="277"/>
      <c r="CH94" s="277"/>
      <c r="CI94" s="278"/>
      <c r="CJ94" s="315"/>
      <c r="CK94" s="316"/>
      <c r="CL94" s="316"/>
      <c r="CM94" s="218">
        <f>CM93</f>
        <v>7</v>
      </c>
    </row>
    <row r="95" spans="1:92" s="72" customFormat="1" ht="14.1" customHeight="1" x14ac:dyDescent="0.25">
      <c r="A95" s="305">
        <v>9</v>
      </c>
      <c r="B95" s="306" t="str">
        <f>'Ст.пр.М'!N27</f>
        <v>нн9</v>
      </c>
      <c r="C95" s="306" t="str">
        <f>'Ст.пр.М'!O27</f>
        <v>фис9</v>
      </c>
      <c r="D95" s="306" t="str">
        <f>'Ст.пр.М'!P27</f>
        <v>фамилия9</v>
      </c>
      <c r="E95" s="306" t="str">
        <f>'Ст.пр.М'!Q27</f>
        <v>гр9</v>
      </c>
      <c r="F95" s="306" t="str">
        <f>'Ст.пр.М'!R27</f>
        <v>рз9</v>
      </c>
      <c r="G95" s="306" t="str">
        <f>'Ст.пр.М'!S27</f>
        <v>г9</v>
      </c>
      <c r="H95" s="269" t="str">
        <f>'Ст.пр.М'!T27</f>
        <v>сф9</v>
      </c>
      <c r="I95" s="269" t="str">
        <f>'Ст.пр.М'!U27</f>
        <v>фо9</v>
      </c>
      <c r="J95" s="269" t="str">
        <f>'Ст.пр.М'!V27</f>
        <v>ш9</v>
      </c>
      <c r="K95" s="260">
        <f t="shared" si="4"/>
        <v>0</v>
      </c>
      <c r="L95" s="260">
        <f t="shared" si="5"/>
        <v>0</v>
      </c>
      <c r="M95" s="260">
        <f t="shared" si="6"/>
        <v>0</v>
      </c>
      <c r="N95" s="260">
        <f>BT95</f>
        <v>0</v>
      </c>
      <c r="O95" s="261" t="str">
        <f>BU95</f>
        <v>nj</v>
      </c>
      <c r="P95" s="262">
        <f>BW95</f>
        <v>0</v>
      </c>
      <c r="Q95" s="260">
        <f>BY95</f>
        <v>0</v>
      </c>
      <c r="R95" s="262">
        <f>CC95+CD95</f>
        <v>0</v>
      </c>
      <c r="S95" s="260">
        <f>CA95</f>
        <v>0</v>
      </c>
      <c r="T95" s="262">
        <f>CF95+CG95</f>
        <v>0</v>
      </c>
      <c r="U95" s="262">
        <f>CI95</f>
        <v>0</v>
      </c>
      <c r="V95" s="262">
        <f>BO95</f>
        <v>99</v>
      </c>
      <c r="W95" s="263">
        <f>BP95</f>
        <v>0</v>
      </c>
      <c r="X95" s="264">
        <f>CJ95</f>
        <v>0</v>
      </c>
      <c r="Y95" s="265"/>
      <c r="Z95" s="266"/>
      <c r="AA95" s="266"/>
      <c r="AB95" s="266"/>
      <c r="AC95" s="291"/>
      <c r="AD95" s="305">
        <v>9</v>
      </c>
      <c r="AE95" s="269">
        <f>'Ст.пр.М'!B27</f>
        <v>0</v>
      </c>
      <c r="AF95" s="269">
        <f>'Ст.пр.М'!C27</f>
        <v>0</v>
      </c>
      <c r="AG95" s="269">
        <f>'Ст.пр.М'!D27</f>
        <v>0</v>
      </c>
      <c r="AH95" s="269">
        <f>'Ст.пр.М'!E27</f>
        <v>0</v>
      </c>
      <c r="AI95" s="269">
        <f>'Ст.пр.М'!F27</f>
        <v>0</v>
      </c>
      <c r="AJ95" s="291"/>
      <c r="AK95" s="291"/>
      <c r="AL95" s="291"/>
      <c r="AM95" s="265">
        <f>BQ95</f>
        <v>0</v>
      </c>
      <c r="AN95" s="265">
        <f>BR95</f>
        <v>0</v>
      </c>
      <c r="AO95" s="265">
        <f>BS95</f>
        <v>0</v>
      </c>
      <c r="AP95" s="265">
        <f>BT95</f>
        <v>0</v>
      </c>
      <c r="AQ95" s="266" t="str">
        <f>BU95</f>
        <v>nj</v>
      </c>
      <c r="AR95" s="263">
        <f>BW95</f>
        <v>0</v>
      </c>
      <c r="AS95" s="265">
        <f>BY95</f>
        <v>0</v>
      </c>
      <c r="AT95" s="263">
        <f>CE95</f>
        <v>0</v>
      </c>
      <c r="AU95" s="265">
        <f>CA95</f>
        <v>0</v>
      </c>
      <c r="AV95" s="263">
        <f>CH95</f>
        <v>0</v>
      </c>
      <c r="AW95" s="263">
        <f>CI95</f>
        <v>0</v>
      </c>
      <c r="AX95" s="263">
        <f>BO95</f>
        <v>99</v>
      </c>
      <c r="AY95" s="263">
        <f>BP95</f>
        <v>0</v>
      </c>
      <c r="AZ95" s="263">
        <f>CJ95</f>
        <v>0</v>
      </c>
      <c r="BA95" s="266"/>
      <c r="BB95" s="291"/>
      <c r="BC95" s="291"/>
      <c r="BD95" s="291"/>
      <c r="BE95" s="263"/>
      <c r="BF95" s="122">
        <v>9</v>
      </c>
      <c r="BG95" s="269" t="str">
        <f>'Ст.пр.М'!N27</f>
        <v>нн9</v>
      </c>
      <c r="BH95" s="269" t="str">
        <f>'Ст.пр.М'!P27</f>
        <v>фамилия9</v>
      </c>
      <c r="BI95" s="269" t="str">
        <f>'Ст.пр.М'!Q27</f>
        <v>гр9</v>
      </c>
      <c r="BJ95" s="269" t="str">
        <f>'Ст.пр.М'!R27</f>
        <v>рз9</v>
      </c>
      <c r="BK95" s="270"/>
      <c r="BL95" s="272"/>
      <c r="BM95" s="272"/>
      <c r="BN95" s="272"/>
      <c r="BO95" s="273">
        <v>99</v>
      </c>
      <c r="BP95" s="274">
        <f>INT((IF(48-(32*BO95/$U$10)&lt;0,0,(IF(48-(32*BO95/$U$10)&lt;=20,48-(32*BO95/$U$10),20))))*100)/100</f>
        <v>0</v>
      </c>
      <c r="BQ95" s="562"/>
      <c r="BR95" s="562"/>
      <c r="BS95" s="562"/>
      <c r="BT95" s="275">
        <f xml:space="preserve"> IF(SUM(BQ95:BS95)&lt;SUM(BQ96:BS96),0.3,(SUM(BQ95:BS95)-SUM(BQ96:BS96)))</f>
        <v>0</v>
      </c>
      <c r="BU95" s="77" t="s">
        <v>4</v>
      </c>
      <c r="BV95" s="77" t="s">
        <v>4</v>
      </c>
      <c r="BW95" s="276">
        <f>IF(TYPE(FIND("P",BU95))=16,VLOOKUP(BU95:BU95,KT!A:C,3,FALSE),VLOOKUP(BU95:BU95,KT!H:J,3,FALSE))</f>
        <v>0</v>
      </c>
      <c r="BX95" s="276">
        <f>IF(TYPE(FIND("P",BV95))=16,VLOOKUP(BV95:BV95,KT!A:C,3,FALSE),VLOOKUP(BV95:BV95,KT!H:J,3,FALSE))</f>
        <v>0</v>
      </c>
      <c r="BY95" s="562"/>
      <c r="BZ95" s="562"/>
      <c r="CA95" s="562"/>
      <c r="CB95" s="562"/>
      <c r="CC95" s="277">
        <f>INT((IF((BY95*BW95)&gt;10,10,(BY95*BW95)))*100)/100</f>
        <v>0</v>
      </c>
      <c r="CD95" s="277">
        <f>INT((IF((BZ95*BX95)&gt;10,10,(BZ95*BX95)))*100)/100</f>
        <v>0</v>
      </c>
      <c r="CE95" s="277">
        <f>INT((CC95+CD95)*100)/100</f>
        <v>0</v>
      </c>
      <c r="CF95" s="277">
        <f>INT((IF((BW95*CA95)&gt;10,10,(BW95*CA95)))*100)/100</f>
        <v>0</v>
      </c>
      <c r="CG95" s="277">
        <f>INT((IF((BX95*CB95)&gt;10,10,(BX95*CB95)))*100)/100</f>
        <v>0</v>
      </c>
      <c r="CH95" s="277">
        <f>INT((CF95+CG95)*100)/100</f>
        <v>0</v>
      </c>
      <c r="CI95" s="278">
        <f>INT((CE95+CH95)/2*100)/100</f>
        <v>0</v>
      </c>
      <c r="CJ95" s="279">
        <f>SUM(BP95+BT95+CI95)</f>
        <v>0</v>
      </c>
      <c r="CK95" s="280"/>
      <c r="CL95" s="280"/>
      <c r="CM95" s="218">
        <f>RANK(CJ95,$CJ$79:$CJ$197)</f>
        <v>7</v>
      </c>
    </row>
    <row r="96" spans="1:92" s="93" customFormat="1" ht="14.1" customHeight="1" x14ac:dyDescent="0.25">
      <c r="A96" s="305"/>
      <c r="B96" s="307"/>
      <c r="C96" s="307"/>
      <c r="D96" s="307"/>
      <c r="E96" s="307"/>
      <c r="F96" s="307"/>
      <c r="G96" s="309"/>
      <c r="H96" s="310"/>
      <c r="I96" s="310"/>
      <c r="J96" s="310"/>
      <c r="K96" s="260">
        <f t="shared" si="4"/>
        <v>0</v>
      </c>
      <c r="L96" s="260">
        <f t="shared" si="5"/>
        <v>0</v>
      </c>
      <c r="M96" s="260">
        <f t="shared" si="6"/>
        <v>0</v>
      </c>
      <c r="N96" s="260"/>
      <c r="O96" s="261" t="str">
        <f>BV95</f>
        <v>nj</v>
      </c>
      <c r="P96" s="262">
        <f>BX95</f>
        <v>0</v>
      </c>
      <c r="Q96" s="260">
        <f>BZ95</f>
        <v>0</v>
      </c>
      <c r="R96" s="262"/>
      <c r="S96" s="260">
        <f>CB95</f>
        <v>0</v>
      </c>
      <c r="T96" s="262"/>
      <c r="U96" s="262"/>
      <c r="V96" s="262"/>
      <c r="W96" s="263"/>
      <c r="X96" s="264"/>
      <c r="Y96" s="265"/>
      <c r="Z96" s="283"/>
      <c r="AA96" s="283"/>
      <c r="AB96" s="283"/>
      <c r="AC96" s="267"/>
      <c r="AD96" s="305"/>
      <c r="AE96" s="284"/>
      <c r="AF96" s="284"/>
      <c r="AG96" s="284"/>
      <c r="AH96" s="284"/>
      <c r="AI96" s="284"/>
      <c r="AJ96" s="267"/>
      <c r="AK96" s="267"/>
      <c r="AL96" s="267"/>
      <c r="AM96" s="283"/>
      <c r="AN96" s="283"/>
      <c r="AO96" s="283"/>
      <c r="AP96" s="283"/>
      <c r="AQ96" s="266" t="str">
        <f>BV95</f>
        <v>nj</v>
      </c>
      <c r="AR96" s="263">
        <f>BX95</f>
        <v>0</v>
      </c>
      <c r="AS96" s="265">
        <f>BZ95</f>
        <v>0</v>
      </c>
      <c r="AT96" s="283"/>
      <c r="AU96" s="265">
        <f>CB95</f>
        <v>0</v>
      </c>
      <c r="AV96" s="283"/>
      <c r="AW96" s="283"/>
      <c r="AX96" s="263"/>
      <c r="AY96" s="263"/>
      <c r="AZ96" s="263"/>
      <c r="BA96" s="283"/>
      <c r="BB96" s="267"/>
      <c r="BC96" s="267"/>
      <c r="BD96" s="267"/>
      <c r="BE96" s="263"/>
      <c r="BF96" s="122"/>
      <c r="BG96" s="284"/>
      <c r="BH96" s="317"/>
      <c r="BI96" s="311"/>
      <c r="BK96" s="270"/>
      <c r="BL96" s="272"/>
      <c r="BM96" s="272"/>
      <c r="BN96" s="272"/>
      <c r="BO96" s="273"/>
      <c r="BP96" s="274"/>
      <c r="BQ96" s="562"/>
      <c r="BR96" s="562"/>
      <c r="BS96" s="562"/>
      <c r="BT96" s="275"/>
      <c r="BU96" s="77"/>
      <c r="BV96" s="77"/>
      <c r="BW96" s="276"/>
      <c r="BX96" s="276"/>
      <c r="BY96" s="53"/>
      <c r="BZ96" s="53"/>
      <c r="CA96" s="53"/>
      <c r="CB96" s="53"/>
      <c r="CC96" s="277"/>
      <c r="CD96" s="277"/>
      <c r="CE96" s="277"/>
      <c r="CF96" s="277"/>
      <c r="CG96" s="277"/>
      <c r="CH96" s="277"/>
      <c r="CI96" s="278"/>
      <c r="CJ96" s="279"/>
      <c r="CK96" s="280"/>
      <c r="CL96" s="280"/>
      <c r="CM96" s="218">
        <f>CM95</f>
        <v>7</v>
      </c>
    </row>
    <row r="97" spans="1:91" s="72" customFormat="1" ht="14.1" customHeight="1" x14ac:dyDescent="0.25">
      <c r="A97" s="305">
        <v>10</v>
      </c>
      <c r="B97" s="306" t="str">
        <f>'Ст.пр.М'!N28</f>
        <v>нн10</v>
      </c>
      <c r="C97" s="306" t="str">
        <f>'Ст.пр.М'!O28</f>
        <v>фис10</v>
      </c>
      <c r="D97" s="306" t="str">
        <f>'Ст.пр.М'!P28</f>
        <v>фамилия10</v>
      </c>
      <c r="E97" s="306" t="str">
        <f>'Ст.пр.М'!Q28</f>
        <v>гр10</v>
      </c>
      <c r="F97" s="306" t="str">
        <f>'Ст.пр.М'!R28</f>
        <v>рз10</v>
      </c>
      <c r="G97" s="306" t="str">
        <f>'Ст.пр.М'!S28</f>
        <v>г10</v>
      </c>
      <c r="H97" s="269" t="str">
        <f>'Ст.пр.М'!T28</f>
        <v>сф10</v>
      </c>
      <c r="I97" s="269" t="str">
        <f>'Ст.пр.М'!U28</f>
        <v>фо10</v>
      </c>
      <c r="J97" s="269" t="str">
        <f>'Ст.пр.М'!V28</f>
        <v>ш10</v>
      </c>
      <c r="K97" s="260">
        <f t="shared" si="4"/>
        <v>0</v>
      </c>
      <c r="L97" s="260">
        <f t="shared" si="5"/>
        <v>0</v>
      </c>
      <c r="M97" s="260">
        <f t="shared" si="6"/>
        <v>0</v>
      </c>
      <c r="N97" s="260">
        <f>BT97</f>
        <v>0</v>
      </c>
      <c r="O97" s="261" t="str">
        <f>BU97</f>
        <v>nj</v>
      </c>
      <c r="P97" s="262">
        <f>BW97</f>
        <v>0</v>
      </c>
      <c r="Q97" s="260">
        <f>BY97</f>
        <v>0</v>
      </c>
      <c r="R97" s="262">
        <f>CC97+CD97</f>
        <v>0</v>
      </c>
      <c r="S97" s="260">
        <f>CA97</f>
        <v>0</v>
      </c>
      <c r="T97" s="262">
        <f>CF97+CG97</f>
        <v>0</v>
      </c>
      <c r="U97" s="262">
        <f>CI97</f>
        <v>0</v>
      </c>
      <c r="V97" s="262">
        <f>BO97</f>
        <v>99</v>
      </c>
      <c r="W97" s="263">
        <f>BP97</f>
        <v>0</v>
      </c>
      <c r="X97" s="264">
        <f>CJ97</f>
        <v>0</v>
      </c>
      <c r="Y97" s="265"/>
      <c r="Z97" s="266"/>
      <c r="AA97" s="266"/>
      <c r="AB97" s="266"/>
      <c r="AC97" s="291"/>
      <c r="AD97" s="305">
        <v>10</v>
      </c>
      <c r="AE97" s="269">
        <f>'Ст.пр.М'!B28</f>
        <v>0</v>
      </c>
      <c r="AF97" s="269">
        <f>'Ст.пр.М'!C28</f>
        <v>0</v>
      </c>
      <c r="AG97" s="269">
        <f>'Ст.пр.М'!D28</f>
        <v>0</v>
      </c>
      <c r="AH97" s="269">
        <f>'Ст.пр.М'!E28</f>
        <v>0</v>
      </c>
      <c r="AI97" s="269">
        <f>'Ст.пр.М'!F28</f>
        <v>0</v>
      </c>
      <c r="AJ97" s="291"/>
      <c r="AK97" s="291"/>
      <c r="AL97" s="291"/>
      <c r="AM97" s="265">
        <f>BQ97</f>
        <v>0</v>
      </c>
      <c r="AN97" s="265">
        <f>BR97</f>
        <v>0</v>
      </c>
      <c r="AO97" s="265">
        <f>BS97</f>
        <v>0</v>
      </c>
      <c r="AP97" s="265">
        <f>BT97</f>
        <v>0</v>
      </c>
      <c r="AQ97" s="266" t="str">
        <f>BU97</f>
        <v>nj</v>
      </c>
      <c r="AR97" s="263">
        <f>BW97</f>
        <v>0</v>
      </c>
      <c r="AS97" s="265">
        <f>BY97</f>
        <v>0</v>
      </c>
      <c r="AT97" s="263">
        <f>CE97</f>
        <v>0</v>
      </c>
      <c r="AU97" s="265">
        <f>CA97</f>
        <v>0</v>
      </c>
      <c r="AV97" s="263">
        <f>CH97</f>
        <v>0</v>
      </c>
      <c r="AW97" s="263">
        <f>CI97</f>
        <v>0</v>
      </c>
      <c r="AX97" s="263">
        <f>BO97</f>
        <v>99</v>
      </c>
      <c r="AY97" s="263">
        <f>BP97</f>
        <v>0</v>
      </c>
      <c r="AZ97" s="263">
        <f>CJ97</f>
        <v>0</v>
      </c>
      <c r="BA97" s="266"/>
      <c r="BB97" s="291"/>
      <c r="BC97" s="291"/>
      <c r="BD97" s="291"/>
      <c r="BE97" s="263"/>
      <c r="BF97" s="122">
        <v>10</v>
      </c>
      <c r="BG97" s="269" t="str">
        <f>'Ст.пр.М'!N28</f>
        <v>нн10</v>
      </c>
      <c r="BH97" s="269" t="str">
        <f>'Ст.пр.М'!P28</f>
        <v>фамилия10</v>
      </c>
      <c r="BI97" s="269" t="str">
        <f>'Ст.пр.М'!Q28</f>
        <v>гр10</v>
      </c>
      <c r="BJ97" s="269" t="str">
        <f>'Ст.пр.М'!R28</f>
        <v>рз10</v>
      </c>
      <c r="BK97" s="270"/>
      <c r="BL97" s="272"/>
      <c r="BM97" s="272"/>
      <c r="BN97" s="272"/>
      <c r="BO97" s="273">
        <v>99</v>
      </c>
      <c r="BP97" s="274">
        <f>INT((IF(48-(32*BO97/$U$10)&lt;0,0,(IF(48-(32*BO97/$U$10)&lt;=20,48-(32*BO97/$U$10),20))))*100)/100</f>
        <v>0</v>
      </c>
      <c r="BQ97" s="563"/>
      <c r="BR97" s="563"/>
      <c r="BS97" s="563"/>
      <c r="BT97" s="275">
        <f xml:space="preserve"> IF(SUM(BQ97:BS97)&lt;SUM(BQ98:BS98),0.3,(SUM(BQ97:BS97)-SUM(BQ98:BS98)))</f>
        <v>0</v>
      </c>
      <c r="BU97" s="77" t="s">
        <v>4</v>
      </c>
      <c r="BV97" s="77" t="s">
        <v>4</v>
      </c>
      <c r="BW97" s="276">
        <f>IF(TYPE(FIND("P",BU97))=16,VLOOKUP(BU97:BU97,KT!A:C,3,FALSE),VLOOKUP(BU97:BU97,KT!H:J,3,FALSE))</f>
        <v>0</v>
      </c>
      <c r="BX97" s="276">
        <f>IF(TYPE(FIND("P",BV97))=16,VLOOKUP(BV97:BV97,KT!A:C,3,FALSE),VLOOKUP(BV97:BV97,KT!H:J,3,FALSE))</f>
        <v>0</v>
      </c>
      <c r="BY97" s="563"/>
      <c r="BZ97" s="563"/>
      <c r="CA97" s="563"/>
      <c r="CB97" s="563"/>
      <c r="CC97" s="277">
        <f>INT((IF((BY97*BW97)&gt;10,10,(BY97*BW97)))*100)/100</f>
        <v>0</v>
      </c>
      <c r="CD97" s="277">
        <f>INT((IF((BZ97*BX97)&gt;10,10,(BZ97*BX97)))*100)/100</f>
        <v>0</v>
      </c>
      <c r="CE97" s="277">
        <f>INT((CC97+CD97)*100)/100</f>
        <v>0</v>
      </c>
      <c r="CF97" s="277">
        <f>INT((IF((BW97*CA97)&gt;10,10,(BW97*CA97)))*100)/100</f>
        <v>0</v>
      </c>
      <c r="CG97" s="277">
        <f>INT((IF((BX97*CB97)&gt;10,10,(BX97*CB97)))*100)/100</f>
        <v>0</v>
      </c>
      <c r="CH97" s="277">
        <f>INT((CF97+CG97)*100)/100</f>
        <v>0</v>
      </c>
      <c r="CI97" s="278">
        <f>INT((CE97+CH97)/2*100)/100</f>
        <v>0</v>
      </c>
      <c r="CJ97" s="279">
        <f>SUM(BP97+BT97+CI97)</f>
        <v>0</v>
      </c>
      <c r="CK97" s="280"/>
      <c r="CL97" s="280"/>
      <c r="CM97" s="218">
        <f>RANK(CJ97,$CJ$79:$CJ$197)</f>
        <v>7</v>
      </c>
    </row>
    <row r="98" spans="1:91" s="72" customFormat="1" ht="14.1" customHeight="1" x14ac:dyDescent="0.25">
      <c r="A98" s="305"/>
      <c r="B98" s="307"/>
      <c r="C98" s="307"/>
      <c r="D98" s="307"/>
      <c r="E98" s="307"/>
      <c r="F98" s="307"/>
      <c r="G98" s="309"/>
      <c r="H98" s="310"/>
      <c r="I98" s="310"/>
      <c r="J98" s="310"/>
      <c r="K98" s="260">
        <f t="shared" si="4"/>
        <v>0</v>
      </c>
      <c r="L98" s="260">
        <f t="shared" si="5"/>
        <v>0</v>
      </c>
      <c r="M98" s="260">
        <f t="shared" si="6"/>
        <v>0</v>
      </c>
      <c r="N98" s="260"/>
      <c r="O98" s="261" t="str">
        <f>BV97</f>
        <v>nj</v>
      </c>
      <c r="P98" s="262">
        <f>BX97</f>
        <v>0</v>
      </c>
      <c r="Q98" s="260">
        <f>BZ97</f>
        <v>0</v>
      </c>
      <c r="R98" s="262"/>
      <c r="S98" s="260">
        <f>CB97</f>
        <v>0</v>
      </c>
      <c r="T98" s="262"/>
      <c r="U98" s="262"/>
      <c r="V98" s="262"/>
      <c r="W98" s="263"/>
      <c r="X98" s="264"/>
      <c r="Y98" s="265"/>
      <c r="Z98" s="266"/>
      <c r="AA98" s="266"/>
      <c r="AB98" s="266"/>
      <c r="AC98" s="291"/>
      <c r="AD98" s="305"/>
      <c r="AE98" s="284"/>
      <c r="AF98" s="284"/>
      <c r="AG98" s="284"/>
      <c r="AH98" s="284"/>
      <c r="AI98" s="284"/>
      <c r="AJ98" s="291"/>
      <c r="AK98" s="291"/>
      <c r="AL98" s="291"/>
      <c r="AM98" s="283"/>
      <c r="AN98" s="283"/>
      <c r="AO98" s="283"/>
      <c r="AP98" s="283"/>
      <c r="AQ98" s="266" t="str">
        <f>BV97</f>
        <v>nj</v>
      </c>
      <c r="AR98" s="263">
        <f>BX97</f>
        <v>0</v>
      </c>
      <c r="AS98" s="265">
        <f>BZ97</f>
        <v>0</v>
      </c>
      <c r="AT98" s="283"/>
      <c r="AU98" s="265">
        <f>CB97</f>
        <v>0</v>
      </c>
      <c r="AV98" s="283"/>
      <c r="AW98" s="283"/>
      <c r="AX98" s="263"/>
      <c r="AY98" s="263"/>
      <c r="AZ98" s="263"/>
      <c r="BA98" s="266"/>
      <c r="BB98" s="291"/>
      <c r="BC98" s="291"/>
      <c r="BD98" s="291"/>
      <c r="BE98" s="263"/>
      <c r="BF98" s="122"/>
      <c r="BG98" s="284"/>
      <c r="BH98" s="317"/>
      <c r="BI98" s="311"/>
      <c r="BK98" s="270"/>
      <c r="BL98" s="272"/>
      <c r="BM98" s="272"/>
      <c r="BN98" s="272"/>
      <c r="BO98" s="273"/>
      <c r="BP98" s="274"/>
      <c r="BQ98" s="563"/>
      <c r="BR98" s="563"/>
      <c r="BS98" s="563"/>
      <c r="BT98" s="275"/>
      <c r="BU98" s="77"/>
      <c r="BV98" s="77"/>
      <c r="BW98" s="276"/>
      <c r="BX98" s="276"/>
      <c r="BY98" s="53"/>
      <c r="BZ98" s="53"/>
      <c r="CA98" s="53"/>
      <c r="CB98" s="53"/>
      <c r="CC98" s="277"/>
      <c r="CD98" s="277"/>
      <c r="CE98" s="277"/>
      <c r="CF98" s="277"/>
      <c r="CG98" s="277"/>
      <c r="CH98" s="277"/>
      <c r="CI98" s="278"/>
      <c r="CJ98" s="315"/>
      <c r="CK98" s="316"/>
      <c r="CL98" s="316"/>
      <c r="CM98" s="218">
        <f>CM97</f>
        <v>7</v>
      </c>
    </row>
    <row r="99" spans="1:91" s="72" customFormat="1" ht="14.1" customHeight="1" x14ac:dyDescent="0.25">
      <c r="A99" s="305">
        <v>11</v>
      </c>
      <c r="B99" s="306" t="str">
        <f>'Ст.пр.М'!N29</f>
        <v>нн11</v>
      </c>
      <c r="C99" s="306" t="str">
        <f>'Ст.пр.М'!O29</f>
        <v>фис11</v>
      </c>
      <c r="D99" s="306" t="str">
        <f>'Ст.пр.М'!P29</f>
        <v>фамилия11</v>
      </c>
      <c r="E99" s="306" t="str">
        <f>'Ст.пр.М'!Q29</f>
        <v>гр11</v>
      </c>
      <c r="F99" s="306" t="str">
        <f>'Ст.пр.М'!R29</f>
        <v>рз11</v>
      </c>
      <c r="G99" s="306" t="str">
        <f>'Ст.пр.М'!S29</f>
        <v>г11</v>
      </c>
      <c r="H99" s="269" t="str">
        <f>'Ст.пр.М'!T29</f>
        <v>сф11</v>
      </c>
      <c r="I99" s="269" t="str">
        <f>'Ст.пр.М'!U29</f>
        <v>фо11</v>
      </c>
      <c r="J99" s="269" t="str">
        <f>'Ст.пр.М'!V29</f>
        <v>ш11</v>
      </c>
      <c r="K99" s="260">
        <f t="shared" ref="K99:K143" si="7">BQ99</f>
        <v>0</v>
      </c>
      <c r="L99" s="260">
        <f t="shared" ref="L99:L143" si="8">BR99</f>
        <v>0</v>
      </c>
      <c r="M99" s="260">
        <f t="shared" ref="M99:M143" si="9">BS99</f>
        <v>0</v>
      </c>
      <c r="N99" s="260">
        <f>BT99</f>
        <v>0</v>
      </c>
      <c r="O99" s="261" t="str">
        <f>BU99</f>
        <v>nj</v>
      </c>
      <c r="P99" s="262">
        <f>BW99</f>
        <v>0</v>
      </c>
      <c r="Q99" s="260">
        <f>BY99</f>
        <v>0</v>
      </c>
      <c r="R99" s="262">
        <f>CC99+CD99</f>
        <v>0</v>
      </c>
      <c r="S99" s="260">
        <f>CA99</f>
        <v>0</v>
      </c>
      <c r="T99" s="262">
        <f>CF99+CG99</f>
        <v>0</v>
      </c>
      <c r="U99" s="262">
        <f>CI99</f>
        <v>0</v>
      </c>
      <c r="V99" s="262">
        <f>BO99</f>
        <v>99</v>
      </c>
      <c r="W99" s="263">
        <f>BP99</f>
        <v>0</v>
      </c>
      <c r="X99" s="264">
        <f>CJ99</f>
        <v>0</v>
      </c>
      <c r="Y99" s="265"/>
      <c r="Z99" s="266"/>
      <c r="AA99" s="266"/>
      <c r="AB99" s="266"/>
      <c r="AC99" s="291"/>
      <c r="AD99" s="305">
        <v>11</v>
      </c>
      <c r="AE99" s="269">
        <f>'Ст.пр.М'!B29</f>
        <v>0</v>
      </c>
      <c r="AF99" s="269">
        <f>'Ст.пр.М'!C29</f>
        <v>0</v>
      </c>
      <c r="AG99" s="269">
        <f>'Ст.пр.М'!D29</f>
        <v>0</v>
      </c>
      <c r="AH99" s="269">
        <f>'Ст.пр.М'!E29</f>
        <v>0</v>
      </c>
      <c r="AI99" s="269">
        <f>'Ст.пр.М'!F29</f>
        <v>0</v>
      </c>
      <c r="AJ99" s="291"/>
      <c r="AK99" s="291"/>
      <c r="AL99" s="291"/>
      <c r="AM99" s="265">
        <f>BQ99</f>
        <v>0</v>
      </c>
      <c r="AN99" s="265">
        <f>BR99</f>
        <v>0</v>
      </c>
      <c r="AO99" s="265">
        <f>BS99</f>
        <v>0</v>
      </c>
      <c r="AP99" s="265">
        <f>BT99</f>
        <v>0</v>
      </c>
      <c r="AQ99" s="266" t="str">
        <f>BU99</f>
        <v>nj</v>
      </c>
      <c r="AR99" s="263">
        <f>BW99</f>
        <v>0</v>
      </c>
      <c r="AS99" s="265">
        <f>BY99</f>
        <v>0</v>
      </c>
      <c r="AT99" s="263">
        <f>CE99</f>
        <v>0</v>
      </c>
      <c r="AU99" s="265">
        <f>CA99</f>
        <v>0</v>
      </c>
      <c r="AV99" s="263">
        <f>CH99</f>
        <v>0</v>
      </c>
      <c r="AW99" s="263">
        <f>CI99</f>
        <v>0</v>
      </c>
      <c r="AX99" s="263">
        <f>BO99</f>
        <v>99</v>
      </c>
      <c r="AY99" s="263">
        <f>BP99</f>
        <v>0</v>
      </c>
      <c r="AZ99" s="263">
        <f>CJ99</f>
        <v>0</v>
      </c>
      <c r="BA99" s="266"/>
      <c r="BB99" s="291"/>
      <c r="BC99" s="291"/>
      <c r="BD99" s="291"/>
      <c r="BE99" s="263"/>
      <c r="BF99" s="122">
        <v>11</v>
      </c>
      <c r="BG99" s="269" t="str">
        <f>'Ст.пр.М'!N29</f>
        <v>нн11</v>
      </c>
      <c r="BH99" s="269" t="str">
        <f>'Ст.пр.М'!P29</f>
        <v>фамилия11</v>
      </c>
      <c r="BI99" s="269" t="str">
        <f>'Ст.пр.М'!Q29</f>
        <v>гр11</v>
      </c>
      <c r="BJ99" s="269" t="str">
        <f>'Ст.пр.М'!R29</f>
        <v>рз11</v>
      </c>
      <c r="BK99" s="288"/>
      <c r="BL99" s="272"/>
      <c r="BM99" s="272"/>
      <c r="BN99" s="272"/>
      <c r="BO99" s="273">
        <v>99</v>
      </c>
      <c r="BP99" s="274">
        <f>INT((IF(48-(32*BO99/$U$10)&lt;0,0,(IF(48-(32*BO99/$U$10)&lt;=20,48-(32*BO99/$U$10),20))))*100)/100</f>
        <v>0</v>
      </c>
      <c r="BQ99" s="562"/>
      <c r="BR99" s="562"/>
      <c r="BS99" s="562"/>
      <c r="BT99" s="275">
        <f xml:space="preserve"> IF(SUM(BQ99:BS99)&lt;SUM(BQ100:BS100),0.3,(SUM(BQ99:BS99)-SUM(BQ100:BS100)))</f>
        <v>0</v>
      </c>
      <c r="BU99" s="77" t="s">
        <v>4</v>
      </c>
      <c r="BV99" s="77" t="s">
        <v>4</v>
      </c>
      <c r="BW99" s="276">
        <f>IF(TYPE(FIND("P",BU99))=16,VLOOKUP(BU99:BU99,KT!A:C,3,FALSE),VLOOKUP(BU99:BU99,KT!H:J,3,FALSE))</f>
        <v>0</v>
      </c>
      <c r="BX99" s="276">
        <f>IF(TYPE(FIND("P",BV99))=16,VLOOKUP(BV99:BV99,KT!A:C,3,FALSE),VLOOKUP(BV99:BV99,KT!H:J,3,FALSE))</f>
        <v>0</v>
      </c>
      <c r="BY99" s="562"/>
      <c r="BZ99" s="562"/>
      <c r="CA99" s="562"/>
      <c r="CB99" s="562"/>
      <c r="CC99" s="277">
        <f>INT((IF((BY99*BW99)&gt;10,10,(BY99*BW99)))*100)/100</f>
        <v>0</v>
      </c>
      <c r="CD99" s="277">
        <f>INT((IF((BZ99*BX99)&gt;10,10,(BZ99*BX99)))*100)/100</f>
        <v>0</v>
      </c>
      <c r="CE99" s="277">
        <f>INT((CC99+CD99)*100)/100</f>
        <v>0</v>
      </c>
      <c r="CF99" s="277">
        <f>INT((IF((BW99*CA99)&gt;10,10,(BW99*CA99)))*100)/100</f>
        <v>0</v>
      </c>
      <c r="CG99" s="277">
        <f>INT((IF((BX99*CB99)&gt;10,10,(BX99*CB99)))*100)/100</f>
        <v>0</v>
      </c>
      <c r="CH99" s="277">
        <f>INT((CF99+CG99)*100)/100</f>
        <v>0</v>
      </c>
      <c r="CI99" s="278">
        <f>INT((CE99+CH99)/2*100)/100</f>
        <v>0</v>
      </c>
      <c r="CJ99" s="279">
        <f>SUM(BP99+BT99+CI99)</f>
        <v>0</v>
      </c>
      <c r="CK99" s="280"/>
      <c r="CL99" s="280"/>
      <c r="CM99" s="218">
        <f>RANK(CJ99,$CJ$79:$CJ$197)</f>
        <v>7</v>
      </c>
    </row>
    <row r="100" spans="1:91" s="72" customFormat="1" ht="14.1" customHeight="1" x14ac:dyDescent="0.25">
      <c r="A100" s="305"/>
      <c r="B100" s="318"/>
      <c r="C100" s="307"/>
      <c r="D100" s="307"/>
      <c r="E100" s="307"/>
      <c r="F100" s="307"/>
      <c r="G100" s="309"/>
      <c r="H100" s="310"/>
      <c r="I100" s="310"/>
      <c r="J100" s="310"/>
      <c r="K100" s="260">
        <f t="shared" si="7"/>
        <v>0</v>
      </c>
      <c r="L100" s="260">
        <f t="shared" si="8"/>
        <v>0</v>
      </c>
      <c r="M100" s="260">
        <f t="shared" si="9"/>
        <v>0</v>
      </c>
      <c r="N100" s="260"/>
      <c r="O100" s="261" t="str">
        <f>BV99</f>
        <v>nj</v>
      </c>
      <c r="P100" s="262">
        <f>BX99</f>
        <v>0</v>
      </c>
      <c r="Q100" s="260">
        <f>BZ99</f>
        <v>0</v>
      </c>
      <c r="R100" s="262"/>
      <c r="S100" s="260">
        <f>CB99</f>
        <v>0</v>
      </c>
      <c r="T100" s="262"/>
      <c r="U100" s="262"/>
      <c r="V100" s="262"/>
      <c r="W100" s="263"/>
      <c r="X100" s="264"/>
      <c r="Y100" s="265"/>
      <c r="Z100" s="266"/>
      <c r="AA100" s="266"/>
      <c r="AB100" s="266"/>
      <c r="AC100" s="291"/>
      <c r="AD100" s="305"/>
      <c r="AE100" s="293"/>
      <c r="AF100" s="293"/>
      <c r="AG100" s="293"/>
      <c r="AH100" s="293"/>
      <c r="AI100" s="293"/>
      <c r="AJ100" s="291"/>
      <c r="AK100" s="291"/>
      <c r="AL100" s="291"/>
      <c r="AM100" s="283"/>
      <c r="AN100" s="283"/>
      <c r="AO100" s="283"/>
      <c r="AP100" s="283"/>
      <c r="AQ100" s="266" t="str">
        <f>BV99</f>
        <v>nj</v>
      </c>
      <c r="AR100" s="263">
        <f>BX99</f>
        <v>0</v>
      </c>
      <c r="AS100" s="265">
        <f>BZ99</f>
        <v>0</v>
      </c>
      <c r="AT100" s="283"/>
      <c r="AU100" s="265">
        <f>CB99</f>
        <v>0</v>
      </c>
      <c r="AV100" s="283"/>
      <c r="AW100" s="283"/>
      <c r="AX100" s="263"/>
      <c r="AY100" s="263"/>
      <c r="AZ100" s="263"/>
      <c r="BA100" s="266"/>
      <c r="BB100" s="291"/>
      <c r="BC100" s="291"/>
      <c r="BD100" s="291"/>
      <c r="BE100" s="263"/>
      <c r="BF100" s="122"/>
      <c r="BG100" s="293"/>
      <c r="BH100" s="319"/>
      <c r="BI100" s="311"/>
      <c r="BK100" s="288"/>
      <c r="BL100" s="272"/>
      <c r="BM100" s="272"/>
      <c r="BN100" s="272"/>
      <c r="BO100" s="273"/>
      <c r="BP100" s="274"/>
      <c r="BQ100" s="562"/>
      <c r="BR100" s="562"/>
      <c r="BS100" s="562"/>
      <c r="BT100" s="275"/>
      <c r="BU100" s="77"/>
      <c r="BV100" s="77"/>
      <c r="BW100" s="276"/>
      <c r="BX100" s="276"/>
      <c r="BY100" s="53"/>
      <c r="BZ100" s="53"/>
      <c r="CA100" s="53"/>
      <c r="CB100" s="53"/>
      <c r="CC100" s="277"/>
      <c r="CD100" s="277"/>
      <c r="CE100" s="277"/>
      <c r="CF100" s="277"/>
      <c r="CG100" s="277"/>
      <c r="CH100" s="277"/>
      <c r="CI100" s="278"/>
      <c r="CJ100" s="315"/>
      <c r="CK100" s="316"/>
      <c r="CL100" s="316"/>
      <c r="CM100" s="218">
        <f>CM99</f>
        <v>7</v>
      </c>
    </row>
    <row r="101" spans="1:91" s="72" customFormat="1" ht="14.1" customHeight="1" x14ac:dyDescent="0.25">
      <c r="A101" s="305">
        <v>12</v>
      </c>
      <c r="B101" s="306" t="str">
        <f>'Ст.пр.М'!N30</f>
        <v>нн12</v>
      </c>
      <c r="C101" s="306" t="str">
        <f>'Ст.пр.М'!O30</f>
        <v>фис12</v>
      </c>
      <c r="D101" s="306" t="str">
        <f>'Ст.пр.М'!P30</f>
        <v>фамилия12</v>
      </c>
      <c r="E101" s="306" t="str">
        <f>'Ст.пр.М'!Q30</f>
        <v>гр12</v>
      </c>
      <c r="F101" s="306" t="str">
        <f>'Ст.пр.М'!R30</f>
        <v>рз12</v>
      </c>
      <c r="G101" s="306" t="str">
        <f>'Ст.пр.М'!S30</f>
        <v>г12</v>
      </c>
      <c r="H101" s="269" t="str">
        <f>'Ст.пр.М'!T30</f>
        <v>сф12</v>
      </c>
      <c r="I101" s="269" t="str">
        <f>'Ст.пр.М'!U30</f>
        <v>фо12</v>
      </c>
      <c r="J101" s="269" t="str">
        <f>'Ст.пр.М'!V30</f>
        <v>ш12</v>
      </c>
      <c r="K101" s="260">
        <f t="shared" si="7"/>
        <v>0</v>
      </c>
      <c r="L101" s="260">
        <f t="shared" si="8"/>
        <v>0</v>
      </c>
      <c r="M101" s="260">
        <f t="shared" si="9"/>
        <v>0</v>
      </c>
      <c r="N101" s="260">
        <f>BT101</f>
        <v>0</v>
      </c>
      <c r="O101" s="261" t="str">
        <f>BU101</f>
        <v>nj</v>
      </c>
      <c r="P101" s="262">
        <f>BW101</f>
        <v>0</v>
      </c>
      <c r="Q101" s="260">
        <f>BY101</f>
        <v>0</v>
      </c>
      <c r="R101" s="262">
        <f>CC101+CD101</f>
        <v>0</v>
      </c>
      <c r="S101" s="260">
        <f>CA101</f>
        <v>0</v>
      </c>
      <c r="T101" s="262">
        <f>CF101+CG101</f>
        <v>0</v>
      </c>
      <c r="U101" s="262">
        <f>CI101</f>
        <v>0</v>
      </c>
      <c r="V101" s="262">
        <f>BO101</f>
        <v>99</v>
      </c>
      <c r="W101" s="263">
        <f>BP101</f>
        <v>0</v>
      </c>
      <c r="X101" s="264">
        <f>CJ101</f>
        <v>0</v>
      </c>
      <c r="Y101" s="265"/>
      <c r="Z101" s="266"/>
      <c r="AA101" s="266"/>
      <c r="AB101" s="266"/>
      <c r="AC101" s="291"/>
      <c r="AD101" s="305">
        <v>12</v>
      </c>
      <c r="AE101" s="269">
        <f>'Ст.пр.М'!B30</f>
        <v>0</v>
      </c>
      <c r="AF101" s="269">
        <f>'Ст.пр.М'!C30</f>
        <v>0</v>
      </c>
      <c r="AG101" s="269">
        <f>'Ст.пр.М'!D30</f>
        <v>0</v>
      </c>
      <c r="AH101" s="269">
        <f>'Ст.пр.М'!E30</f>
        <v>0</v>
      </c>
      <c r="AI101" s="269">
        <f>'Ст.пр.М'!F30</f>
        <v>0</v>
      </c>
      <c r="AJ101" s="291"/>
      <c r="AK101" s="291"/>
      <c r="AL101" s="291"/>
      <c r="AM101" s="265">
        <f>BQ101</f>
        <v>0</v>
      </c>
      <c r="AN101" s="265">
        <f>BR101</f>
        <v>0</v>
      </c>
      <c r="AO101" s="265">
        <f>BS101</f>
        <v>0</v>
      </c>
      <c r="AP101" s="265">
        <f>BT101</f>
        <v>0</v>
      </c>
      <c r="AQ101" s="266" t="str">
        <f>BU101</f>
        <v>nj</v>
      </c>
      <c r="AR101" s="263">
        <f>BW101</f>
        <v>0</v>
      </c>
      <c r="AS101" s="265">
        <f>BY101</f>
        <v>0</v>
      </c>
      <c r="AT101" s="263">
        <f>CE101</f>
        <v>0</v>
      </c>
      <c r="AU101" s="265">
        <f>CA101</f>
        <v>0</v>
      </c>
      <c r="AV101" s="263">
        <f>CH101</f>
        <v>0</v>
      </c>
      <c r="AW101" s="263">
        <f>CI101</f>
        <v>0</v>
      </c>
      <c r="AX101" s="263">
        <f>BO101</f>
        <v>99</v>
      </c>
      <c r="AY101" s="263">
        <f>BP101</f>
        <v>0</v>
      </c>
      <c r="AZ101" s="263">
        <f>CJ101</f>
        <v>0</v>
      </c>
      <c r="BA101" s="266"/>
      <c r="BB101" s="291"/>
      <c r="BC101" s="291"/>
      <c r="BD101" s="291"/>
      <c r="BE101" s="263"/>
      <c r="BF101" s="122">
        <v>12</v>
      </c>
      <c r="BG101" s="269" t="str">
        <f>'Ст.пр.М'!N30</f>
        <v>нн12</v>
      </c>
      <c r="BH101" s="269" t="str">
        <f>'Ст.пр.М'!P30</f>
        <v>фамилия12</v>
      </c>
      <c r="BI101" s="269" t="str">
        <f>'Ст.пр.М'!Q30</f>
        <v>гр12</v>
      </c>
      <c r="BJ101" s="269" t="str">
        <f>'Ст.пр.М'!R30</f>
        <v>рз12</v>
      </c>
      <c r="BK101" s="270"/>
      <c r="BL101" s="272"/>
      <c r="BM101" s="272"/>
      <c r="BN101" s="272"/>
      <c r="BO101" s="273">
        <v>99</v>
      </c>
      <c r="BP101" s="274">
        <f>INT((IF(48-(32*BO101/$U$10)&lt;0,0,(IF(48-(32*BO101/$U$10)&lt;=20,48-(32*BO101/$U$10),20))))*100)/100</f>
        <v>0</v>
      </c>
      <c r="BQ101" s="563"/>
      <c r="BR101" s="563"/>
      <c r="BS101" s="563"/>
      <c r="BT101" s="275">
        <f xml:space="preserve"> IF(SUM(BQ101:BS101)&lt;SUM(BQ102:BS102),0.3,(SUM(BQ101:BS101)-SUM(BQ102:BS102)))</f>
        <v>0</v>
      </c>
      <c r="BU101" s="77" t="s">
        <v>4</v>
      </c>
      <c r="BV101" s="77" t="s">
        <v>4</v>
      </c>
      <c r="BW101" s="276">
        <f>IF(TYPE(FIND("P",BU101))=16,VLOOKUP(BU101:BU101,KT!A:C,3,FALSE),VLOOKUP(BU101:BU101,KT!H:J,3,FALSE))</f>
        <v>0</v>
      </c>
      <c r="BX101" s="276">
        <f>IF(TYPE(FIND("P",BV101))=16,VLOOKUP(BV101:BV101,KT!A:C,3,FALSE),VLOOKUP(BV101:BV101,KT!H:J,3,FALSE))</f>
        <v>0</v>
      </c>
      <c r="BY101" s="563"/>
      <c r="BZ101" s="563"/>
      <c r="CA101" s="563"/>
      <c r="CB101" s="563"/>
      <c r="CC101" s="277">
        <f>INT((IF((BY101*BW101)&gt;10,10,(BY101*BW101)))*100)/100</f>
        <v>0</v>
      </c>
      <c r="CD101" s="277">
        <f>INT((IF((BZ101*BX101)&gt;10,10,(BZ101*BX101)))*100)/100</f>
        <v>0</v>
      </c>
      <c r="CE101" s="277">
        <f>INT((CC101+CD101)*100)/100</f>
        <v>0</v>
      </c>
      <c r="CF101" s="277">
        <f>INT((IF((BW101*CA101)&gt;10,10,(BW101*CA101)))*100)/100</f>
        <v>0</v>
      </c>
      <c r="CG101" s="277">
        <f>INT((IF((BX101*CB101)&gt;10,10,(BX101*CB101)))*100)/100</f>
        <v>0</v>
      </c>
      <c r="CH101" s="277">
        <f>INT((CF101+CG101)*100)/100</f>
        <v>0</v>
      </c>
      <c r="CI101" s="278">
        <f>INT((CE101+CH101)/2*100)/100</f>
        <v>0</v>
      </c>
      <c r="CJ101" s="279">
        <f>SUM(BP101+BT101+CI101)</f>
        <v>0</v>
      </c>
      <c r="CK101" s="280"/>
      <c r="CL101" s="280"/>
      <c r="CM101" s="218">
        <f>RANK(CJ101,$CJ$79:$CJ$197)</f>
        <v>7</v>
      </c>
    </row>
    <row r="102" spans="1:91" s="72" customFormat="1" ht="14.1" customHeight="1" x14ac:dyDescent="0.25">
      <c r="A102" s="305"/>
      <c r="B102" s="307"/>
      <c r="C102" s="307"/>
      <c r="D102" s="307"/>
      <c r="E102" s="307"/>
      <c r="F102" s="307"/>
      <c r="G102" s="307"/>
      <c r="H102" s="284"/>
      <c r="I102" s="284"/>
      <c r="J102" s="284"/>
      <c r="K102" s="260">
        <f t="shared" si="7"/>
        <v>0</v>
      </c>
      <c r="L102" s="260">
        <f t="shared" si="8"/>
        <v>0</v>
      </c>
      <c r="M102" s="260">
        <f t="shared" si="9"/>
        <v>0</v>
      </c>
      <c r="N102" s="260"/>
      <c r="O102" s="261" t="str">
        <f>BV101</f>
        <v>nj</v>
      </c>
      <c r="P102" s="262">
        <f>BX101</f>
        <v>0</v>
      </c>
      <c r="Q102" s="260">
        <f>BZ101</f>
        <v>0</v>
      </c>
      <c r="R102" s="262"/>
      <c r="S102" s="260">
        <f>CB101</f>
        <v>0</v>
      </c>
      <c r="T102" s="262"/>
      <c r="U102" s="262"/>
      <c r="V102" s="262"/>
      <c r="W102" s="263"/>
      <c r="X102" s="264"/>
      <c r="Y102" s="265"/>
      <c r="Z102" s="266"/>
      <c r="AA102" s="320"/>
      <c r="AB102" s="321"/>
      <c r="AC102" s="291"/>
      <c r="AD102" s="305"/>
      <c r="AE102" s="284"/>
      <c r="AF102" s="284"/>
      <c r="AG102" s="284"/>
      <c r="AH102" s="284"/>
      <c r="AI102" s="284"/>
      <c r="AJ102" s="291"/>
      <c r="AK102" s="291"/>
      <c r="AL102" s="291"/>
      <c r="AM102" s="283"/>
      <c r="AN102" s="283"/>
      <c r="AO102" s="283"/>
      <c r="AP102" s="283"/>
      <c r="AQ102" s="266" t="str">
        <f>BV101</f>
        <v>nj</v>
      </c>
      <c r="AR102" s="263">
        <f>BX101</f>
        <v>0</v>
      </c>
      <c r="AS102" s="265">
        <f>BZ101</f>
        <v>0</v>
      </c>
      <c r="AT102" s="283"/>
      <c r="AU102" s="265">
        <f>CB101</f>
        <v>0</v>
      </c>
      <c r="AV102" s="283"/>
      <c r="AW102" s="283"/>
      <c r="AX102" s="263"/>
      <c r="AY102" s="263"/>
      <c r="AZ102" s="263"/>
      <c r="BA102" s="266"/>
      <c r="BB102" s="291"/>
      <c r="BC102" s="291"/>
      <c r="BD102" s="291"/>
      <c r="BE102" s="263"/>
      <c r="BF102" s="122"/>
      <c r="BG102" s="284"/>
      <c r="BH102" s="317"/>
      <c r="BI102" s="311"/>
      <c r="BK102" s="270"/>
      <c r="BL102" s="272"/>
      <c r="BM102" s="272"/>
      <c r="BN102" s="272"/>
      <c r="BO102" s="273"/>
      <c r="BP102" s="274"/>
      <c r="BQ102" s="563"/>
      <c r="BR102" s="563"/>
      <c r="BS102" s="563"/>
      <c r="BT102" s="275"/>
      <c r="BU102" s="77"/>
      <c r="BV102" s="77"/>
      <c r="BW102" s="276"/>
      <c r="BX102" s="276"/>
      <c r="BY102" s="53"/>
      <c r="BZ102" s="53"/>
      <c r="CA102" s="53"/>
      <c r="CB102" s="53"/>
      <c r="CC102" s="277"/>
      <c r="CD102" s="277"/>
      <c r="CE102" s="277"/>
      <c r="CF102" s="277"/>
      <c r="CG102" s="277"/>
      <c r="CH102" s="277"/>
      <c r="CI102" s="278"/>
      <c r="CJ102" s="279"/>
      <c r="CK102" s="280"/>
      <c r="CL102" s="280"/>
      <c r="CM102" s="218">
        <f>CM101</f>
        <v>7</v>
      </c>
    </row>
    <row r="103" spans="1:91" s="72" customFormat="1" ht="14.1" customHeight="1" x14ac:dyDescent="0.25">
      <c r="A103" s="305">
        <v>13</v>
      </c>
      <c r="B103" s="306" t="str">
        <f>'Ст.пр.М'!N31</f>
        <v>нн13</v>
      </c>
      <c r="C103" s="306" t="str">
        <f>'Ст.пр.М'!O31</f>
        <v>фис13</v>
      </c>
      <c r="D103" s="306" t="str">
        <f>'Ст.пр.М'!P31</f>
        <v>фамилия13</v>
      </c>
      <c r="E103" s="306" t="str">
        <f>'Ст.пр.М'!Q31</f>
        <v>гр13</v>
      </c>
      <c r="F103" s="306" t="str">
        <f>'Ст.пр.М'!R31</f>
        <v>рз13</v>
      </c>
      <c r="G103" s="306" t="str">
        <f>'Ст.пр.М'!S31</f>
        <v>г13</v>
      </c>
      <c r="H103" s="269" t="str">
        <f>'Ст.пр.М'!T31</f>
        <v>сф13</v>
      </c>
      <c r="I103" s="269" t="str">
        <f>'Ст.пр.М'!U31</f>
        <v>фо13</v>
      </c>
      <c r="J103" s="269" t="str">
        <f>'Ст.пр.М'!V31</f>
        <v>ш13</v>
      </c>
      <c r="K103" s="260">
        <f t="shared" si="7"/>
        <v>0</v>
      </c>
      <c r="L103" s="260">
        <f t="shared" si="8"/>
        <v>0</v>
      </c>
      <c r="M103" s="260">
        <f t="shared" si="9"/>
        <v>0</v>
      </c>
      <c r="N103" s="260">
        <f>BT103</f>
        <v>0</v>
      </c>
      <c r="O103" s="261" t="str">
        <f>BU103</f>
        <v>nj</v>
      </c>
      <c r="P103" s="262">
        <f>BW103</f>
        <v>0</v>
      </c>
      <c r="Q103" s="260">
        <f>BY103</f>
        <v>0</v>
      </c>
      <c r="R103" s="262">
        <f>CC103+CD103</f>
        <v>0</v>
      </c>
      <c r="S103" s="260">
        <f>CA103</f>
        <v>0</v>
      </c>
      <c r="T103" s="262">
        <f>CF103+CG103</f>
        <v>0</v>
      </c>
      <c r="U103" s="262">
        <f>CI103</f>
        <v>0</v>
      </c>
      <c r="V103" s="262">
        <f>BO103</f>
        <v>99</v>
      </c>
      <c r="W103" s="263">
        <f>BP103</f>
        <v>0</v>
      </c>
      <c r="X103" s="264">
        <f>CJ103</f>
        <v>0</v>
      </c>
      <c r="Y103" s="265"/>
      <c r="Z103" s="266"/>
      <c r="AA103" s="266" t="s">
        <v>387</v>
      </c>
      <c r="AB103" s="266">
        <v>10</v>
      </c>
      <c r="AC103" s="291"/>
      <c r="AD103" s="305">
        <v>13</v>
      </c>
      <c r="AE103" s="269">
        <f>'Ст.пр.М'!B31</f>
        <v>0</v>
      </c>
      <c r="AF103" s="269">
        <f>'Ст.пр.М'!C31</f>
        <v>0</v>
      </c>
      <c r="AG103" s="269">
        <f>'Ст.пр.М'!D31</f>
        <v>0</v>
      </c>
      <c r="AH103" s="269">
        <f>'Ст.пр.М'!E31</f>
        <v>0</v>
      </c>
      <c r="AI103" s="269">
        <f>'Ст.пр.М'!F31</f>
        <v>0</v>
      </c>
      <c r="AJ103" s="291"/>
      <c r="AK103" s="291"/>
      <c r="AL103" s="291"/>
      <c r="AM103" s="265">
        <f>BQ103</f>
        <v>0</v>
      </c>
      <c r="AN103" s="265">
        <f>BR103</f>
        <v>0</v>
      </c>
      <c r="AO103" s="265">
        <f>BS103</f>
        <v>0</v>
      </c>
      <c r="AP103" s="265">
        <f>BT103</f>
        <v>0</v>
      </c>
      <c r="AQ103" s="266" t="str">
        <f>BU103</f>
        <v>nj</v>
      </c>
      <c r="AR103" s="263">
        <f>BW103</f>
        <v>0</v>
      </c>
      <c r="AS103" s="265">
        <f>BY103</f>
        <v>0</v>
      </c>
      <c r="AT103" s="263">
        <f>CE103</f>
        <v>0</v>
      </c>
      <c r="AU103" s="265">
        <f>CA103</f>
        <v>0</v>
      </c>
      <c r="AV103" s="263">
        <f>CH103</f>
        <v>0</v>
      </c>
      <c r="AW103" s="263">
        <f>CI103</f>
        <v>0</v>
      </c>
      <c r="AX103" s="263">
        <f>BO103</f>
        <v>99</v>
      </c>
      <c r="AY103" s="263">
        <f>BP103</f>
        <v>0</v>
      </c>
      <c r="AZ103" s="263">
        <f>CJ103</f>
        <v>0</v>
      </c>
      <c r="BA103" s="266"/>
      <c r="BB103" s="291"/>
      <c r="BC103" s="291"/>
      <c r="BD103" s="291"/>
      <c r="BE103" s="263"/>
      <c r="BF103" s="122">
        <v>13</v>
      </c>
      <c r="BG103" s="269" t="str">
        <f>'Ст.пр.М'!N31</f>
        <v>нн13</v>
      </c>
      <c r="BH103" s="269" t="str">
        <f>'Ст.пр.М'!P31</f>
        <v>фамилия13</v>
      </c>
      <c r="BI103" s="269" t="str">
        <f>'Ст.пр.М'!Q31</f>
        <v>гр13</v>
      </c>
      <c r="BJ103" s="269" t="str">
        <f>'Ст.пр.М'!R31</f>
        <v>рз13</v>
      </c>
      <c r="BK103" s="270"/>
      <c r="BL103" s="272"/>
      <c r="BM103" s="272"/>
      <c r="BN103" s="272"/>
      <c r="BO103" s="273">
        <v>99</v>
      </c>
      <c r="BP103" s="274">
        <f>INT((IF(48-(32*BO103/$U$10)&lt;0,0,(IF(48-(32*BO103/$U$10)&lt;=20,48-(32*BO103/$U$10),20))))*100)/100</f>
        <v>0</v>
      </c>
      <c r="BQ103" s="562"/>
      <c r="BR103" s="562"/>
      <c r="BS103" s="562"/>
      <c r="BT103" s="275">
        <f xml:space="preserve"> IF(SUM(BQ103:BS103)&lt;SUM(BQ104:BS104),0.3,(SUM(BQ103:BS103)-SUM(BQ104:BS104)))</f>
        <v>0</v>
      </c>
      <c r="BU103" s="77" t="s">
        <v>4</v>
      </c>
      <c r="BV103" s="77" t="s">
        <v>4</v>
      </c>
      <c r="BW103" s="276">
        <f>IF(TYPE(FIND("P",BU103))=16,VLOOKUP(BU103:BU103,KT!A:C,3,FALSE),VLOOKUP(BU103:BU103,KT!H:J,3,FALSE))</f>
        <v>0</v>
      </c>
      <c r="BX103" s="276">
        <f>IF(TYPE(FIND("P",BV103))=16,VLOOKUP(BV103:BV103,KT!A:C,3,FALSE),VLOOKUP(BV103:BV103,KT!H:J,3,FALSE))</f>
        <v>0</v>
      </c>
      <c r="BY103" s="562"/>
      <c r="BZ103" s="562"/>
      <c r="CA103" s="562"/>
      <c r="CB103" s="562"/>
      <c r="CC103" s="277">
        <f>INT((IF((BY103*BW103)&gt;10,10,(BY103*BW103)))*100)/100</f>
        <v>0</v>
      </c>
      <c r="CD103" s="277">
        <f>INT((IF((BZ103*BX103)&gt;10,10,(BZ103*BX103)))*100)/100</f>
        <v>0</v>
      </c>
      <c r="CE103" s="277">
        <f>INT((CC103+CD103)*100)/100</f>
        <v>0</v>
      </c>
      <c r="CF103" s="277">
        <f>INT((IF((BW103*CA103)&gt;10,10,(BW103*CA103)))*100)/100</f>
        <v>0</v>
      </c>
      <c r="CG103" s="277">
        <f>INT((IF((BX103*CB103)&gt;10,10,(BX103*CB103)))*100)/100</f>
        <v>0</v>
      </c>
      <c r="CH103" s="277">
        <f>INT((CF103+CG103)*100)/100</f>
        <v>0</v>
      </c>
      <c r="CI103" s="278">
        <f>INT((CE103+CH103)/2*100)/100</f>
        <v>0</v>
      </c>
      <c r="CJ103" s="279">
        <f>SUM(BP103+BT103+CI103)</f>
        <v>0</v>
      </c>
      <c r="CK103" s="280"/>
      <c r="CL103" s="280"/>
      <c r="CM103" s="218">
        <f>RANK(CJ103,$CJ$79:$CJ$197)</f>
        <v>7</v>
      </c>
    </row>
    <row r="104" spans="1:91" s="72" customFormat="1" ht="14.1" customHeight="1" x14ac:dyDescent="0.25">
      <c r="A104" s="305"/>
      <c r="B104" s="307"/>
      <c r="C104" s="307"/>
      <c r="D104" s="307"/>
      <c r="E104" s="307"/>
      <c r="F104" s="307"/>
      <c r="G104" s="309"/>
      <c r="H104" s="310"/>
      <c r="I104" s="310"/>
      <c r="J104" s="310"/>
      <c r="K104" s="260">
        <f t="shared" si="7"/>
        <v>0</v>
      </c>
      <c r="L104" s="260">
        <f t="shared" si="8"/>
        <v>0</v>
      </c>
      <c r="M104" s="260">
        <f t="shared" si="9"/>
        <v>0</v>
      </c>
      <c r="N104" s="260"/>
      <c r="O104" s="261" t="str">
        <f>BV103</f>
        <v>nj</v>
      </c>
      <c r="P104" s="262">
        <f>BX103</f>
        <v>0</v>
      </c>
      <c r="Q104" s="260">
        <f>BZ103</f>
        <v>0</v>
      </c>
      <c r="R104" s="262"/>
      <c r="S104" s="260">
        <f>CB103</f>
        <v>0</v>
      </c>
      <c r="T104" s="262"/>
      <c r="U104" s="262"/>
      <c r="V104" s="262"/>
      <c r="W104" s="263"/>
      <c r="X104" s="264"/>
      <c r="Y104" s="265"/>
      <c r="Z104" s="266"/>
      <c r="AA104" s="266"/>
      <c r="AB104" s="266"/>
      <c r="AC104" s="291"/>
      <c r="AD104" s="305"/>
      <c r="AE104" s="284"/>
      <c r="AF104" s="284"/>
      <c r="AG104" s="284"/>
      <c r="AH104" s="284"/>
      <c r="AI104" s="284"/>
      <c r="AJ104" s="291"/>
      <c r="AK104" s="291"/>
      <c r="AL104" s="291"/>
      <c r="AM104" s="283"/>
      <c r="AN104" s="283"/>
      <c r="AO104" s="283"/>
      <c r="AP104" s="283"/>
      <c r="AQ104" s="266" t="str">
        <f>BV103</f>
        <v>nj</v>
      </c>
      <c r="AR104" s="263">
        <f>BX103</f>
        <v>0</v>
      </c>
      <c r="AS104" s="265">
        <f>BZ103</f>
        <v>0</v>
      </c>
      <c r="AT104" s="283"/>
      <c r="AU104" s="265">
        <f>CB103</f>
        <v>0</v>
      </c>
      <c r="AV104" s="283"/>
      <c r="AW104" s="283"/>
      <c r="AX104" s="263"/>
      <c r="AY104" s="263"/>
      <c r="AZ104" s="263"/>
      <c r="BA104" s="266"/>
      <c r="BB104" s="291"/>
      <c r="BC104" s="291"/>
      <c r="BD104" s="291"/>
      <c r="BE104" s="263"/>
      <c r="BF104" s="122"/>
      <c r="BG104" s="284"/>
      <c r="BH104" s="317"/>
      <c r="BI104" s="311"/>
      <c r="BK104" s="270"/>
      <c r="BL104" s="272"/>
      <c r="BM104" s="272"/>
      <c r="BN104" s="272"/>
      <c r="BO104" s="273"/>
      <c r="BP104" s="274"/>
      <c r="BQ104" s="562"/>
      <c r="BR104" s="562"/>
      <c r="BS104" s="562"/>
      <c r="BT104" s="275"/>
      <c r="BU104" s="77"/>
      <c r="BV104" s="77"/>
      <c r="BW104" s="276"/>
      <c r="BX104" s="276"/>
      <c r="BY104" s="53"/>
      <c r="BZ104" s="53"/>
      <c r="CA104" s="53"/>
      <c r="CB104" s="53"/>
      <c r="CC104" s="277"/>
      <c r="CD104" s="277"/>
      <c r="CE104" s="277"/>
      <c r="CF104" s="277"/>
      <c r="CG104" s="277"/>
      <c r="CH104" s="277"/>
      <c r="CI104" s="278"/>
      <c r="CJ104" s="279"/>
      <c r="CK104" s="280"/>
      <c r="CL104" s="280"/>
      <c r="CM104" s="218">
        <f>CM103</f>
        <v>7</v>
      </c>
    </row>
    <row r="105" spans="1:91" s="72" customFormat="1" ht="14.1" customHeight="1" x14ac:dyDescent="0.25">
      <c r="A105" s="305">
        <v>14</v>
      </c>
      <c r="B105" s="306" t="str">
        <f>'Ст.пр.М'!N32</f>
        <v>нн14</v>
      </c>
      <c r="C105" s="306" t="str">
        <f>'Ст.пр.М'!O32</f>
        <v>фис14</v>
      </c>
      <c r="D105" s="306" t="str">
        <f>'Ст.пр.М'!P32</f>
        <v>фамилия14</v>
      </c>
      <c r="E105" s="306" t="str">
        <f>'Ст.пр.М'!Q32</f>
        <v>гр14</v>
      </c>
      <c r="F105" s="306" t="str">
        <f>'Ст.пр.М'!R32</f>
        <v>рз14</v>
      </c>
      <c r="G105" s="306" t="str">
        <f>'Ст.пр.М'!S32</f>
        <v>г14</v>
      </c>
      <c r="H105" s="269" t="str">
        <f>'Ст.пр.М'!T32</f>
        <v>сф14</v>
      </c>
      <c r="I105" s="269" t="str">
        <f>'Ст.пр.М'!U32</f>
        <v>фо14</v>
      </c>
      <c r="J105" s="269" t="str">
        <f>'Ст.пр.М'!V32</f>
        <v>ш14</v>
      </c>
      <c r="K105" s="260">
        <f t="shared" si="7"/>
        <v>0</v>
      </c>
      <c r="L105" s="260">
        <f t="shared" si="8"/>
        <v>0</v>
      </c>
      <c r="M105" s="260">
        <f t="shared" si="9"/>
        <v>0</v>
      </c>
      <c r="N105" s="260">
        <f>BT105</f>
        <v>0</v>
      </c>
      <c r="O105" s="261" t="str">
        <f>BU105</f>
        <v>nj</v>
      </c>
      <c r="P105" s="262">
        <f>BW105</f>
        <v>0</v>
      </c>
      <c r="Q105" s="260">
        <f>BY105</f>
        <v>0</v>
      </c>
      <c r="R105" s="262">
        <f>CC105+CD105</f>
        <v>0</v>
      </c>
      <c r="S105" s="260">
        <f>CA105</f>
        <v>0</v>
      </c>
      <c r="T105" s="262">
        <f>CF105+CG105</f>
        <v>0</v>
      </c>
      <c r="U105" s="262">
        <f>CI105</f>
        <v>0</v>
      </c>
      <c r="V105" s="262">
        <f>BO105</f>
        <v>99</v>
      </c>
      <c r="W105" s="263">
        <f>BP105</f>
        <v>0</v>
      </c>
      <c r="X105" s="264">
        <f>CJ105</f>
        <v>0</v>
      </c>
      <c r="Y105" s="265"/>
      <c r="Z105" s="266"/>
      <c r="AA105" s="266" t="s">
        <v>387</v>
      </c>
      <c r="AB105" s="266" t="s">
        <v>387</v>
      </c>
      <c r="AC105" s="291"/>
      <c r="AD105" s="305">
        <v>14</v>
      </c>
      <c r="AE105" s="269">
        <f>'Ст.пр.М'!B32</f>
        <v>0</v>
      </c>
      <c r="AF105" s="269">
        <f>'Ст.пр.М'!C32</f>
        <v>0</v>
      </c>
      <c r="AG105" s="269">
        <f>'Ст.пр.М'!D32</f>
        <v>0</v>
      </c>
      <c r="AH105" s="269">
        <f>'Ст.пр.М'!E32</f>
        <v>0</v>
      </c>
      <c r="AI105" s="269">
        <f>'Ст.пр.М'!F32</f>
        <v>0</v>
      </c>
      <c r="AJ105" s="291"/>
      <c r="AK105" s="291"/>
      <c r="AL105" s="291"/>
      <c r="AM105" s="265">
        <f>BQ105</f>
        <v>0</v>
      </c>
      <c r="AN105" s="265">
        <f>BR105</f>
        <v>0</v>
      </c>
      <c r="AO105" s="265">
        <f>BS105</f>
        <v>0</v>
      </c>
      <c r="AP105" s="265">
        <f>BT105</f>
        <v>0</v>
      </c>
      <c r="AQ105" s="266" t="str">
        <f>BU105</f>
        <v>nj</v>
      </c>
      <c r="AR105" s="263">
        <f>BW105</f>
        <v>0</v>
      </c>
      <c r="AS105" s="265">
        <f>BY105</f>
        <v>0</v>
      </c>
      <c r="AT105" s="263">
        <f>CE105</f>
        <v>0</v>
      </c>
      <c r="AU105" s="265">
        <f>CA105</f>
        <v>0</v>
      </c>
      <c r="AV105" s="263">
        <f>CH105</f>
        <v>0</v>
      </c>
      <c r="AW105" s="263">
        <f>CI105</f>
        <v>0</v>
      </c>
      <c r="AX105" s="263">
        <f>BO105</f>
        <v>99</v>
      </c>
      <c r="AY105" s="263">
        <f>BP105</f>
        <v>0</v>
      </c>
      <c r="AZ105" s="263">
        <f>CJ105</f>
        <v>0</v>
      </c>
      <c r="BA105" s="266"/>
      <c r="BB105" s="291"/>
      <c r="BC105" s="291"/>
      <c r="BD105" s="291"/>
      <c r="BE105" s="263"/>
      <c r="BF105" s="122">
        <v>14</v>
      </c>
      <c r="BG105" s="269" t="str">
        <f>'Ст.пр.М'!N32</f>
        <v>нн14</v>
      </c>
      <c r="BH105" s="269" t="str">
        <f>'Ст.пр.М'!P32</f>
        <v>фамилия14</v>
      </c>
      <c r="BI105" s="269" t="str">
        <f>'Ст.пр.М'!Q32</f>
        <v>гр14</v>
      </c>
      <c r="BJ105" s="269" t="str">
        <f>'Ст.пр.М'!R32</f>
        <v>рз14</v>
      </c>
      <c r="BK105" s="270"/>
      <c r="BL105" s="272"/>
      <c r="BM105" s="272"/>
      <c r="BN105" s="272"/>
      <c r="BO105" s="273">
        <v>99</v>
      </c>
      <c r="BP105" s="274">
        <f>INT((IF(48-(32*BO105/$U$10)&lt;0,0,(IF(48-(32*BO105/$U$10)&lt;=20,48-(32*BO105/$U$10),20))))*100)/100</f>
        <v>0</v>
      </c>
      <c r="BQ105" s="563"/>
      <c r="BR105" s="563"/>
      <c r="BS105" s="563"/>
      <c r="BT105" s="275">
        <f xml:space="preserve"> IF(SUM(BQ105:BS105)&lt;SUM(BQ106:BS106),0.3,(SUM(BQ105:BS105)-SUM(BQ106:BS106)))</f>
        <v>0</v>
      </c>
      <c r="BU105" s="77" t="s">
        <v>4</v>
      </c>
      <c r="BV105" s="77" t="s">
        <v>4</v>
      </c>
      <c r="BW105" s="276">
        <f>IF(TYPE(FIND("P",BU105))=16,VLOOKUP(BU105:BU105,KT!A:C,3,FALSE),VLOOKUP(BU105:BU105,KT!H:J,3,FALSE))</f>
        <v>0</v>
      </c>
      <c r="BX105" s="276">
        <f>IF(TYPE(FIND("P",BV105))=16,VLOOKUP(BV105:BV105,KT!A:C,3,FALSE),VLOOKUP(BV105:BV105,KT!H:J,3,FALSE))</f>
        <v>0</v>
      </c>
      <c r="BY105" s="563"/>
      <c r="BZ105" s="563"/>
      <c r="CA105" s="563"/>
      <c r="CB105" s="563"/>
      <c r="CC105" s="277">
        <f>INT((IF((BY105*BW105)&gt;10,10,(BY105*BW105)))*100)/100</f>
        <v>0</v>
      </c>
      <c r="CD105" s="277">
        <f>INT((IF((BZ105*BX105)&gt;10,10,(BZ105*BX105)))*100)/100</f>
        <v>0</v>
      </c>
      <c r="CE105" s="277">
        <f>INT((CC105+CD105)*100)/100</f>
        <v>0</v>
      </c>
      <c r="CF105" s="277">
        <f>INT((IF((BW105*CA105)&gt;10,10,(BW105*CA105)))*100)/100</f>
        <v>0</v>
      </c>
      <c r="CG105" s="277">
        <f>INT((IF((BX105*CB105)&gt;10,10,(BX105*CB105)))*100)/100</f>
        <v>0</v>
      </c>
      <c r="CH105" s="277">
        <f>INT((CF105+CG105)*100)/100</f>
        <v>0</v>
      </c>
      <c r="CI105" s="278">
        <f>INT((CE105+CH105)/2*100)/100</f>
        <v>0</v>
      </c>
      <c r="CJ105" s="279">
        <f>SUM(BP105+BT105+CI105)</f>
        <v>0</v>
      </c>
      <c r="CK105" s="280"/>
      <c r="CL105" s="280"/>
      <c r="CM105" s="218">
        <f>RANK(CJ105,$CJ$79:$CJ$197)</f>
        <v>7</v>
      </c>
    </row>
    <row r="106" spans="1:91" s="72" customFormat="1" ht="14.1" customHeight="1" x14ac:dyDescent="0.25">
      <c r="A106" s="305"/>
      <c r="B106" s="307"/>
      <c r="C106" s="307"/>
      <c r="D106" s="307"/>
      <c r="E106" s="307"/>
      <c r="F106" s="307"/>
      <c r="G106" s="309"/>
      <c r="H106" s="310"/>
      <c r="I106" s="310"/>
      <c r="J106" s="310"/>
      <c r="K106" s="260">
        <f t="shared" si="7"/>
        <v>0</v>
      </c>
      <c r="L106" s="260">
        <f t="shared" si="8"/>
        <v>0</v>
      </c>
      <c r="M106" s="260">
        <f t="shared" si="9"/>
        <v>0</v>
      </c>
      <c r="N106" s="260"/>
      <c r="O106" s="261" t="str">
        <f>BV105</f>
        <v>nj</v>
      </c>
      <c r="P106" s="262">
        <f>BX105</f>
        <v>0</v>
      </c>
      <c r="Q106" s="260">
        <f>BZ105</f>
        <v>0</v>
      </c>
      <c r="R106" s="262"/>
      <c r="S106" s="260">
        <f>CB105</f>
        <v>0</v>
      </c>
      <c r="T106" s="262"/>
      <c r="U106" s="262"/>
      <c r="V106" s="262"/>
      <c r="W106" s="263"/>
      <c r="X106" s="264"/>
      <c r="Y106" s="265"/>
      <c r="Z106" s="266"/>
      <c r="AA106" s="266"/>
      <c r="AB106" s="266"/>
      <c r="AC106" s="291"/>
      <c r="AD106" s="305"/>
      <c r="AE106" s="284"/>
      <c r="AF106" s="284"/>
      <c r="AG106" s="284"/>
      <c r="AH106" s="284"/>
      <c r="AI106" s="284"/>
      <c r="AJ106" s="291"/>
      <c r="AK106" s="291"/>
      <c r="AL106" s="291"/>
      <c r="AM106" s="283"/>
      <c r="AN106" s="283"/>
      <c r="AO106" s="283"/>
      <c r="AP106" s="283"/>
      <c r="AQ106" s="266" t="str">
        <f>BV105</f>
        <v>nj</v>
      </c>
      <c r="AR106" s="263">
        <f>BX105</f>
        <v>0</v>
      </c>
      <c r="AS106" s="265">
        <f>BZ105</f>
        <v>0</v>
      </c>
      <c r="AT106" s="283"/>
      <c r="AU106" s="265">
        <f>CB105</f>
        <v>0</v>
      </c>
      <c r="AV106" s="283"/>
      <c r="AW106" s="283"/>
      <c r="AX106" s="263"/>
      <c r="AY106" s="263"/>
      <c r="AZ106" s="263"/>
      <c r="BA106" s="266"/>
      <c r="BB106" s="291"/>
      <c r="BC106" s="291"/>
      <c r="BD106" s="291"/>
      <c r="BE106" s="263"/>
      <c r="BF106" s="122"/>
      <c r="BG106" s="284"/>
      <c r="BH106" s="319"/>
      <c r="BI106" s="311"/>
      <c r="BK106" s="270"/>
      <c r="BL106" s="272"/>
      <c r="BM106" s="272"/>
      <c r="BN106" s="272"/>
      <c r="BO106" s="273"/>
      <c r="BP106" s="274"/>
      <c r="BQ106" s="563"/>
      <c r="BR106" s="563"/>
      <c r="BS106" s="563"/>
      <c r="BT106" s="275"/>
      <c r="BU106" s="77"/>
      <c r="BV106" s="77"/>
      <c r="BW106" s="276"/>
      <c r="BX106" s="276"/>
      <c r="BY106" s="53"/>
      <c r="BZ106" s="53"/>
      <c r="CA106" s="53"/>
      <c r="CB106" s="53"/>
      <c r="CC106" s="277"/>
      <c r="CD106" s="277"/>
      <c r="CE106" s="277"/>
      <c r="CF106" s="277"/>
      <c r="CG106" s="277"/>
      <c r="CH106" s="277"/>
      <c r="CI106" s="278"/>
      <c r="CJ106" s="315"/>
      <c r="CK106" s="316"/>
      <c r="CL106" s="316"/>
      <c r="CM106" s="218">
        <f>CM105</f>
        <v>7</v>
      </c>
    </row>
    <row r="107" spans="1:91" s="72" customFormat="1" ht="14.1" customHeight="1" x14ac:dyDescent="0.25">
      <c r="A107" s="305">
        <v>15</v>
      </c>
      <c r="B107" s="306" t="str">
        <f>'Ст.пр.М'!N33</f>
        <v>нн15</v>
      </c>
      <c r="C107" s="306" t="str">
        <f>'Ст.пр.М'!O33</f>
        <v>фис15</v>
      </c>
      <c r="D107" s="306" t="str">
        <f>'Ст.пр.М'!P33</f>
        <v>фамилия15</v>
      </c>
      <c r="E107" s="306" t="str">
        <f>'Ст.пр.М'!Q33</f>
        <v>гр15</v>
      </c>
      <c r="F107" s="306" t="str">
        <f>'Ст.пр.М'!R33</f>
        <v>рз15</v>
      </c>
      <c r="G107" s="306" t="str">
        <f>'Ст.пр.М'!S33</f>
        <v>г15</v>
      </c>
      <c r="H107" s="269" t="str">
        <f>'Ст.пр.М'!T33</f>
        <v>сф15</v>
      </c>
      <c r="I107" s="269" t="str">
        <f>'Ст.пр.М'!U33</f>
        <v>фо15</v>
      </c>
      <c r="J107" s="269" t="str">
        <f>'Ст.пр.М'!V33</f>
        <v>ш15</v>
      </c>
      <c r="K107" s="260">
        <f t="shared" si="7"/>
        <v>0</v>
      </c>
      <c r="L107" s="260">
        <f t="shared" si="8"/>
        <v>0</v>
      </c>
      <c r="M107" s="260">
        <f t="shared" si="9"/>
        <v>0</v>
      </c>
      <c r="N107" s="260">
        <f>BT107</f>
        <v>0</v>
      </c>
      <c r="O107" s="261" t="str">
        <f>BU107</f>
        <v>nj</v>
      </c>
      <c r="P107" s="262">
        <f>BW107</f>
        <v>0</v>
      </c>
      <c r="Q107" s="260">
        <f>BY107</f>
        <v>0</v>
      </c>
      <c r="R107" s="262">
        <f>CC107+CD107</f>
        <v>0</v>
      </c>
      <c r="S107" s="260">
        <f>CA107</f>
        <v>0</v>
      </c>
      <c r="T107" s="262">
        <f>CF107+CG107</f>
        <v>0</v>
      </c>
      <c r="U107" s="262">
        <f>CI107</f>
        <v>0</v>
      </c>
      <c r="V107" s="262">
        <f>BO107</f>
        <v>99</v>
      </c>
      <c r="W107" s="263">
        <f>BP107</f>
        <v>0</v>
      </c>
      <c r="X107" s="264">
        <f>CJ107</f>
        <v>0</v>
      </c>
      <c r="Y107" s="265"/>
      <c r="Z107" s="266"/>
      <c r="AA107" s="266">
        <v>6</v>
      </c>
      <c r="AB107" s="266">
        <v>9</v>
      </c>
      <c r="AC107" s="291"/>
      <c r="AD107" s="305">
        <v>15</v>
      </c>
      <c r="AE107" s="269">
        <f>'Ст.пр.М'!B33</f>
        <v>0</v>
      </c>
      <c r="AF107" s="269">
        <f>'Ст.пр.М'!C33</f>
        <v>0</v>
      </c>
      <c r="AG107" s="269">
        <f>'Ст.пр.М'!D33</f>
        <v>0</v>
      </c>
      <c r="AH107" s="269">
        <f>'Ст.пр.М'!E33</f>
        <v>0</v>
      </c>
      <c r="AI107" s="269">
        <f>'Ст.пр.М'!F33</f>
        <v>0</v>
      </c>
      <c r="AJ107" s="291"/>
      <c r="AK107" s="291"/>
      <c r="AL107" s="291"/>
      <c r="AM107" s="265">
        <f>BQ107</f>
        <v>0</v>
      </c>
      <c r="AN107" s="265">
        <f>BR107</f>
        <v>0</v>
      </c>
      <c r="AO107" s="265">
        <f>BS107</f>
        <v>0</v>
      </c>
      <c r="AP107" s="265">
        <f>BT107</f>
        <v>0</v>
      </c>
      <c r="AQ107" s="266" t="str">
        <f>BU107</f>
        <v>nj</v>
      </c>
      <c r="AR107" s="263">
        <f>BW107</f>
        <v>0</v>
      </c>
      <c r="AS107" s="265">
        <f>BY107</f>
        <v>0</v>
      </c>
      <c r="AT107" s="263">
        <f>CE107</f>
        <v>0</v>
      </c>
      <c r="AU107" s="265">
        <f>CA107</f>
        <v>0</v>
      </c>
      <c r="AV107" s="263">
        <f>CH107</f>
        <v>0</v>
      </c>
      <c r="AW107" s="263">
        <f>CI107</f>
        <v>0</v>
      </c>
      <c r="AX107" s="263">
        <f>BO107</f>
        <v>99</v>
      </c>
      <c r="AY107" s="263">
        <f>BP107</f>
        <v>0</v>
      </c>
      <c r="AZ107" s="263">
        <f>CJ107</f>
        <v>0</v>
      </c>
      <c r="BA107" s="266"/>
      <c r="BB107" s="291"/>
      <c r="BC107" s="291"/>
      <c r="BD107" s="291"/>
      <c r="BE107" s="263"/>
      <c r="BF107" s="122">
        <v>15</v>
      </c>
      <c r="BG107" s="269" t="str">
        <f>'Ст.пр.М'!N33</f>
        <v>нн15</v>
      </c>
      <c r="BH107" s="269" t="str">
        <f>'Ст.пр.М'!P33</f>
        <v>фамилия15</v>
      </c>
      <c r="BI107" s="269" t="str">
        <f>'Ст.пр.М'!Q33</f>
        <v>гр15</v>
      </c>
      <c r="BJ107" s="269" t="str">
        <f>'Ст.пр.М'!R33</f>
        <v>рз15</v>
      </c>
      <c r="BK107" s="322"/>
      <c r="BL107" s="272"/>
      <c r="BM107" s="272"/>
      <c r="BN107" s="272"/>
      <c r="BO107" s="273">
        <v>99</v>
      </c>
      <c r="BP107" s="274">
        <f>INT((IF(48-(32*BO107/$U$10)&lt;0,0,(IF(48-(32*BO107/$U$10)&lt;=20,48-(32*BO107/$U$10),20))))*100)/100</f>
        <v>0</v>
      </c>
      <c r="BQ107" s="562"/>
      <c r="BR107" s="562"/>
      <c r="BS107" s="562"/>
      <c r="BT107" s="275">
        <f xml:space="preserve"> IF(SUM(BQ107:BS107)&lt;SUM(BQ108:BS108),0.3,(SUM(BQ107:BS107)-SUM(BQ108:BS108)))</f>
        <v>0</v>
      </c>
      <c r="BU107" s="77" t="s">
        <v>4</v>
      </c>
      <c r="BV107" s="77" t="s">
        <v>4</v>
      </c>
      <c r="BW107" s="276">
        <f>IF(TYPE(FIND("P",BU107))=16,VLOOKUP(BU107:BU107,KT!A:C,3,FALSE),VLOOKUP(BU107:BU107,KT!H:J,3,FALSE))</f>
        <v>0</v>
      </c>
      <c r="BX107" s="276">
        <f>IF(TYPE(FIND("P",BV107))=16,VLOOKUP(BV107:BV107,KT!A:C,3,FALSE),VLOOKUP(BV107:BV107,KT!H:J,3,FALSE))</f>
        <v>0</v>
      </c>
      <c r="BY107" s="562"/>
      <c r="BZ107" s="562"/>
      <c r="CA107" s="562"/>
      <c r="CB107" s="562"/>
      <c r="CC107" s="277">
        <f>INT((IF((BY107*BW107)&gt;10,10,(BY107*BW107)))*100)/100</f>
        <v>0</v>
      </c>
      <c r="CD107" s="277">
        <f>INT((IF((BZ107*BX107)&gt;10,10,(BZ107*BX107)))*100)/100</f>
        <v>0</v>
      </c>
      <c r="CE107" s="277">
        <f>INT((CC107+CD107)*100)/100</f>
        <v>0</v>
      </c>
      <c r="CF107" s="277">
        <f>INT((IF((BW107*CA107)&gt;10,10,(BW107*CA107)))*100)/100</f>
        <v>0</v>
      </c>
      <c r="CG107" s="277">
        <f>INT((IF((BX107*CB107)&gt;10,10,(BX107*CB107)))*100)/100</f>
        <v>0</v>
      </c>
      <c r="CH107" s="277">
        <f>INT((CF107+CG107)*100)/100</f>
        <v>0</v>
      </c>
      <c r="CI107" s="278">
        <f>INT((CE107+CH107)/2*100)/100</f>
        <v>0</v>
      </c>
      <c r="CJ107" s="279">
        <f>SUM(BP107+BT107+CI107)</f>
        <v>0</v>
      </c>
      <c r="CK107" s="280"/>
      <c r="CL107" s="280"/>
      <c r="CM107" s="218">
        <f>RANK(CJ107,$CJ$79:$CJ$197)</f>
        <v>7</v>
      </c>
    </row>
    <row r="108" spans="1:91" s="72" customFormat="1" ht="14.1" customHeight="1" x14ac:dyDescent="0.25">
      <c r="A108" s="305"/>
      <c r="B108" s="318"/>
      <c r="C108" s="307"/>
      <c r="D108" s="307"/>
      <c r="E108" s="307"/>
      <c r="F108" s="307"/>
      <c r="G108" s="309"/>
      <c r="H108" s="310"/>
      <c r="I108" s="310"/>
      <c r="J108" s="310"/>
      <c r="K108" s="260">
        <f t="shared" si="7"/>
        <v>0</v>
      </c>
      <c r="L108" s="260">
        <f t="shared" si="8"/>
        <v>0</v>
      </c>
      <c r="M108" s="260">
        <f t="shared" si="9"/>
        <v>0</v>
      </c>
      <c r="N108" s="260"/>
      <c r="O108" s="261" t="str">
        <f>BV107</f>
        <v>nj</v>
      </c>
      <c r="P108" s="262">
        <f>BX107</f>
        <v>0</v>
      </c>
      <c r="Q108" s="260">
        <f>BZ107</f>
        <v>0</v>
      </c>
      <c r="R108" s="262"/>
      <c r="S108" s="260">
        <f>CB107</f>
        <v>0</v>
      </c>
      <c r="T108" s="262"/>
      <c r="U108" s="262"/>
      <c r="V108" s="262"/>
      <c r="W108" s="263"/>
      <c r="X108" s="264"/>
      <c r="Y108" s="265"/>
      <c r="Z108" s="266"/>
      <c r="AA108" s="266"/>
      <c r="AB108" s="266"/>
      <c r="AC108" s="291"/>
      <c r="AD108" s="51"/>
      <c r="AE108" s="293"/>
      <c r="AF108" s="293"/>
      <c r="AG108" s="293"/>
      <c r="AH108" s="293"/>
      <c r="AI108" s="293"/>
      <c r="AJ108" s="291"/>
      <c r="AK108" s="291"/>
      <c r="AL108" s="291"/>
      <c r="AM108" s="283"/>
      <c r="AN108" s="283"/>
      <c r="AO108" s="283"/>
      <c r="AP108" s="283"/>
      <c r="AQ108" s="266" t="str">
        <f>BV107</f>
        <v>nj</v>
      </c>
      <c r="AR108" s="263">
        <f>BX107</f>
        <v>0</v>
      </c>
      <c r="AS108" s="265">
        <f>BZ107</f>
        <v>0</v>
      </c>
      <c r="AT108" s="283"/>
      <c r="AU108" s="265">
        <f>CB107</f>
        <v>0</v>
      </c>
      <c r="AV108" s="283"/>
      <c r="AW108" s="283"/>
      <c r="AX108" s="283"/>
      <c r="AY108" s="263"/>
      <c r="AZ108" s="263"/>
      <c r="BA108" s="266"/>
      <c r="BB108" s="291"/>
      <c r="BC108" s="291"/>
      <c r="BD108" s="291"/>
      <c r="BE108" s="263"/>
      <c r="BF108" s="122"/>
      <c r="BG108" s="293"/>
      <c r="BH108" s="319"/>
      <c r="BI108" s="311"/>
      <c r="BK108" s="322"/>
      <c r="BL108" s="272"/>
      <c r="BM108" s="272"/>
      <c r="BN108" s="272"/>
      <c r="BO108" s="273"/>
      <c r="BP108" s="274"/>
      <c r="BQ108" s="562"/>
      <c r="BR108" s="562"/>
      <c r="BS108" s="562"/>
      <c r="BT108" s="275"/>
      <c r="BU108" s="77"/>
      <c r="BV108" s="77"/>
      <c r="BW108" s="276"/>
      <c r="BX108" s="276"/>
      <c r="BY108" s="53"/>
      <c r="BZ108" s="53"/>
      <c r="CA108" s="53"/>
      <c r="CB108" s="53"/>
      <c r="CC108" s="277"/>
      <c r="CD108" s="277"/>
      <c r="CE108" s="277"/>
      <c r="CF108" s="277"/>
      <c r="CG108" s="277"/>
      <c r="CH108" s="277"/>
      <c r="CI108" s="278"/>
      <c r="CJ108" s="315"/>
      <c r="CK108" s="316"/>
      <c r="CL108" s="316"/>
      <c r="CM108" s="218">
        <f>CM107</f>
        <v>7</v>
      </c>
    </row>
    <row r="109" spans="1:91" s="72" customFormat="1" ht="14.1" customHeight="1" x14ac:dyDescent="0.25">
      <c r="A109" s="305">
        <v>16</v>
      </c>
      <c r="B109" s="306" t="str">
        <f>'Ст.пр.М'!N34</f>
        <v>нн16</v>
      </c>
      <c r="C109" s="306" t="str">
        <f>'Ст.пр.М'!O34</f>
        <v>фис16</v>
      </c>
      <c r="D109" s="306" t="str">
        <f>'Ст.пр.М'!P34</f>
        <v>фамилия16</v>
      </c>
      <c r="E109" s="306" t="str">
        <f>'Ст.пр.М'!Q34</f>
        <v>гр16</v>
      </c>
      <c r="F109" s="306" t="str">
        <f>'Ст.пр.М'!R34</f>
        <v>рз16</v>
      </c>
      <c r="G109" s="306" t="str">
        <f>'Ст.пр.М'!S34</f>
        <v>г16</v>
      </c>
      <c r="H109" s="269" t="str">
        <f>'Ст.пр.М'!T34</f>
        <v>сф16</v>
      </c>
      <c r="I109" s="269" t="str">
        <f>'Ст.пр.М'!U34</f>
        <v>фо16</v>
      </c>
      <c r="J109" s="269" t="str">
        <f>'Ст.пр.М'!V34</f>
        <v>ш16</v>
      </c>
      <c r="K109" s="260">
        <f t="shared" si="7"/>
        <v>0</v>
      </c>
      <c r="L109" s="260">
        <f t="shared" si="8"/>
        <v>0</v>
      </c>
      <c r="M109" s="260">
        <f t="shared" si="9"/>
        <v>0</v>
      </c>
      <c r="N109" s="260">
        <f>BT109</f>
        <v>0</v>
      </c>
      <c r="O109" s="261" t="str">
        <f>BU109</f>
        <v>nj</v>
      </c>
      <c r="P109" s="262">
        <f>BW109</f>
        <v>0</v>
      </c>
      <c r="Q109" s="260">
        <f>BY109</f>
        <v>0</v>
      </c>
      <c r="R109" s="262">
        <f>CC109+CD109</f>
        <v>0</v>
      </c>
      <c r="S109" s="260">
        <f>CA109</f>
        <v>0</v>
      </c>
      <c r="T109" s="262">
        <f>CF109+CG109</f>
        <v>0</v>
      </c>
      <c r="U109" s="262">
        <f>CI109</f>
        <v>0</v>
      </c>
      <c r="V109" s="262">
        <f>BO109</f>
        <v>99</v>
      </c>
      <c r="W109" s="263">
        <f>BP109</f>
        <v>0</v>
      </c>
      <c r="X109" s="264">
        <f>CJ109</f>
        <v>0</v>
      </c>
      <c r="Y109" s="265"/>
      <c r="Z109" s="266"/>
      <c r="AA109" s="266"/>
      <c r="AB109" s="266"/>
      <c r="AC109" s="291"/>
      <c r="AD109" s="51">
        <v>16</v>
      </c>
      <c r="AE109" s="269">
        <f>'Ст.пр.М'!B34</f>
        <v>0</v>
      </c>
      <c r="AF109" s="269">
        <f>'Ст.пр.М'!C34</f>
        <v>0</v>
      </c>
      <c r="AG109" s="269">
        <f>'Ст.пр.М'!D34</f>
        <v>0</v>
      </c>
      <c r="AH109" s="269">
        <f>'Ст.пр.М'!E34</f>
        <v>0</v>
      </c>
      <c r="AI109" s="269">
        <f>'Ст.пр.М'!F34</f>
        <v>0</v>
      </c>
      <c r="AJ109" s="291"/>
      <c r="AK109" s="291"/>
      <c r="AL109" s="291"/>
      <c r="AM109" s="265">
        <f>BQ109</f>
        <v>0</v>
      </c>
      <c r="AN109" s="265">
        <f>BR109</f>
        <v>0</v>
      </c>
      <c r="AO109" s="265">
        <f>BS109</f>
        <v>0</v>
      </c>
      <c r="AP109" s="265">
        <f>BT109</f>
        <v>0</v>
      </c>
      <c r="AQ109" s="266" t="str">
        <f>BU109</f>
        <v>nj</v>
      </c>
      <c r="AR109" s="263">
        <f>BW109</f>
        <v>0</v>
      </c>
      <c r="AS109" s="265">
        <f>BY109</f>
        <v>0</v>
      </c>
      <c r="AT109" s="263">
        <f>CE109</f>
        <v>0</v>
      </c>
      <c r="AU109" s="265">
        <f>CA109</f>
        <v>0</v>
      </c>
      <c r="AV109" s="263">
        <f>CH109</f>
        <v>0</v>
      </c>
      <c r="AW109" s="263">
        <f>CI109</f>
        <v>0</v>
      </c>
      <c r="AX109" s="263">
        <f>BO109</f>
        <v>99</v>
      </c>
      <c r="AY109" s="263">
        <f>BP109</f>
        <v>0</v>
      </c>
      <c r="AZ109" s="263">
        <f>CJ109</f>
        <v>0</v>
      </c>
      <c r="BA109" s="266"/>
      <c r="BB109" s="291"/>
      <c r="BC109" s="291"/>
      <c r="BD109" s="291"/>
      <c r="BE109" s="263"/>
      <c r="BF109" s="122">
        <v>16</v>
      </c>
      <c r="BG109" s="269" t="str">
        <f>'Ст.пр.М'!N34</f>
        <v>нн16</v>
      </c>
      <c r="BH109" s="269" t="str">
        <f>'Ст.пр.М'!P34</f>
        <v>фамилия16</v>
      </c>
      <c r="BI109" s="269" t="str">
        <f>'Ст.пр.М'!Q34</f>
        <v>гр16</v>
      </c>
      <c r="BJ109" s="269" t="str">
        <f>'Ст.пр.М'!R34</f>
        <v>рз16</v>
      </c>
      <c r="BK109" s="322"/>
      <c r="BL109" s="272"/>
      <c r="BM109" s="272"/>
      <c r="BN109" s="272"/>
      <c r="BO109" s="273">
        <v>99</v>
      </c>
      <c r="BP109" s="274">
        <f>INT((IF(48-(32*BO109/$U$10)&lt;0,0,(IF(48-(32*BO109/$U$10)&lt;=20,48-(32*BO109/$U$10),20))))*100)/100</f>
        <v>0</v>
      </c>
      <c r="BQ109" s="563"/>
      <c r="BR109" s="563"/>
      <c r="BS109" s="563"/>
      <c r="BT109" s="275">
        <f xml:space="preserve"> IF(SUM(BQ109:BS109)&lt;SUM(BQ110:BS110),0.3,(SUM(BQ109:BS109)-SUM(BQ110:BS110)))</f>
        <v>0</v>
      </c>
      <c r="BU109" s="77" t="s">
        <v>4</v>
      </c>
      <c r="BV109" s="77" t="s">
        <v>4</v>
      </c>
      <c r="BW109" s="276">
        <f>IF(TYPE(FIND("P",BU109))=16,VLOOKUP(BU109:BU109,KT!A:C,3,FALSE),VLOOKUP(BU109:BU109,KT!H:J,3,FALSE))</f>
        <v>0</v>
      </c>
      <c r="BX109" s="276">
        <f>IF(TYPE(FIND("P",BV109))=16,VLOOKUP(BV109:BV109,KT!A:C,3,FALSE),VLOOKUP(BV109:BV109,KT!H:J,3,FALSE))</f>
        <v>0</v>
      </c>
      <c r="BY109" s="563"/>
      <c r="BZ109" s="563"/>
      <c r="CA109" s="563"/>
      <c r="CB109" s="563"/>
      <c r="CC109" s="277">
        <f>INT((IF((BY109*BW109)&gt;10,10,(BY109*BW109)))*100)/100</f>
        <v>0</v>
      </c>
      <c r="CD109" s="277">
        <f>INT((IF((BZ109*BX109)&gt;10,10,(BZ109*BX109)))*100)/100</f>
        <v>0</v>
      </c>
      <c r="CE109" s="277">
        <f>INT((CC109+CD109)*100)/100</f>
        <v>0</v>
      </c>
      <c r="CF109" s="277">
        <f>INT((IF((BW109*CA109)&gt;10,10,(BW109*CA109)))*100)/100</f>
        <v>0</v>
      </c>
      <c r="CG109" s="277">
        <f>INT((IF((BX109*CB109)&gt;10,10,(BX109*CB109)))*100)/100</f>
        <v>0</v>
      </c>
      <c r="CH109" s="277">
        <f>INT((CF109+CG109)*100)/100</f>
        <v>0</v>
      </c>
      <c r="CI109" s="278">
        <f>INT((CE109+CH109)/2*100)/100</f>
        <v>0</v>
      </c>
      <c r="CJ109" s="279">
        <f>SUM(BP109+BT109+CI109)</f>
        <v>0</v>
      </c>
      <c r="CK109" s="316"/>
      <c r="CL109" s="316"/>
      <c r="CM109" s="218">
        <f>RANK(CJ109,$CJ$79:$CJ$197)</f>
        <v>7</v>
      </c>
    </row>
    <row r="110" spans="1:91" s="72" customFormat="1" ht="14.1" customHeight="1" x14ac:dyDescent="0.25">
      <c r="A110" s="305"/>
      <c r="B110" s="307"/>
      <c r="C110" s="307"/>
      <c r="D110" s="307"/>
      <c r="E110" s="307"/>
      <c r="F110" s="307"/>
      <c r="G110" s="309"/>
      <c r="H110" s="310"/>
      <c r="I110" s="310"/>
      <c r="J110" s="310"/>
      <c r="K110" s="260">
        <f t="shared" si="7"/>
        <v>0</v>
      </c>
      <c r="L110" s="260">
        <f t="shared" si="8"/>
        <v>0</v>
      </c>
      <c r="M110" s="260">
        <f t="shared" si="9"/>
        <v>0</v>
      </c>
      <c r="N110" s="260"/>
      <c r="O110" s="261" t="str">
        <f>BV109</f>
        <v>nj</v>
      </c>
      <c r="P110" s="262">
        <f>BX109</f>
        <v>0</v>
      </c>
      <c r="Q110" s="260">
        <f>BZ109</f>
        <v>0</v>
      </c>
      <c r="R110" s="262"/>
      <c r="S110" s="260">
        <f>CB109</f>
        <v>0</v>
      </c>
      <c r="T110" s="262"/>
      <c r="U110" s="262"/>
      <c r="V110" s="262"/>
      <c r="W110" s="263"/>
      <c r="X110" s="264"/>
      <c r="Y110" s="265"/>
      <c r="Z110" s="266"/>
      <c r="AA110" s="266"/>
      <c r="AB110" s="266"/>
      <c r="AC110" s="291"/>
      <c r="AD110" s="51"/>
      <c r="AE110" s="284"/>
      <c r="AF110" s="284"/>
      <c r="AG110" s="284"/>
      <c r="AH110" s="284"/>
      <c r="AI110" s="284"/>
      <c r="AJ110" s="291"/>
      <c r="AK110" s="291"/>
      <c r="AL110" s="291"/>
      <c r="AM110" s="283"/>
      <c r="AN110" s="283"/>
      <c r="AO110" s="283"/>
      <c r="AP110" s="283"/>
      <c r="AQ110" s="266" t="str">
        <f>BV109</f>
        <v>nj</v>
      </c>
      <c r="AR110" s="263">
        <f>BX109</f>
        <v>0</v>
      </c>
      <c r="AS110" s="265">
        <f>BZ109</f>
        <v>0</v>
      </c>
      <c r="AT110" s="283"/>
      <c r="AU110" s="265">
        <f>CB109</f>
        <v>0</v>
      </c>
      <c r="AV110" s="283"/>
      <c r="AW110" s="283"/>
      <c r="AX110" s="283"/>
      <c r="AY110" s="263"/>
      <c r="AZ110" s="263"/>
      <c r="BA110" s="266"/>
      <c r="BB110" s="291"/>
      <c r="BC110" s="291"/>
      <c r="BD110" s="291"/>
      <c r="BE110" s="263"/>
      <c r="BF110" s="122"/>
      <c r="BG110" s="284"/>
      <c r="BH110" s="317"/>
      <c r="BI110" s="311"/>
      <c r="BK110" s="322"/>
      <c r="BL110" s="272"/>
      <c r="BM110" s="272"/>
      <c r="BN110" s="272"/>
      <c r="BO110" s="273"/>
      <c r="BP110" s="274"/>
      <c r="BQ110" s="563"/>
      <c r="BR110" s="563"/>
      <c r="BS110" s="563"/>
      <c r="BT110" s="275"/>
      <c r="BU110" s="77"/>
      <c r="BV110" s="77"/>
      <c r="BW110" s="276"/>
      <c r="BX110" s="276"/>
      <c r="BY110" s="53"/>
      <c r="BZ110" s="53"/>
      <c r="CA110" s="53"/>
      <c r="CB110" s="53"/>
      <c r="CC110" s="277"/>
      <c r="CD110" s="277"/>
      <c r="CE110" s="277"/>
      <c r="CF110" s="277"/>
      <c r="CG110" s="277"/>
      <c r="CH110" s="277"/>
      <c r="CI110" s="278"/>
      <c r="CJ110" s="315"/>
      <c r="CK110" s="316"/>
      <c r="CL110" s="316"/>
      <c r="CM110" s="218">
        <f>CM109</f>
        <v>7</v>
      </c>
    </row>
    <row r="111" spans="1:91" s="72" customFormat="1" ht="14.1" customHeight="1" x14ac:dyDescent="0.25">
      <c r="A111" s="305">
        <v>17</v>
      </c>
      <c r="B111" s="306" t="str">
        <f>'Ст.пр.М'!N35</f>
        <v>нн17</v>
      </c>
      <c r="C111" s="306" t="str">
        <f>'Ст.пр.М'!O35</f>
        <v>фис17</v>
      </c>
      <c r="D111" s="306" t="str">
        <f>'Ст.пр.М'!P35</f>
        <v>фамилия17</v>
      </c>
      <c r="E111" s="306" t="str">
        <f>'Ст.пр.М'!Q35</f>
        <v>гр17</v>
      </c>
      <c r="F111" s="306" t="str">
        <f>'Ст.пр.М'!R35</f>
        <v>рз17</v>
      </c>
      <c r="G111" s="306" t="str">
        <f>'Ст.пр.М'!S35</f>
        <v>г17</v>
      </c>
      <c r="H111" s="269" t="str">
        <f>'Ст.пр.М'!T35</f>
        <v>сф17</v>
      </c>
      <c r="I111" s="269" t="str">
        <f>'Ст.пр.М'!U35</f>
        <v>фо17</v>
      </c>
      <c r="J111" s="269" t="str">
        <f>'Ст.пр.М'!V35</f>
        <v>ш17</v>
      </c>
      <c r="K111" s="260">
        <f t="shared" si="7"/>
        <v>0</v>
      </c>
      <c r="L111" s="260">
        <f t="shared" si="8"/>
        <v>0</v>
      </c>
      <c r="M111" s="260">
        <f t="shared" si="9"/>
        <v>0</v>
      </c>
      <c r="N111" s="260">
        <f>BT111</f>
        <v>0</v>
      </c>
      <c r="O111" s="261" t="str">
        <f>BU111</f>
        <v>nj</v>
      </c>
      <c r="P111" s="262">
        <f>BW111</f>
        <v>0</v>
      </c>
      <c r="Q111" s="260">
        <f>BY111</f>
        <v>0</v>
      </c>
      <c r="R111" s="262">
        <f>CC111+CD111</f>
        <v>0</v>
      </c>
      <c r="S111" s="260">
        <f>CA111</f>
        <v>0</v>
      </c>
      <c r="T111" s="262">
        <f>CF111+CG111</f>
        <v>0</v>
      </c>
      <c r="U111" s="262">
        <f>CI111</f>
        <v>0</v>
      </c>
      <c r="V111" s="262">
        <f>BO111</f>
        <v>99</v>
      </c>
      <c r="W111" s="263">
        <f>BP111</f>
        <v>0</v>
      </c>
      <c r="X111" s="264">
        <f>CJ111</f>
        <v>0</v>
      </c>
      <c r="Y111" s="265"/>
      <c r="Z111" s="266"/>
      <c r="AA111" s="266"/>
      <c r="AB111" s="266"/>
      <c r="AC111" s="291"/>
      <c r="AD111" s="51">
        <v>17</v>
      </c>
      <c r="AE111" s="269">
        <f>'Ст.пр.М'!B35</f>
        <v>0</v>
      </c>
      <c r="AF111" s="269">
        <f>'Ст.пр.М'!C35</f>
        <v>0</v>
      </c>
      <c r="AG111" s="269">
        <f>'Ст.пр.М'!D35</f>
        <v>0</v>
      </c>
      <c r="AH111" s="269">
        <f>'Ст.пр.М'!E35</f>
        <v>0</v>
      </c>
      <c r="AI111" s="269">
        <f>'Ст.пр.М'!F35</f>
        <v>0</v>
      </c>
      <c r="AJ111" s="291"/>
      <c r="AK111" s="291"/>
      <c r="AL111" s="291"/>
      <c r="AM111" s="265">
        <f>BQ111</f>
        <v>0</v>
      </c>
      <c r="AN111" s="265">
        <f>BR111</f>
        <v>0</v>
      </c>
      <c r="AO111" s="265">
        <f>BS111</f>
        <v>0</v>
      </c>
      <c r="AP111" s="265">
        <f>BT111</f>
        <v>0</v>
      </c>
      <c r="AQ111" s="266" t="str">
        <f>BU111</f>
        <v>nj</v>
      </c>
      <c r="AR111" s="263">
        <f>BW111</f>
        <v>0</v>
      </c>
      <c r="AS111" s="265">
        <f>BY111</f>
        <v>0</v>
      </c>
      <c r="AT111" s="263">
        <f>CE111</f>
        <v>0</v>
      </c>
      <c r="AU111" s="265">
        <f>CA111</f>
        <v>0</v>
      </c>
      <c r="AV111" s="263">
        <f>CH111</f>
        <v>0</v>
      </c>
      <c r="AW111" s="263">
        <f>CI111</f>
        <v>0</v>
      </c>
      <c r="AX111" s="263">
        <f>BO111</f>
        <v>99</v>
      </c>
      <c r="AY111" s="263">
        <f>BP111</f>
        <v>0</v>
      </c>
      <c r="AZ111" s="263">
        <f>CJ111</f>
        <v>0</v>
      </c>
      <c r="BA111" s="266"/>
      <c r="BB111" s="291"/>
      <c r="BC111" s="291"/>
      <c r="BD111" s="291"/>
      <c r="BE111" s="263"/>
      <c r="BF111" s="122">
        <v>17</v>
      </c>
      <c r="BG111" s="269" t="str">
        <f>'Ст.пр.М'!N35</f>
        <v>нн17</v>
      </c>
      <c r="BH111" s="269" t="str">
        <f>'Ст.пр.М'!P35</f>
        <v>фамилия17</v>
      </c>
      <c r="BI111" s="269" t="str">
        <f>'Ст.пр.М'!Q35</f>
        <v>гр17</v>
      </c>
      <c r="BJ111" s="269" t="str">
        <f>'Ст.пр.М'!R35</f>
        <v>рз17</v>
      </c>
      <c r="BK111" s="322"/>
      <c r="BL111" s="272"/>
      <c r="BM111" s="272"/>
      <c r="BN111" s="272"/>
      <c r="BO111" s="273">
        <v>99</v>
      </c>
      <c r="BP111" s="274">
        <f>INT((IF(48-(32*BO111/$U$10)&lt;0,0,(IF(48-(32*BO111/$U$10)&lt;=20,48-(32*BO111/$U$10),20))))*100)/100</f>
        <v>0</v>
      </c>
      <c r="BQ111" s="562"/>
      <c r="BR111" s="562"/>
      <c r="BS111" s="562"/>
      <c r="BT111" s="275">
        <f xml:space="preserve"> IF(SUM(BQ111:BS111)&lt;SUM(BQ112:BS112),0.3,(SUM(BQ111:BS111)-SUM(BQ112:BS112)))</f>
        <v>0</v>
      </c>
      <c r="BU111" s="77" t="s">
        <v>4</v>
      </c>
      <c r="BV111" s="77" t="s">
        <v>4</v>
      </c>
      <c r="BW111" s="276">
        <f>IF(TYPE(FIND("P",BU111))=16,VLOOKUP(BU111:BU111,KT!A:C,3,FALSE),VLOOKUP(BU111:BU111,KT!H:J,3,FALSE))</f>
        <v>0</v>
      </c>
      <c r="BX111" s="276">
        <f>IF(TYPE(FIND("P",BV111))=16,VLOOKUP(BV111:BV111,KT!A:C,3,FALSE),VLOOKUP(BV111:BV111,KT!H:J,3,FALSE))</f>
        <v>0</v>
      </c>
      <c r="BY111" s="562"/>
      <c r="BZ111" s="562"/>
      <c r="CA111" s="562"/>
      <c r="CB111" s="562"/>
      <c r="CC111" s="277">
        <f>INT((IF((BY111*BW111)&gt;10,10,(BY111*BW111)))*100)/100</f>
        <v>0</v>
      </c>
      <c r="CD111" s="277">
        <f>INT((IF((BZ111*BX111)&gt;10,10,(BZ111*BX111)))*100)/100</f>
        <v>0</v>
      </c>
      <c r="CE111" s="277">
        <f>INT((CC111+CD111)*100)/100</f>
        <v>0</v>
      </c>
      <c r="CF111" s="277">
        <f>INT((IF((BW111*CA111)&gt;10,10,(BW111*CA111)))*100)/100</f>
        <v>0</v>
      </c>
      <c r="CG111" s="277">
        <f>INT((IF((BX111*CB111)&gt;10,10,(BX111*CB111)))*100)/100</f>
        <v>0</v>
      </c>
      <c r="CH111" s="277">
        <f>INT((CF111+CG111)*100)/100</f>
        <v>0</v>
      </c>
      <c r="CI111" s="278">
        <f>INT((CE111+CH111)/2*100)/100</f>
        <v>0</v>
      </c>
      <c r="CJ111" s="279">
        <f>SUM(BP111+BT111+CI111)</f>
        <v>0</v>
      </c>
      <c r="CK111" s="316"/>
      <c r="CL111" s="316"/>
      <c r="CM111" s="218">
        <f>RANK(CJ111,$CJ$79:$CJ$197)</f>
        <v>7</v>
      </c>
    </row>
    <row r="112" spans="1:91" s="72" customFormat="1" ht="14.1" customHeight="1" x14ac:dyDescent="0.25">
      <c r="A112" s="305"/>
      <c r="B112" s="307"/>
      <c r="C112" s="307"/>
      <c r="D112" s="308"/>
      <c r="E112" s="307"/>
      <c r="F112" s="307"/>
      <c r="G112" s="309"/>
      <c r="H112" s="310"/>
      <c r="I112" s="310"/>
      <c r="J112" s="310"/>
      <c r="K112" s="260">
        <f t="shared" si="7"/>
        <v>0</v>
      </c>
      <c r="L112" s="260">
        <f t="shared" si="8"/>
        <v>0</v>
      </c>
      <c r="M112" s="260">
        <f t="shared" si="9"/>
        <v>0</v>
      </c>
      <c r="N112" s="260"/>
      <c r="O112" s="261" t="str">
        <f>BV111</f>
        <v>nj</v>
      </c>
      <c r="P112" s="262">
        <f>BX111</f>
        <v>0</v>
      </c>
      <c r="Q112" s="260">
        <f>BZ111</f>
        <v>0</v>
      </c>
      <c r="R112" s="262"/>
      <c r="S112" s="260">
        <f>CB111</f>
        <v>0</v>
      </c>
      <c r="T112" s="262"/>
      <c r="U112" s="262"/>
      <c r="V112" s="262"/>
      <c r="W112" s="263"/>
      <c r="X112" s="264"/>
      <c r="Y112" s="265"/>
      <c r="Z112" s="266"/>
      <c r="AA112" s="266"/>
      <c r="AB112" s="266"/>
      <c r="AC112" s="291"/>
      <c r="AD112" s="51"/>
      <c r="AE112" s="284"/>
      <c r="AF112" s="284"/>
      <c r="AG112" s="284"/>
      <c r="AH112" s="284"/>
      <c r="AI112" s="284"/>
      <c r="AJ112" s="291"/>
      <c r="AK112" s="291"/>
      <c r="AL112" s="291"/>
      <c r="AM112" s="283"/>
      <c r="AN112" s="283"/>
      <c r="AO112" s="283"/>
      <c r="AP112" s="283"/>
      <c r="AQ112" s="266" t="str">
        <f>BV111</f>
        <v>nj</v>
      </c>
      <c r="AR112" s="263">
        <f>BX111</f>
        <v>0</v>
      </c>
      <c r="AS112" s="265">
        <f>BZ111</f>
        <v>0</v>
      </c>
      <c r="AT112" s="283"/>
      <c r="AU112" s="265">
        <f>CB111</f>
        <v>0</v>
      </c>
      <c r="AV112" s="283"/>
      <c r="AW112" s="283"/>
      <c r="AX112" s="283"/>
      <c r="AY112" s="263"/>
      <c r="AZ112" s="263"/>
      <c r="BA112" s="266"/>
      <c r="BB112" s="291"/>
      <c r="BC112" s="291"/>
      <c r="BD112" s="291"/>
      <c r="BE112" s="263"/>
      <c r="BF112" s="122"/>
      <c r="BG112" s="284"/>
      <c r="BH112" s="314"/>
      <c r="BI112" s="311"/>
      <c r="BK112" s="322"/>
      <c r="BL112" s="272"/>
      <c r="BM112" s="272"/>
      <c r="BN112" s="272"/>
      <c r="BO112" s="273"/>
      <c r="BP112" s="274"/>
      <c r="BQ112" s="562"/>
      <c r="BR112" s="562"/>
      <c r="BS112" s="562"/>
      <c r="BT112" s="275"/>
      <c r="BU112" s="77"/>
      <c r="BV112" s="77"/>
      <c r="BW112" s="276"/>
      <c r="BX112" s="276"/>
      <c r="BY112" s="53"/>
      <c r="BZ112" s="53"/>
      <c r="CA112" s="53"/>
      <c r="CB112" s="53"/>
      <c r="CC112" s="277"/>
      <c r="CD112" s="277"/>
      <c r="CE112" s="277"/>
      <c r="CF112" s="277"/>
      <c r="CG112" s="277"/>
      <c r="CH112" s="277"/>
      <c r="CI112" s="278"/>
      <c r="CJ112" s="315"/>
      <c r="CK112" s="316"/>
      <c r="CL112" s="316"/>
      <c r="CM112" s="218">
        <f>CM111</f>
        <v>7</v>
      </c>
    </row>
    <row r="113" spans="1:91" s="72" customFormat="1" ht="14.1" customHeight="1" x14ac:dyDescent="0.25">
      <c r="A113" s="305">
        <v>18</v>
      </c>
      <c r="B113" s="306" t="str">
        <f>'Ст.пр.М'!N36</f>
        <v>нн18</v>
      </c>
      <c r="C113" s="306" t="str">
        <f>'Ст.пр.М'!O36</f>
        <v>фис18</v>
      </c>
      <c r="D113" s="306" t="str">
        <f>'Ст.пр.М'!P36</f>
        <v>фамилия18</v>
      </c>
      <c r="E113" s="306" t="str">
        <f>'Ст.пр.М'!Q36</f>
        <v>гр18</v>
      </c>
      <c r="F113" s="306" t="str">
        <f>'Ст.пр.М'!R36</f>
        <v>рз18</v>
      </c>
      <c r="G113" s="306" t="str">
        <f>'Ст.пр.М'!S36</f>
        <v>г18</v>
      </c>
      <c r="H113" s="269" t="str">
        <f>'Ст.пр.М'!T36</f>
        <v>сф18</v>
      </c>
      <c r="I113" s="269" t="str">
        <f>'Ст.пр.М'!U36</f>
        <v>фо18</v>
      </c>
      <c r="J113" s="269" t="str">
        <f>'Ст.пр.М'!V36</f>
        <v>ш18</v>
      </c>
      <c r="K113" s="260">
        <f t="shared" si="7"/>
        <v>0</v>
      </c>
      <c r="L113" s="260">
        <f t="shared" si="8"/>
        <v>0</v>
      </c>
      <c r="M113" s="260">
        <f t="shared" si="9"/>
        <v>0</v>
      </c>
      <c r="N113" s="260">
        <f>BT113</f>
        <v>0</v>
      </c>
      <c r="O113" s="261" t="str">
        <f>BU113</f>
        <v>nj</v>
      </c>
      <c r="P113" s="262">
        <f>BW113</f>
        <v>0</v>
      </c>
      <c r="Q113" s="260">
        <f>BY113</f>
        <v>0</v>
      </c>
      <c r="R113" s="262">
        <f>CC113+CD113</f>
        <v>0</v>
      </c>
      <c r="S113" s="260">
        <f>CA113</f>
        <v>0</v>
      </c>
      <c r="T113" s="262">
        <f>CF113+CG113</f>
        <v>0</v>
      </c>
      <c r="U113" s="262">
        <f>CI113</f>
        <v>0</v>
      </c>
      <c r="V113" s="262">
        <f>BO113</f>
        <v>99</v>
      </c>
      <c r="W113" s="263">
        <f>BP113</f>
        <v>0</v>
      </c>
      <c r="X113" s="264">
        <f>CJ113</f>
        <v>0</v>
      </c>
      <c r="Y113" s="265"/>
      <c r="Z113" s="266"/>
      <c r="AA113" s="266"/>
      <c r="AB113" s="266"/>
      <c r="AC113" s="291"/>
      <c r="AD113" s="51">
        <v>18</v>
      </c>
      <c r="AE113" s="269">
        <f>'Ст.пр.М'!B36</f>
        <v>0</v>
      </c>
      <c r="AF113" s="269">
        <f>'Ст.пр.М'!C36</f>
        <v>0</v>
      </c>
      <c r="AG113" s="269">
        <f>'Ст.пр.М'!D36</f>
        <v>0</v>
      </c>
      <c r="AH113" s="269">
        <f>'Ст.пр.М'!E36</f>
        <v>0</v>
      </c>
      <c r="AI113" s="269">
        <f>'Ст.пр.М'!F36</f>
        <v>0</v>
      </c>
      <c r="AJ113" s="291"/>
      <c r="AK113" s="291"/>
      <c r="AL113" s="291"/>
      <c r="AM113" s="265">
        <f>BQ113</f>
        <v>0</v>
      </c>
      <c r="AN113" s="265">
        <f>BR113</f>
        <v>0</v>
      </c>
      <c r="AO113" s="265">
        <f>BS113</f>
        <v>0</v>
      </c>
      <c r="AP113" s="265">
        <f>BT113</f>
        <v>0</v>
      </c>
      <c r="AQ113" s="266" t="str">
        <f>BU113</f>
        <v>nj</v>
      </c>
      <c r="AR113" s="263">
        <f>BW113</f>
        <v>0</v>
      </c>
      <c r="AS113" s="265">
        <f>BY113</f>
        <v>0</v>
      </c>
      <c r="AT113" s="263">
        <f>CE113</f>
        <v>0</v>
      </c>
      <c r="AU113" s="265">
        <f>CA113</f>
        <v>0</v>
      </c>
      <c r="AV113" s="263">
        <f>CH113</f>
        <v>0</v>
      </c>
      <c r="AW113" s="263">
        <f>CI113</f>
        <v>0</v>
      </c>
      <c r="AX113" s="263">
        <f>BO113</f>
        <v>99</v>
      </c>
      <c r="AY113" s="263">
        <f>BP113</f>
        <v>0</v>
      </c>
      <c r="AZ113" s="263">
        <f>CJ113</f>
        <v>0</v>
      </c>
      <c r="BA113" s="266"/>
      <c r="BB113" s="291"/>
      <c r="BC113" s="291"/>
      <c r="BD113" s="291"/>
      <c r="BE113" s="263"/>
      <c r="BF113" s="122">
        <v>18</v>
      </c>
      <c r="BG113" s="269" t="str">
        <f>'Ст.пр.М'!N36</f>
        <v>нн18</v>
      </c>
      <c r="BH113" s="269" t="str">
        <f>'Ст.пр.М'!P36</f>
        <v>фамилия18</v>
      </c>
      <c r="BI113" s="269" t="str">
        <f>'Ст.пр.М'!Q36</f>
        <v>гр18</v>
      </c>
      <c r="BJ113" s="269" t="str">
        <f>'Ст.пр.М'!R36</f>
        <v>рз18</v>
      </c>
      <c r="BK113" s="322"/>
      <c r="BL113" s="272"/>
      <c r="BM113" s="272"/>
      <c r="BN113" s="272"/>
      <c r="BO113" s="273">
        <v>99</v>
      </c>
      <c r="BP113" s="274">
        <f>INT((IF(48-(32*BO113/$U$10)&lt;0,0,(IF(48-(32*BO113/$U$10)&lt;=20,48-(32*BO113/$U$10),20))))*100)/100</f>
        <v>0</v>
      </c>
      <c r="BQ113" s="563"/>
      <c r="BR113" s="563"/>
      <c r="BS113" s="563"/>
      <c r="BT113" s="275">
        <f xml:space="preserve"> IF(SUM(BQ113:BS113)&lt;SUM(BQ114:BS114),0.3,(SUM(BQ113:BS113)-SUM(BQ114:BS114)))</f>
        <v>0</v>
      </c>
      <c r="BU113" s="77" t="s">
        <v>4</v>
      </c>
      <c r="BV113" s="77" t="s">
        <v>4</v>
      </c>
      <c r="BW113" s="276">
        <f>IF(TYPE(FIND("P",BU113))=16,VLOOKUP(BU113:BU113,KT!A:C,3,FALSE),VLOOKUP(BU113:BU113,KT!H:J,3,FALSE))</f>
        <v>0</v>
      </c>
      <c r="BX113" s="276">
        <f>IF(TYPE(FIND("P",BV113))=16,VLOOKUP(BV113:BV113,KT!A:C,3,FALSE),VLOOKUP(BV113:BV113,KT!H:J,3,FALSE))</f>
        <v>0</v>
      </c>
      <c r="BY113" s="563"/>
      <c r="BZ113" s="563"/>
      <c r="CA113" s="563"/>
      <c r="CB113" s="563"/>
      <c r="CC113" s="277">
        <f>INT((IF((BY113*BW113)&gt;10,10,(BY113*BW113)))*100)/100</f>
        <v>0</v>
      </c>
      <c r="CD113" s="277">
        <f>INT((IF((BZ113*BX113)&gt;10,10,(BZ113*BX113)))*100)/100</f>
        <v>0</v>
      </c>
      <c r="CE113" s="277">
        <f>INT((CC113+CD113)*100)/100</f>
        <v>0</v>
      </c>
      <c r="CF113" s="277">
        <f>INT((IF((BW113*CA113)&gt;10,10,(BW113*CA113)))*100)/100</f>
        <v>0</v>
      </c>
      <c r="CG113" s="277">
        <f>INT((IF((BX113*CB113)&gt;10,10,(BX113*CB113)))*100)/100</f>
        <v>0</v>
      </c>
      <c r="CH113" s="277">
        <f>INT((CF113+CG113)*100)/100</f>
        <v>0</v>
      </c>
      <c r="CI113" s="278">
        <f>INT((CE113+CH113)/2*100)/100</f>
        <v>0</v>
      </c>
      <c r="CJ113" s="279">
        <f>SUM(BP113+BT113+CI113)</f>
        <v>0</v>
      </c>
      <c r="CK113" s="316"/>
      <c r="CL113" s="316"/>
      <c r="CM113" s="218">
        <f>RANK(CJ113,$CJ$79:$CJ$197)</f>
        <v>7</v>
      </c>
    </row>
    <row r="114" spans="1:91" s="72" customFormat="1" ht="14.1" customHeight="1" x14ac:dyDescent="0.25">
      <c r="A114" s="305"/>
      <c r="B114" s="307"/>
      <c r="C114" s="307"/>
      <c r="D114" s="308"/>
      <c r="E114" s="323"/>
      <c r="F114" s="307"/>
      <c r="G114" s="309"/>
      <c r="H114" s="310"/>
      <c r="I114" s="310"/>
      <c r="J114" s="310"/>
      <c r="K114" s="260">
        <f t="shared" si="7"/>
        <v>0</v>
      </c>
      <c r="L114" s="260">
        <f t="shared" si="8"/>
        <v>0</v>
      </c>
      <c r="M114" s="260">
        <f t="shared" si="9"/>
        <v>0</v>
      </c>
      <c r="N114" s="260"/>
      <c r="O114" s="261" t="str">
        <f>BV113</f>
        <v>nj</v>
      </c>
      <c r="P114" s="262">
        <f>BX113</f>
        <v>0</v>
      </c>
      <c r="Q114" s="260">
        <f>BZ113</f>
        <v>0</v>
      </c>
      <c r="R114" s="262"/>
      <c r="S114" s="260">
        <f>CB113</f>
        <v>0</v>
      </c>
      <c r="T114" s="262"/>
      <c r="U114" s="262"/>
      <c r="V114" s="262"/>
      <c r="W114" s="263"/>
      <c r="X114" s="264"/>
      <c r="Y114" s="265"/>
      <c r="Z114" s="266"/>
      <c r="AA114" s="266"/>
      <c r="AB114" s="266"/>
      <c r="AC114" s="291"/>
      <c r="AD114" s="51"/>
      <c r="AE114" s="284"/>
      <c r="AF114" s="284"/>
      <c r="AG114" s="284"/>
      <c r="AH114" s="284"/>
      <c r="AI114" s="284"/>
      <c r="AJ114" s="291"/>
      <c r="AK114" s="291"/>
      <c r="AL114" s="291"/>
      <c r="AM114" s="283"/>
      <c r="AN114" s="283"/>
      <c r="AO114" s="283"/>
      <c r="AP114" s="283"/>
      <c r="AQ114" s="266" t="str">
        <f>BV113</f>
        <v>nj</v>
      </c>
      <c r="AR114" s="263">
        <f>BX113</f>
        <v>0</v>
      </c>
      <c r="AS114" s="265">
        <f>BZ113</f>
        <v>0</v>
      </c>
      <c r="AT114" s="283"/>
      <c r="AU114" s="265">
        <f>CB113</f>
        <v>0</v>
      </c>
      <c r="AV114" s="283"/>
      <c r="AW114" s="283"/>
      <c r="AX114" s="283"/>
      <c r="AY114" s="263"/>
      <c r="AZ114" s="263"/>
      <c r="BA114" s="266"/>
      <c r="BB114" s="291"/>
      <c r="BC114" s="291"/>
      <c r="BD114" s="291"/>
      <c r="BE114" s="263"/>
      <c r="BF114" s="122"/>
      <c r="BG114" s="284"/>
      <c r="BH114" s="314"/>
      <c r="BI114" s="324"/>
      <c r="BK114" s="322"/>
      <c r="BL114" s="272"/>
      <c r="BM114" s="272"/>
      <c r="BN114" s="272"/>
      <c r="BO114" s="273"/>
      <c r="BP114" s="274"/>
      <c r="BQ114" s="563"/>
      <c r="BR114" s="563"/>
      <c r="BS114" s="563"/>
      <c r="BT114" s="275"/>
      <c r="BU114" s="77"/>
      <c r="BV114" s="77"/>
      <c r="BW114" s="276"/>
      <c r="BX114" s="276"/>
      <c r="BY114" s="53"/>
      <c r="BZ114" s="53"/>
      <c r="CA114" s="53"/>
      <c r="CB114" s="53"/>
      <c r="CC114" s="277"/>
      <c r="CD114" s="277"/>
      <c r="CE114" s="277"/>
      <c r="CF114" s="277"/>
      <c r="CG114" s="277"/>
      <c r="CH114" s="277"/>
      <c r="CI114" s="278"/>
      <c r="CJ114" s="315"/>
      <c r="CK114" s="316"/>
      <c r="CL114" s="316"/>
      <c r="CM114" s="218">
        <f>CM113</f>
        <v>7</v>
      </c>
    </row>
    <row r="115" spans="1:91" s="72" customFormat="1" ht="14.1" customHeight="1" x14ac:dyDescent="0.25">
      <c r="A115" s="305">
        <v>19</v>
      </c>
      <c r="B115" s="306" t="str">
        <f>'Ст.пр.М'!N37</f>
        <v>нн19</v>
      </c>
      <c r="C115" s="306" t="str">
        <f>'Ст.пр.М'!O37</f>
        <v>фис19</v>
      </c>
      <c r="D115" s="306" t="str">
        <f>'Ст.пр.М'!P37</f>
        <v>фамилия19</v>
      </c>
      <c r="E115" s="306" t="str">
        <f>'Ст.пр.М'!Q37</f>
        <v>гр19</v>
      </c>
      <c r="F115" s="306" t="str">
        <f>'Ст.пр.М'!R37</f>
        <v>рз19</v>
      </c>
      <c r="G115" s="306" t="str">
        <f>'Ст.пр.М'!S37</f>
        <v>г19</v>
      </c>
      <c r="H115" s="269" t="str">
        <f>'Ст.пр.М'!T37</f>
        <v>сф19</v>
      </c>
      <c r="I115" s="269" t="str">
        <f>'Ст.пр.М'!U37</f>
        <v>фо19</v>
      </c>
      <c r="J115" s="269" t="str">
        <f>'Ст.пр.М'!V37</f>
        <v>ш19</v>
      </c>
      <c r="K115" s="260">
        <f t="shared" si="7"/>
        <v>0</v>
      </c>
      <c r="L115" s="260">
        <f t="shared" si="8"/>
        <v>0</v>
      </c>
      <c r="M115" s="260">
        <f t="shared" si="9"/>
        <v>0</v>
      </c>
      <c r="N115" s="260">
        <f>BT115</f>
        <v>0</v>
      </c>
      <c r="O115" s="261" t="str">
        <f>BU115</f>
        <v>nj</v>
      </c>
      <c r="P115" s="262">
        <f>BW115</f>
        <v>0</v>
      </c>
      <c r="Q115" s="260">
        <f>BY115</f>
        <v>0</v>
      </c>
      <c r="R115" s="262">
        <f>CC115+CD115</f>
        <v>0</v>
      </c>
      <c r="S115" s="260">
        <f>CA115</f>
        <v>0</v>
      </c>
      <c r="T115" s="262">
        <f>CF115+CG115</f>
        <v>0</v>
      </c>
      <c r="U115" s="262">
        <f>CI115</f>
        <v>0</v>
      </c>
      <c r="V115" s="262">
        <f>BO115</f>
        <v>99</v>
      </c>
      <c r="W115" s="263">
        <f>BP115</f>
        <v>0</v>
      </c>
      <c r="X115" s="264">
        <f>CJ115</f>
        <v>0</v>
      </c>
      <c r="Y115" s="265"/>
      <c r="Z115" s="266"/>
      <c r="AA115" s="266"/>
      <c r="AB115" s="266"/>
      <c r="AC115" s="291"/>
      <c r="AD115" s="51">
        <v>19</v>
      </c>
      <c r="AE115" s="269">
        <f>'Ст.пр.М'!B37</f>
        <v>0</v>
      </c>
      <c r="AF115" s="269">
        <f>'Ст.пр.М'!C37</f>
        <v>0</v>
      </c>
      <c r="AG115" s="269">
        <f>'Ст.пр.М'!D37</f>
        <v>0</v>
      </c>
      <c r="AH115" s="269">
        <f>'Ст.пр.М'!E37</f>
        <v>0</v>
      </c>
      <c r="AI115" s="269">
        <f>'Ст.пр.М'!F37</f>
        <v>0</v>
      </c>
      <c r="AJ115" s="291"/>
      <c r="AK115" s="291"/>
      <c r="AL115" s="291"/>
      <c r="AM115" s="265">
        <f>BQ115</f>
        <v>0</v>
      </c>
      <c r="AN115" s="265">
        <f>BR115</f>
        <v>0</v>
      </c>
      <c r="AO115" s="265">
        <f>BS115</f>
        <v>0</v>
      </c>
      <c r="AP115" s="265">
        <f>BT115</f>
        <v>0</v>
      </c>
      <c r="AQ115" s="266" t="str">
        <f>BU115</f>
        <v>nj</v>
      </c>
      <c r="AR115" s="263">
        <f>BW115</f>
        <v>0</v>
      </c>
      <c r="AS115" s="265">
        <f>BY115</f>
        <v>0</v>
      </c>
      <c r="AT115" s="263">
        <f>CE115</f>
        <v>0</v>
      </c>
      <c r="AU115" s="265">
        <f>CA115</f>
        <v>0</v>
      </c>
      <c r="AV115" s="263">
        <f>CH115</f>
        <v>0</v>
      </c>
      <c r="AW115" s="263">
        <f>CI115</f>
        <v>0</v>
      </c>
      <c r="AX115" s="263">
        <f>BO115</f>
        <v>99</v>
      </c>
      <c r="AY115" s="263">
        <f>BP115</f>
        <v>0</v>
      </c>
      <c r="AZ115" s="263">
        <f>CJ115</f>
        <v>0</v>
      </c>
      <c r="BA115" s="266"/>
      <c r="BB115" s="291"/>
      <c r="BC115" s="291"/>
      <c r="BD115" s="291"/>
      <c r="BE115" s="263"/>
      <c r="BF115" s="122">
        <v>19</v>
      </c>
      <c r="BG115" s="269" t="str">
        <f>'Ст.пр.М'!N37</f>
        <v>нн19</v>
      </c>
      <c r="BH115" s="269" t="str">
        <f>'Ст.пр.М'!P37</f>
        <v>фамилия19</v>
      </c>
      <c r="BI115" s="269" t="str">
        <f>'Ст.пр.М'!Q37</f>
        <v>гр19</v>
      </c>
      <c r="BJ115" s="269" t="str">
        <f>'Ст.пр.М'!R37</f>
        <v>рз19</v>
      </c>
      <c r="BK115" s="322"/>
      <c r="BL115" s="272"/>
      <c r="BM115" s="272"/>
      <c r="BN115" s="272"/>
      <c r="BO115" s="273">
        <v>99</v>
      </c>
      <c r="BP115" s="274">
        <f>INT((IF(48-(32*BO115/$U$10)&lt;0,0,(IF(48-(32*BO115/$U$10)&lt;=20,48-(32*BO115/$U$10),20))))*100)/100</f>
        <v>0</v>
      </c>
      <c r="BQ115" s="562"/>
      <c r="BR115" s="562"/>
      <c r="BS115" s="562"/>
      <c r="BT115" s="275">
        <f xml:space="preserve"> IF(SUM(BQ115:BS115)&lt;SUM(BQ116:BS116),0.3,(SUM(BQ115:BS115)-SUM(BQ116:BS116)))</f>
        <v>0</v>
      </c>
      <c r="BU115" s="77" t="s">
        <v>4</v>
      </c>
      <c r="BV115" s="77" t="s">
        <v>4</v>
      </c>
      <c r="BW115" s="276">
        <f>IF(TYPE(FIND("P",BU115))=16,VLOOKUP(BU115:BU115,KT!A:C,3,FALSE),VLOOKUP(BU115:BU115,KT!H:J,3,FALSE))</f>
        <v>0</v>
      </c>
      <c r="BX115" s="276">
        <f>IF(TYPE(FIND("P",BV115))=16,VLOOKUP(BV115:BV115,KT!A:C,3,FALSE),VLOOKUP(BV115:BV115,KT!H:J,3,FALSE))</f>
        <v>0</v>
      </c>
      <c r="BY115" s="562"/>
      <c r="BZ115" s="562"/>
      <c r="CA115" s="562"/>
      <c r="CB115" s="562"/>
      <c r="CC115" s="277">
        <f>INT((IF((BY115*BW115)&gt;10,10,(BY115*BW115)))*100)/100</f>
        <v>0</v>
      </c>
      <c r="CD115" s="277">
        <f>INT((IF((BZ115*BX115)&gt;10,10,(BZ115*BX115)))*100)/100</f>
        <v>0</v>
      </c>
      <c r="CE115" s="277">
        <f>INT((CC115+CD115)*100)/100</f>
        <v>0</v>
      </c>
      <c r="CF115" s="277">
        <f>INT((IF((BW115*CA115)&gt;10,10,(BW115*CA115)))*100)/100</f>
        <v>0</v>
      </c>
      <c r="CG115" s="277">
        <f>INT((IF((BX115*CB115)&gt;10,10,(BX115*CB115)))*100)/100</f>
        <v>0</v>
      </c>
      <c r="CH115" s="277">
        <f>INT((CF115+CG115)*100)/100</f>
        <v>0</v>
      </c>
      <c r="CI115" s="278">
        <f>INT((CE115+CH115)/2*100)/100</f>
        <v>0</v>
      </c>
      <c r="CJ115" s="279">
        <f>SUM(BP115+BT115+CI115)</f>
        <v>0</v>
      </c>
      <c r="CK115" s="316"/>
      <c r="CL115" s="316"/>
      <c r="CM115" s="218">
        <f>RANK(CJ115,$CJ$79:$CJ$197)</f>
        <v>7</v>
      </c>
    </row>
    <row r="116" spans="1:91" s="72" customFormat="1" ht="14.1" customHeight="1" x14ac:dyDescent="0.25">
      <c r="A116" s="305"/>
      <c r="B116" s="307"/>
      <c r="C116" s="307"/>
      <c r="D116" s="308"/>
      <c r="E116" s="307"/>
      <c r="F116" s="307"/>
      <c r="G116" s="309"/>
      <c r="H116" s="310"/>
      <c r="I116" s="310"/>
      <c r="J116" s="310"/>
      <c r="K116" s="260">
        <f t="shared" si="7"/>
        <v>0</v>
      </c>
      <c r="L116" s="260">
        <f t="shared" si="8"/>
        <v>0</v>
      </c>
      <c r="M116" s="260">
        <f t="shared" si="9"/>
        <v>0</v>
      </c>
      <c r="N116" s="260"/>
      <c r="O116" s="261" t="str">
        <f>BV115</f>
        <v>nj</v>
      </c>
      <c r="P116" s="262">
        <f>BX115</f>
        <v>0</v>
      </c>
      <c r="Q116" s="260">
        <f>BZ115</f>
        <v>0</v>
      </c>
      <c r="R116" s="262"/>
      <c r="S116" s="260">
        <f>CB115</f>
        <v>0</v>
      </c>
      <c r="T116" s="262"/>
      <c r="U116" s="262"/>
      <c r="V116" s="262"/>
      <c r="W116" s="263"/>
      <c r="X116" s="264"/>
      <c r="Y116" s="265"/>
      <c r="Z116" s="266"/>
      <c r="AA116" s="266"/>
      <c r="AB116" s="266"/>
      <c r="AC116" s="291"/>
      <c r="AD116" s="51"/>
      <c r="AE116" s="284"/>
      <c r="AF116" s="284"/>
      <c r="AG116" s="284"/>
      <c r="AH116" s="284"/>
      <c r="AI116" s="284"/>
      <c r="AJ116" s="291"/>
      <c r="AK116" s="291"/>
      <c r="AL116" s="291"/>
      <c r="AM116" s="283"/>
      <c r="AN116" s="283"/>
      <c r="AO116" s="283"/>
      <c r="AP116" s="283"/>
      <c r="AQ116" s="266" t="str">
        <f>BV115</f>
        <v>nj</v>
      </c>
      <c r="AR116" s="263">
        <f>BX115</f>
        <v>0</v>
      </c>
      <c r="AS116" s="265">
        <f>BZ115</f>
        <v>0</v>
      </c>
      <c r="AT116" s="283"/>
      <c r="AU116" s="265">
        <f>CB115</f>
        <v>0</v>
      </c>
      <c r="AV116" s="283"/>
      <c r="AW116" s="283"/>
      <c r="AX116" s="283"/>
      <c r="AY116" s="263"/>
      <c r="AZ116" s="263"/>
      <c r="BA116" s="266"/>
      <c r="BB116" s="291"/>
      <c r="BC116" s="291"/>
      <c r="BD116" s="291"/>
      <c r="BE116" s="263"/>
      <c r="BF116" s="122"/>
      <c r="BG116" s="284"/>
      <c r="BH116" s="314"/>
      <c r="BI116" s="311"/>
      <c r="BK116" s="322"/>
      <c r="BL116" s="272"/>
      <c r="BM116" s="272"/>
      <c r="BN116" s="272"/>
      <c r="BO116" s="273"/>
      <c r="BP116" s="274"/>
      <c r="BQ116" s="562"/>
      <c r="BR116" s="562"/>
      <c r="BS116" s="562"/>
      <c r="BT116" s="275"/>
      <c r="BU116" s="77"/>
      <c r="BV116" s="77"/>
      <c r="BW116" s="276"/>
      <c r="BX116" s="276"/>
      <c r="BY116" s="53"/>
      <c r="BZ116" s="53"/>
      <c r="CA116" s="53"/>
      <c r="CB116" s="53"/>
      <c r="CC116" s="277"/>
      <c r="CD116" s="277"/>
      <c r="CE116" s="277"/>
      <c r="CF116" s="277"/>
      <c r="CG116" s="277"/>
      <c r="CH116" s="277"/>
      <c r="CI116" s="278"/>
      <c r="CJ116" s="315"/>
      <c r="CK116" s="316"/>
      <c r="CL116" s="316"/>
      <c r="CM116" s="218">
        <f>CM115</f>
        <v>7</v>
      </c>
    </row>
    <row r="117" spans="1:91" s="72" customFormat="1" ht="14.1" customHeight="1" x14ac:dyDescent="0.25">
      <c r="A117" s="305">
        <v>20</v>
      </c>
      <c r="B117" s="306" t="str">
        <f>'Ст.пр.М'!N38</f>
        <v>нн20</v>
      </c>
      <c r="C117" s="306" t="str">
        <f>'Ст.пр.М'!O38</f>
        <v>фис20</v>
      </c>
      <c r="D117" s="306" t="str">
        <f>'Ст.пр.М'!P38</f>
        <v>фамилия20</v>
      </c>
      <c r="E117" s="306" t="str">
        <f>'Ст.пр.М'!Q38</f>
        <v>гр20</v>
      </c>
      <c r="F117" s="306" t="str">
        <f>'Ст.пр.М'!R38</f>
        <v>рз20</v>
      </c>
      <c r="G117" s="306" t="str">
        <f>'Ст.пр.М'!S38</f>
        <v>г20</v>
      </c>
      <c r="H117" s="269" t="str">
        <f>'Ст.пр.М'!T38</f>
        <v>сф20</v>
      </c>
      <c r="I117" s="269" t="str">
        <f>'Ст.пр.М'!U38</f>
        <v>фо20</v>
      </c>
      <c r="J117" s="269" t="str">
        <f>'Ст.пр.М'!V38</f>
        <v>ш20</v>
      </c>
      <c r="K117" s="260">
        <f t="shared" si="7"/>
        <v>0</v>
      </c>
      <c r="L117" s="260">
        <f t="shared" si="8"/>
        <v>0</v>
      </c>
      <c r="M117" s="260">
        <f t="shared" si="9"/>
        <v>0</v>
      </c>
      <c r="N117" s="260">
        <f>BT117</f>
        <v>0</v>
      </c>
      <c r="O117" s="261" t="str">
        <f>BU117</f>
        <v>nj</v>
      </c>
      <c r="P117" s="262">
        <f>BW117</f>
        <v>0</v>
      </c>
      <c r="Q117" s="260">
        <f>BY117</f>
        <v>0</v>
      </c>
      <c r="R117" s="262">
        <f>CC117+CD117</f>
        <v>0</v>
      </c>
      <c r="S117" s="260">
        <f>CA117</f>
        <v>0</v>
      </c>
      <c r="T117" s="262">
        <f>CF117+CG117</f>
        <v>0</v>
      </c>
      <c r="U117" s="262">
        <f>CI117</f>
        <v>0</v>
      </c>
      <c r="V117" s="262">
        <f>BO117</f>
        <v>99</v>
      </c>
      <c r="W117" s="263">
        <f>BP117</f>
        <v>0</v>
      </c>
      <c r="X117" s="264">
        <f>CJ117</f>
        <v>0</v>
      </c>
      <c r="Y117" s="265"/>
      <c r="Z117" s="266"/>
      <c r="AA117" s="266"/>
      <c r="AB117" s="266"/>
      <c r="AC117" s="291"/>
      <c r="AD117" s="51">
        <v>20</v>
      </c>
      <c r="AE117" s="269">
        <f>'Ст.пр.М'!B38</f>
        <v>0</v>
      </c>
      <c r="AF117" s="269">
        <f>'Ст.пр.М'!C38</f>
        <v>0</v>
      </c>
      <c r="AG117" s="269">
        <f>'Ст.пр.М'!D38</f>
        <v>0</v>
      </c>
      <c r="AH117" s="269">
        <f>'Ст.пр.М'!E38</f>
        <v>0</v>
      </c>
      <c r="AI117" s="269">
        <f>'Ст.пр.М'!F38</f>
        <v>0</v>
      </c>
      <c r="AJ117" s="291"/>
      <c r="AK117" s="291"/>
      <c r="AL117" s="291"/>
      <c r="AM117" s="265">
        <f>BQ117</f>
        <v>0</v>
      </c>
      <c r="AN117" s="265">
        <f>BR117</f>
        <v>0</v>
      </c>
      <c r="AO117" s="265">
        <f>BS117</f>
        <v>0</v>
      </c>
      <c r="AP117" s="265">
        <f>BT117</f>
        <v>0</v>
      </c>
      <c r="AQ117" s="266" t="str">
        <f>BU117</f>
        <v>nj</v>
      </c>
      <c r="AR117" s="263">
        <f>BW117</f>
        <v>0</v>
      </c>
      <c r="AS117" s="265">
        <f>BY117</f>
        <v>0</v>
      </c>
      <c r="AT117" s="263">
        <f>CE117</f>
        <v>0</v>
      </c>
      <c r="AU117" s="265">
        <f>CA117</f>
        <v>0</v>
      </c>
      <c r="AV117" s="263">
        <f>CH117</f>
        <v>0</v>
      </c>
      <c r="AW117" s="263">
        <f>CI117</f>
        <v>0</v>
      </c>
      <c r="AX117" s="263">
        <f>BO117</f>
        <v>99</v>
      </c>
      <c r="AY117" s="263">
        <f>BP117</f>
        <v>0</v>
      </c>
      <c r="AZ117" s="263">
        <f>CJ117</f>
        <v>0</v>
      </c>
      <c r="BA117" s="266"/>
      <c r="BB117" s="291"/>
      <c r="BC117" s="291"/>
      <c r="BD117" s="291"/>
      <c r="BE117" s="263"/>
      <c r="BF117" s="122">
        <v>20</v>
      </c>
      <c r="BG117" s="269" t="str">
        <f>'Ст.пр.М'!N38</f>
        <v>нн20</v>
      </c>
      <c r="BH117" s="269" t="str">
        <f>'Ст.пр.М'!P38</f>
        <v>фамилия20</v>
      </c>
      <c r="BI117" s="269" t="str">
        <f>'Ст.пр.М'!Q38</f>
        <v>гр20</v>
      </c>
      <c r="BJ117" s="269" t="str">
        <f>'Ст.пр.М'!R38</f>
        <v>рз20</v>
      </c>
      <c r="BK117" s="322"/>
      <c r="BL117" s="272"/>
      <c r="BM117" s="272"/>
      <c r="BN117" s="272"/>
      <c r="BO117" s="273">
        <v>99</v>
      </c>
      <c r="BP117" s="274">
        <f>INT((IF(48-(32*BO117/$U$10)&lt;0,0,(IF(48-(32*BO117/$U$10)&lt;=20,48-(32*BO117/$U$10),20))))*100)/100</f>
        <v>0</v>
      </c>
      <c r="BQ117" s="563"/>
      <c r="BR117" s="563"/>
      <c r="BS117" s="563"/>
      <c r="BT117" s="275">
        <f xml:space="preserve"> IF(SUM(BQ117:BS117)&lt;SUM(BQ118:BS118),0.3,(SUM(BQ117:BS117)-SUM(BQ118:BS118)))</f>
        <v>0</v>
      </c>
      <c r="BU117" s="77" t="s">
        <v>4</v>
      </c>
      <c r="BV117" s="77" t="s">
        <v>4</v>
      </c>
      <c r="BW117" s="276">
        <f>IF(TYPE(FIND("P",BU117))=16,VLOOKUP(BU117:BU117,KT!A:C,3,FALSE),VLOOKUP(BU117:BU117,KT!H:J,3,FALSE))</f>
        <v>0</v>
      </c>
      <c r="BX117" s="276">
        <f>IF(TYPE(FIND("P",BV117))=16,VLOOKUP(BV117:BV117,KT!A:C,3,FALSE),VLOOKUP(BV117:BV117,KT!H:J,3,FALSE))</f>
        <v>0</v>
      </c>
      <c r="BY117" s="563"/>
      <c r="BZ117" s="563"/>
      <c r="CA117" s="563"/>
      <c r="CB117" s="563"/>
      <c r="CC117" s="277">
        <f>INT((IF((BY117*BW117)&gt;10,10,(BY117*BW117)))*100)/100</f>
        <v>0</v>
      </c>
      <c r="CD117" s="277">
        <f>INT((IF((BZ117*BX117)&gt;10,10,(BZ117*BX117)))*100)/100</f>
        <v>0</v>
      </c>
      <c r="CE117" s="277">
        <f>INT((CC117+CD117)*100)/100</f>
        <v>0</v>
      </c>
      <c r="CF117" s="277">
        <f>INT((IF((BW117*CA117)&gt;10,10,(BW117*CA117)))*100)/100</f>
        <v>0</v>
      </c>
      <c r="CG117" s="277">
        <f>INT((IF((BX117*CB117)&gt;10,10,(BX117*CB117)))*100)/100</f>
        <v>0</v>
      </c>
      <c r="CH117" s="277">
        <f>INT((CF117+CG117)*100)/100</f>
        <v>0</v>
      </c>
      <c r="CI117" s="278">
        <f>INT((CE117+CH117)/2*100)/100</f>
        <v>0</v>
      </c>
      <c r="CJ117" s="279">
        <f>SUM(BP117+BT117+CI117)</f>
        <v>0</v>
      </c>
      <c r="CK117" s="316"/>
      <c r="CL117" s="316"/>
      <c r="CM117" s="218">
        <f>RANK(CJ117,$CJ$79:$CJ$197)</f>
        <v>7</v>
      </c>
    </row>
    <row r="118" spans="1:91" s="72" customFormat="1" ht="14.1" customHeight="1" x14ac:dyDescent="0.25">
      <c r="A118" s="305"/>
      <c r="B118" s="307"/>
      <c r="C118" s="307"/>
      <c r="D118" s="307"/>
      <c r="E118" s="307"/>
      <c r="F118" s="307"/>
      <c r="G118" s="309"/>
      <c r="H118" s="310"/>
      <c r="I118" s="310"/>
      <c r="J118" s="310"/>
      <c r="K118" s="260">
        <f t="shared" si="7"/>
        <v>0</v>
      </c>
      <c r="L118" s="260">
        <f t="shared" si="8"/>
        <v>0</v>
      </c>
      <c r="M118" s="260">
        <f t="shared" si="9"/>
        <v>0</v>
      </c>
      <c r="N118" s="260"/>
      <c r="O118" s="261" t="str">
        <f>BV117</f>
        <v>nj</v>
      </c>
      <c r="P118" s="262">
        <f>BX117</f>
        <v>0</v>
      </c>
      <c r="Q118" s="260">
        <f>BZ117</f>
        <v>0</v>
      </c>
      <c r="R118" s="262"/>
      <c r="S118" s="260">
        <f>CB117</f>
        <v>0</v>
      </c>
      <c r="T118" s="262"/>
      <c r="U118" s="262"/>
      <c r="V118" s="262"/>
      <c r="W118" s="263"/>
      <c r="X118" s="264"/>
      <c r="Y118" s="265"/>
      <c r="Z118" s="266"/>
      <c r="AA118" s="266"/>
      <c r="AB118" s="266"/>
      <c r="AC118" s="291"/>
      <c r="AD118" s="51"/>
      <c r="AE118" s="284"/>
      <c r="AF118" s="284"/>
      <c r="AG118" s="284"/>
      <c r="AH118" s="284"/>
      <c r="AI118" s="284"/>
      <c r="AJ118" s="291"/>
      <c r="AK118" s="291"/>
      <c r="AL118" s="291"/>
      <c r="AM118" s="283"/>
      <c r="AN118" s="283"/>
      <c r="AO118" s="283"/>
      <c r="AP118" s="283"/>
      <c r="AQ118" s="266" t="str">
        <f>BV117</f>
        <v>nj</v>
      </c>
      <c r="AR118" s="263">
        <f>BX117</f>
        <v>0</v>
      </c>
      <c r="AS118" s="265">
        <f>BZ117</f>
        <v>0</v>
      </c>
      <c r="AT118" s="283"/>
      <c r="AU118" s="265">
        <f>CB117</f>
        <v>0</v>
      </c>
      <c r="AV118" s="283"/>
      <c r="AW118" s="283"/>
      <c r="AX118" s="283"/>
      <c r="AY118" s="263"/>
      <c r="AZ118" s="263"/>
      <c r="BA118" s="266"/>
      <c r="BB118" s="291"/>
      <c r="BC118" s="291"/>
      <c r="BD118" s="291"/>
      <c r="BE118" s="263"/>
      <c r="BF118" s="122"/>
      <c r="BG118" s="284"/>
      <c r="BH118" s="319"/>
      <c r="BI118" s="311"/>
      <c r="BK118" s="322"/>
      <c r="BL118" s="272"/>
      <c r="BM118" s="272"/>
      <c r="BN118" s="272"/>
      <c r="BO118" s="273"/>
      <c r="BP118" s="274"/>
      <c r="BQ118" s="563"/>
      <c r="BR118" s="563"/>
      <c r="BS118" s="563"/>
      <c r="BT118" s="275"/>
      <c r="BU118" s="77"/>
      <c r="BV118" s="77"/>
      <c r="BW118" s="276"/>
      <c r="BX118" s="276"/>
      <c r="BY118" s="53"/>
      <c r="BZ118" s="53"/>
      <c r="CA118" s="53"/>
      <c r="CB118" s="53"/>
      <c r="CC118" s="277"/>
      <c r="CD118" s="277"/>
      <c r="CE118" s="277"/>
      <c r="CF118" s="277"/>
      <c r="CG118" s="277"/>
      <c r="CH118" s="277"/>
      <c r="CI118" s="278"/>
      <c r="CJ118" s="315"/>
      <c r="CK118" s="316"/>
      <c r="CL118" s="316"/>
      <c r="CM118" s="218">
        <f>CM117</f>
        <v>7</v>
      </c>
    </row>
    <row r="119" spans="1:91" s="72" customFormat="1" ht="14.1" customHeight="1" x14ac:dyDescent="0.25">
      <c r="A119" s="305">
        <v>21</v>
      </c>
      <c r="B119" s="306" t="str">
        <f>'Ст.пр.М'!N39</f>
        <v>нн21</v>
      </c>
      <c r="C119" s="306" t="str">
        <f>'Ст.пр.М'!O39</f>
        <v>фис21</v>
      </c>
      <c r="D119" s="306" t="str">
        <f>'Ст.пр.М'!P39</f>
        <v>фамилия21</v>
      </c>
      <c r="E119" s="306" t="str">
        <f>'Ст.пр.М'!Q39</f>
        <v>гр21</v>
      </c>
      <c r="F119" s="306" t="str">
        <f>'Ст.пр.М'!R39</f>
        <v>рз21</v>
      </c>
      <c r="G119" s="306" t="str">
        <f>'Ст.пр.М'!S39</f>
        <v>г21</v>
      </c>
      <c r="H119" s="269" t="str">
        <f>'Ст.пр.М'!T39</f>
        <v>сф21</v>
      </c>
      <c r="I119" s="269" t="str">
        <f>'Ст.пр.М'!U39</f>
        <v>фо21</v>
      </c>
      <c r="J119" s="269" t="str">
        <f>'Ст.пр.М'!V39</f>
        <v>ш21</v>
      </c>
      <c r="K119" s="260">
        <f t="shared" si="7"/>
        <v>0</v>
      </c>
      <c r="L119" s="260">
        <f t="shared" si="8"/>
        <v>0</v>
      </c>
      <c r="M119" s="260">
        <f t="shared" si="9"/>
        <v>0</v>
      </c>
      <c r="N119" s="260">
        <f>BT119</f>
        <v>0</v>
      </c>
      <c r="O119" s="261" t="str">
        <f>BU119</f>
        <v>nj</v>
      </c>
      <c r="P119" s="262">
        <f>BW119</f>
        <v>0</v>
      </c>
      <c r="Q119" s="260">
        <f>BY119</f>
        <v>0</v>
      </c>
      <c r="R119" s="262">
        <f>CC119+CD119</f>
        <v>0</v>
      </c>
      <c r="S119" s="260">
        <f>CA119</f>
        <v>0</v>
      </c>
      <c r="T119" s="262">
        <f>CF119+CG119</f>
        <v>0</v>
      </c>
      <c r="U119" s="262">
        <f>CI119</f>
        <v>0</v>
      </c>
      <c r="V119" s="262">
        <f>BO119</f>
        <v>99</v>
      </c>
      <c r="W119" s="263">
        <f>BP119</f>
        <v>0</v>
      </c>
      <c r="X119" s="264">
        <f>CJ119</f>
        <v>0</v>
      </c>
      <c r="Y119" s="265"/>
      <c r="Z119" s="266"/>
      <c r="AA119" s="266"/>
      <c r="AB119" s="266"/>
      <c r="AC119" s="291"/>
      <c r="AD119" s="51">
        <v>21</v>
      </c>
      <c r="AE119" s="269">
        <f>'Ст.пр.М'!B39</f>
        <v>0</v>
      </c>
      <c r="AF119" s="269">
        <f>'Ст.пр.М'!C39</f>
        <v>0</v>
      </c>
      <c r="AG119" s="269">
        <f>'Ст.пр.М'!D39</f>
        <v>0</v>
      </c>
      <c r="AH119" s="269">
        <f>'Ст.пр.М'!E39</f>
        <v>0</v>
      </c>
      <c r="AI119" s="269">
        <f>'Ст.пр.М'!F39</f>
        <v>0</v>
      </c>
      <c r="AJ119" s="291"/>
      <c r="AK119" s="291"/>
      <c r="AL119" s="291"/>
      <c r="AM119" s="265">
        <f>BQ119</f>
        <v>0</v>
      </c>
      <c r="AN119" s="265">
        <f>BR119</f>
        <v>0</v>
      </c>
      <c r="AO119" s="265">
        <f>BS119</f>
        <v>0</v>
      </c>
      <c r="AP119" s="265">
        <f>BT119</f>
        <v>0</v>
      </c>
      <c r="AQ119" s="266" t="str">
        <f>BU119</f>
        <v>nj</v>
      </c>
      <c r="AR119" s="263">
        <f>BW119</f>
        <v>0</v>
      </c>
      <c r="AS119" s="265">
        <f>BY119</f>
        <v>0</v>
      </c>
      <c r="AT119" s="263">
        <f>CE119</f>
        <v>0</v>
      </c>
      <c r="AU119" s="265">
        <f>CA119</f>
        <v>0</v>
      </c>
      <c r="AV119" s="263">
        <f>CH119</f>
        <v>0</v>
      </c>
      <c r="AW119" s="263">
        <f>CI119</f>
        <v>0</v>
      </c>
      <c r="AX119" s="263">
        <f>BO119</f>
        <v>99</v>
      </c>
      <c r="AY119" s="263">
        <f>BP119</f>
        <v>0</v>
      </c>
      <c r="AZ119" s="263">
        <f>CJ119</f>
        <v>0</v>
      </c>
      <c r="BA119" s="266"/>
      <c r="BB119" s="291"/>
      <c r="BC119" s="291"/>
      <c r="BD119" s="291"/>
      <c r="BE119" s="263"/>
      <c r="BF119" s="122">
        <v>21</v>
      </c>
      <c r="BG119" s="269" t="str">
        <f>'Ст.пр.М'!N39</f>
        <v>нн21</v>
      </c>
      <c r="BH119" s="269" t="str">
        <f>'Ст.пр.М'!P39</f>
        <v>фамилия21</v>
      </c>
      <c r="BI119" s="269" t="str">
        <f>'Ст.пр.М'!Q39</f>
        <v>гр21</v>
      </c>
      <c r="BJ119" s="269" t="str">
        <f>'Ст.пр.М'!R39</f>
        <v>рз21</v>
      </c>
      <c r="BK119" s="322"/>
      <c r="BL119" s="272"/>
      <c r="BM119" s="272"/>
      <c r="BN119" s="272"/>
      <c r="BO119" s="273">
        <v>99</v>
      </c>
      <c r="BP119" s="274">
        <f>INT((IF(48-(32*BO119/$U$10)&lt;0,0,(IF(48-(32*BO119/$U$10)&lt;=20,48-(32*BO119/$U$10),20))))*100)/100</f>
        <v>0</v>
      </c>
      <c r="BQ119" s="562"/>
      <c r="BR119" s="562"/>
      <c r="BS119" s="562"/>
      <c r="BT119" s="275">
        <f xml:space="preserve"> IF(SUM(BQ119:BS119)&lt;SUM(BQ120:BS120),0.3,(SUM(BQ119:BS119)-SUM(BQ120:BS120)))</f>
        <v>0</v>
      </c>
      <c r="BU119" s="77" t="s">
        <v>4</v>
      </c>
      <c r="BV119" s="77" t="s">
        <v>4</v>
      </c>
      <c r="BW119" s="276">
        <f>IF(TYPE(FIND("P",BU119))=16,VLOOKUP(BU119:BU119,KT!A:C,3,FALSE),VLOOKUP(BU119:BU119,KT!H:J,3,FALSE))</f>
        <v>0</v>
      </c>
      <c r="BX119" s="276">
        <f>IF(TYPE(FIND("P",BV119))=16,VLOOKUP(BV119:BV119,KT!A:C,3,FALSE),VLOOKUP(BV119:BV119,KT!H:J,3,FALSE))</f>
        <v>0</v>
      </c>
      <c r="BY119" s="562"/>
      <c r="BZ119" s="562"/>
      <c r="CA119" s="562"/>
      <c r="CB119" s="562"/>
      <c r="CC119" s="277">
        <f>INT((IF((BY119*BW119)&gt;10,10,(BY119*BW119)))*100)/100</f>
        <v>0</v>
      </c>
      <c r="CD119" s="277">
        <f>INT((IF((BZ119*BX119)&gt;10,10,(BZ119*BX119)))*100)/100</f>
        <v>0</v>
      </c>
      <c r="CE119" s="277">
        <f>INT((CC119+CD119)*100)/100</f>
        <v>0</v>
      </c>
      <c r="CF119" s="277">
        <f>INT((IF((BW119*CA119)&gt;10,10,(BW119*CA119)))*100)/100</f>
        <v>0</v>
      </c>
      <c r="CG119" s="277">
        <f>INT((IF((BX119*CB119)&gt;10,10,(BX119*CB119)))*100)/100</f>
        <v>0</v>
      </c>
      <c r="CH119" s="277">
        <f>INT((CF119+CG119)*100)/100</f>
        <v>0</v>
      </c>
      <c r="CI119" s="278">
        <f>INT((CE119+CH119)/2*100)/100</f>
        <v>0</v>
      </c>
      <c r="CJ119" s="279">
        <f>SUM(BP119+BT119+CI119)</f>
        <v>0</v>
      </c>
      <c r="CK119" s="316"/>
      <c r="CL119" s="316"/>
      <c r="CM119" s="218">
        <f>RANK(CJ119,$CJ$79:$CJ$197)</f>
        <v>7</v>
      </c>
    </row>
    <row r="120" spans="1:91" s="72" customFormat="1" ht="14.1" customHeight="1" x14ac:dyDescent="0.25">
      <c r="A120" s="305"/>
      <c r="B120" s="307"/>
      <c r="C120" s="307"/>
      <c r="D120" s="307"/>
      <c r="E120" s="307"/>
      <c r="F120" s="307"/>
      <c r="G120" s="309"/>
      <c r="H120" s="310"/>
      <c r="I120" s="310"/>
      <c r="J120" s="310"/>
      <c r="K120" s="260">
        <f t="shared" si="7"/>
        <v>0</v>
      </c>
      <c r="L120" s="260">
        <f t="shared" si="8"/>
        <v>0</v>
      </c>
      <c r="M120" s="260">
        <f t="shared" si="9"/>
        <v>0</v>
      </c>
      <c r="N120" s="260"/>
      <c r="O120" s="261" t="str">
        <f>BV119</f>
        <v>nj</v>
      </c>
      <c r="P120" s="262">
        <f>BX119</f>
        <v>0</v>
      </c>
      <c r="Q120" s="260">
        <f>BZ119</f>
        <v>0</v>
      </c>
      <c r="R120" s="262"/>
      <c r="S120" s="260">
        <f>CB119</f>
        <v>0</v>
      </c>
      <c r="T120" s="262"/>
      <c r="U120" s="262"/>
      <c r="V120" s="262"/>
      <c r="W120" s="263"/>
      <c r="X120" s="264"/>
      <c r="Y120" s="265"/>
      <c r="Z120" s="266"/>
      <c r="AA120" s="266"/>
      <c r="AB120" s="266"/>
      <c r="AC120" s="291"/>
      <c r="AD120" s="51"/>
      <c r="AE120" s="284"/>
      <c r="AF120" s="284"/>
      <c r="AG120" s="284"/>
      <c r="AH120" s="284"/>
      <c r="AI120" s="284"/>
      <c r="AJ120" s="291"/>
      <c r="AK120" s="291"/>
      <c r="AL120" s="291"/>
      <c r="AM120" s="283"/>
      <c r="AN120" s="283"/>
      <c r="AO120" s="283"/>
      <c r="AP120" s="283"/>
      <c r="AQ120" s="266" t="str">
        <f>BV119</f>
        <v>nj</v>
      </c>
      <c r="AR120" s="263">
        <f>BX119</f>
        <v>0</v>
      </c>
      <c r="AS120" s="265">
        <f>BZ119</f>
        <v>0</v>
      </c>
      <c r="AT120" s="283"/>
      <c r="AU120" s="265">
        <f>CB119</f>
        <v>0</v>
      </c>
      <c r="AV120" s="283"/>
      <c r="AW120" s="283"/>
      <c r="AX120" s="283"/>
      <c r="AY120" s="263"/>
      <c r="AZ120" s="263"/>
      <c r="BA120" s="266"/>
      <c r="BB120" s="291"/>
      <c r="BC120" s="291"/>
      <c r="BD120" s="291"/>
      <c r="BE120" s="263"/>
      <c r="BF120" s="122"/>
      <c r="BG120" s="284"/>
      <c r="BH120" s="319"/>
      <c r="BI120" s="311"/>
      <c r="BK120" s="322"/>
      <c r="BL120" s="272"/>
      <c r="BM120" s="272"/>
      <c r="BN120" s="272"/>
      <c r="BO120" s="273"/>
      <c r="BP120" s="274"/>
      <c r="BQ120" s="562"/>
      <c r="BR120" s="562"/>
      <c r="BS120" s="562"/>
      <c r="BT120" s="275"/>
      <c r="BU120" s="77"/>
      <c r="BV120" s="77"/>
      <c r="BW120" s="276"/>
      <c r="BX120" s="276"/>
      <c r="BY120" s="53"/>
      <c r="BZ120" s="53"/>
      <c r="CA120" s="53"/>
      <c r="CB120" s="53"/>
      <c r="CC120" s="277"/>
      <c r="CD120" s="277"/>
      <c r="CE120" s="277"/>
      <c r="CF120" s="277"/>
      <c r="CG120" s="277"/>
      <c r="CH120" s="277"/>
      <c r="CI120" s="278"/>
      <c r="CJ120" s="315"/>
      <c r="CK120" s="316"/>
      <c r="CL120" s="316"/>
      <c r="CM120" s="218">
        <f>CM119</f>
        <v>7</v>
      </c>
    </row>
    <row r="121" spans="1:91" s="72" customFormat="1" ht="14.1" customHeight="1" x14ac:dyDescent="0.25">
      <c r="A121" s="305">
        <v>22</v>
      </c>
      <c r="B121" s="306" t="str">
        <f>'Ст.пр.М'!N40</f>
        <v>нн22</v>
      </c>
      <c r="C121" s="306" t="str">
        <f>'Ст.пр.М'!O40</f>
        <v>фис22</v>
      </c>
      <c r="D121" s="306" t="str">
        <f>'Ст.пр.М'!P40</f>
        <v>фамилия22</v>
      </c>
      <c r="E121" s="306" t="str">
        <f>'Ст.пр.М'!Q40</f>
        <v>гр22</v>
      </c>
      <c r="F121" s="306" t="str">
        <f>'Ст.пр.М'!R40</f>
        <v>рз22</v>
      </c>
      <c r="G121" s="306" t="str">
        <f>'Ст.пр.М'!S40</f>
        <v>г22</v>
      </c>
      <c r="H121" s="269" t="str">
        <f>'Ст.пр.М'!T40</f>
        <v>сф22</v>
      </c>
      <c r="I121" s="269" t="str">
        <f>'Ст.пр.М'!U40</f>
        <v>фо22</v>
      </c>
      <c r="J121" s="269" t="str">
        <f>'Ст.пр.М'!V40</f>
        <v>ш22</v>
      </c>
      <c r="K121" s="260">
        <f t="shared" si="7"/>
        <v>0</v>
      </c>
      <c r="L121" s="260">
        <f t="shared" si="8"/>
        <v>0</v>
      </c>
      <c r="M121" s="260">
        <f t="shared" si="9"/>
        <v>0</v>
      </c>
      <c r="N121" s="260">
        <f>BT121</f>
        <v>0</v>
      </c>
      <c r="O121" s="261" t="str">
        <f>BU121</f>
        <v>nj</v>
      </c>
      <c r="P121" s="262">
        <f>BW121</f>
        <v>0</v>
      </c>
      <c r="Q121" s="260">
        <f>BY121</f>
        <v>0</v>
      </c>
      <c r="R121" s="262">
        <f>CC121+CD121</f>
        <v>0</v>
      </c>
      <c r="S121" s="260">
        <f>CA121</f>
        <v>0</v>
      </c>
      <c r="T121" s="262">
        <f>CF121+CG121</f>
        <v>0</v>
      </c>
      <c r="U121" s="262">
        <f>CI121</f>
        <v>0</v>
      </c>
      <c r="V121" s="262">
        <f>BO121</f>
        <v>99</v>
      </c>
      <c r="W121" s="263">
        <f>BP121</f>
        <v>0</v>
      </c>
      <c r="X121" s="264">
        <f>CJ121</f>
        <v>0</v>
      </c>
      <c r="Y121" s="265"/>
      <c r="Z121" s="266"/>
      <c r="AA121" s="266"/>
      <c r="AB121" s="266"/>
      <c r="AC121" s="291"/>
      <c r="AD121" s="51">
        <v>22</v>
      </c>
      <c r="AE121" s="269">
        <f>'Ст.пр.М'!B40</f>
        <v>0</v>
      </c>
      <c r="AF121" s="269">
        <f>'Ст.пр.М'!C40</f>
        <v>0</v>
      </c>
      <c r="AG121" s="269">
        <f>'Ст.пр.М'!D40</f>
        <v>0</v>
      </c>
      <c r="AH121" s="269">
        <f>'Ст.пр.М'!E40</f>
        <v>0</v>
      </c>
      <c r="AI121" s="269">
        <f>'Ст.пр.М'!F40</f>
        <v>0</v>
      </c>
      <c r="AJ121" s="291"/>
      <c r="AK121" s="291"/>
      <c r="AL121" s="291"/>
      <c r="AM121" s="265">
        <f>BQ121</f>
        <v>0</v>
      </c>
      <c r="AN121" s="265">
        <f>BR121</f>
        <v>0</v>
      </c>
      <c r="AO121" s="265">
        <f>BS121</f>
        <v>0</v>
      </c>
      <c r="AP121" s="265">
        <f>BT121</f>
        <v>0</v>
      </c>
      <c r="AQ121" s="266" t="str">
        <f>BU121</f>
        <v>nj</v>
      </c>
      <c r="AR121" s="263">
        <f>BW121</f>
        <v>0</v>
      </c>
      <c r="AS121" s="265">
        <f>BY121</f>
        <v>0</v>
      </c>
      <c r="AT121" s="263">
        <f>CE121</f>
        <v>0</v>
      </c>
      <c r="AU121" s="265">
        <f>CA121</f>
        <v>0</v>
      </c>
      <c r="AV121" s="263">
        <f>CH121</f>
        <v>0</v>
      </c>
      <c r="AW121" s="263">
        <f>CI121</f>
        <v>0</v>
      </c>
      <c r="AX121" s="263">
        <f>BO121</f>
        <v>99</v>
      </c>
      <c r="AY121" s="263">
        <f>BP121</f>
        <v>0</v>
      </c>
      <c r="AZ121" s="263">
        <f>CJ121</f>
        <v>0</v>
      </c>
      <c r="BA121" s="266"/>
      <c r="BB121" s="291"/>
      <c r="BC121" s="291"/>
      <c r="BD121" s="291"/>
      <c r="BE121" s="263"/>
      <c r="BF121" s="122">
        <v>22</v>
      </c>
      <c r="BG121" s="269" t="str">
        <f>'Ст.пр.М'!N40</f>
        <v>нн22</v>
      </c>
      <c r="BH121" s="269" t="str">
        <f>'Ст.пр.М'!P40</f>
        <v>фамилия22</v>
      </c>
      <c r="BI121" s="269" t="str">
        <f>'Ст.пр.М'!Q40</f>
        <v>гр22</v>
      </c>
      <c r="BJ121" s="269" t="str">
        <f>'Ст.пр.М'!R40</f>
        <v>рз22</v>
      </c>
      <c r="BK121" s="322"/>
      <c r="BL121" s="272"/>
      <c r="BM121" s="272"/>
      <c r="BN121" s="272"/>
      <c r="BO121" s="273">
        <v>99</v>
      </c>
      <c r="BP121" s="274">
        <f>INT((IF(48-(32*BO121/$U$10)&lt;0,0,(IF(48-(32*BO121/$U$10)&lt;=20,48-(32*BO121/$U$10),20))))*100)/100</f>
        <v>0</v>
      </c>
      <c r="BQ121" s="563"/>
      <c r="BR121" s="563"/>
      <c r="BS121" s="563"/>
      <c r="BT121" s="275">
        <f xml:space="preserve"> IF(SUM(BQ121:BS121)&lt;SUM(BQ122:BS122),0.3,(SUM(BQ121:BS121)-SUM(BQ122:BS122)))</f>
        <v>0</v>
      </c>
      <c r="BU121" s="77" t="s">
        <v>4</v>
      </c>
      <c r="BV121" s="77" t="s">
        <v>4</v>
      </c>
      <c r="BW121" s="276">
        <f>IF(TYPE(FIND("P",BU121))=16,VLOOKUP(BU121:BU121,KT!A:C,3,FALSE),VLOOKUP(BU121:BU121,KT!H:J,3,FALSE))</f>
        <v>0</v>
      </c>
      <c r="BX121" s="276">
        <f>IF(TYPE(FIND("P",BV121))=16,VLOOKUP(BV121:BV121,KT!A:C,3,FALSE),VLOOKUP(BV121:BV121,KT!H:J,3,FALSE))</f>
        <v>0</v>
      </c>
      <c r="BY121" s="563"/>
      <c r="BZ121" s="563"/>
      <c r="CA121" s="563"/>
      <c r="CB121" s="563"/>
      <c r="CC121" s="277">
        <f>INT((IF((BY121*BW121)&gt;10,10,(BY121*BW121)))*100)/100</f>
        <v>0</v>
      </c>
      <c r="CD121" s="277">
        <f>INT((IF((BZ121*BX121)&gt;10,10,(BZ121*BX121)))*100)/100</f>
        <v>0</v>
      </c>
      <c r="CE121" s="277">
        <f>INT((CC121+CD121)*100)/100</f>
        <v>0</v>
      </c>
      <c r="CF121" s="277">
        <f>INT((IF((BW121*CA121)&gt;10,10,(BW121*CA121)))*100)/100</f>
        <v>0</v>
      </c>
      <c r="CG121" s="277">
        <f>INT((IF((BX121*CB121)&gt;10,10,(BX121*CB121)))*100)/100</f>
        <v>0</v>
      </c>
      <c r="CH121" s="277">
        <f>INT((CF121+CG121)*100)/100</f>
        <v>0</v>
      </c>
      <c r="CI121" s="278">
        <f>INT((CE121+CH121)/2*100)/100</f>
        <v>0</v>
      </c>
      <c r="CJ121" s="279">
        <f>SUM(BP121+BT121+CI121)</f>
        <v>0</v>
      </c>
      <c r="CK121" s="316"/>
      <c r="CL121" s="316"/>
      <c r="CM121" s="218">
        <f>RANK(CJ121,$CJ$79:$CJ$197)</f>
        <v>7</v>
      </c>
    </row>
    <row r="122" spans="1:91" s="72" customFormat="1" ht="14.1" customHeight="1" x14ac:dyDescent="0.25">
      <c r="A122" s="305"/>
      <c r="B122" s="325"/>
      <c r="C122" s="325"/>
      <c r="D122" s="325"/>
      <c r="E122" s="259"/>
      <c r="F122" s="259"/>
      <c r="G122" s="259"/>
      <c r="H122" s="266"/>
      <c r="I122" s="266"/>
      <c r="J122" s="266"/>
      <c r="K122" s="260">
        <f t="shared" si="7"/>
        <v>0</v>
      </c>
      <c r="L122" s="260">
        <f t="shared" si="8"/>
        <v>0</v>
      </c>
      <c r="M122" s="260">
        <f t="shared" si="9"/>
        <v>0</v>
      </c>
      <c r="N122" s="260"/>
      <c r="O122" s="261" t="str">
        <f>BV121</f>
        <v>nj</v>
      </c>
      <c r="P122" s="262">
        <f>BX121</f>
        <v>0</v>
      </c>
      <c r="Q122" s="260">
        <f>BZ121</f>
        <v>0</v>
      </c>
      <c r="R122" s="262"/>
      <c r="S122" s="260">
        <f>CB121</f>
        <v>0</v>
      </c>
      <c r="T122" s="262"/>
      <c r="U122" s="262"/>
      <c r="V122" s="262"/>
      <c r="W122" s="263"/>
      <c r="X122" s="264"/>
      <c r="Y122" s="265"/>
      <c r="Z122" s="266"/>
      <c r="AA122" s="266"/>
      <c r="AB122" s="266"/>
      <c r="AC122" s="291"/>
      <c r="AD122" s="51"/>
      <c r="AE122" s="294"/>
      <c r="AF122" s="294"/>
      <c r="AG122" s="294"/>
      <c r="AH122" s="294"/>
      <c r="AI122" s="294"/>
      <c r="AJ122" s="291"/>
      <c r="AK122" s="291"/>
      <c r="AL122" s="291"/>
      <c r="AM122" s="283"/>
      <c r="AN122" s="283"/>
      <c r="AO122" s="283"/>
      <c r="AP122" s="283"/>
      <c r="AQ122" s="266" t="str">
        <f>BV121</f>
        <v>nj</v>
      </c>
      <c r="AR122" s="263">
        <f>BX121</f>
        <v>0</v>
      </c>
      <c r="AS122" s="265">
        <f>BZ121</f>
        <v>0</v>
      </c>
      <c r="AT122" s="283"/>
      <c r="AU122" s="265">
        <f>CB121</f>
        <v>0</v>
      </c>
      <c r="AV122" s="283"/>
      <c r="AW122" s="283"/>
      <c r="AX122" s="283"/>
      <c r="AY122" s="263"/>
      <c r="AZ122" s="263"/>
      <c r="BA122" s="266"/>
      <c r="BB122" s="291"/>
      <c r="BC122" s="291"/>
      <c r="BD122" s="291"/>
      <c r="BE122" s="263"/>
      <c r="BF122" s="122"/>
      <c r="BG122" s="294"/>
      <c r="BH122" s="294"/>
      <c r="BI122" s="325"/>
      <c r="BJ122" s="266"/>
      <c r="BK122" s="322"/>
      <c r="BL122" s="272"/>
      <c r="BM122" s="272"/>
      <c r="BN122" s="272"/>
      <c r="BO122" s="273"/>
      <c r="BP122" s="274"/>
      <c r="BQ122" s="563"/>
      <c r="BR122" s="563"/>
      <c r="BS122" s="563"/>
      <c r="BT122" s="275"/>
      <c r="BU122" s="77"/>
      <c r="BV122" s="77"/>
      <c r="BW122" s="276"/>
      <c r="BX122" s="276"/>
      <c r="BY122" s="53"/>
      <c r="BZ122" s="53"/>
      <c r="CA122" s="53"/>
      <c r="CB122" s="53"/>
      <c r="CC122" s="277"/>
      <c r="CD122" s="277"/>
      <c r="CE122" s="277"/>
      <c r="CF122" s="277"/>
      <c r="CG122" s="277"/>
      <c r="CH122" s="277"/>
      <c r="CI122" s="278"/>
      <c r="CJ122" s="315"/>
      <c r="CK122" s="316"/>
      <c r="CL122" s="316"/>
      <c r="CM122" s="218">
        <f>CM121</f>
        <v>7</v>
      </c>
    </row>
    <row r="123" spans="1:91" s="72" customFormat="1" ht="14.1" customHeight="1" x14ac:dyDescent="0.25">
      <c r="A123" s="305">
        <v>23</v>
      </c>
      <c r="B123" s="306" t="str">
        <f>'Ст.пр.М'!N41</f>
        <v>нн23</v>
      </c>
      <c r="C123" s="306" t="str">
        <f>'Ст.пр.М'!O41</f>
        <v>фис23</v>
      </c>
      <c r="D123" s="306" t="str">
        <f>'Ст.пр.М'!P41</f>
        <v>фамилия23</v>
      </c>
      <c r="E123" s="306" t="str">
        <f>'Ст.пр.М'!Q41</f>
        <v>гр23</v>
      </c>
      <c r="F123" s="306" t="str">
        <f>'Ст.пр.М'!R41</f>
        <v>рз23</v>
      </c>
      <c r="G123" s="306" t="str">
        <f>'Ст.пр.М'!S41</f>
        <v>г23</v>
      </c>
      <c r="H123" s="269" t="str">
        <f>'Ст.пр.М'!T41</f>
        <v>сф23</v>
      </c>
      <c r="I123" s="269" t="str">
        <f>'Ст.пр.М'!U41</f>
        <v>фо23</v>
      </c>
      <c r="J123" s="269" t="str">
        <f>'Ст.пр.М'!V41</f>
        <v>ш23</v>
      </c>
      <c r="K123" s="260">
        <f t="shared" si="7"/>
        <v>0</v>
      </c>
      <c r="L123" s="260">
        <f t="shared" si="8"/>
        <v>0</v>
      </c>
      <c r="M123" s="260">
        <f t="shared" si="9"/>
        <v>0</v>
      </c>
      <c r="N123" s="260">
        <f>BT123</f>
        <v>0</v>
      </c>
      <c r="O123" s="261" t="str">
        <f>BU123</f>
        <v>nj</v>
      </c>
      <c r="P123" s="262">
        <f>BW123</f>
        <v>0</v>
      </c>
      <c r="Q123" s="260">
        <f>BY123</f>
        <v>0</v>
      </c>
      <c r="R123" s="262">
        <f>CC123+CD123</f>
        <v>0</v>
      </c>
      <c r="S123" s="260">
        <f>CA123</f>
        <v>0</v>
      </c>
      <c r="T123" s="262">
        <f>CF123+CG123</f>
        <v>0</v>
      </c>
      <c r="U123" s="262">
        <f>CI123</f>
        <v>0</v>
      </c>
      <c r="V123" s="262">
        <f>BO123</f>
        <v>99</v>
      </c>
      <c r="W123" s="263">
        <f>BP123</f>
        <v>0</v>
      </c>
      <c r="X123" s="264">
        <f>CJ123</f>
        <v>0</v>
      </c>
      <c r="Y123" s="265"/>
      <c r="Z123" s="266"/>
      <c r="AA123" s="266"/>
      <c r="AB123" s="266"/>
      <c r="AC123" s="291"/>
      <c r="AD123" s="51">
        <v>23</v>
      </c>
      <c r="AE123" s="269">
        <f>'Ст.пр.М'!B41</f>
        <v>0</v>
      </c>
      <c r="AF123" s="269">
        <f>'Ст.пр.М'!C41</f>
        <v>0</v>
      </c>
      <c r="AG123" s="269">
        <f>'Ст.пр.М'!D41</f>
        <v>0</v>
      </c>
      <c r="AH123" s="269">
        <f>'Ст.пр.М'!E41</f>
        <v>0</v>
      </c>
      <c r="AI123" s="269">
        <f>'Ст.пр.М'!F41</f>
        <v>0</v>
      </c>
      <c r="AJ123" s="291"/>
      <c r="AK123" s="291"/>
      <c r="AL123" s="291"/>
      <c r="AM123" s="265">
        <f>BQ123</f>
        <v>0</v>
      </c>
      <c r="AN123" s="265">
        <f>BR123</f>
        <v>0</v>
      </c>
      <c r="AO123" s="265">
        <f>BS123</f>
        <v>0</v>
      </c>
      <c r="AP123" s="265">
        <f>BT123</f>
        <v>0</v>
      </c>
      <c r="AQ123" s="266" t="str">
        <f>BU123</f>
        <v>nj</v>
      </c>
      <c r="AR123" s="263">
        <f>BW123</f>
        <v>0</v>
      </c>
      <c r="AS123" s="265">
        <f>BY123</f>
        <v>0</v>
      </c>
      <c r="AT123" s="263">
        <f>CE123</f>
        <v>0</v>
      </c>
      <c r="AU123" s="265">
        <f>CA123</f>
        <v>0</v>
      </c>
      <c r="AV123" s="263">
        <f>CH123</f>
        <v>0</v>
      </c>
      <c r="AW123" s="263">
        <f>CI123</f>
        <v>0</v>
      </c>
      <c r="AX123" s="263">
        <f>BO123</f>
        <v>99</v>
      </c>
      <c r="AY123" s="263">
        <f>BP123</f>
        <v>0</v>
      </c>
      <c r="AZ123" s="263">
        <f>CJ123</f>
        <v>0</v>
      </c>
      <c r="BA123" s="266"/>
      <c r="BB123" s="291"/>
      <c r="BC123" s="291"/>
      <c r="BD123" s="291"/>
      <c r="BE123" s="263"/>
      <c r="BF123" s="122">
        <v>23</v>
      </c>
      <c r="BG123" s="269" t="str">
        <f>'Ст.пр.М'!N41</f>
        <v>нн23</v>
      </c>
      <c r="BH123" s="269" t="str">
        <f>'Ст.пр.М'!P41</f>
        <v>фамилия23</v>
      </c>
      <c r="BI123" s="269" t="str">
        <f>'Ст.пр.М'!Q41</f>
        <v>гр23</v>
      </c>
      <c r="BJ123" s="269" t="str">
        <f>'Ст.пр.М'!R41</f>
        <v>рз23</v>
      </c>
      <c r="BK123" s="322"/>
      <c r="BL123" s="272"/>
      <c r="BM123" s="272"/>
      <c r="BN123" s="272"/>
      <c r="BO123" s="273">
        <v>99</v>
      </c>
      <c r="BP123" s="274">
        <f>INT((IF(48-(32*BO123/$U$10)&lt;0,0,(IF(48-(32*BO123/$U$10)&lt;=20,48-(32*BO123/$U$10),20))))*100)/100</f>
        <v>0</v>
      </c>
      <c r="BQ123" s="562"/>
      <c r="BR123" s="562"/>
      <c r="BS123" s="562"/>
      <c r="BT123" s="275">
        <f xml:space="preserve"> IF(SUM(BQ123:BS123)&lt;SUM(BQ124:BS124),0.3,(SUM(BQ123:BS123)-SUM(BQ124:BS124)))</f>
        <v>0</v>
      </c>
      <c r="BU123" s="77" t="s">
        <v>4</v>
      </c>
      <c r="BV123" s="77" t="s">
        <v>4</v>
      </c>
      <c r="BW123" s="276">
        <f>IF(TYPE(FIND("P",BU123))=16,VLOOKUP(BU123:BU123,KT!A:C,3,FALSE),VLOOKUP(BU123:BU123,KT!H:J,3,FALSE))</f>
        <v>0</v>
      </c>
      <c r="BX123" s="276">
        <f>IF(TYPE(FIND("P",BV123))=16,VLOOKUP(BV123:BV123,KT!A:C,3,FALSE),VLOOKUP(BV123:BV123,KT!H:J,3,FALSE))</f>
        <v>0</v>
      </c>
      <c r="BY123" s="562"/>
      <c r="BZ123" s="562"/>
      <c r="CA123" s="562"/>
      <c r="CB123" s="562"/>
      <c r="CC123" s="277">
        <f>INT((IF((BY123*BW123)&gt;10,10,(BY123*BW123)))*100)/100</f>
        <v>0</v>
      </c>
      <c r="CD123" s="277">
        <f>INT((IF((BZ123*BX123)&gt;10,10,(BZ123*BX123)))*100)/100</f>
        <v>0</v>
      </c>
      <c r="CE123" s="277">
        <f>INT((CC123+CD123)*100)/100</f>
        <v>0</v>
      </c>
      <c r="CF123" s="277">
        <f>INT((IF((BW123*CA123)&gt;10,10,(BW123*CA123)))*100)/100</f>
        <v>0</v>
      </c>
      <c r="CG123" s="277">
        <f>INT((IF((BX123*CB123)&gt;10,10,(BX123*CB123)))*100)/100</f>
        <v>0</v>
      </c>
      <c r="CH123" s="277">
        <f>INT((CF123+CG123)*100)/100</f>
        <v>0</v>
      </c>
      <c r="CI123" s="278">
        <f>INT((CE123+CH123)/2*100)/100</f>
        <v>0</v>
      </c>
      <c r="CJ123" s="279">
        <f>SUM(BP123+BT123+CI123)</f>
        <v>0</v>
      </c>
      <c r="CK123" s="316"/>
      <c r="CL123" s="316"/>
      <c r="CM123" s="218">
        <f>RANK(CJ123,$CJ$79:$CJ$197)</f>
        <v>7</v>
      </c>
    </row>
    <row r="124" spans="1:91" s="72" customFormat="1" ht="14.1" customHeight="1" x14ac:dyDescent="0.25">
      <c r="A124" s="305"/>
      <c r="B124" s="307"/>
      <c r="C124" s="307"/>
      <c r="D124" s="307"/>
      <c r="E124" s="307"/>
      <c r="F124" s="307"/>
      <c r="G124" s="309"/>
      <c r="H124" s="310"/>
      <c r="I124" s="310"/>
      <c r="J124" s="310"/>
      <c r="K124" s="260">
        <f t="shared" si="7"/>
        <v>0</v>
      </c>
      <c r="L124" s="260">
        <f t="shared" si="8"/>
        <v>0</v>
      </c>
      <c r="M124" s="260">
        <f t="shared" si="9"/>
        <v>0</v>
      </c>
      <c r="N124" s="260"/>
      <c r="O124" s="261" t="str">
        <f>BV123</f>
        <v>nj</v>
      </c>
      <c r="P124" s="262">
        <f>BX123</f>
        <v>0</v>
      </c>
      <c r="Q124" s="260">
        <f>BZ123</f>
        <v>0</v>
      </c>
      <c r="R124" s="262"/>
      <c r="S124" s="260">
        <f>CB123</f>
        <v>0</v>
      </c>
      <c r="T124" s="262"/>
      <c r="U124" s="262"/>
      <c r="V124" s="262"/>
      <c r="W124" s="263"/>
      <c r="X124" s="264"/>
      <c r="Y124" s="265"/>
      <c r="Z124" s="266"/>
      <c r="AA124" s="266"/>
      <c r="AB124" s="266"/>
      <c r="AC124" s="291"/>
      <c r="AD124" s="51"/>
      <c r="AE124" s="284"/>
      <c r="AF124" s="284"/>
      <c r="AG124" s="284"/>
      <c r="AH124" s="284"/>
      <c r="AI124" s="284"/>
      <c r="AJ124" s="291"/>
      <c r="AK124" s="291"/>
      <c r="AL124" s="291"/>
      <c r="AM124" s="283"/>
      <c r="AN124" s="283"/>
      <c r="AO124" s="283"/>
      <c r="AP124" s="283"/>
      <c r="AQ124" s="266" t="str">
        <f>BV123</f>
        <v>nj</v>
      </c>
      <c r="AR124" s="263">
        <f>BX123</f>
        <v>0</v>
      </c>
      <c r="AS124" s="265">
        <f>BZ123</f>
        <v>0</v>
      </c>
      <c r="AT124" s="283"/>
      <c r="AU124" s="265">
        <f>CB123</f>
        <v>0</v>
      </c>
      <c r="AV124" s="283"/>
      <c r="AW124" s="283"/>
      <c r="AX124" s="283"/>
      <c r="AY124" s="263"/>
      <c r="AZ124" s="263"/>
      <c r="BA124" s="266"/>
      <c r="BB124" s="291"/>
      <c r="BC124" s="291"/>
      <c r="BD124" s="291"/>
      <c r="BE124" s="263"/>
      <c r="BF124" s="122"/>
      <c r="BG124" s="284"/>
      <c r="BH124" s="319"/>
      <c r="BI124" s="311"/>
      <c r="BK124" s="322"/>
      <c r="BL124" s="272"/>
      <c r="BM124" s="272"/>
      <c r="BN124" s="272"/>
      <c r="BO124" s="273"/>
      <c r="BP124" s="274"/>
      <c r="BQ124" s="562"/>
      <c r="BR124" s="562"/>
      <c r="BS124" s="562"/>
      <c r="BT124" s="275"/>
      <c r="BU124" s="77"/>
      <c r="BV124" s="77"/>
      <c r="BW124" s="276"/>
      <c r="BX124" s="276"/>
      <c r="BY124" s="53"/>
      <c r="BZ124" s="53"/>
      <c r="CA124" s="53"/>
      <c r="CB124" s="53"/>
      <c r="CC124" s="277"/>
      <c r="CD124" s="277"/>
      <c r="CE124" s="277"/>
      <c r="CF124" s="277"/>
      <c r="CG124" s="277"/>
      <c r="CH124" s="277"/>
      <c r="CI124" s="278"/>
      <c r="CJ124" s="315"/>
      <c r="CK124" s="316"/>
      <c r="CL124" s="316"/>
      <c r="CM124" s="218">
        <f>CM123</f>
        <v>7</v>
      </c>
    </row>
    <row r="125" spans="1:91" s="72" customFormat="1" ht="14.1" customHeight="1" x14ac:dyDescent="0.25">
      <c r="A125" s="305">
        <v>24</v>
      </c>
      <c r="B125" s="306" t="str">
        <f>'Ст.пр.М'!N42</f>
        <v>нн24</v>
      </c>
      <c r="C125" s="306" t="str">
        <f>'Ст.пр.М'!O42</f>
        <v>фис24</v>
      </c>
      <c r="D125" s="306" t="str">
        <f>'Ст.пр.М'!P42</f>
        <v>фамилия24</v>
      </c>
      <c r="E125" s="306" t="str">
        <f>'Ст.пр.М'!Q42</f>
        <v>гр24</v>
      </c>
      <c r="F125" s="306" t="str">
        <f>'Ст.пр.М'!R42</f>
        <v>рз24</v>
      </c>
      <c r="G125" s="306" t="str">
        <f>'Ст.пр.М'!S42</f>
        <v>г24</v>
      </c>
      <c r="H125" s="269" t="str">
        <f>'Ст.пр.М'!T42</f>
        <v>сф24</v>
      </c>
      <c r="I125" s="269" t="str">
        <f>'Ст.пр.М'!U42</f>
        <v>фо24</v>
      </c>
      <c r="J125" s="269" t="str">
        <f>'Ст.пр.М'!V42</f>
        <v>ш24</v>
      </c>
      <c r="K125" s="260">
        <f t="shared" si="7"/>
        <v>0</v>
      </c>
      <c r="L125" s="260">
        <f t="shared" si="8"/>
        <v>0</v>
      </c>
      <c r="M125" s="260">
        <f t="shared" si="9"/>
        <v>0</v>
      </c>
      <c r="N125" s="260">
        <f>BT125</f>
        <v>0</v>
      </c>
      <c r="O125" s="261" t="str">
        <f>BU125</f>
        <v>nj</v>
      </c>
      <c r="P125" s="262">
        <f>BW125</f>
        <v>0</v>
      </c>
      <c r="Q125" s="260">
        <f>BY125</f>
        <v>0</v>
      </c>
      <c r="R125" s="262">
        <f>CC125+CD125</f>
        <v>0</v>
      </c>
      <c r="S125" s="260">
        <f>CA125</f>
        <v>0</v>
      </c>
      <c r="T125" s="262">
        <f>CF125+CG125</f>
        <v>0</v>
      </c>
      <c r="U125" s="262">
        <f>CI125</f>
        <v>0</v>
      </c>
      <c r="V125" s="262">
        <f>BO125</f>
        <v>99</v>
      </c>
      <c r="W125" s="263">
        <f>BP125</f>
        <v>0</v>
      </c>
      <c r="X125" s="264">
        <f>CJ125</f>
        <v>0</v>
      </c>
      <c r="Y125" s="265"/>
      <c r="Z125" s="266"/>
      <c r="AA125" s="266"/>
      <c r="AB125" s="266"/>
      <c r="AC125" s="291"/>
      <c r="AD125" s="51">
        <v>24</v>
      </c>
      <c r="AE125" s="269">
        <f>'Ст.пр.М'!B42</f>
        <v>0</v>
      </c>
      <c r="AF125" s="269">
        <f>'Ст.пр.М'!C42</f>
        <v>0</v>
      </c>
      <c r="AG125" s="269">
        <f>'Ст.пр.М'!D42</f>
        <v>0</v>
      </c>
      <c r="AH125" s="269">
        <f>'Ст.пр.М'!E42</f>
        <v>0</v>
      </c>
      <c r="AI125" s="269">
        <f>'Ст.пр.М'!F42</f>
        <v>0</v>
      </c>
      <c r="AJ125" s="291"/>
      <c r="AK125" s="291"/>
      <c r="AL125" s="291"/>
      <c r="AM125" s="265">
        <f>BQ125</f>
        <v>0</v>
      </c>
      <c r="AN125" s="265">
        <f>BR125</f>
        <v>0</v>
      </c>
      <c r="AO125" s="265">
        <f>BS125</f>
        <v>0</v>
      </c>
      <c r="AP125" s="265">
        <f>BT125</f>
        <v>0</v>
      </c>
      <c r="AQ125" s="266" t="str">
        <f>BU125</f>
        <v>nj</v>
      </c>
      <c r="AR125" s="263">
        <f>BW125</f>
        <v>0</v>
      </c>
      <c r="AS125" s="265">
        <f>BY125</f>
        <v>0</v>
      </c>
      <c r="AT125" s="263">
        <f>CE125</f>
        <v>0</v>
      </c>
      <c r="AU125" s="265">
        <f>CA125</f>
        <v>0</v>
      </c>
      <c r="AV125" s="263">
        <f>CH125</f>
        <v>0</v>
      </c>
      <c r="AW125" s="263">
        <f>CI125</f>
        <v>0</v>
      </c>
      <c r="AX125" s="263">
        <f>BO125</f>
        <v>99</v>
      </c>
      <c r="AY125" s="263">
        <f>BP125</f>
        <v>0</v>
      </c>
      <c r="AZ125" s="263">
        <f>CJ125</f>
        <v>0</v>
      </c>
      <c r="BA125" s="266"/>
      <c r="BB125" s="291"/>
      <c r="BC125" s="291"/>
      <c r="BD125" s="291"/>
      <c r="BE125" s="263"/>
      <c r="BF125" s="122">
        <v>24</v>
      </c>
      <c r="BG125" s="269" t="str">
        <f>'Ст.пр.М'!N42</f>
        <v>нн24</v>
      </c>
      <c r="BH125" s="269" t="str">
        <f>'Ст.пр.М'!P42</f>
        <v>фамилия24</v>
      </c>
      <c r="BI125" s="269" t="str">
        <f>'Ст.пр.М'!Q42</f>
        <v>гр24</v>
      </c>
      <c r="BJ125" s="269" t="str">
        <f>'Ст.пр.М'!R42</f>
        <v>рз24</v>
      </c>
      <c r="BK125" s="322"/>
      <c r="BL125" s="272"/>
      <c r="BM125" s="272"/>
      <c r="BN125" s="272"/>
      <c r="BO125" s="273">
        <v>99</v>
      </c>
      <c r="BP125" s="274">
        <f>INT((IF(48-(32*BO125/$U$10)&lt;0,0,(IF(48-(32*BO125/$U$10)&lt;=20,48-(32*BO125/$U$10),20))))*100)/100</f>
        <v>0</v>
      </c>
      <c r="BQ125" s="563"/>
      <c r="BR125" s="563"/>
      <c r="BS125" s="563"/>
      <c r="BT125" s="275">
        <f xml:space="preserve"> IF(SUM(BQ125:BS125)&lt;SUM(BQ126:BS126),0.3,(SUM(BQ125:BS125)-SUM(BQ126:BS126)))</f>
        <v>0</v>
      </c>
      <c r="BU125" s="77" t="s">
        <v>4</v>
      </c>
      <c r="BV125" s="77" t="s">
        <v>4</v>
      </c>
      <c r="BW125" s="276">
        <f>IF(TYPE(FIND("P",BU125))=16,VLOOKUP(BU125:BU125,KT!A:C,3,FALSE),VLOOKUP(BU125:BU125,KT!H:J,3,FALSE))</f>
        <v>0</v>
      </c>
      <c r="BX125" s="276">
        <f>IF(TYPE(FIND("P",BV125))=16,VLOOKUP(BV125:BV125,KT!A:C,3,FALSE),VLOOKUP(BV125:BV125,KT!H:J,3,FALSE))</f>
        <v>0</v>
      </c>
      <c r="BY125" s="563"/>
      <c r="BZ125" s="563"/>
      <c r="CA125" s="563"/>
      <c r="CB125" s="563"/>
      <c r="CC125" s="277">
        <f>INT((IF((BY125*BW125)&gt;10,10,(BY125*BW125)))*100)/100</f>
        <v>0</v>
      </c>
      <c r="CD125" s="277">
        <f>INT((IF((BZ125*BX125)&gt;10,10,(BZ125*BX125)))*100)/100</f>
        <v>0</v>
      </c>
      <c r="CE125" s="277">
        <f>INT((CC125+CD125)*100)/100</f>
        <v>0</v>
      </c>
      <c r="CF125" s="277">
        <f>INT((IF((BW125*CA125)&gt;10,10,(BW125*CA125)))*100)/100</f>
        <v>0</v>
      </c>
      <c r="CG125" s="277">
        <f>INT((IF((BX125*CB125)&gt;10,10,(BX125*CB125)))*100)/100</f>
        <v>0</v>
      </c>
      <c r="CH125" s="277">
        <f>INT((CF125+CG125)*100)/100</f>
        <v>0</v>
      </c>
      <c r="CI125" s="278">
        <f>INT((CE125+CH125)/2*100)/100</f>
        <v>0</v>
      </c>
      <c r="CJ125" s="279">
        <f>SUM(BP125+BT125+CI125)</f>
        <v>0</v>
      </c>
      <c r="CK125" s="316"/>
      <c r="CL125" s="316"/>
      <c r="CM125" s="218">
        <f>RANK(CJ125,$CJ$79:$CJ$197)</f>
        <v>7</v>
      </c>
    </row>
    <row r="126" spans="1:91" s="72" customFormat="1" ht="14.1" customHeight="1" x14ac:dyDescent="0.25">
      <c r="A126" s="305"/>
      <c r="B126" s="325"/>
      <c r="C126" s="325"/>
      <c r="D126" s="325"/>
      <c r="E126" s="259"/>
      <c r="F126" s="259"/>
      <c r="G126" s="259"/>
      <c r="H126" s="266"/>
      <c r="I126" s="266"/>
      <c r="J126" s="266"/>
      <c r="K126" s="260">
        <f t="shared" si="7"/>
        <v>0</v>
      </c>
      <c r="L126" s="260">
        <f t="shared" si="8"/>
        <v>0</v>
      </c>
      <c r="M126" s="260">
        <f t="shared" si="9"/>
        <v>0</v>
      </c>
      <c r="N126" s="260"/>
      <c r="O126" s="261" t="str">
        <f>BV125</f>
        <v>nj</v>
      </c>
      <c r="P126" s="262">
        <f>BX125</f>
        <v>0</v>
      </c>
      <c r="Q126" s="260">
        <f>BZ125</f>
        <v>0</v>
      </c>
      <c r="R126" s="262"/>
      <c r="S126" s="260">
        <f>CB125</f>
        <v>0</v>
      </c>
      <c r="T126" s="262"/>
      <c r="U126" s="262"/>
      <c r="V126" s="262"/>
      <c r="W126" s="263"/>
      <c r="X126" s="264"/>
      <c r="Y126" s="265"/>
      <c r="Z126" s="266"/>
      <c r="AA126" s="266"/>
      <c r="AB126" s="266"/>
      <c r="AC126" s="291"/>
      <c r="AD126" s="51"/>
      <c r="AE126" s="294"/>
      <c r="AF126" s="294"/>
      <c r="AG126" s="294"/>
      <c r="AH126" s="294"/>
      <c r="AI126" s="294"/>
      <c r="AJ126" s="291"/>
      <c r="AK126" s="291"/>
      <c r="AL126" s="291"/>
      <c r="AM126" s="283"/>
      <c r="AN126" s="283"/>
      <c r="AO126" s="283"/>
      <c r="AP126" s="283"/>
      <c r="AQ126" s="266" t="str">
        <f>BV125</f>
        <v>nj</v>
      </c>
      <c r="AR126" s="263">
        <f>BX125</f>
        <v>0</v>
      </c>
      <c r="AS126" s="265">
        <f>BZ125</f>
        <v>0</v>
      </c>
      <c r="AT126" s="283"/>
      <c r="AU126" s="265">
        <f>CB125</f>
        <v>0</v>
      </c>
      <c r="AV126" s="283"/>
      <c r="AW126" s="283"/>
      <c r="AX126" s="283"/>
      <c r="AY126" s="263"/>
      <c r="AZ126" s="263"/>
      <c r="BA126" s="266"/>
      <c r="BB126" s="291"/>
      <c r="BC126" s="291"/>
      <c r="BD126" s="291"/>
      <c r="BE126" s="263"/>
      <c r="BF126" s="122"/>
      <c r="BG126" s="294"/>
      <c r="BH126" s="294"/>
      <c r="BI126" s="325"/>
      <c r="BJ126" s="266"/>
      <c r="BK126" s="322"/>
      <c r="BL126" s="272"/>
      <c r="BM126" s="272"/>
      <c r="BN126" s="272"/>
      <c r="BO126" s="273"/>
      <c r="BP126" s="274"/>
      <c r="BQ126" s="563"/>
      <c r="BR126" s="563"/>
      <c r="BS126" s="563"/>
      <c r="BT126" s="275"/>
      <c r="BU126" s="77"/>
      <c r="BV126" s="77"/>
      <c r="BW126" s="276"/>
      <c r="BX126" s="276"/>
      <c r="BY126" s="53"/>
      <c r="BZ126" s="53"/>
      <c r="CA126" s="53"/>
      <c r="CB126" s="53"/>
      <c r="CC126" s="277"/>
      <c r="CD126" s="277"/>
      <c r="CE126" s="277"/>
      <c r="CF126" s="277"/>
      <c r="CG126" s="277"/>
      <c r="CH126" s="277"/>
      <c r="CI126" s="278"/>
      <c r="CJ126" s="315"/>
      <c r="CK126" s="316"/>
      <c r="CL126" s="316"/>
      <c r="CM126" s="218">
        <f>CM125</f>
        <v>7</v>
      </c>
    </row>
    <row r="127" spans="1:91" s="72" customFormat="1" ht="14.25" customHeight="1" x14ac:dyDescent="0.25">
      <c r="A127" s="305">
        <v>25</v>
      </c>
      <c r="B127" s="306" t="str">
        <f>'Ст.пр.М'!N43</f>
        <v>нн25</v>
      </c>
      <c r="C127" s="306" t="str">
        <f>'Ст.пр.М'!O43</f>
        <v>фис25</v>
      </c>
      <c r="D127" s="306" t="str">
        <f>'Ст.пр.М'!P43</f>
        <v>фамилия25</v>
      </c>
      <c r="E127" s="306" t="str">
        <f>'Ст.пр.М'!Q43</f>
        <v>гр25</v>
      </c>
      <c r="F127" s="306" t="str">
        <f>'Ст.пр.М'!R43</f>
        <v>рз25</v>
      </c>
      <c r="G127" s="306" t="str">
        <f>'Ст.пр.М'!S43</f>
        <v>г25</v>
      </c>
      <c r="H127" s="269" t="str">
        <f>'Ст.пр.М'!T43</f>
        <v>сф25</v>
      </c>
      <c r="I127" s="269" t="str">
        <f>'Ст.пр.М'!U43</f>
        <v>фо25</v>
      </c>
      <c r="J127" s="269" t="str">
        <f>'Ст.пр.М'!V43</f>
        <v>ш25</v>
      </c>
      <c r="K127" s="260">
        <f t="shared" si="7"/>
        <v>0</v>
      </c>
      <c r="L127" s="260">
        <f t="shared" si="8"/>
        <v>0</v>
      </c>
      <c r="M127" s="260">
        <f t="shared" si="9"/>
        <v>0</v>
      </c>
      <c r="N127" s="260">
        <f>BT127</f>
        <v>0</v>
      </c>
      <c r="O127" s="261" t="str">
        <f>BU127</f>
        <v>nj</v>
      </c>
      <c r="P127" s="262">
        <f>BW127</f>
        <v>0</v>
      </c>
      <c r="Q127" s="260">
        <f>BY127</f>
        <v>0</v>
      </c>
      <c r="R127" s="262">
        <f>CC127+CD127</f>
        <v>0</v>
      </c>
      <c r="S127" s="260">
        <f>CA127</f>
        <v>0</v>
      </c>
      <c r="T127" s="262">
        <f>CF127+CG127</f>
        <v>0</v>
      </c>
      <c r="U127" s="262">
        <f>CI127</f>
        <v>0</v>
      </c>
      <c r="V127" s="262">
        <f>BO127</f>
        <v>99</v>
      </c>
      <c r="W127" s="263">
        <f>BP127</f>
        <v>0</v>
      </c>
      <c r="X127" s="264">
        <f>CJ127</f>
        <v>0</v>
      </c>
      <c r="Y127" s="265"/>
      <c r="Z127" s="266"/>
      <c r="AA127" s="266"/>
      <c r="AB127" s="266"/>
      <c r="AC127" s="291"/>
      <c r="AD127" s="51">
        <v>25</v>
      </c>
      <c r="AE127" s="269">
        <f>'Ст.пр.М'!B43</f>
        <v>0</v>
      </c>
      <c r="AF127" s="269">
        <f>'Ст.пр.М'!C43</f>
        <v>0</v>
      </c>
      <c r="AG127" s="269">
        <f>'Ст.пр.М'!D43</f>
        <v>0</v>
      </c>
      <c r="AH127" s="269">
        <f>'Ст.пр.М'!E43</f>
        <v>0</v>
      </c>
      <c r="AI127" s="269">
        <f>'Ст.пр.М'!F43</f>
        <v>0</v>
      </c>
      <c r="AJ127" s="291"/>
      <c r="AK127" s="291"/>
      <c r="AL127" s="291"/>
      <c r="AM127" s="265">
        <f>BQ127</f>
        <v>0</v>
      </c>
      <c r="AN127" s="265">
        <f>BR127</f>
        <v>0</v>
      </c>
      <c r="AO127" s="265">
        <f>BS127</f>
        <v>0</v>
      </c>
      <c r="AP127" s="265">
        <f>BT127</f>
        <v>0</v>
      </c>
      <c r="AQ127" s="266" t="str">
        <f>BU127</f>
        <v>nj</v>
      </c>
      <c r="AR127" s="263">
        <f>BW127</f>
        <v>0</v>
      </c>
      <c r="AS127" s="265">
        <f>BY127</f>
        <v>0</v>
      </c>
      <c r="AT127" s="263">
        <f>CE127</f>
        <v>0</v>
      </c>
      <c r="AU127" s="265">
        <f>CA127</f>
        <v>0</v>
      </c>
      <c r="AV127" s="263">
        <f>CH127</f>
        <v>0</v>
      </c>
      <c r="AW127" s="263">
        <f>CI127</f>
        <v>0</v>
      </c>
      <c r="AX127" s="263">
        <f>BO127</f>
        <v>99</v>
      </c>
      <c r="AY127" s="263">
        <f>BP127</f>
        <v>0</v>
      </c>
      <c r="AZ127" s="263">
        <f>CJ127</f>
        <v>0</v>
      </c>
      <c r="BA127" s="266"/>
      <c r="BB127" s="291"/>
      <c r="BC127" s="291"/>
      <c r="BD127" s="291"/>
      <c r="BE127" s="263"/>
      <c r="BF127" s="122">
        <v>25</v>
      </c>
      <c r="BG127" s="269" t="str">
        <f>'Ст.пр.М'!N43</f>
        <v>нн25</v>
      </c>
      <c r="BH127" s="269" t="str">
        <f>'Ст.пр.М'!P43</f>
        <v>фамилия25</v>
      </c>
      <c r="BI127" s="269" t="str">
        <f>'Ст.пр.М'!Q43</f>
        <v>гр25</v>
      </c>
      <c r="BJ127" s="269" t="str">
        <f>'Ст.пр.М'!R43</f>
        <v>рз25</v>
      </c>
      <c r="BK127" s="322"/>
      <c r="BL127" s="272"/>
      <c r="BM127" s="272"/>
      <c r="BN127" s="272"/>
      <c r="BO127" s="273">
        <v>99</v>
      </c>
      <c r="BP127" s="274">
        <f>INT((IF(48-(32*BO127/$U$10)&lt;0,0,(IF(48-(32*BO127/$U$10)&lt;=20,48-(32*BO127/$U$10),20))))*100)/100</f>
        <v>0</v>
      </c>
      <c r="BQ127" s="562"/>
      <c r="BR127" s="562"/>
      <c r="BS127" s="562"/>
      <c r="BT127" s="275">
        <f xml:space="preserve"> IF(SUM(BQ127:BS127)&lt;SUM(BQ128:BS128),0.3,(SUM(BQ127:BS127)-SUM(BQ128:BS128)))</f>
        <v>0</v>
      </c>
      <c r="BU127" s="77" t="s">
        <v>4</v>
      </c>
      <c r="BV127" s="77" t="s">
        <v>4</v>
      </c>
      <c r="BW127" s="276">
        <f>IF(TYPE(FIND("P",BU127))=16,VLOOKUP(BU127:BU127,KT!A:C,3,FALSE),VLOOKUP(BU127:BU127,KT!H:J,3,FALSE))</f>
        <v>0</v>
      </c>
      <c r="BX127" s="276">
        <f>IF(TYPE(FIND("P",BV127))=16,VLOOKUP(BV127:BV127,KT!A:C,3,FALSE),VLOOKUP(BV127:BV127,KT!H:J,3,FALSE))</f>
        <v>0</v>
      </c>
      <c r="BY127" s="562"/>
      <c r="BZ127" s="562"/>
      <c r="CA127" s="562"/>
      <c r="CB127" s="562"/>
      <c r="CC127" s="277">
        <f>INT((IF((BY127*BW127)&gt;10,10,(BY127*BW127)))*100)/100</f>
        <v>0</v>
      </c>
      <c r="CD127" s="277">
        <f>INT((IF((BZ127*BX127)&gt;10,10,(BZ127*BX127)))*100)/100</f>
        <v>0</v>
      </c>
      <c r="CE127" s="277">
        <f>INT((CC127+CD127)*100)/100</f>
        <v>0</v>
      </c>
      <c r="CF127" s="277">
        <f>INT((IF((BW127*CA127)&gt;10,10,(BW127*CA127)))*100)/100</f>
        <v>0</v>
      </c>
      <c r="CG127" s="277">
        <f>INT((IF((BX127*CB127)&gt;10,10,(BX127*CB127)))*100)/100</f>
        <v>0</v>
      </c>
      <c r="CH127" s="277">
        <f>INT((CF127+CG127)*100)/100</f>
        <v>0</v>
      </c>
      <c r="CI127" s="278">
        <f>INT((CE127+CH127)/2*100)/100</f>
        <v>0</v>
      </c>
      <c r="CJ127" s="279">
        <f>SUM(BP127+BT127+CI127)</f>
        <v>0</v>
      </c>
      <c r="CK127" s="316"/>
      <c r="CL127" s="316"/>
      <c r="CM127" s="218">
        <f>RANK(CJ127,$CJ$79:$CJ$197)</f>
        <v>7</v>
      </c>
    </row>
    <row r="128" spans="1:91" s="72" customFormat="1" ht="14.25" customHeight="1" x14ac:dyDescent="0.25">
      <c r="A128" s="305"/>
      <c r="B128" s="307"/>
      <c r="C128" s="307"/>
      <c r="D128" s="307"/>
      <c r="E128" s="307"/>
      <c r="F128" s="307"/>
      <c r="G128" s="309"/>
      <c r="H128" s="310"/>
      <c r="I128" s="310"/>
      <c r="J128" s="310"/>
      <c r="K128" s="260">
        <f t="shared" si="7"/>
        <v>0</v>
      </c>
      <c r="L128" s="260">
        <f t="shared" si="8"/>
        <v>0</v>
      </c>
      <c r="M128" s="260">
        <f t="shared" si="9"/>
        <v>0</v>
      </c>
      <c r="N128" s="260"/>
      <c r="O128" s="261" t="str">
        <f>BV127</f>
        <v>nj</v>
      </c>
      <c r="P128" s="262">
        <f>BX127</f>
        <v>0</v>
      </c>
      <c r="Q128" s="260">
        <f>BZ127</f>
        <v>0</v>
      </c>
      <c r="R128" s="262"/>
      <c r="S128" s="260">
        <f>CB127</f>
        <v>0</v>
      </c>
      <c r="T128" s="262"/>
      <c r="U128" s="262"/>
      <c r="V128" s="262"/>
      <c r="W128" s="263"/>
      <c r="X128" s="264"/>
      <c r="Y128" s="265"/>
      <c r="Z128" s="266"/>
      <c r="AA128" s="266"/>
      <c r="AB128" s="266"/>
      <c r="AC128" s="291"/>
      <c r="AD128" s="51"/>
      <c r="AE128" s="284"/>
      <c r="AF128" s="284"/>
      <c r="AG128" s="284"/>
      <c r="AH128" s="284"/>
      <c r="AI128" s="284"/>
      <c r="AJ128" s="291"/>
      <c r="AK128" s="291"/>
      <c r="AL128" s="291"/>
      <c r="AM128" s="283"/>
      <c r="AN128" s="283"/>
      <c r="AO128" s="283"/>
      <c r="AP128" s="283"/>
      <c r="AQ128" s="266" t="str">
        <f>BV127</f>
        <v>nj</v>
      </c>
      <c r="AR128" s="263">
        <f>BX127</f>
        <v>0</v>
      </c>
      <c r="AS128" s="265">
        <f>BZ127</f>
        <v>0</v>
      </c>
      <c r="AT128" s="283"/>
      <c r="AU128" s="265">
        <f>CB127</f>
        <v>0</v>
      </c>
      <c r="AV128" s="283"/>
      <c r="AW128" s="283"/>
      <c r="AX128" s="283"/>
      <c r="AY128" s="263"/>
      <c r="AZ128" s="263"/>
      <c r="BA128" s="266"/>
      <c r="BB128" s="291"/>
      <c r="BC128" s="291"/>
      <c r="BD128" s="291"/>
      <c r="BE128" s="263"/>
      <c r="BF128" s="122"/>
      <c r="BG128" s="284"/>
      <c r="BH128" s="319"/>
      <c r="BI128" s="311"/>
      <c r="BK128" s="322"/>
      <c r="BL128" s="272"/>
      <c r="BM128" s="272"/>
      <c r="BN128" s="272"/>
      <c r="BO128" s="273"/>
      <c r="BP128" s="274"/>
      <c r="BQ128" s="562"/>
      <c r="BR128" s="562"/>
      <c r="BS128" s="562"/>
      <c r="BT128" s="275"/>
      <c r="BU128" s="77"/>
      <c r="BV128" s="77"/>
      <c r="BW128" s="276"/>
      <c r="BX128" s="276"/>
      <c r="BY128" s="53"/>
      <c r="BZ128" s="53"/>
      <c r="CA128" s="53"/>
      <c r="CB128" s="53"/>
      <c r="CC128" s="277"/>
      <c r="CD128" s="277"/>
      <c r="CE128" s="277"/>
      <c r="CF128" s="277"/>
      <c r="CG128" s="277"/>
      <c r="CH128" s="277"/>
      <c r="CI128" s="278"/>
      <c r="CJ128" s="315"/>
      <c r="CK128" s="316"/>
      <c r="CL128" s="316"/>
      <c r="CM128" s="218">
        <f>CM127</f>
        <v>7</v>
      </c>
    </row>
    <row r="129" spans="1:91" s="72" customFormat="1" ht="14.25" customHeight="1" x14ac:dyDescent="0.25">
      <c r="A129" s="305">
        <v>26</v>
      </c>
      <c r="B129" s="306" t="str">
        <f>'Ст.пр.М'!N44</f>
        <v>нн26</v>
      </c>
      <c r="C129" s="306" t="str">
        <f>'Ст.пр.М'!O44</f>
        <v>фис26</v>
      </c>
      <c r="D129" s="306" t="str">
        <f>'Ст.пр.М'!P44</f>
        <v>фамилия26</v>
      </c>
      <c r="E129" s="306" t="str">
        <f>'Ст.пр.М'!Q44</f>
        <v>гр26</v>
      </c>
      <c r="F129" s="306" t="str">
        <f>'Ст.пр.М'!R44</f>
        <v>рз26</v>
      </c>
      <c r="G129" s="306" t="str">
        <f>'Ст.пр.М'!S44</f>
        <v>г26</v>
      </c>
      <c r="H129" s="269" t="str">
        <f>'Ст.пр.М'!T44</f>
        <v>сф26</v>
      </c>
      <c r="I129" s="269" t="str">
        <f>'Ст.пр.М'!U44</f>
        <v>фо26</v>
      </c>
      <c r="J129" s="269" t="str">
        <f>'Ст.пр.М'!V44</f>
        <v>ш26</v>
      </c>
      <c r="K129" s="260">
        <f t="shared" si="7"/>
        <v>0</v>
      </c>
      <c r="L129" s="260">
        <f t="shared" si="8"/>
        <v>0</v>
      </c>
      <c r="M129" s="260">
        <f t="shared" si="9"/>
        <v>0</v>
      </c>
      <c r="N129" s="260">
        <f>BT129</f>
        <v>0</v>
      </c>
      <c r="O129" s="261" t="str">
        <f>BU129</f>
        <v>nj</v>
      </c>
      <c r="P129" s="262">
        <f>BW129</f>
        <v>0</v>
      </c>
      <c r="Q129" s="260">
        <f>BY129</f>
        <v>0</v>
      </c>
      <c r="R129" s="262">
        <f>CC129+CD129</f>
        <v>0</v>
      </c>
      <c r="S129" s="260">
        <f>CA129</f>
        <v>0</v>
      </c>
      <c r="T129" s="262">
        <f>CF129+CG129</f>
        <v>0</v>
      </c>
      <c r="U129" s="262">
        <f>CI129</f>
        <v>0</v>
      </c>
      <c r="V129" s="262">
        <f>BO129</f>
        <v>99</v>
      </c>
      <c r="W129" s="263">
        <f>BP129</f>
        <v>0</v>
      </c>
      <c r="X129" s="264">
        <f>CJ129</f>
        <v>0</v>
      </c>
      <c r="Y129" s="265"/>
      <c r="Z129" s="266"/>
      <c r="AA129" s="266"/>
      <c r="AB129" s="266"/>
      <c r="AC129" s="291"/>
      <c r="AD129" s="51">
        <v>26</v>
      </c>
      <c r="AE129" s="269">
        <f>'Ст.пр.М'!B44</f>
        <v>0</v>
      </c>
      <c r="AF129" s="269">
        <f>'Ст.пр.М'!C44</f>
        <v>0</v>
      </c>
      <c r="AG129" s="269">
        <f>'Ст.пр.М'!D44</f>
        <v>0</v>
      </c>
      <c r="AH129" s="269">
        <f>'Ст.пр.М'!E44</f>
        <v>0</v>
      </c>
      <c r="AI129" s="269">
        <f>'Ст.пр.М'!F44</f>
        <v>0</v>
      </c>
      <c r="AJ129" s="291"/>
      <c r="AK129" s="291"/>
      <c r="AL129" s="291"/>
      <c r="AM129" s="265">
        <f>BQ129</f>
        <v>0</v>
      </c>
      <c r="AN129" s="265">
        <f>BR129</f>
        <v>0</v>
      </c>
      <c r="AO129" s="265">
        <f>BS129</f>
        <v>0</v>
      </c>
      <c r="AP129" s="265">
        <f>BT129</f>
        <v>0</v>
      </c>
      <c r="AQ129" s="266" t="str">
        <f>BU129</f>
        <v>nj</v>
      </c>
      <c r="AR129" s="263">
        <f>BW129</f>
        <v>0</v>
      </c>
      <c r="AS129" s="265">
        <f>BY129</f>
        <v>0</v>
      </c>
      <c r="AT129" s="263">
        <f>CE129</f>
        <v>0</v>
      </c>
      <c r="AU129" s="265">
        <f>CA129</f>
        <v>0</v>
      </c>
      <c r="AV129" s="263">
        <f>CH129</f>
        <v>0</v>
      </c>
      <c r="AW129" s="263">
        <f>CI129</f>
        <v>0</v>
      </c>
      <c r="AX129" s="263">
        <f>BO129</f>
        <v>99</v>
      </c>
      <c r="AY129" s="263">
        <f>BP129</f>
        <v>0</v>
      </c>
      <c r="AZ129" s="263">
        <f>CJ129</f>
        <v>0</v>
      </c>
      <c r="BA129" s="266"/>
      <c r="BB129" s="291"/>
      <c r="BC129" s="291"/>
      <c r="BD129" s="291"/>
      <c r="BE129" s="263"/>
      <c r="BF129" s="122">
        <v>26</v>
      </c>
      <c r="BG129" s="269" t="str">
        <f>'Ст.пр.М'!N44</f>
        <v>нн26</v>
      </c>
      <c r="BH129" s="269" t="str">
        <f>'Ст.пр.М'!P44</f>
        <v>фамилия26</v>
      </c>
      <c r="BI129" s="269" t="str">
        <f>'Ст.пр.М'!Q44</f>
        <v>гр26</v>
      </c>
      <c r="BJ129" s="269" t="str">
        <f>'Ст.пр.М'!R44</f>
        <v>рз26</v>
      </c>
      <c r="BK129" s="322"/>
      <c r="BL129" s="272"/>
      <c r="BM129" s="272"/>
      <c r="BN129" s="272"/>
      <c r="BO129" s="273">
        <v>99</v>
      </c>
      <c r="BP129" s="274">
        <f>INT((IF(48-(32*BO129/$U$10)&lt;0,0,(IF(48-(32*BO129/$U$10)&lt;=20,48-(32*BO129/$U$10),20))))*100)/100</f>
        <v>0</v>
      </c>
      <c r="BQ129" s="563"/>
      <c r="BR129" s="563"/>
      <c r="BS129" s="563"/>
      <c r="BT129" s="275">
        <f xml:space="preserve"> IF(SUM(BQ129:BS129)&lt;SUM(BQ130:BS130),0.3,(SUM(BQ129:BS129)-SUM(BQ130:BS130)))</f>
        <v>0</v>
      </c>
      <c r="BU129" s="77" t="s">
        <v>4</v>
      </c>
      <c r="BV129" s="77" t="s">
        <v>4</v>
      </c>
      <c r="BW129" s="276">
        <f>IF(TYPE(FIND("P",BU129))=16,VLOOKUP(BU129:BU129,KT!A:C,3,FALSE),VLOOKUP(BU129:BU129,KT!H:J,3,FALSE))</f>
        <v>0</v>
      </c>
      <c r="BX129" s="276">
        <f>IF(TYPE(FIND("P",BV129))=16,VLOOKUP(BV129:BV129,KT!A:C,3,FALSE),VLOOKUP(BV129:BV129,KT!H:J,3,FALSE))</f>
        <v>0</v>
      </c>
      <c r="BY129" s="563"/>
      <c r="BZ129" s="563"/>
      <c r="CA129" s="563"/>
      <c r="CB129" s="563"/>
      <c r="CC129" s="277">
        <f>INT((IF((BY129*BW129)&gt;10,10,(BY129*BW129)))*100)/100</f>
        <v>0</v>
      </c>
      <c r="CD129" s="277">
        <f>INT((IF((BZ129*BX129)&gt;10,10,(BZ129*BX129)))*100)/100</f>
        <v>0</v>
      </c>
      <c r="CE129" s="277">
        <f>INT((CC129+CD129)*100)/100</f>
        <v>0</v>
      </c>
      <c r="CF129" s="277">
        <f>INT((IF((BW129*CA129)&gt;10,10,(BW129*CA129)))*100)/100</f>
        <v>0</v>
      </c>
      <c r="CG129" s="277">
        <f>INT((IF((BX129*CB129)&gt;10,10,(BX129*CB129)))*100)/100</f>
        <v>0</v>
      </c>
      <c r="CH129" s="277">
        <f>INT((CF129+CG129)*100)/100</f>
        <v>0</v>
      </c>
      <c r="CI129" s="278">
        <f>INT((CE129+CH129)/2*100)/100</f>
        <v>0</v>
      </c>
      <c r="CJ129" s="279">
        <f>SUM(BP129+BT129+CI129)</f>
        <v>0</v>
      </c>
      <c r="CK129" s="316"/>
      <c r="CL129" s="316"/>
      <c r="CM129" s="218">
        <f>RANK(CJ129,$CJ$79:$CJ$197)</f>
        <v>7</v>
      </c>
    </row>
    <row r="130" spans="1:91" s="72" customFormat="1" ht="14.25" customHeight="1" x14ac:dyDescent="0.25">
      <c r="A130" s="305"/>
      <c r="B130" s="307"/>
      <c r="C130" s="307"/>
      <c r="D130" s="307"/>
      <c r="E130" s="307"/>
      <c r="F130" s="307"/>
      <c r="G130" s="309"/>
      <c r="H130" s="310"/>
      <c r="I130" s="310"/>
      <c r="J130" s="310"/>
      <c r="K130" s="260">
        <f t="shared" si="7"/>
        <v>0</v>
      </c>
      <c r="L130" s="260">
        <f t="shared" si="8"/>
        <v>0</v>
      </c>
      <c r="M130" s="260">
        <f t="shared" si="9"/>
        <v>0</v>
      </c>
      <c r="N130" s="260"/>
      <c r="O130" s="261" t="str">
        <f>BV129</f>
        <v>nj</v>
      </c>
      <c r="P130" s="262">
        <f>BX129</f>
        <v>0</v>
      </c>
      <c r="Q130" s="260">
        <f>BZ129</f>
        <v>0</v>
      </c>
      <c r="R130" s="262"/>
      <c r="S130" s="260">
        <f>CB129</f>
        <v>0</v>
      </c>
      <c r="T130" s="262"/>
      <c r="U130" s="262"/>
      <c r="V130" s="262"/>
      <c r="W130" s="263"/>
      <c r="X130" s="264"/>
      <c r="Y130" s="265"/>
      <c r="Z130" s="266"/>
      <c r="AA130" s="266"/>
      <c r="AB130" s="266"/>
      <c r="AC130" s="291"/>
      <c r="AD130" s="51"/>
      <c r="AE130" s="284"/>
      <c r="AF130" s="284"/>
      <c r="AG130" s="284"/>
      <c r="AH130" s="284"/>
      <c r="AI130" s="284"/>
      <c r="AJ130" s="291"/>
      <c r="AK130" s="291"/>
      <c r="AL130" s="291"/>
      <c r="AM130" s="283"/>
      <c r="AN130" s="283"/>
      <c r="AO130" s="283"/>
      <c r="AP130" s="283"/>
      <c r="AQ130" s="266" t="str">
        <f>BV129</f>
        <v>nj</v>
      </c>
      <c r="AR130" s="263">
        <f>BX129</f>
        <v>0</v>
      </c>
      <c r="AS130" s="265">
        <f>BZ129</f>
        <v>0</v>
      </c>
      <c r="AT130" s="283"/>
      <c r="AU130" s="265">
        <f>CB129</f>
        <v>0</v>
      </c>
      <c r="AV130" s="283"/>
      <c r="AW130" s="283"/>
      <c r="AX130" s="283"/>
      <c r="AY130" s="263"/>
      <c r="AZ130" s="263"/>
      <c r="BA130" s="266"/>
      <c r="BB130" s="291"/>
      <c r="BC130" s="291"/>
      <c r="BD130" s="291"/>
      <c r="BE130" s="263"/>
      <c r="BF130" s="122"/>
      <c r="BG130" s="284"/>
      <c r="BH130" s="319"/>
      <c r="BI130" s="311"/>
      <c r="BK130" s="322"/>
      <c r="BL130" s="272"/>
      <c r="BM130" s="272"/>
      <c r="BN130" s="272"/>
      <c r="BO130" s="273"/>
      <c r="BP130" s="274"/>
      <c r="BQ130" s="563"/>
      <c r="BR130" s="563"/>
      <c r="BS130" s="563"/>
      <c r="BT130" s="275"/>
      <c r="BU130" s="77"/>
      <c r="BV130" s="77"/>
      <c r="BW130" s="276"/>
      <c r="BX130" s="276"/>
      <c r="BY130" s="53"/>
      <c r="BZ130" s="53"/>
      <c r="CA130" s="53"/>
      <c r="CB130" s="53"/>
      <c r="CC130" s="277"/>
      <c r="CD130" s="277"/>
      <c r="CE130" s="277"/>
      <c r="CF130" s="277"/>
      <c r="CG130" s="277"/>
      <c r="CH130" s="277"/>
      <c r="CI130" s="278"/>
      <c r="CJ130" s="315"/>
      <c r="CK130" s="316"/>
      <c r="CL130" s="316"/>
      <c r="CM130" s="218">
        <f>CM129</f>
        <v>7</v>
      </c>
    </row>
    <row r="131" spans="1:91" s="72" customFormat="1" ht="14.25" customHeight="1" x14ac:dyDescent="0.25">
      <c r="A131" s="305">
        <v>27</v>
      </c>
      <c r="B131" s="306" t="str">
        <f>'Ст.пр.М'!N45</f>
        <v>нн27</v>
      </c>
      <c r="C131" s="306" t="str">
        <f>'Ст.пр.М'!O45</f>
        <v>фис27</v>
      </c>
      <c r="D131" s="306" t="str">
        <f>'Ст.пр.М'!P45</f>
        <v>фамилия27</v>
      </c>
      <c r="E131" s="306" t="str">
        <f>'Ст.пр.М'!Q45</f>
        <v>гр27</v>
      </c>
      <c r="F131" s="306" t="str">
        <f>'Ст.пр.М'!R45</f>
        <v>рз27</v>
      </c>
      <c r="G131" s="306" t="str">
        <f>'Ст.пр.М'!S45</f>
        <v>г27</v>
      </c>
      <c r="H131" s="269" t="str">
        <f>'Ст.пр.М'!T45</f>
        <v>сф27</v>
      </c>
      <c r="I131" s="269" t="str">
        <f>'Ст.пр.М'!U45</f>
        <v>фо27</v>
      </c>
      <c r="J131" s="269" t="str">
        <f>'Ст.пр.М'!V45</f>
        <v>ш27</v>
      </c>
      <c r="K131" s="260">
        <f t="shared" si="7"/>
        <v>0</v>
      </c>
      <c r="L131" s="260">
        <f t="shared" si="8"/>
        <v>0</v>
      </c>
      <c r="M131" s="260">
        <f t="shared" si="9"/>
        <v>0</v>
      </c>
      <c r="N131" s="260">
        <f>BT131</f>
        <v>0</v>
      </c>
      <c r="O131" s="261" t="str">
        <f>BU131</f>
        <v>nj</v>
      </c>
      <c r="P131" s="262">
        <f>BW131</f>
        <v>0</v>
      </c>
      <c r="Q131" s="260">
        <f>BY131</f>
        <v>0</v>
      </c>
      <c r="R131" s="262">
        <f>CC131+CD131</f>
        <v>0</v>
      </c>
      <c r="S131" s="260">
        <f>CA131</f>
        <v>0</v>
      </c>
      <c r="T131" s="262">
        <f>CF131+CG131</f>
        <v>0</v>
      </c>
      <c r="U131" s="262">
        <f>CI131</f>
        <v>0</v>
      </c>
      <c r="V131" s="262">
        <f>BO131</f>
        <v>99</v>
      </c>
      <c r="W131" s="263">
        <f>BP131</f>
        <v>0</v>
      </c>
      <c r="X131" s="264">
        <f>CJ131</f>
        <v>0</v>
      </c>
      <c r="Y131" s="265"/>
      <c r="Z131" s="266"/>
      <c r="AA131" s="266"/>
      <c r="AB131" s="266"/>
      <c r="AC131" s="291"/>
      <c r="AD131" s="51">
        <v>27</v>
      </c>
      <c r="AE131" s="269">
        <f>'Ст.пр.М'!B45</f>
        <v>0</v>
      </c>
      <c r="AF131" s="269">
        <f>'Ст.пр.М'!C45</f>
        <v>0</v>
      </c>
      <c r="AG131" s="269">
        <f>'Ст.пр.М'!D45</f>
        <v>0</v>
      </c>
      <c r="AH131" s="269">
        <f>'Ст.пр.М'!E45</f>
        <v>0</v>
      </c>
      <c r="AI131" s="269">
        <f>'Ст.пр.М'!F45</f>
        <v>0</v>
      </c>
      <c r="AJ131" s="291"/>
      <c r="AK131" s="291"/>
      <c r="AL131" s="291"/>
      <c r="AM131" s="265">
        <f>BQ131</f>
        <v>0</v>
      </c>
      <c r="AN131" s="265">
        <f>BR131</f>
        <v>0</v>
      </c>
      <c r="AO131" s="265">
        <f>BS131</f>
        <v>0</v>
      </c>
      <c r="AP131" s="265">
        <f>BT131</f>
        <v>0</v>
      </c>
      <c r="AQ131" s="266" t="str">
        <f>BU131</f>
        <v>nj</v>
      </c>
      <c r="AR131" s="263">
        <f>BW131</f>
        <v>0</v>
      </c>
      <c r="AS131" s="265">
        <f>BY131</f>
        <v>0</v>
      </c>
      <c r="AT131" s="263">
        <f>CE131</f>
        <v>0</v>
      </c>
      <c r="AU131" s="265">
        <f>CA131</f>
        <v>0</v>
      </c>
      <c r="AV131" s="263">
        <f>CH131</f>
        <v>0</v>
      </c>
      <c r="AW131" s="263">
        <f>CI131</f>
        <v>0</v>
      </c>
      <c r="AX131" s="263">
        <f>BO131</f>
        <v>99</v>
      </c>
      <c r="AY131" s="263">
        <f>BP131</f>
        <v>0</v>
      </c>
      <c r="AZ131" s="263">
        <f>CJ131</f>
        <v>0</v>
      </c>
      <c r="BA131" s="266"/>
      <c r="BB131" s="291"/>
      <c r="BC131" s="291"/>
      <c r="BD131" s="291"/>
      <c r="BE131" s="263"/>
      <c r="BF131" s="122">
        <v>27</v>
      </c>
      <c r="BG131" s="269" t="str">
        <f>'Ст.пр.М'!N45</f>
        <v>нн27</v>
      </c>
      <c r="BH131" s="269" t="str">
        <f>'Ст.пр.М'!P45</f>
        <v>фамилия27</v>
      </c>
      <c r="BI131" s="269" t="str">
        <f>'Ст.пр.М'!Q45</f>
        <v>гр27</v>
      </c>
      <c r="BJ131" s="269" t="str">
        <f>'Ст.пр.М'!R45</f>
        <v>рз27</v>
      </c>
      <c r="BK131" s="322"/>
      <c r="BL131" s="272"/>
      <c r="BM131" s="272"/>
      <c r="BN131" s="272"/>
      <c r="BO131" s="273">
        <v>99</v>
      </c>
      <c r="BP131" s="274">
        <f>INT((IF(48-(32*BO131/$U$10)&lt;0,0,(IF(48-(32*BO131/$U$10)&lt;=20,48-(32*BO131/$U$10),20))))*100)/100</f>
        <v>0</v>
      </c>
      <c r="BQ131" s="562"/>
      <c r="BR131" s="562"/>
      <c r="BS131" s="562"/>
      <c r="BT131" s="275">
        <f xml:space="preserve"> IF(SUM(BQ131:BS131)&lt;SUM(BQ132:BS132),0.3,(SUM(BQ131:BS131)-SUM(BQ132:BS132)))</f>
        <v>0</v>
      </c>
      <c r="BU131" s="77" t="s">
        <v>4</v>
      </c>
      <c r="BV131" s="77" t="s">
        <v>4</v>
      </c>
      <c r="BW131" s="276">
        <f>IF(TYPE(FIND("P",BU131))=16,VLOOKUP(BU131:BU131,KT!A:C,3,FALSE),VLOOKUP(BU131:BU131,KT!H:J,3,FALSE))</f>
        <v>0</v>
      </c>
      <c r="BX131" s="276">
        <f>IF(TYPE(FIND("P",BV131))=16,VLOOKUP(BV131:BV131,KT!A:C,3,FALSE),VLOOKUP(BV131:BV131,KT!H:J,3,FALSE))</f>
        <v>0</v>
      </c>
      <c r="BY131" s="562"/>
      <c r="BZ131" s="562"/>
      <c r="CA131" s="562"/>
      <c r="CB131" s="562"/>
      <c r="CC131" s="277">
        <f>INT((IF((BY131*BW131)&gt;10,10,(BY131*BW131)))*100)/100</f>
        <v>0</v>
      </c>
      <c r="CD131" s="277">
        <f>INT((IF((BZ131*BX131)&gt;10,10,(BZ131*BX131)))*100)/100</f>
        <v>0</v>
      </c>
      <c r="CE131" s="277">
        <f>INT((CC131+CD131)*100)/100</f>
        <v>0</v>
      </c>
      <c r="CF131" s="277">
        <f>INT((IF((BW131*CA131)&gt;10,10,(BW131*CA131)))*100)/100</f>
        <v>0</v>
      </c>
      <c r="CG131" s="277">
        <f>INT((IF((BX131*CB131)&gt;10,10,(BX131*CB131)))*100)/100</f>
        <v>0</v>
      </c>
      <c r="CH131" s="277">
        <f>INT((CF131+CG131)*100)/100</f>
        <v>0</v>
      </c>
      <c r="CI131" s="278">
        <f>INT((CE131+CH131)/2*100)/100</f>
        <v>0</v>
      </c>
      <c r="CJ131" s="279">
        <f>SUM(BP131+BT131+CI131)</f>
        <v>0</v>
      </c>
      <c r="CK131" s="316"/>
      <c r="CL131" s="316"/>
      <c r="CM131" s="218">
        <f>RANK(CJ131,$CJ$79:$CJ$197)</f>
        <v>7</v>
      </c>
    </row>
    <row r="132" spans="1:91" s="72" customFormat="1" ht="14.25" customHeight="1" x14ac:dyDescent="0.25">
      <c r="A132" s="305"/>
      <c r="B132" s="307"/>
      <c r="C132" s="307"/>
      <c r="D132" s="307"/>
      <c r="E132" s="307"/>
      <c r="F132" s="307"/>
      <c r="G132" s="309"/>
      <c r="H132" s="310"/>
      <c r="I132" s="310"/>
      <c r="J132" s="310"/>
      <c r="K132" s="260">
        <f t="shared" si="7"/>
        <v>0</v>
      </c>
      <c r="L132" s="260">
        <f t="shared" si="8"/>
        <v>0</v>
      </c>
      <c r="M132" s="260">
        <f t="shared" si="9"/>
        <v>0</v>
      </c>
      <c r="N132" s="260"/>
      <c r="O132" s="261" t="str">
        <f>BV131</f>
        <v>nj</v>
      </c>
      <c r="P132" s="262">
        <f>BX131</f>
        <v>0</v>
      </c>
      <c r="Q132" s="260">
        <f>BZ131</f>
        <v>0</v>
      </c>
      <c r="R132" s="262"/>
      <c r="S132" s="260">
        <f>CB131</f>
        <v>0</v>
      </c>
      <c r="T132" s="262"/>
      <c r="U132" s="262"/>
      <c r="V132" s="262"/>
      <c r="W132" s="263"/>
      <c r="X132" s="264"/>
      <c r="Y132" s="265"/>
      <c r="Z132" s="266"/>
      <c r="AA132" s="266"/>
      <c r="AB132" s="266"/>
      <c r="AC132" s="291"/>
      <c r="AD132" s="51"/>
      <c r="AE132" s="284"/>
      <c r="AF132" s="284"/>
      <c r="AG132" s="284"/>
      <c r="AH132" s="284"/>
      <c r="AI132" s="284"/>
      <c r="AJ132" s="291"/>
      <c r="AK132" s="291"/>
      <c r="AL132" s="291"/>
      <c r="AM132" s="283"/>
      <c r="AN132" s="283"/>
      <c r="AO132" s="283"/>
      <c r="AP132" s="283"/>
      <c r="AQ132" s="266" t="str">
        <f>BV131</f>
        <v>nj</v>
      </c>
      <c r="AR132" s="263">
        <f>BX131</f>
        <v>0</v>
      </c>
      <c r="AS132" s="265">
        <f>BZ131</f>
        <v>0</v>
      </c>
      <c r="AT132" s="283"/>
      <c r="AU132" s="265">
        <f>CB131</f>
        <v>0</v>
      </c>
      <c r="AV132" s="283"/>
      <c r="AW132" s="283"/>
      <c r="AX132" s="283"/>
      <c r="AY132" s="263"/>
      <c r="AZ132" s="263"/>
      <c r="BA132" s="266"/>
      <c r="BB132" s="291"/>
      <c r="BC132" s="291"/>
      <c r="BD132" s="291"/>
      <c r="BE132" s="263"/>
      <c r="BF132" s="122"/>
      <c r="BG132" s="284"/>
      <c r="BH132" s="319"/>
      <c r="BI132" s="311"/>
      <c r="BK132" s="322"/>
      <c r="BL132" s="272"/>
      <c r="BM132" s="272"/>
      <c r="BN132" s="272"/>
      <c r="BO132" s="273"/>
      <c r="BP132" s="274"/>
      <c r="BQ132" s="562"/>
      <c r="BR132" s="562"/>
      <c r="BS132" s="562"/>
      <c r="BT132" s="275"/>
      <c r="BU132" s="77"/>
      <c r="BV132" s="77"/>
      <c r="BW132" s="276"/>
      <c r="BX132" s="276"/>
      <c r="BY132" s="53"/>
      <c r="BZ132" s="53"/>
      <c r="CA132" s="53"/>
      <c r="CB132" s="53"/>
      <c r="CC132" s="277"/>
      <c r="CD132" s="277"/>
      <c r="CE132" s="277"/>
      <c r="CF132" s="277"/>
      <c r="CG132" s="277"/>
      <c r="CH132" s="277"/>
      <c r="CI132" s="278"/>
      <c r="CJ132" s="315"/>
      <c r="CK132" s="316"/>
      <c r="CL132" s="316"/>
      <c r="CM132" s="218">
        <f>CM131</f>
        <v>7</v>
      </c>
    </row>
    <row r="133" spans="1:91" s="72" customFormat="1" ht="14.25" customHeight="1" x14ac:dyDescent="0.25">
      <c r="A133" s="305">
        <v>28</v>
      </c>
      <c r="B133" s="306" t="str">
        <f>'Ст.пр.М'!N46</f>
        <v>нн28</v>
      </c>
      <c r="C133" s="306" t="str">
        <f>'Ст.пр.М'!O46</f>
        <v>фис28</v>
      </c>
      <c r="D133" s="306" t="str">
        <f>'Ст.пр.М'!P46</f>
        <v>фамилия28</v>
      </c>
      <c r="E133" s="306" t="str">
        <f>'Ст.пр.М'!Q46</f>
        <v>гр28</v>
      </c>
      <c r="F133" s="306" t="str">
        <f>'Ст.пр.М'!R46</f>
        <v>рз28</v>
      </c>
      <c r="G133" s="306" t="str">
        <f>'Ст.пр.М'!S46</f>
        <v>г28</v>
      </c>
      <c r="H133" s="269" t="str">
        <f>'Ст.пр.М'!T46</f>
        <v>сф28</v>
      </c>
      <c r="I133" s="269" t="str">
        <f>'Ст.пр.М'!U46</f>
        <v>фо28</v>
      </c>
      <c r="J133" s="269" t="str">
        <f>'Ст.пр.М'!V46</f>
        <v>ш28</v>
      </c>
      <c r="K133" s="260">
        <f t="shared" si="7"/>
        <v>0</v>
      </c>
      <c r="L133" s="260">
        <f t="shared" si="8"/>
        <v>0</v>
      </c>
      <c r="M133" s="260">
        <f t="shared" si="9"/>
        <v>0</v>
      </c>
      <c r="N133" s="260">
        <f>BT133</f>
        <v>0</v>
      </c>
      <c r="O133" s="261" t="str">
        <f>BU133</f>
        <v>nj</v>
      </c>
      <c r="P133" s="262">
        <f>BW133</f>
        <v>0</v>
      </c>
      <c r="Q133" s="260">
        <f>BY133</f>
        <v>0</v>
      </c>
      <c r="R133" s="262">
        <f>CC133+CD133</f>
        <v>0</v>
      </c>
      <c r="S133" s="260">
        <f>CA133</f>
        <v>0</v>
      </c>
      <c r="T133" s="262">
        <f>CF133+CG133</f>
        <v>0</v>
      </c>
      <c r="U133" s="262">
        <f>CI133</f>
        <v>0</v>
      </c>
      <c r="V133" s="262">
        <f>BO133</f>
        <v>99</v>
      </c>
      <c r="W133" s="263">
        <f>BP133</f>
        <v>0</v>
      </c>
      <c r="X133" s="264">
        <f>CJ133</f>
        <v>0</v>
      </c>
      <c r="Y133" s="265"/>
      <c r="Z133" s="266"/>
      <c r="AA133" s="266"/>
      <c r="AB133" s="266"/>
      <c r="AC133" s="291"/>
      <c r="AD133" s="51">
        <v>28</v>
      </c>
      <c r="AE133" s="269">
        <f>'Ст.пр.М'!B46</f>
        <v>0</v>
      </c>
      <c r="AF133" s="269">
        <f>'Ст.пр.М'!C46</f>
        <v>0</v>
      </c>
      <c r="AG133" s="269">
        <f>'Ст.пр.М'!D46</f>
        <v>0</v>
      </c>
      <c r="AH133" s="269">
        <f>'Ст.пр.М'!E46</f>
        <v>0</v>
      </c>
      <c r="AI133" s="269">
        <f>'Ст.пр.М'!F46</f>
        <v>0</v>
      </c>
      <c r="AJ133" s="291"/>
      <c r="AK133" s="291"/>
      <c r="AL133" s="291"/>
      <c r="AM133" s="265">
        <f>BQ133</f>
        <v>0</v>
      </c>
      <c r="AN133" s="265">
        <f>BR133</f>
        <v>0</v>
      </c>
      <c r="AO133" s="265">
        <f>BS133</f>
        <v>0</v>
      </c>
      <c r="AP133" s="265">
        <f>BT133</f>
        <v>0</v>
      </c>
      <c r="AQ133" s="266" t="str">
        <f>BU133</f>
        <v>nj</v>
      </c>
      <c r="AR133" s="263">
        <f>BW133</f>
        <v>0</v>
      </c>
      <c r="AS133" s="265">
        <f>BY133</f>
        <v>0</v>
      </c>
      <c r="AT133" s="263">
        <f>CE133</f>
        <v>0</v>
      </c>
      <c r="AU133" s="265">
        <f>CA133</f>
        <v>0</v>
      </c>
      <c r="AV133" s="263">
        <f>CH133</f>
        <v>0</v>
      </c>
      <c r="AW133" s="263">
        <f>CI133</f>
        <v>0</v>
      </c>
      <c r="AX133" s="263">
        <f>BO133</f>
        <v>99</v>
      </c>
      <c r="AY133" s="263">
        <f>BP133</f>
        <v>0</v>
      </c>
      <c r="AZ133" s="263">
        <f>CJ133</f>
        <v>0</v>
      </c>
      <c r="BA133" s="266"/>
      <c r="BB133" s="291"/>
      <c r="BC133" s="291"/>
      <c r="BD133" s="291"/>
      <c r="BE133" s="263"/>
      <c r="BF133" s="122">
        <v>28</v>
      </c>
      <c r="BG133" s="269" t="str">
        <f>'Ст.пр.М'!N46</f>
        <v>нн28</v>
      </c>
      <c r="BH133" s="269" t="str">
        <f>'Ст.пр.М'!P46</f>
        <v>фамилия28</v>
      </c>
      <c r="BI133" s="269" t="str">
        <f>'Ст.пр.М'!Q46</f>
        <v>гр28</v>
      </c>
      <c r="BJ133" s="269" t="str">
        <f>'Ст.пр.М'!R46</f>
        <v>рз28</v>
      </c>
      <c r="BK133" s="322"/>
      <c r="BL133" s="272"/>
      <c r="BM133" s="272"/>
      <c r="BN133" s="272"/>
      <c r="BO133" s="273">
        <v>99</v>
      </c>
      <c r="BP133" s="274">
        <f>INT((IF(48-(32*BO133/$U$10)&lt;0,0,(IF(48-(32*BO133/$U$10)&lt;=20,48-(32*BO133/$U$10),20))))*100)/100</f>
        <v>0</v>
      </c>
      <c r="BQ133" s="563"/>
      <c r="BR133" s="563"/>
      <c r="BS133" s="563"/>
      <c r="BT133" s="275">
        <f xml:space="preserve"> IF(SUM(BQ133:BS133)&lt;SUM(BQ134:BS134),0.3,(SUM(BQ133:BS133)-SUM(BQ134:BS134)))</f>
        <v>0</v>
      </c>
      <c r="BU133" s="77" t="s">
        <v>4</v>
      </c>
      <c r="BV133" s="77" t="s">
        <v>4</v>
      </c>
      <c r="BW133" s="276">
        <f>IF(TYPE(FIND("P",BU133))=16,VLOOKUP(BU133:BU133,KT!A:C,3,FALSE),VLOOKUP(BU133:BU133,KT!H:J,3,FALSE))</f>
        <v>0</v>
      </c>
      <c r="BX133" s="276">
        <f>IF(TYPE(FIND("P",BV133))=16,VLOOKUP(BV133:BV133,KT!A:C,3,FALSE),VLOOKUP(BV133:BV133,KT!H:J,3,FALSE))</f>
        <v>0</v>
      </c>
      <c r="BY133" s="563"/>
      <c r="BZ133" s="563"/>
      <c r="CA133" s="563"/>
      <c r="CB133" s="563"/>
      <c r="CC133" s="277">
        <f>INT((IF((BY133*BW133)&gt;10,10,(BY133*BW133)))*100)/100</f>
        <v>0</v>
      </c>
      <c r="CD133" s="277">
        <f>INT((IF((BZ133*BX133)&gt;10,10,(BZ133*BX133)))*100)/100</f>
        <v>0</v>
      </c>
      <c r="CE133" s="277">
        <f>INT((CC133+CD133)*100)/100</f>
        <v>0</v>
      </c>
      <c r="CF133" s="277">
        <f>INT((IF((BW133*CA133)&gt;10,10,(BW133*CA133)))*100)/100</f>
        <v>0</v>
      </c>
      <c r="CG133" s="277">
        <f>INT((IF((BX133*CB133)&gt;10,10,(BX133*CB133)))*100)/100</f>
        <v>0</v>
      </c>
      <c r="CH133" s="277">
        <f>INT((CF133+CG133)*100)/100</f>
        <v>0</v>
      </c>
      <c r="CI133" s="278">
        <f>INT((CE133+CH133)/2*100)/100</f>
        <v>0</v>
      </c>
      <c r="CJ133" s="279">
        <f>SUM(BP133+BT133+CI133)</f>
        <v>0</v>
      </c>
      <c r="CK133" s="316"/>
      <c r="CL133" s="316"/>
      <c r="CM133" s="218">
        <f>RANK(CJ133,$CJ$79:$CJ$197)</f>
        <v>7</v>
      </c>
    </row>
    <row r="134" spans="1:91" s="72" customFormat="1" ht="14.25" customHeight="1" x14ac:dyDescent="0.25">
      <c r="A134" s="305"/>
      <c r="B134" s="307"/>
      <c r="C134" s="307"/>
      <c r="D134" s="307"/>
      <c r="E134" s="307"/>
      <c r="F134" s="307"/>
      <c r="G134" s="309"/>
      <c r="H134" s="310"/>
      <c r="I134" s="310"/>
      <c r="J134" s="310"/>
      <c r="K134" s="260">
        <f t="shared" si="7"/>
        <v>0</v>
      </c>
      <c r="L134" s="260">
        <f t="shared" si="8"/>
        <v>0</v>
      </c>
      <c r="M134" s="260">
        <f t="shared" si="9"/>
        <v>0</v>
      </c>
      <c r="N134" s="260"/>
      <c r="O134" s="261" t="str">
        <f>BV133</f>
        <v>nj</v>
      </c>
      <c r="P134" s="262">
        <f>BX133</f>
        <v>0</v>
      </c>
      <c r="Q134" s="260">
        <f>BZ133</f>
        <v>0</v>
      </c>
      <c r="R134" s="262"/>
      <c r="S134" s="260">
        <f>CB133</f>
        <v>0</v>
      </c>
      <c r="T134" s="262"/>
      <c r="U134" s="262"/>
      <c r="V134" s="262"/>
      <c r="W134" s="263"/>
      <c r="X134" s="264"/>
      <c r="Y134" s="265"/>
      <c r="Z134" s="266"/>
      <c r="AA134" s="266"/>
      <c r="AB134" s="266"/>
      <c r="AC134" s="291"/>
      <c r="AD134" s="51"/>
      <c r="AE134" s="284"/>
      <c r="AF134" s="284"/>
      <c r="AG134" s="284"/>
      <c r="AH134" s="284"/>
      <c r="AI134" s="284"/>
      <c r="AJ134" s="291"/>
      <c r="AK134" s="291"/>
      <c r="AL134" s="291"/>
      <c r="AM134" s="283"/>
      <c r="AN134" s="283"/>
      <c r="AO134" s="283"/>
      <c r="AP134" s="283"/>
      <c r="AQ134" s="266" t="str">
        <f>BV133</f>
        <v>nj</v>
      </c>
      <c r="AR134" s="263">
        <f>BX133</f>
        <v>0</v>
      </c>
      <c r="AS134" s="265">
        <f>BZ133</f>
        <v>0</v>
      </c>
      <c r="AT134" s="283"/>
      <c r="AU134" s="265">
        <f>CB133</f>
        <v>0</v>
      </c>
      <c r="AV134" s="283"/>
      <c r="AW134" s="283"/>
      <c r="AX134" s="283"/>
      <c r="AY134" s="263"/>
      <c r="AZ134" s="263"/>
      <c r="BA134" s="266"/>
      <c r="BB134" s="291"/>
      <c r="BC134" s="291"/>
      <c r="BD134" s="291"/>
      <c r="BE134" s="263"/>
      <c r="BF134" s="122"/>
      <c r="BG134" s="284"/>
      <c r="BH134" s="319"/>
      <c r="BI134" s="311"/>
      <c r="BK134" s="322"/>
      <c r="BL134" s="272"/>
      <c r="BM134" s="272"/>
      <c r="BN134" s="272"/>
      <c r="BO134" s="273"/>
      <c r="BP134" s="274"/>
      <c r="BQ134" s="563"/>
      <c r="BR134" s="563"/>
      <c r="BS134" s="563"/>
      <c r="BT134" s="275"/>
      <c r="BU134" s="77"/>
      <c r="BV134" s="77"/>
      <c r="BW134" s="276"/>
      <c r="BX134" s="276"/>
      <c r="BY134" s="53"/>
      <c r="BZ134" s="53"/>
      <c r="CA134" s="53"/>
      <c r="CB134" s="53"/>
      <c r="CC134" s="277"/>
      <c r="CD134" s="277"/>
      <c r="CE134" s="277"/>
      <c r="CF134" s="277"/>
      <c r="CG134" s="277"/>
      <c r="CH134" s="277"/>
      <c r="CI134" s="278"/>
      <c r="CJ134" s="315"/>
      <c r="CK134" s="316"/>
      <c r="CL134" s="316"/>
      <c r="CM134" s="218">
        <f>CM133</f>
        <v>7</v>
      </c>
    </row>
    <row r="135" spans="1:91" s="72" customFormat="1" ht="14.25" customHeight="1" x14ac:dyDescent="0.25">
      <c r="A135" s="305">
        <v>29</v>
      </c>
      <c r="B135" s="306" t="str">
        <f>'Ст.пр.М'!N47</f>
        <v>нн29</v>
      </c>
      <c r="C135" s="306" t="str">
        <f>'Ст.пр.М'!O47</f>
        <v>фис29</v>
      </c>
      <c r="D135" s="306" t="str">
        <f>'Ст.пр.М'!P47</f>
        <v>фамилия29</v>
      </c>
      <c r="E135" s="306" t="str">
        <f>'Ст.пр.М'!Q47</f>
        <v>гр29</v>
      </c>
      <c r="F135" s="306" t="str">
        <f>'Ст.пр.М'!R47</f>
        <v>рз29</v>
      </c>
      <c r="G135" s="306" t="str">
        <f>'Ст.пр.М'!S47</f>
        <v>г29</v>
      </c>
      <c r="H135" s="269" t="str">
        <f>'Ст.пр.М'!T47</f>
        <v>сф29</v>
      </c>
      <c r="I135" s="269" t="str">
        <f>'Ст.пр.М'!U47</f>
        <v>фо29</v>
      </c>
      <c r="J135" s="269" t="str">
        <f>'Ст.пр.М'!V47</f>
        <v>ш29</v>
      </c>
      <c r="K135" s="260">
        <f t="shared" si="7"/>
        <v>0</v>
      </c>
      <c r="L135" s="260">
        <f t="shared" si="8"/>
        <v>0</v>
      </c>
      <c r="M135" s="260">
        <f t="shared" si="9"/>
        <v>0</v>
      </c>
      <c r="N135" s="260">
        <f>BT135</f>
        <v>0</v>
      </c>
      <c r="O135" s="261" t="str">
        <f>BU135</f>
        <v>nj</v>
      </c>
      <c r="P135" s="262">
        <f>BW135</f>
        <v>0</v>
      </c>
      <c r="Q135" s="260">
        <f>BY135</f>
        <v>0</v>
      </c>
      <c r="R135" s="262">
        <f>CC135+CD135</f>
        <v>0</v>
      </c>
      <c r="S135" s="260">
        <f>CA135</f>
        <v>0</v>
      </c>
      <c r="T135" s="262">
        <f>CF135+CG135</f>
        <v>0</v>
      </c>
      <c r="U135" s="262">
        <f>CI135</f>
        <v>0</v>
      </c>
      <c r="V135" s="262">
        <f>BO135</f>
        <v>99</v>
      </c>
      <c r="W135" s="263">
        <f>BP135</f>
        <v>0</v>
      </c>
      <c r="X135" s="264">
        <f>CJ135</f>
        <v>0</v>
      </c>
      <c r="Y135" s="265"/>
      <c r="Z135" s="266"/>
      <c r="AA135" s="266"/>
      <c r="AB135" s="266"/>
      <c r="AC135" s="291"/>
      <c r="AD135" s="51">
        <v>29</v>
      </c>
      <c r="AE135" s="269">
        <f>'Ст.пр.М'!B47</f>
        <v>0</v>
      </c>
      <c r="AF135" s="269">
        <f>'Ст.пр.М'!C47</f>
        <v>0</v>
      </c>
      <c r="AG135" s="269">
        <f>'Ст.пр.М'!D47</f>
        <v>0</v>
      </c>
      <c r="AH135" s="269">
        <f>'Ст.пр.М'!E47</f>
        <v>0</v>
      </c>
      <c r="AI135" s="269">
        <f>'Ст.пр.М'!F47</f>
        <v>0</v>
      </c>
      <c r="AJ135" s="291"/>
      <c r="AK135" s="291"/>
      <c r="AL135" s="291"/>
      <c r="AM135" s="265">
        <f>BQ135</f>
        <v>0</v>
      </c>
      <c r="AN135" s="265">
        <f>BR135</f>
        <v>0</v>
      </c>
      <c r="AO135" s="265">
        <f>BS135</f>
        <v>0</v>
      </c>
      <c r="AP135" s="265">
        <f>BT135</f>
        <v>0</v>
      </c>
      <c r="AQ135" s="266" t="str">
        <f>BU135</f>
        <v>nj</v>
      </c>
      <c r="AR135" s="263">
        <f>BW135</f>
        <v>0</v>
      </c>
      <c r="AS135" s="265">
        <f>BY135</f>
        <v>0</v>
      </c>
      <c r="AT135" s="263">
        <f>CE135</f>
        <v>0</v>
      </c>
      <c r="AU135" s="265">
        <f>CA135</f>
        <v>0</v>
      </c>
      <c r="AV135" s="263">
        <f>CH135</f>
        <v>0</v>
      </c>
      <c r="AW135" s="263">
        <f>CI135</f>
        <v>0</v>
      </c>
      <c r="AX135" s="263">
        <f>BO135</f>
        <v>99</v>
      </c>
      <c r="AY135" s="263">
        <f>BP135</f>
        <v>0</v>
      </c>
      <c r="AZ135" s="263">
        <f>CJ135</f>
        <v>0</v>
      </c>
      <c r="BA135" s="266"/>
      <c r="BB135" s="291"/>
      <c r="BC135" s="291"/>
      <c r="BD135" s="291"/>
      <c r="BE135" s="263"/>
      <c r="BF135" s="122">
        <v>29</v>
      </c>
      <c r="BG135" s="269" t="str">
        <f>'Ст.пр.М'!N47</f>
        <v>нн29</v>
      </c>
      <c r="BH135" s="269" t="str">
        <f>'Ст.пр.М'!P47</f>
        <v>фамилия29</v>
      </c>
      <c r="BI135" s="269" t="str">
        <f>'Ст.пр.М'!Q47</f>
        <v>гр29</v>
      </c>
      <c r="BJ135" s="269" t="str">
        <f>'Ст.пр.М'!R47</f>
        <v>рз29</v>
      </c>
      <c r="BK135" s="322"/>
      <c r="BL135" s="272"/>
      <c r="BM135" s="272"/>
      <c r="BN135" s="272"/>
      <c r="BO135" s="273">
        <v>99</v>
      </c>
      <c r="BP135" s="274">
        <f>INT((IF(48-(32*BO135/$U$10)&lt;0,0,(IF(48-(32*BO135/$U$10)&lt;=20,48-(32*BO135/$U$10),20))))*100)/100</f>
        <v>0</v>
      </c>
      <c r="BQ135" s="562"/>
      <c r="BR135" s="562"/>
      <c r="BS135" s="562"/>
      <c r="BT135" s="275">
        <f xml:space="preserve"> IF(SUM(BQ135:BS135)&lt;SUM(BQ136:BS136),0.3,(SUM(BQ135:BS135)-SUM(BQ136:BS136)))</f>
        <v>0</v>
      </c>
      <c r="BU135" s="77" t="s">
        <v>4</v>
      </c>
      <c r="BV135" s="77" t="s">
        <v>4</v>
      </c>
      <c r="BW135" s="276">
        <f>IF(TYPE(FIND("P",BU135))=16,VLOOKUP(BU135:BU135,KT!A:C,3,FALSE),VLOOKUP(BU135:BU135,KT!H:J,3,FALSE))</f>
        <v>0</v>
      </c>
      <c r="BX135" s="276">
        <f>IF(TYPE(FIND("P",BV135))=16,VLOOKUP(BV135:BV135,KT!A:C,3,FALSE),VLOOKUP(BV135:BV135,KT!H:J,3,FALSE))</f>
        <v>0</v>
      </c>
      <c r="BY135" s="562"/>
      <c r="BZ135" s="562"/>
      <c r="CA135" s="562"/>
      <c r="CB135" s="562"/>
      <c r="CC135" s="277">
        <f>INT((IF((BY135*BW135)&gt;10,10,(BY135*BW135)))*100)/100</f>
        <v>0</v>
      </c>
      <c r="CD135" s="277">
        <f>INT((IF((BZ135*BX135)&gt;10,10,(BZ135*BX135)))*100)/100</f>
        <v>0</v>
      </c>
      <c r="CE135" s="277">
        <f>INT((CC135+CD135)*100)/100</f>
        <v>0</v>
      </c>
      <c r="CF135" s="277">
        <f>INT((IF((BW135*CA135)&gt;10,10,(BW135*CA135)))*100)/100</f>
        <v>0</v>
      </c>
      <c r="CG135" s="277">
        <f>INT((IF((BX135*CB135)&gt;10,10,(BX135*CB135)))*100)/100</f>
        <v>0</v>
      </c>
      <c r="CH135" s="277">
        <f>INT((CF135+CG135)*100)/100</f>
        <v>0</v>
      </c>
      <c r="CI135" s="278">
        <f>INT((CE135+CH135)/2*100)/100</f>
        <v>0</v>
      </c>
      <c r="CJ135" s="279">
        <f>SUM(BP135+BT135+CI135)</f>
        <v>0</v>
      </c>
      <c r="CK135" s="316"/>
      <c r="CL135" s="316"/>
      <c r="CM135" s="218">
        <f>RANK(CJ135,$CJ$79:$CJ$197)</f>
        <v>7</v>
      </c>
    </row>
    <row r="136" spans="1:91" s="72" customFormat="1" ht="14.25" customHeight="1" x14ac:dyDescent="0.25">
      <c r="A136" s="305"/>
      <c r="B136" s="307"/>
      <c r="C136" s="307"/>
      <c r="D136" s="307"/>
      <c r="E136" s="307"/>
      <c r="F136" s="307"/>
      <c r="G136" s="309"/>
      <c r="H136" s="310"/>
      <c r="I136" s="310"/>
      <c r="J136" s="310"/>
      <c r="K136" s="260">
        <f t="shared" si="7"/>
        <v>0</v>
      </c>
      <c r="L136" s="260">
        <f t="shared" si="8"/>
        <v>0</v>
      </c>
      <c r="M136" s="260">
        <f t="shared" si="9"/>
        <v>0</v>
      </c>
      <c r="N136" s="260"/>
      <c r="O136" s="261" t="str">
        <f>BV135</f>
        <v>nj</v>
      </c>
      <c r="P136" s="262">
        <f>BX135</f>
        <v>0</v>
      </c>
      <c r="Q136" s="260">
        <f>BZ135</f>
        <v>0</v>
      </c>
      <c r="R136" s="262"/>
      <c r="S136" s="260">
        <f>CB135</f>
        <v>0</v>
      </c>
      <c r="T136" s="262"/>
      <c r="U136" s="262"/>
      <c r="V136" s="262"/>
      <c r="W136" s="263"/>
      <c r="X136" s="264"/>
      <c r="Y136" s="265"/>
      <c r="Z136" s="266"/>
      <c r="AA136" s="266"/>
      <c r="AB136" s="266"/>
      <c r="AC136" s="291"/>
      <c r="AD136" s="51"/>
      <c r="AE136" s="284"/>
      <c r="AF136" s="284"/>
      <c r="AG136" s="284"/>
      <c r="AH136" s="284"/>
      <c r="AI136" s="284"/>
      <c r="AJ136" s="291"/>
      <c r="AK136" s="291"/>
      <c r="AL136" s="291"/>
      <c r="AM136" s="283"/>
      <c r="AN136" s="283"/>
      <c r="AO136" s="283"/>
      <c r="AP136" s="283"/>
      <c r="AQ136" s="266" t="str">
        <f>BV135</f>
        <v>nj</v>
      </c>
      <c r="AR136" s="263">
        <f>BX135</f>
        <v>0</v>
      </c>
      <c r="AS136" s="265">
        <f>BZ135</f>
        <v>0</v>
      </c>
      <c r="AT136" s="283"/>
      <c r="AU136" s="265">
        <f>CB135</f>
        <v>0</v>
      </c>
      <c r="AV136" s="283"/>
      <c r="AW136" s="283"/>
      <c r="AX136" s="283"/>
      <c r="AY136" s="263"/>
      <c r="AZ136" s="263"/>
      <c r="BA136" s="266"/>
      <c r="BB136" s="291"/>
      <c r="BC136" s="291"/>
      <c r="BD136" s="291"/>
      <c r="BE136" s="263"/>
      <c r="BF136" s="122"/>
      <c r="BG136" s="284"/>
      <c r="BH136" s="319"/>
      <c r="BI136" s="311"/>
      <c r="BK136" s="322"/>
      <c r="BL136" s="272"/>
      <c r="BM136" s="272"/>
      <c r="BN136" s="272"/>
      <c r="BO136" s="273"/>
      <c r="BP136" s="274"/>
      <c r="BQ136" s="562"/>
      <c r="BR136" s="562"/>
      <c r="BS136" s="562"/>
      <c r="BT136" s="275"/>
      <c r="BU136" s="77"/>
      <c r="BV136" s="77"/>
      <c r="BW136" s="276"/>
      <c r="BX136" s="276"/>
      <c r="BY136" s="53"/>
      <c r="BZ136" s="53"/>
      <c r="CA136" s="53"/>
      <c r="CB136" s="53"/>
      <c r="CC136" s="277"/>
      <c r="CD136" s="277"/>
      <c r="CE136" s="277"/>
      <c r="CF136" s="277"/>
      <c r="CG136" s="277"/>
      <c r="CH136" s="277"/>
      <c r="CI136" s="278"/>
      <c r="CJ136" s="315"/>
      <c r="CK136" s="316"/>
      <c r="CL136" s="316"/>
      <c r="CM136" s="218">
        <f>CM135</f>
        <v>7</v>
      </c>
    </row>
    <row r="137" spans="1:91" s="72" customFormat="1" ht="14.25" customHeight="1" x14ac:dyDescent="0.25">
      <c r="A137" s="305">
        <v>30</v>
      </c>
      <c r="B137" s="306" t="str">
        <f>'Ст.пр.М'!N48</f>
        <v>нн30</v>
      </c>
      <c r="C137" s="306" t="str">
        <f>'Ст.пр.М'!O48</f>
        <v>фис30</v>
      </c>
      <c r="D137" s="306" t="str">
        <f>'Ст.пр.М'!P48</f>
        <v>фамилия30</v>
      </c>
      <c r="E137" s="306" t="str">
        <f>'Ст.пр.М'!Q48</f>
        <v>гр30</v>
      </c>
      <c r="F137" s="306" t="str">
        <f>'Ст.пр.М'!R48</f>
        <v>рз30</v>
      </c>
      <c r="G137" s="306" t="str">
        <f>'Ст.пр.М'!S48</f>
        <v>г30</v>
      </c>
      <c r="H137" s="269" t="str">
        <f>'Ст.пр.М'!T48</f>
        <v>сф30</v>
      </c>
      <c r="I137" s="269" t="str">
        <f>'Ст.пр.М'!U48</f>
        <v>фо30</v>
      </c>
      <c r="J137" s="269" t="str">
        <f>'Ст.пр.М'!V48</f>
        <v>ш30</v>
      </c>
      <c r="K137" s="260">
        <f t="shared" si="7"/>
        <v>0</v>
      </c>
      <c r="L137" s="260">
        <f t="shared" si="8"/>
        <v>0</v>
      </c>
      <c r="M137" s="260">
        <f t="shared" si="9"/>
        <v>0</v>
      </c>
      <c r="N137" s="260">
        <f>BT137</f>
        <v>0</v>
      </c>
      <c r="O137" s="261" t="str">
        <f>BU137</f>
        <v>nj</v>
      </c>
      <c r="P137" s="262">
        <f>BW137</f>
        <v>0</v>
      </c>
      <c r="Q137" s="260">
        <f>BY137</f>
        <v>0</v>
      </c>
      <c r="R137" s="262">
        <f>CC137+CD137</f>
        <v>0</v>
      </c>
      <c r="S137" s="260">
        <f>CA137</f>
        <v>0</v>
      </c>
      <c r="T137" s="262">
        <f>CF137+CG137</f>
        <v>0</v>
      </c>
      <c r="U137" s="262">
        <f>CI137</f>
        <v>0</v>
      </c>
      <c r="V137" s="262">
        <f>BO137</f>
        <v>99</v>
      </c>
      <c r="W137" s="263">
        <f>BP137</f>
        <v>0</v>
      </c>
      <c r="X137" s="264">
        <f>CJ137</f>
        <v>0</v>
      </c>
      <c r="Y137" s="265"/>
      <c r="Z137" s="266"/>
      <c r="AA137" s="266"/>
      <c r="AB137" s="266"/>
      <c r="AC137" s="291"/>
      <c r="AD137" s="51">
        <v>30</v>
      </c>
      <c r="AE137" s="269">
        <f>'Ст.пр.М'!B48</f>
        <v>0</v>
      </c>
      <c r="AF137" s="269">
        <f>'Ст.пр.М'!C48</f>
        <v>0</v>
      </c>
      <c r="AG137" s="269">
        <f>'Ст.пр.М'!D48</f>
        <v>0</v>
      </c>
      <c r="AH137" s="269">
        <f>'Ст.пр.М'!E48</f>
        <v>0</v>
      </c>
      <c r="AI137" s="269">
        <f>'Ст.пр.М'!F48</f>
        <v>0</v>
      </c>
      <c r="AJ137" s="291"/>
      <c r="AK137" s="291"/>
      <c r="AL137" s="291"/>
      <c r="AM137" s="265">
        <f>BQ137</f>
        <v>0</v>
      </c>
      <c r="AN137" s="265">
        <f>BR137</f>
        <v>0</v>
      </c>
      <c r="AO137" s="265">
        <f>BS137</f>
        <v>0</v>
      </c>
      <c r="AP137" s="265">
        <f>BT137</f>
        <v>0</v>
      </c>
      <c r="AQ137" s="266" t="str">
        <f>BU137</f>
        <v>nj</v>
      </c>
      <c r="AR137" s="263">
        <f>BW137</f>
        <v>0</v>
      </c>
      <c r="AS137" s="265">
        <f>BY137</f>
        <v>0</v>
      </c>
      <c r="AT137" s="263">
        <f>CE137</f>
        <v>0</v>
      </c>
      <c r="AU137" s="265">
        <f>CA137</f>
        <v>0</v>
      </c>
      <c r="AV137" s="263">
        <f>CH137</f>
        <v>0</v>
      </c>
      <c r="AW137" s="263">
        <f>CI137</f>
        <v>0</v>
      </c>
      <c r="AX137" s="263">
        <f>BO137</f>
        <v>99</v>
      </c>
      <c r="AY137" s="263">
        <f>BP137</f>
        <v>0</v>
      </c>
      <c r="AZ137" s="263">
        <f>CJ137</f>
        <v>0</v>
      </c>
      <c r="BA137" s="266"/>
      <c r="BB137" s="291"/>
      <c r="BC137" s="291"/>
      <c r="BD137" s="291"/>
      <c r="BE137" s="263"/>
      <c r="BF137" s="122">
        <v>30</v>
      </c>
      <c r="BG137" s="269" t="str">
        <f>'Ст.пр.М'!N48</f>
        <v>нн30</v>
      </c>
      <c r="BH137" s="269" t="str">
        <f>'Ст.пр.М'!P48</f>
        <v>фамилия30</v>
      </c>
      <c r="BI137" s="269" t="str">
        <f>'Ст.пр.М'!Q48</f>
        <v>гр30</v>
      </c>
      <c r="BJ137" s="269" t="str">
        <f>'Ст.пр.М'!R48</f>
        <v>рз30</v>
      </c>
      <c r="BK137" s="322"/>
      <c r="BL137" s="272"/>
      <c r="BM137" s="272"/>
      <c r="BN137" s="272"/>
      <c r="BO137" s="273">
        <v>99</v>
      </c>
      <c r="BP137" s="274">
        <f>INT((IF(48-(32*BO137/$U$10)&lt;0,0,(IF(48-(32*BO137/$U$10)&lt;=20,48-(32*BO137/$U$10),20))))*100)/100</f>
        <v>0</v>
      </c>
      <c r="BQ137" s="563"/>
      <c r="BR137" s="563"/>
      <c r="BS137" s="563"/>
      <c r="BT137" s="275">
        <f xml:space="preserve"> IF(SUM(BQ137:BS137)&lt;SUM(BQ138:BS138),0.3,(SUM(BQ137:BS137)-SUM(BQ138:BS138)))</f>
        <v>0</v>
      </c>
      <c r="BU137" s="77" t="s">
        <v>4</v>
      </c>
      <c r="BV137" s="77" t="s">
        <v>4</v>
      </c>
      <c r="BW137" s="276">
        <f>IF(TYPE(FIND("P",BU137))=16,VLOOKUP(BU137:BU137,KT!A:C,3,FALSE),VLOOKUP(BU137:BU137,KT!H:J,3,FALSE))</f>
        <v>0</v>
      </c>
      <c r="BX137" s="276">
        <f>IF(TYPE(FIND("P",BV137))=16,VLOOKUP(BV137:BV137,KT!A:C,3,FALSE),VLOOKUP(BV137:BV137,KT!H:J,3,FALSE))</f>
        <v>0</v>
      </c>
      <c r="BY137" s="563"/>
      <c r="BZ137" s="563"/>
      <c r="CA137" s="563"/>
      <c r="CB137" s="563"/>
      <c r="CC137" s="277">
        <f>INT((IF((BY137*BW137)&gt;10,10,(BY137*BW137)))*100)/100</f>
        <v>0</v>
      </c>
      <c r="CD137" s="277">
        <f>INT((IF((BZ137*BX137)&gt;10,10,(BZ137*BX137)))*100)/100</f>
        <v>0</v>
      </c>
      <c r="CE137" s="277">
        <f>INT((CC137+CD137)*100)/100</f>
        <v>0</v>
      </c>
      <c r="CF137" s="277">
        <f>INT((IF((BW137*CA137)&gt;10,10,(BW137*CA137)))*100)/100</f>
        <v>0</v>
      </c>
      <c r="CG137" s="277">
        <f>INT((IF((BX137*CB137)&gt;10,10,(BX137*CB137)))*100)/100</f>
        <v>0</v>
      </c>
      <c r="CH137" s="277">
        <f>INT((CF137+CG137)*100)/100</f>
        <v>0</v>
      </c>
      <c r="CI137" s="278">
        <f>INT((CE137+CH137)/2*100)/100</f>
        <v>0</v>
      </c>
      <c r="CJ137" s="279">
        <f>SUM(BP137+BT137+CI137)</f>
        <v>0</v>
      </c>
      <c r="CK137" s="316"/>
      <c r="CL137" s="316"/>
      <c r="CM137" s="218">
        <f>RANK(CJ137,$CJ$79:$CJ$197)</f>
        <v>7</v>
      </c>
    </row>
    <row r="138" spans="1:91" s="72" customFormat="1" ht="14.25" customHeight="1" x14ac:dyDescent="0.25">
      <c r="A138" s="305"/>
      <c r="B138" s="307"/>
      <c r="C138" s="307"/>
      <c r="D138" s="307"/>
      <c r="E138" s="307"/>
      <c r="F138" s="307"/>
      <c r="G138" s="309"/>
      <c r="H138" s="310"/>
      <c r="I138" s="310"/>
      <c r="J138" s="310"/>
      <c r="K138" s="260">
        <f t="shared" si="7"/>
        <v>0</v>
      </c>
      <c r="L138" s="260">
        <f t="shared" si="8"/>
        <v>0</v>
      </c>
      <c r="M138" s="260">
        <f t="shared" si="9"/>
        <v>0</v>
      </c>
      <c r="N138" s="260"/>
      <c r="O138" s="261" t="str">
        <f>BV137</f>
        <v>nj</v>
      </c>
      <c r="P138" s="262">
        <f>BX137</f>
        <v>0</v>
      </c>
      <c r="Q138" s="260">
        <f>BZ137</f>
        <v>0</v>
      </c>
      <c r="R138" s="262"/>
      <c r="S138" s="260">
        <f>CB137</f>
        <v>0</v>
      </c>
      <c r="T138" s="262"/>
      <c r="U138" s="262"/>
      <c r="V138" s="262"/>
      <c r="W138" s="263"/>
      <c r="X138" s="264"/>
      <c r="Y138" s="265"/>
      <c r="Z138" s="266"/>
      <c r="AA138" s="266"/>
      <c r="AB138" s="266"/>
      <c r="AC138" s="291"/>
      <c r="AD138" s="51"/>
      <c r="AE138" s="284"/>
      <c r="AF138" s="284"/>
      <c r="AG138" s="284"/>
      <c r="AH138" s="284"/>
      <c r="AI138" s="284"/>
      <c r="AJ138" s="291"/>
      <c r="AK138" s="291"/>
      <c r="AL138" s="291"/>
      <c r="AM138" s="283"/>
      <c r="AN138" s="283"/>
      <c r="AO138" s="283"/>
      <c r="AP138" s="283"/>
      <c r="AQ138" s="266" t="str">
        <f>BV137</f>
        <v>nj</v>
      </c>
      <c r="AR138" s="263">
        <f>BX137</f>
        <v>0</v>
      </c>
      <c r="AS138" s="265">
        <f>BZ137</f>
        <v>0</v>
      </c>
      <c r="AT138" s="283"/>
      <c r="AU138" s="265">
        <f>CB137</f>
        <v>0</v>
      </c>
      <c r="AV138" s="283"/>
      <c r="AW138" s="283"/>
      <c r="AX138" s="283"/>
      <c r="AY138" s="263"/>
      <c r="AZ138" s="263"/>
      <c r="BA138" s="266"/>
      <c r="BB138" s="291"/>
      <c r="BC138" s="291"/>
      <c r="BD138" s="291"/>
      <c r="BE138" s="263"/>
      <c r="BF138" s="122"/>
      <c r="BG138" s="284"/>
      <c r="BH138" s="319"/>
      <c r="BI138" s="311"/>
      <c r="BK138" s="322"/>
      <c r="BL138" s="272"/>
      <c r="BM138" s="272"/>
      <c r="BN138" s="272"/>
      <c r="BO138" s="273"/>
      <c r="BP138" s="274"/>
      <c r="BQ138" s="563"/>
      <c r="BR138" s="563"/>
      <c r="BS138" s="563"/>
      <c r="BT138" s="275"/>
      <c r="BU138" s="77"/>
      <c r="BV138" s="77"/>
      <c r="BW138" s="276"/>
      <c r="BX138" s="276"/>
      <c r="BY138" s="53"/>
      <c r="BZ138" s="53"/>
      <c r="CA138" s="53"/>
      <c r="CB138" s="53"/>
      <c r="CC138" s="277"/>
      <c r="CD138" s="277"/>
      <c r="CE138" s="277"/>
      <c r="CF138" s="277"/>
      <c r="CG138" s="277"/>
      <c r="CH138" s="277"/>
      <c r="CI138" s="278"/>
      <c r="CJ138" s="315"/>
      <c r="CK138" s="316"/>
      <c r="CL138" s="316"/>
      <c r="CM138" s="218">
        <f>CM137</f>
        <v>7</v>
      </c>
    </row>
    <row r="139" spans="1:91" s="72" customFormat="1" ht="14.25" customHeight="1" x14ac:dyDescent="0.25">
      <c r="A139" s="305">
        <v>31</v>
      </c>
      <c r="B139" s="306" t="str">
        <f>'Ст.пр.М'!N49</f>
        <v>нн31</v>
      </c>
      <c r="C139" s="306" t="str">
        <f>'Ст.пр.М'!O49</f>
        <v>фис31</v>
      </c>
      <c r="D139" s="306" t="str">
        <f>'Ст.пр.М'!P49</f>
        <v>фамилия31</v>
      </c>
      <c r="E139" s="306" t="str">
        <f>'Ст.пр.М'!Q49</f>
        <v>гр31</v>
      </c>
      <c r="F139" s="306" t="str">
        <f>'Ст.пр.М'!R49</f>
        <v>рз31</v>
      </c>
      <c r="G139" s="306" t="str">
        <f>'Ст.пр.М'!S49</f>
        <v>г31</v>
      </c>
      <c r="H139" s="269" t="str">
        <f>'Ст.пр.М'!T49</f>
        <v>сф31</v>
      </c>
      <c r="I139" s="269" t="str">
        <f>'Ст.пр.М'!U49</f>
        <v>фо31</v>
      </c>
      <c r="J139" s="269" t="str">
        <f>'Ст.пр.М'!V49</f>
        <v>ш31</v>
      </c>
      <c r="K139" s="260">
        <f t="shared" si="7"/>
        <v>0</v>
      </c>
      <c r="L139" s="260">
        <f t="shared" si="8"/>
        <v>0</v>
      </c>
      <c r="M139" s="260">
        <f t="shared" si="9"/>
        <v>0</v>
      </c>
      <c r="N139" s="260">
        <f>BT139</f>
        <v>0</v>
      </c>
      <c r="O139" s="261" t="str">
        <f>BU139</f>
        <v>nj</v>
      </c>
      <c r="P139" s="262">
        <f>BW139</f>
        <v>0</v>
      </c>
      <c r="Q139" s="260">
        <f>BY139</f>
        <v>0</v>
      </c>
      <c r="R139" s="262">
        <f>CC139+CD139</f>
        <v>0</v>
      </c>
      <c r="S139" s="260">
        <f>CA139</f>
        <v>0</v>
      </c>
      <c r="T139" s="262">
        <f>CF139+CG139</f>
        <v>0</v>
      </c>
      <c r="U139" s="262">
        <f>CI139</f>
        <v>0</v>
      </c>
      <c r="V139" s="262">
        <f>BO139</f>
        <v>99</v>
      </c>
      <c r="W139" s="263">
        <f>BP139</f>
        <v>0</v>
      </c>
      <c r="X139" s="264">
        <f>CJ139</f>
        <v>0</v>
      </c>
      <c r="Y139" s="265"/>
      <c r="Z139" s="266"/>
      <c r="AA139" s="266"/>
      <c r="AB139" s="266"/>
      <c r="AC139" s="291"/>
      <c r="AD139" s="51">
        <v>31</v>
      </c>
      <c r="AE139" s="269">
        <f>'Ст.пр.М'!B49</f>
        <v>0</v>
      </c>
      <c r="AF139" s="269">
        <f>'Ст.пр.М'!C49</f>
        <v>0</v>
      </c>
      <c r="AG139" s="269">
        <f>'Ст.пр.М'!D49</f>
        <v>0</v>
      </c>
      <c r="AH139" s="269">
        <f>'Ст.пр.М'!E49</f>
        <v>0</v>
      </c>
      <c r="AI139" s="269">
        <f>'Ст.пр.М'!F49</f>
        <v>0</v>
      </c>
      <c r="AJ139" s="291"/>
      <c r="AK139" s="291"/>
      <c r="AL139" s="291"/>
      <c r="AM139" s="265">
        <f>BQ139</f>
        <v>0</v>
      </c>
      <c r="AN139" s="265">
        <f>BR139</f>
        <v>0</v>
      </c>
      <c r="AO139" s="265">
        <f>BS139</f>
        <v>0</v>
      </c>
      <c r="AP139" s="265">
        <f>BT139</f>
        <v>0</v>
      </c>
      <c r="AQ139" s="266" t="str">
        <f>BU139</f>
        <v>nj</v>
      </c>
      <c r="AR139" s="263">
        <f>BW139</f>
        <v>0</v>
      </c>
      <c r="AS139" s="265">
        <f>BY139</f>
        <v>0</v>
      </c>
      <c r="AT139" s="263">
        <f>CE139</f>
        <v>0</v>
      </c>
      <c r="AU139" s="265">
        <f>CA139</f>
        <v>0</v>
      </c>
      <c r="AV139" s="263">
        <f>CH139</f>
        <v>0</v>
      </c>
      <c r="AW139" s="263">
        <f>CI139</f>
        <v>0</v>
      </c>
      <c r="AX139" s="263">
        <f>BO139</f>
        <v>99</v>
      </c>
      <c r="AY139" s="263">
        <f>BP139</f>
        <v>0</v>
      </c>
      <c r="AZ139" s="263">
        <f>CJ139</f>
        <v>0</v>
      </c>
      <c r="BA139" s="266"/>
      <c r="BB139" s="291"/>
      <c r="BC139" s="291"/>
      <c r="BD139" s="291"/>
      <c r="BE139" s="263"/>
      <c r="BF139" s="122">
        <v>31</v>
      </c>
      <c r="BG139" s="269" t="str">
        <f>'Ст.пр.М'!N49</f>
        <v>нн31</v>
      </c>
      <c r="BH139" s="269" t="str">
        <f>'Ст.пр.М'!P49</f>
        <v>фамилия31</v>
      </c>
      <c r="BI139" s="269" t="str">
        <f>'Ст.пр.М'!Q49</f>
        <v>гр31</v>
      </c>
      <c r="BJ139" s="269" t="str">
        <f>'Ст.пр.М'!R49</f>
        <v>рз31</v>
      </c>
      <c r="BK139" s="322"/>
      <c r="BL139" s="272"/>
      <c r="BM139" s="272"/>
      <c r="BN139" s="272"/>
      <c r="BO139" s="273">
        <v>99</v>
      </c>
      <c r="BP139" s="274">
        <f>INT((IF(48-(32*BO139/$U$10)&lt;0,0,(IF(48-(32*BO139/$U$10)&lt;=20,48-(32*BO139/$U$10),20))))*100)/100</f>
        <v>0</v>
      </c>
      <c r="BQ139" s="562"/>
      <c r="BR139" s="562"/>
      <c r="BS139" s="562"/>
      <c r="BT139" s="275">
        <f xml:space="preserve"> IF(SUM(BQ139:BS139)&lt;SUM(BQ140:BS140),0.3,(SUM(BQ139:BS139)-SUM(BQ140:BS140)))</f>
        <v>0</v>
      </c>
      <c r="BU139" s="77" t="s">
        <v>4</v>
      </c>
      <c r="BV139" s="77" t="s">
        <v>4</v>
      </c>
      <c r="BW139" s="276">
        <f>IF(TYPE(FIND("P",BU139))=16,VLOOKUP(BU139:BU139,KT!A:C,3,FALSE),VLOOKUP(BU139:BU139,KT!H:J,3,FALSE))</f>
        <v>0</v>
      </c>
      <c r="BX139" s="276">
        <f>IF(TYPE(FIND("P",BV139))=16,VLOOKUP(BV139:BV139,KT!A:C,3,FALSE),VLOOKUP(BV139:BV139,KT!H:J,3,FALSE))</f>
        <v>0</v>
      </c>
      <c r="BY139" s="562"/>
      <c r="BZ139" s="562"/>
      <c r="CA139" s="562"/>
      <c r="CB139" s="562"/>
      <c r="CC139" s="277">
        <f>INT((IF((BY139*BW139)&gt;10,10,(BY139*BW139)))*100)/100</f>
        <v>0</v>
      </c>
      <c r="CD139" s="277">
        <f>INT((IF((BZ139*BX139)&gt;10,10,(BZ139*BX139)))*100)/100</f>
        <v>0</v>
      </c>
      <c r="CE139" s="277">
        <f>INT((CC139+CD139)*100)/100</f>
        <v>0</v>
      </c>
      <c r="CF139" s="277">
        <f>INT((IF((BW139*CA139)&gt;10,10,(BW139*CA139)))*100)/100</f>
        <v>0</v>
      </c>
      <c r="CG139" s="277">
        <f>INT((IF((BX139*CB139)&gt;10,10,(BX139*CB139)))*100)/100</f>
        <v>0</v>
      </c>
      <c r="CH139" s="277">
        <f>INT((CF139+CG139)*100)/100</f>
        <v>0</v>
      </c>
      <c r="CI139" s="278">
        <f>INT((CE139+CH139)/2*100)/100</f>
        <v>0</v>
      </c>
      <c r="CJ139" s="279">
        <f>SUM(BP139+BT139+CI139)</f>
        <v>0</v>
      </c>
      <c r="CK139" s="316"/>
      <c r="CL139" s="316"/>
      <c r="CM139" s="218">
        <f>RANK(CJ139,$CJ$79:$CJ$197)</f>
        <v>7</v>
      </c>
    </row>
    <row r="140" spans="1:91" s="72" customFormat="1" ht="14.25" customHeight="1" x14ac:dyDescent="0.25">
      <c r="A140" s="305"/>
      <c r="B140" s="307"/>
      <c r="C140" s="307"/>
      <c r="D140" s="307"/>
      <c r="E140" s="307"/>
      <c r="F140" s="307"/>
      <c r="G140" s="309"/>
      <c r="H140" s="310"/>
      <c r="I140" s="310"/>
      <c r="J140" s="310"/>
      <c r="K140" s="260">
        <f t="shared" si="7"/>
        <v>0</v>
      </c>
      <c r="L140" s="260">
        <f t="shared" si="8"/>
        <v>0</v>
      </c>
      <c r="M140" s="260">
        <f t="shared" si="9"/>
        <v>0</v>
      </c>
      <c r="N140" s="260"/>
      <c r="O140" s="261" t="str">
        <f>BV139</f>
        <v>nj</v>
      </c>
      <c r="P140" s="262">
        <f>BX139</f>
        <v>0</v>
      </c>
      <c r="Q140" s="260">
        <f>BZ139</f>
        <v>0</v>
      </c>
      <c r="R140" s="262"/>
      <c r="S140" s="260">
        <f>CB139</f>
        <v>0</v>
      </c>
      <c r="T140" s="262"/>
      <c r="U140" s="262"/>
      <c r="V140" s="262"/>
      <c r="W140" s="263"/>
      <c r="X140" s="264"/>
      <c r="Y140" s="265"/>
      <c r="Z140" s="266"/>
      <c r="AA140" s="266"/>
      <c r="AB140" s="266"/>
      <c r="AC140" s="291"/>
      <c r="AD140" s="51"/>
      <c r="AE140" s="284"/>
      <c r="AF140" s="284"/>
      <c r="AG140" s="284"/>
      <c r="AH140" s="284"/>
      <c r="AI140" s="284"/>
      <c r="AJ140" s="291"/>
      <c r="AK140" s="291"/>
      <c r="AL140" s="291"/>
      <c r="AM140" s="283"/>
      <c r="AN140" s="283"/>
      <c r="AO140" s="283"/>
      <c r="AP140" s="283"/>
      <c r="AQ140" s="266" t="str">
        <f>BV139</f>
        <v>nj</v>
      </c>
      <c r="AR140" s="263">
        <f>BX139</f>
        <v>0</v>
      </c>
      <c r="AS140" s="265">
        <f>BZ139</f>
        <v>0</v>
      </c>
      <c r="AT140" s="283"/>
      <c r="AU140" s="265">
        <f>CB139</f>
        <v>0</v>
      </c>
      <c r="AV140" s="283"/>
      <c r="AW140" s="283"/>
      <c r="AX140" s="283"/>
      <c r="AY140" s="263"/>
      <c r="AZ140" s="263"/>
      <c r="BA140" s="266"/>
      <c r="BB140" s="291"/>
      <c r="BC140" s="291"/>
      <c r="BD140" s="291"/>
      <c r="BE140" s="263"/>
      <c r="BF140" s="122"/>
      <c r="BG140" s="284"/>
      <c r="BH140" s="319"/>
      <c r="BI140" s="311"/>
      <c r="BK140" s="322"/>
      <c r="BL140" s="272"/>
      <c r="BM140" s="272"/>
      <c r="BN140" s="272"/>
      <c r="BO140" s="273"/>
      <c r="BP140" s="274"/>
      <c r="BQ140" s="562"/>
      <c r="BR140" s="562"/>
      <c r="BS140" s="562"/>
      <c r="BT140" s="275"/>
      <c r="BU140" s="77"/>
      <c r="BV140" s="77"/>
      <c r="BW140" s="276"/>
      <c r="BX140" s="276"/>
      <c r="BY140" s="53"/>
      <c r="BZ140" s="53"/>
      <c r="CA140" s="53"/>
      <c r="CB140" s="53"/>
      <c r="CC140" s="277"/>
      <c r="CD140" s="277"/>
      <c r="CE140" s="277"/>
      <c r="CF140" s="277"/>
      <c r="CG140" s="277"/>
      <c r="CH140" s="277"/>
      <c r="CI140" s="278"/>
      <c r="CJ140" s="315"/>
      <c r="CK140" s="316"/>
      <c r="CL140" s="316"/>
      <c r="CM140" s="218">
        <f>CM139</f>
        <v>7</v>
      </c>
    </row>
    <row r="141" spans="1:91" s="72" customFormat="1" ht="14.25" customHeight="1" x14ac:dyDescent="0.25">
      <c r="A141" s="305">
        <v>32</v>
      </c>
      <c r="B141" s="306" t="str">
        <f>'Ст.пр.М'!N50</f>
        <v>нн32</v>
      </c>
      <c r="C141" s="306" t="str">
        <f>'Ст.пр.М'!O50</f>
        <v>фис32</v>
      </c>
      <c r="D141" s="306" t="str">
        <f>'Ст.пр.М'!P50</f>
        <v>фамилия32</v>
      </c>
      <c r="E141" s="306" t="str">
        <f>'Ст.пр.М'!Q50</f>
        <v>гр32</v>
      </c>
      <c r="F141" s="306" t="str">
        <f>'Ст.пр.М'!R50</f>
        <v>рз32</v>
      </c>
      <c r="G141" s="306" t="str">
        <f>'Ст.пр.М'!S50</f>
        <v>г32</v>
      </c>
      <c r="H141" s="269" t="str">
        <f>'Ст.пр.М'!T50</f>
        <v>сф32</v>
      </c>
      <c r="I141" s="269" t="str">
        <f>'Ст.пр.М'!U50</f>
        <v>фо32</v>
      </c>
      <c r="J141" s="269" t="str">
        <f>'Ст.пр.М'!V50</f>
        <v>ш32</v>
      </c>
      <c r="K141" s="260">
        <f t="shared" si="7"/>
        <v>0</v>
      </c>
      <c r="L141" s="260">
        <f t="shared" si="8"/>
        <v>0</v>
      </c>
      <c r="M141" s="260">
        <f t="shared" si="9"/>
        <v>0</v>
      </c>
      <c r="N141" s="260">
        <f>BT141</f>
        <v>0</v>
      </c>
      <c r="O141" s="261" t="str">
        <f>BU141</f>
        <v>nj</v>
      </c>
      <c r="P141" s="262">
        <f>BW141</f>
        <v>0</v>
      </c>
      <c r="Q141" s="260">
        <f>BY141</f>
        <v>0</v>
      </c>
      <c r="R141" s="262">
        <f>CC141+CD141</f>
        <v>0</v>
      </c>
      <c r="S141" s="260">
        <f>CA141</f>
        <v>0</v>
      </c>
      <c r="T141" s="262">
        <f>CF141+CG141</f>
        <v>0</v>
      </c>
      <c r="U141" s="262">
        <f>CI141</f>
        <v>0</v>
      </c>
      <c r="V141" s="262">
        <f>BO141</f>
        <v>99</v>
      </c>
      <c r="W141" s="263">
        <f>BP141</f>
        <v>0</v>
      </c>
      <c r="X141" s="264">
        <f>CJ141</f>
        <v>0</v>
      </c>
      <c r="Y141" s="265"/>
      <c r="Z141" s="266"/>
      <c r="AA141" s="266"/>
      <c r="AB141" s="266"/>
      <c r="AC141" s="291"/>
      <c r="AD141" s="51">
        <v>32</v>
      </c>
      <c r="AE141" s="269">
        <f>'Ст.пр.М'!B50</f>
        <v>0</v>
      </c>
      <c r="AF141" s="269">
        <f>'Ст.пр.М'!C50</f>
        <v>0</v>
      </c>
      <c r="AG141" s="269">
        <f>'Ст.пр.М'!D50</f>
        <v>0</v>
      </c>
      <c r="AH141" s="269">
        <f>'Ст.пр.М'!E50</f>
        <v>0</v>
      </c>
      <c r="AI141" s="269">
        <f>'Ст.пр.М'!F50</f>
        <v>0</v>
      </c>
      <c r="AJ141" s="291"/>
      <c r="AK141" s="291"/>
      <c r="AL141" s="291"/>
      <c r="AM141" s="265">
        <f>BQ141</f>
        <v>0</v>
      </c>
      <c r="AN141" s="265">
        <f>BR141</f>
        <v>0</v>
      </c>
      <c r="AO141" s="265">
        <f>BS141</f>
        <v>0</v>
      </c>
      <c r="AP141" s="265">
        <f>BT141</f>
        <v>0</v>
      </c>
      <c r="AQ141" s="266" t="str">
        <f>BU141</f>
        <v>nj</v>
      </c>
      <c r="AR141" s="263">
        <f>BW141</f>
        <v>0</v>
      </c>
      <c r="AS141" s="265">
        <f>BY141</f>
        <v>0</v>
      </c>
      <c r="AT141" s="263">
        <f>CE141</f>
        <v>0</v>
      </c>
      <c r="AU141" s="265">
        <f>CA141</f>
        <v>0</v>
      </c>
      <c r="AV141" s="263">
        <f>CH141</f>
        <v>0</v>
      </c>
      <c r="AW141" s="263">
        <f>CI141</f>
        <v>0</v>
      </c>
      <c r="AX141" s="263">
        <f>BO141</f>
        <v>99</v>
      </c>
      <c r="AY141" s="263">
        <f>BP141</f>
        <v>0</v>
      </c>
      <c r="AZ141" s="263">
        <f>CJ141</f>
        <v>0</v>
      </c>
      <c r="BA141" s="266"/>
      <c r="BB141" s="291"/>
      <c r="BC141" s="291"/>
      <c r="BD141" s="291"/>
      <c r="BE141" s="263"/>
      <c r="BF141" s="122">
        <v>32</v>
      </c>
      <c r="BG141" s="269" t="str">
        <f>'Ст.пр.М'!N50</f>
        <v>нн32</v>
      </c>
      <c r="BH141" s="269" t="str">
        <f>'Ст.пр.М'!P50</f>
        <v>фамилия32</v>
      </c>
      <c r="BI141" s="269" t="str">
        <f>'Ст.пр.М'!Q50</f>
        <v>гр32</v>
      </c>
      <c r="BJ141" s="269" t="str">
        <f>'Ст.пр.М'!R50</f>
        <v>рз32</v>
      </c>
      <c r="BK141" s="322"/>
      <c r="BL141" s="272"/>
      <c r="BM141" s="272"/>
      <c r="BN141" s="272"/>
      <c r="BO141" s="273">
        <v>99</v>
      </c>
      <c r="BP141" s="274">
        <f>INT((IF(48-(32*BO141/$U$10)&lt;0,0,(IF(48-(32*BO141/$U$10)&lt;=20,48-(32*BO141/$U$10),20))))*100)/100</f>
        <v>0</v>
      </c>
      <c r="BQ141" s="563"/>
      <c r="BR141" s="563"/>
      <c r="BS141" s="563"/>
      <c r="BT141" s="275">
        <f xml:space="preserve"> IF(SUM(BQ141:BS141)&lt;SUM(BQ142:BS142),0.3,(SUM(BQ141:BS141)-SUM(BQ142:BS142)))</f>
        <v>0</v>
      </c>
      <c r="BU141" s="77" t="s">
        <v>4</v>
      </c>
      <c r="BV141" s="77" t="s">
        <v>4</v>
      </c>
      <c r="BW141" s="276">
        <f>IF(TYPE(FIND("P",BU141))=16,VLOOKUP(BU141:BU141,KT!A:C,3,FALSE),VLOOKUP(BU141:BU141,KT!H:J,3,FALSE))</f>
        <v>0</v>
      </c>
      <c r="BX141" s="276">
        <f>IF(TYPE(FIND("P",BV141))=16,VLOOKUP(BV141:BV141,KT!A:C,3,FALSE),VLOOKUP(BV141:BV141,KT!H:J,3,FALSE))</f>
        <v>0</v>
      </c>
      <c r="BY141" s="563"/>
      <c r="BZ141" s="563"/>
      <c r="CA141" s="563"/>
      <c r="CB141" s="563"/>
      <c r="CC141" s="277">
        <f>INT((IF((BY141*BW141)&gt;10,10,(BY141*BW141)))*100)/100</f>
        <v>0</v>
      </c>
      <c r="CD141" s="277">
        <f>INT((IF((BZ141*BX141)&gt;10,10,(BZ141*BX141)))*100)/100</f>
        <v>0</v>
      </c>
      <c r="CE141" s="277">
        <f>INT((CC141+CD141)*100)/100</f>
        <v>0</v>
      </c>
      <c r="CF141" s="277">
        <f>INT((IF((BW141*CA141)&gt;10,10,(BW141*CA141)))*100)/100</f>
        <v>0</v>
      </c>
      <c r="CG141" s="277">
        <f>INT((IF((BX141*CB141)&gt;10,10,(BX141*CB141)))*100)/100</f>
        <v>0</v>
      </c>
      <c r="CH141" s="277">
        <f>INT((CF141+CG141)*100)/100</f>
        <v>0</v>
      </c>
      <c r="CI141" s="278">
        <f>INT((CE141+CH141)/2*100)/100</f>
        <v>0</v>
      </c>
      <c r="CJ141" s="279">
        <f>SUM(BP141+BT141+CI141)</f>
        <v>0</v>
      </c>
      <c r="CK141" s="316"/>
      <c r="CL141" s="316"/>
      <c r="CM141" s="218">
        <f>RANK(CJ141,$CJ$79:$CJ$197)</f>
        <v>7</v>
      </c>
    </row>
    <row r="142" spans="1:91" s="72" customFormat="1" ht="14.25" customHeight="1" x14ac:dyDescent="0.25">
      <c r="A142" s="305"/>
      <c r="B142" s="307"/>
      <c r="C142" s="307"/>
      <c r="D142" s="307"/>
      <c r="E142" s="307"/>
      <c r="F142" s="307"/>
      <c r="G142" s="309"/>
      <c r="H142" s="310"/>
      <c r="I142" s="310"/>
      <c r="J142" s="310"/>
      <c r="K142" s="260">
        <f t="shared" si="7"/>
        <v>0</v>
      </c>
      <c r="L142" s="260">
        <f t="shared" si="8"/>
        <v>0</v>
      </c>
      <c r="M142" s="260">
        <f t="shared" si="9"/>
        <v>0</v>
      </c>
      <c r="N142" s="260"/>
      <c r="O142" s="261" t="str">
        <f>BV141</f>
        <v>nj</v>
      </c>
      <c r="P142" s="262">
        <f>BX141</f>
        <v>0</v>
      </c>
      <c r="Q142" s="260">
        <f>BZ141</f>
        <v>0</v>
      </c>
      <c r="R142" s="262"/>
      <c r="S142" s="260">
        <f>CB141</f>
        <v>0</v>
      </c>
      <c r="T142" s="262"/>
      <c r="U142" s="262"/>
      <c r="V142" s="262"/>
      <c r="W142" s="263"/>
      <c r="X142" s="264"/>
      <c r="Y142" s="265"/>
      <c r="Z142" s="266"/>
      <c r="AA142" s="266"/>
      <c r="AB142" s="266"/>
      <c r="AC142" s="291"/>
      <c r="AD142" s="51"/>
      <c r="AE142" s="284"/>
      <c r="AF142" s="284"/>
      <c r="AG142" s="284"/>
      <c r="AH142" s="284"/>
      <c r="AI142" s="284"/>
      <c r="AJ142" s="291"/>
      <c r="AK142" s="291"/>
      <c r="AL142" s="291"/>
      <c r="AM142" s="283"/>
      <c r="AN142" s="283"/>
      <c r="AO142" s="283"/>
      <c r="AP142" s="283"/>
      <c r="AQ142" s="266" t="str">
        <f>BV141</f>
        <v>nj</v>
      </c>
      <c r="AR142" s="263">
        <f>BX141</f>
        <v>0</v>
      </c>
      <c r="AS142" s="265">
        <f>BZ141</f>
        <v>0</v>
      </c>
      <c r="AT142" s="283"/>
      <c r="AU142" s="265">
        <f>CB141</f>
        <v>0</v>
      </c>
      <c r="AV142" s="283"/>
      <c r="AW142" s="283"/>
      <c r="AX142" s="283"/>
      <c r="AY142" s="263"/>
      <c r="AZ142" s="263"/>
      <c r="BA142" s="266"/>
      <c r="BB142" s="291"/>
      <c r="BC142" s="291"/>
      <c r="BD142" s="291"/>
      <c r="BE142" s="263"/>
      <c r="BF142" s="122"/>
      <c r="BG142" s="284"/>
      <c r="BH142" s="319"/>
      <c r="BI142" s="311"/>
      <c r="BK142" s="322"/>
      <c r="BL142" s="272"/>
      <c r="BM142" s="272"/>
      <c r="BN142" s="272"/>
      <c r="BO142" s="273"/>
      <c r="BP142" s="274"/>
      <c r="BQ142" s="563"/>
      <c r="BR142" s="563"/>
      <c r="BS142" s="563"/>
      <c r="BT142" s="275"/>
      <c r="BU142" s="77"/>
      <c r="BV142" s="77"/>
      <c r="BW142" s="276"/>
      <c r="BX142" s="276"/>
      <c r="BY142" s="53"/>
      <c r="BZ142" s="53"/>
      <c r="CA142" s="53"/>
      <c r="CB142" s="53"/>
      <c r="CC142" s="277"/>
      <c r="CD142" s="277"/>
      <c r="CE142" s="277"/>
      <c r="CF142" s="277"/>
      <c r="CG142" s="277"/>
      <c r="CH142" s="277"/>
      <c r="CI142" s="278"/>
      <c r="CJ142" s="315"/>
      <c r="CK142" s="316"/>
      <c r="CL142" s="316"/>
      <c r="CM142" s="218">
        <f>CM141</f>
        <v>7</v>
      </c>
    </row>
    <row r="143" spans="1:91" s="72" customFormat="1" ht="14.25" customHeight="1" x14ac:dyDescent="0.25">
      <c r="A143" s="305">
        <v>33</v>
      </c>
      <c r="B143" s="306" t="str">
        <f>'Ст.пр.М'!N51</f>
        <v>нн33</v>
      </c>
      <c r="C143" s="306" t="str">
        <f>'Ст.пр.М'!O51</f>
        <v>фис33</v>
      </c>
      <c r="D143" s="306" t="str">
        <f>'Ст.пр.М'!P51</f>
        <v>фамилия33</v>
      </c>
      <c r="E143" s="306" t="str">
        <f>'Ст.пр.М'!Q51</f>
        <v>гр33</v>
      </c>
      <c r="F143" s="306" t="str">
        <f>'Ст.пр.М'!R51</f>
        <v>рз33</v>
      </c>
      <c r="G143" s="306" t="str">
        <f>'Ст.пр.М'!S51</f>
        <v>г33</v>
      </c>
      <c r="H143" s="269" t="str">
        <f>'Ст.пр.М'!T51</f>
        <v>сф33</v>
      </c>
      <c r="I143" s="269" t="str">
        <f>'Ст.пр.М'!U51</f>
        <v>фо33</v>
      </c>
      <c r="J143" s="269" t="str">
        <f>'Ст.пр.М'!V51</f>
        <v>ш33</v>
      </c>
      <c r="K143" s="260">
        <f t="shared" si="7"/>
        <v>0</v>
      </c>
      <c r="L143" s="260">
        <f t="shared" si="8"/>
        <v>0</v>
      </c>
      <c r="M143" s="260">
        <f t="shared" si="9"/>
        <v>0</v>
      </c>
      <c r="N143" s="260">
        <f>BT143</f>
        <v>0</v>
      </c>
      <c r="O143" s="261" t="str">
        <f>BU143</f>
        <v>nj</v>
      </c>
      <c r="P143" s="262">
        <f>BW143</f>
        <v>0</v>
      </c>
      <c r="Q143" s="260">
        <f>BY143</f>
        <v>0</v>
      </c>
      <c r="R143" s="262">
        <f>CC143+CD143</f>
        <v>0</v>
      </c>
      <c r="S143" s="260">
        <f>CA143</f>
        <v>0</v>
      </c>
      <c r="T143" s="262">
        <f>CF143+CG143</f>
        <v>0</v>
      </c>
      <c r="U143" s="262">
        <f>CI143</f>
        <v>0</v>
      </c>
      <c r="V143" s="262">
        <f>BO143</f>
        <v>99</v>
      </c>
      <c r="W143" s="263">
        <f>BP143</f>
        <v>0</v>
      </c>
      <c r="X143" s="264">
        <f>CJ143</f>
        <v>0</v>
      </c>
      <c r="Y143" s="265"/>
      <c r="Z143" s="266"/>
      <c r="AA143" s="266"/>
      <c r="AB143" s="266"/>
      <c r="AC143" s="291"/>
      <c r="AD143" s="51">
        <v>33</v>
      </c>
      <c r="AE143" s="269">
        <f>'Ст.пр.М'!B51</f>
        <v>0</v>
      </c>
      <c r="AF143" s="269">
        <f>'Ст.пр.М'!C51</f>
        <v>0</v>
      </c>
      <c r="AG143" s="269">
        <f>'Ст.пр.М'!D51</f>
        <v>0</v>
      </c>
      <c r="AH143" s="269">
        <f>'Ст.пр.М'!E51</f>
        <v>0</v>
      </c>
      <c r="AI143" s="269">
        <f>'Ст.пр.М'!F51</f>
        <v>0</v>
      </c>
      <c r="AJ143" s="291"/>
      <c r="AK143" s="291"/>
      <c r="AL143" s="291"/>
      <c r="AM143" s="265">
        <f>BQ143</f>
        <v>0</v>
      </c>
      <c r="AN143" s="265">
        <f>BR143</f>
        <v>0</v>
      </c>
      <c r="AO143" s="265">
        <f>BS143</f>
        <v>0</v>
      </c>
      <c r="AP143" s="265">
        <f>BT143</f>
        <v>0</v>
      </c>
      <c r="AQ143" s="266" t="str">
        <f>BU143</f>
        <v>nj</v>
      </c>
      <c r="AR143" s="263">
        <f>BW143</f>
        <v>0</v>
      </c>
      <c r="AS143" s="265">
        <f>BY143</f>
        <v>0</v>
      </c>
      <c r="AT143" s="263">
        <f>CE143</f>
        <v>0</v>
      </c>
      <c r="AU143" s="265">
        <f>CA143</f>
        <v>0</v>
      </c>
      <c r="AV143" s="263">
        <f>CH143</f>
        <v>0</v>
      </c>
      <c r="AW143" s="263">
        <f>CI143</f>
        <v>0</v>
      </c>
      <c r="AX143" s="263">
        <f>BO143</f>
        <v>99</v>
      </c>
      <c r="AY143" s="263">
        <f>BP143</f>
        <v>0</v>
      </c>
      <c r="AZ143" s="263">
        <f>CJ143</f>
        <v>0</v>
      </c>
      <c r="BA143" s="266"/>
      <c r="BB143" s="291"/>
      <c r="BC143" s="291"/>
      <c r="BD143" s="291"/>
      <c r="BE143" s="263"/>
      <c r="BF143" s="122">
        <v>33</v>
      </c>
      <c r="BG143" s="269" t="str">
        <f>'Ст.пр.М'!N51</f>
        <v>нн33</v>
      </c>
      <c r="BH143" s="269" t="str">
        <f>'Ст.пр.М'!P51</f>
        <v>фамилия33</v>
      </c>
      <c r="BI143" s="269" t="str">
        <f>'Ст.пр.М'!Q51</f>
        <v>гр33</v>
      </c>
      <c r="BJ143" s="269" t="str">
        <f>'Ст.пр.М'!R51</f>
        <v>рз33</v>
      </c>
      <c r="BK143" s="322"/>
      <c r="BL143" s="272"/>
      <c r="BM143" s="272"/>
      <c r="BN143" s="272"/>
      <c r="BO143" s="273">
        <v>99</v>
      </c>
      <c r="BP143" s="274">
        <f>INT((IF(48-(32*BO143/$U$10)&lt;0,0,(IF(48-(32*BO143/$U$10)&lt;=20,48-(32*BO143/$U$10),20))))*100)/100</f>
        <v>0</v>
      </c>
      <c r="BQ143" s="562"/>
      <c r="BR143" s="562"/>
      <c r="BS143" s="562"/>
      <c r="BT143" s="275">
        <f xml:space="preserve"> IF(SUM(BQ143:BS143)&lt;SUM(BQ144:BS144),0.3,(SUM(BQ143:BS143)-SUM(BQ144:BS144)))</f>
        <v>0</v>
      </c>
      <c r="BU143" s="77" t="s">
        <v>4</v>
      </c>
      <c r="BV143" s="77" t="s">
        <v>4</v>
      </c>
      <c r="BW143" s="276">
        <f>IF(TYPE(FIND("P",BU143))=16,VLOOKUP(BU143:BU143,KT!A:C,3,FALSE),VLOOKUP(BU143:BU143,KT!H:J,3,FALSE))</f>
        <v>0</v>
      </c>
      <c r="BX143" s="276">
        <f>IF(TYPE(FIND("P",BV143))=16,VLOOKUP(BV143:BV143,KT!A:C,3,FALSE),VLOOKUP(BV143:BV143,KT!H:J,3,FALSE))</f>
        <v>0</v>
      </c>
      <c r="BY143" s="562"/>
      <c r="BZ143" s="562"/>
      <c r="CA143" s="562"/>
      <c r="CB143" s="562"/>
      <c r="CC143" s="277">
        <f>INT((IF((BY143*BW143)&gt;10,10,(BY143*BW143)))*100)/100</f>
        <v>0</v>
      </c>
      <c r="CD143" s="277">
        <f>INT((IF((BZ143*BX143)&gt;10,10,(BZ143*BX143)))*100)/100</f>
        <v>0</v>
      </c>
      <c r="CE143" s="277">
        <f>INT((CC143+CD143)*100)/100</f>
        <v>0</v>
      </c>
      <c r="CF143" s="277">
        <f>INT((IF((BW143*CA143)&gt;10,10,(BW143*CA143)))*100)/100</f>
        <v>0</v>
      </c>
      <c r="CG143" s="277">
        <f>INT((IF((BX143*CB143)&gt;10,10,(BX143*CB143)))*100)/100</f>
        <v>0</v>
      </c>
      <c r="CH143" s="277">
        <f>INT((CF143+CG143)*100)/100</f>
        <v>0</v>
      </c>
      <c r="CI143" s="278">
        <f>INT((CE143+CH143)/2*100)/100</f>
        <v>0</v>
      </c>
      <c r="CJ143" s="279">
        <f>SUM(BP143+BT143+CI143)</f>
        <v>0</v>
      </c>
      <c r="CK143" s="316"/>
      <c r="CL143" s="316"/>
      <c r="CM143" s="218">
        <f>RANK(CJ143,$CJ$79:$CJ$197)</f>
        <v>7</v>
      </c>
    </row>
    <row r="144" spans="1:91" s="72" customFormat="1" ht="14.25" customHeight="1" x14ac:dyDescent="0.25">
      <c r="A144" s="305"/>
      <c r="B144" s="307"/>
      <c r="C144" s="307"/>
      <c r="D144" s="307"/>
      <c r="E144" s="307"/>
      <c r="F144" s="307"/>
      <c r="G144" s="309"/>
      <c r="H144" s="310"/>
      <c r="I144" s="310"/>
      <c r="J144" s="310"/>
      <c r="K144" s="260">
        <f t="shared" ref="K144:K198" si="10">BQ144</f>
        <v>0</v>
      </c>
      <c r="L144" s="260">
        <f t="shared" ref="L144:L198" si="11">BR144</f>
        <v>0</v>
      </c>
      <c r="M144" s="260">
        <f t="shared" ref="M144:M198" si="12">BS144</f>
        <v>0</v>
      </c>
      <c r="N144" s="260"/>
      <c r="O144" s="261" t="str">
        <f>BV143</f>
        <v>nj</v>
      </c>
      <c r="P144" s="262">
        <f>BX143</f>
        <v>0</v>
      </c>
      <c r="Q144" s="260">
        <f>BZ143</f>
        <v>0</v>
      </c>
      <c r="R144" s="262"/>
      <c r="S144" s="260">
        <f>CB143</f>
        <v>0</v>
      </c>
      <c r="T144" s="262"/>
      <c r="U144" s="262"/>
      <c r="V144" s="262"/>
      <c r="W144" s="263"/>
      <c r="X144" s="264"/>
      <c r="Y144" s="265"/>
      <c r="Z144" s="266"/>
      <c r="AA144" s="266"/>
      <c r="AB144" s="266"/>
      <c r="AC144" s="291"/>
      <c r="AD144" s="51"/>
      <c r="AE144" s="284"/>
      <c r="AF144" s="284"/>
      <c r="AG144" s="284"/>
      <c r="AH144" s="284"/>
      <c r="AI144" s="284"/>
      <c r="AJ144" s="291"/>
      <c r="AK144" s="291"/>
      <c r="AL144" s="291"/>
      <c r="AM144" s="283"/>
      <c r="AN144" s="283"/>
      <c r="AO144" s="283"/>
      <c r="AP144" s="283"/>
      <c r="AQ144" s="266" t="str">
        <f>BV143</f>
        <v>nj</v>
      </c>
      <c r="AR144" s="263">
        <f>BX143</f>
        <v>0</v>
      </c>
      <c r="AS144" s="265">
        <f>BZ143</f>
        <v>0</v>
      </c>
      <c r="AT144" s="283"/>
      <c r="AU144" s="265">
        <f>CB143</f>
        <v>0</v>
      </c>
      <c r="AV144" s="283"/>
      <c r="AW144" s="283"/>
      <c r="AX144" s="283"/>
      <c r="AY144" s="263"/>
      <c r="AZ144" s="263"/>
      <c r="BA144" s="266"/>
      <c r="BB144" s="291"/>
      <c r="BC144" s="291"/>
      <c r="BD144" s="291"/>
      <c r="BE144" s="263"/>
      <c r="BF144" s="122"/>
      <c r="BG144" s="284"/>
      <c r="BH144" s="319"/>
      <c r="BI144" s="311"/>
      <c r="BK144" s="322"/>
      <c r="BL144" s="272"/>
      <c r="BM144" s="272"/>
      <c r="BN144" s="272"/>
      <c r="BO144" s="273"/>
      <c r="BP144" s="274"/>
      <c r="BQ144" s="562"/>
      <c r="BR144" s="562"/>
      <c r="BS144" s="562"/>
      <c r="BT144" s="275"/>
      <c r="BU144" s="77"/>
      <c r="BV144" s="77"/>
      <c r="BW144" s="276"/>
      <c r="BX144" s="276"/>
      <c r="BY144" s="53"/>
      <c r="BZ144" s="53"/>
      <c r="CA144" s="53"/>
      <c r="CB144" s="53"/>
      <c r="CC144" s="277"/>
      <c r="CD144" s="277"/>
      <c r="CE144" s="277"/>
      <c r="CF144" s="277"/>
      <c r="CG144" s="277"/>
      <c r="CH144" s="277"/>
      <c r="CI144" s="278"/>
      <c r="CJ144" s="315"/>
      <c r="CK144" s="316"/>
      <c r="CL144" s="316"/>
      <c r="CM144" s="218">
        <f>CM143</f>
        <v>7</v>
      </c>
    </row>
    <row r="145" spans="1:91" s="72" customFormat="1" ht="14.25" customHeight="1" x14ac:dyDescent="0.25">
      <c r="A145" s="305">
        <v>34</v>
      </c>
      <c r="B145" s="306" t="str">
        <f>'Ст.пр.М'!N52</f>
        <v>нн34</v>
      </c>
      <c r="C145" s="306" t="str">
        <f>'Ст.пр.М'!O52</f>
        <v>фис34</v>
      </c>
      <c r="D145" s="306" t="str">
        <f>'Ст.пр.М'!P52</f>
        <v>фамилия34</v>
      </c>
      <c r="E145" s="306" t="str">
        <f>'Ст.пр.М'!Q52</f>
        <v>гр34</v>
      </c>
      <c r="F145" s="306" t="str">
        <f>'Ст.пр.М'!R52</f>
        <v>рз34</v>
      </c>
      <c r="G145" s="306" t="str">
        <f>'Ст.пр.М'!S52</f>
        <v>г34</v>
      </c>
      <c r="H145" s="269" t="str">
        <f>'Ст.пр.М'!T52</f>
        <v>сф34</v>
      </c>
      <c r="I145" s="269" t="str">
        <f>'Ст.пр.М'!U52</f>
        <v>фо34</v>
      </c>
      <c r="J145" s="269" t="str">
        <f>'Ст.пр.М'!V52</f>
        <v>ш34</v>
      </c>
      <c r="K145" s="260">
        <f t="shared" si="10"/>
        <v>0</v>
      </c>
      <c r="L145" s="260">
        <f t="shared" si="11"/>
        <v>0</v>
      </c>
      <c r="M145" s="260">
        <f t="shared" si="12"/>
        <v>0</v>
      </c>
      <c r="N145" s="260">
        <f>BT145</f>
        <v>0</v>
      </c>
      <c r="O145" s="261" t="str">
        <f>BU145</f>
        <v>nj</v>
      </c>
      <c r="P145" s="262">
        <f>BW145</f>
        <v>0</v>
      </c>
      <c r="Q145" s="260">
        <f>BY145</f>
        <v>0</v>
      </c>
      <c r="R145" s="262">
        <f>CC145+CD145</f>
        <v>0</v>
      </c>
      <c r="S145" s="260">
        <f>CA145</f>
        <v>0</v>
      </c>
      <c r="T145" s="262">
        <f>CF145+CG145</f>
        <v>0</v>
      </c>
      <c r="U145" s="262">
        <f>CI145</f>
        <v>0</v>
      </c>
      <c r="V145" s="262">
        <f>BO145</f>
        <v>99</v>
      </c>
      <c r="W145" s="263">
        <f>BP145</f>
        <v>0</v>
      </c>
      <c r="X145" s="264">
        <f>CJ145</f>
        <v>0</v>
      </c>
      <c r="Y145" s="265"/>
      <c r="Z145" s="266"/>
      <c r="AA145" s="266"/>
      <c r="AB145" s="266"/>
      <c r="AC145" s="291"/>
      <c r="AD145" s="51">
        <v>34</v>
      </c>
      <c r="AE145" s="269">
        <f>'Ст.пр.М'!B52</f>
        <v>0</v>
      </c>
      <c r="AF145" s="269">
        <f>'Ст.пр.М'!C52</f>
        <v>0</v>
      </c>
      <c r="AG145" s="269">
        <f>'Ст.пр.М'!D52</f>
        <v>0</v>
      </c>
      <c r="AH145" s="269">
        <f>'Ст.пр.М'!E52</f>
        <v>0</v>
      </c>
      <c r="AI145" s="269">
        <f>'Ст.пр.М'!F52</f>
        <v>0</v>
      </c>
      <c r="AJ145" s="291"/>
      <c r="AK145" s="291"/>
      <c r="AL145" s="291"/>
      <c r="AM145" s="265">
        <f>BQ145</f>
        <v>0</v>
      </c>
      <c r="AN145" s="265">
        <f>BR145</f>
        <v>0</v>
      </c>
      <c r="AO145" s="265">
        <f>BS145</f>
        <v>0</v>
      </c>
      <c r="AP145" s="265">
        <f>BT145</f>
        <v>0</v>
      </c>
      <c r="AQ145" s="266" t="str">
        <f>BU145</f>
        <v>nj</v>
      </c>
      <c r="AR145" s="263">
        <f>BW145</f>
        <v>0</v>
      </c>
      <c r="AS145" s="265">
        <f>BY145</f>
        <v>0</v>
      </c>
      <c r="AT145" s="263">
        <f>CE145</f>
        <v>0</v>
      </c>
      <c r="AU145" s="265">
        <f>CA145</f>
        <v>0</v>
      </c>
      <c r="AV145" s="263">
        <f>CH145</f>
        <v>0</v>
      </c>
      <c r="AW145" s="263">
        <f>CI145</f>
        <v>0</v>
      </c>
      <c r="AX145" s="263">
        <f>BO145</f>
        <v>99</v>
      </c>
      <c r="AY145" s="263">
        <f>BP145</f>
        <v>0</v>
      </c>
      <c r="AZ145" s="263">
        <f>CJ145</f>
        <v>0</v>
      </c>
      <c r="BA145" s="266"/>
      <c r="BB145" s="291"/>
      <c r="BC145" s="291"/>
      <c r="BD145" s="291"/>
      <c r="BE145" s="263"/>
      <c r="BF145" s="122">
        <v>34</v>
      </c>
      <c r="BG145" s="269" t="str">
        <f>'Ст.пр.М'!N52</f>
        <v>нн34</v>
      </c>
      <c r="BH145" s="269" t="str">
        <f>'Ст.пр.М'!P52</f>
        <v>фамилия34</v>
      </c>
      <c r="BI145" s="269" t="str">
        <f>'Ст.пр.М'!Q52</f>
        <v>гр34</v>
      </c>
      <c r="BJ145" s="269" t="str">
        <f>'Ст.пр.М'!R52</f>
        <v>рз34</v>
      </c>
      <c r="BK145" s="322"/>
      <c r="BL145" s="272"/>
      <c r="BM145" s="272"/>
      <c r="BN145" s="272"/>
      <c r="BO145" s="273">
        <v>99</v>
      </c>
      <c r="BP145" s="274">
        <f>INT((IF(48-(32*BO145/$U$10)&lt;0,0,(IF(48-(32*BO145/$U$10)&lt;=20,48-(32*BO145/$U$10),20))))*100)/100</f>
        <v>0</v>
      </c>
      <c r="BQ145" s="563"/>
      <c r="BR145" s="563"/>
      <c r="BS145" s="563"/>
      <c r="BT145" s="275">
        <f t="shared" ref="BT145:BT197" si="13" xml:space="preserve"> IF(SUM(BQ145:BS145)&lt;SUM(BQ146:BS146),0.3,(SUM(BQ145:BS145)-SUM(BQ146:BS146)))</f>
        <v>0</v>
      </c>
      <c r="BU145" s="77" t="s">
        <v>4</v>
      </c>
      <c r="BV145" s="77" t="s">
        <v>4</v>
      </c>
      <c r="BW145" s="276">
        <f>IF(TYPE(FIND("P",BU145))=16,VLOOKUP(BU145:BU145,KT!A:C,3,FALSE),VLOOKUP(BU145:BU145,KT!H:J,3,FALSE))</f>
        <v>0</v>
      </c>
      <c r="BX145" s="276">
        <f>IF(TYPE(FIND("P",BV145))=16,VLOOKUP(BV145:BV145,KT!A:C,3,FALSE),VLOOKUP(BV145:BV145,KT!H:J,3,FALSE))</f>
        <v>0</v>
      </c>
      <c r="BY145" s="563"/>
      <c r="BZ145" s="563"/>
      <c r="CA145" s="563"/>
      <c r="CB145" s="563"/>
      <c r="CC145" s="277">
        <f>INT((IF((BY145*BW145)&gt;10,10,(BY145*BW145)))*100)/100</f>
        <v>0</v>
      </c>
      <c r="CD145" s="277">
        <f>INT((IF((BZ145*BX145)&gt;10,10,(BZ145*BX145)))*100)/100</f>
        <v>0</v>
      </c>
      <c r="CE145" s="277">
        <f>INT((CC145+CD145)*100)/100</f>
        <v>0</v>
      </c>
      <c r="CF145" s="277">
        <f>INT((IF((BW145*CA145)&gt;10,10,(BW145*CA145)))*100)/100</f>
        <v>0</v>
      </c>
      <c r="CG145" s="277">
        <f>INT((IF((BX145*CB145)&gt;10,10,(BX145*CB145)))*100)/100</f>
        <v>0</v>
      </c>
      <c r="CH145" s="277">
        <f>INT((CF145+CG145)*100)/100</f>
        <v>0</v>
      </c>
      <c r="CI145" s="278">
        <f>INT((CE145+CH145)/2*100)/100</f>
        <v>0</v>
      </c>
      <c r="CJ145" s="279">
        <f>SUM(BP145+BT145+CI145)</f>
        <v>0</v>
      </c>
      <c r="CK145" s="316"/>
      <c r="CL145" s="316"/>
      <c r="CM145" s="218">
        <f>RANK(CJ145,$CJ$79:$CJ$197)</f>
        <v>7</v>
      </c>
    </row>
    <row r="146" spans="1:91" s="72" customFormat="1" ht="14.25" customHeight="1" x14ac:dyDescent="0.25">
      <c r="A146" s="305"/>
      <c r="B146" s="307"/>
      <c r="C146" s="307"/>
      <c r="D146" s="307"/>
      <c r="E146" s="307"/>
      <c r="F146" s="307"/>
      <c r="G146" s="309"/>
      <c r="H146" s="310"/>
      <c r="I146" s="310"/>
      <c r="J146" s="310"/>
      <c r="K146" s="260">
        <f t="shared" si="10"/>
        <v>0</v>
      </c>
      <c r="L146" s="260">
        <f t="shared" si="11"/>
        <v>0</v>
      </c>
      <c r="M146" s="260">
        <f t="shared" si="12"/>
        <v>0</v>
      </c>
      <c r="N146" s="260"/>
      <c r="O146" s="261" t="str">
        <f>BV145</f>
        <v>nj</v>
      </c>
      <c r="P146" s="262">
        <f>BX145</f>
        <v>0</v>
      </c>
      <c r="Q146" s="260">
        <f>BZ145</f>
        <v>0</v>
      </c>
      <c r="R146" s="262"/>
      <c r="S146" s="260">
        <f>CB145</f>
        <v>0</v>
      </c>
      <c r="T146" s="262"/>
      <c r="U146" s="262"/>
      <c r="V146" s="262"/>
      <c r="W146" s="263"/>
      <c r="X146" s="264"/>
      <c r="Y146" s="265"/>
      <c r="Z146" s="266"/>
      <c r="AA146" s="266"/>
      <c r="AB146" s="266"/>
      <c r="AC146" s="291"/>
      <c r="AD146" s="51"/>
      <c r="AE146" s="284"/>
      <c r="AF146" s="284"/>
      <c r="AG146" s="284"/>
      <c r="AH146" s="284"/>
      <c r="AI146" s="284"/>
      <c r="AJ146" s="291"/>
      <c r="AK146" s="291"/>
      <c r="AL146" s="291"/>
      <c r="AM146" s="283"/>
      <c r="AN146" s="283"/>
      <c r="AO146" s="283"/>
      <c r="AP146" s="283"/>
      <c r="AQ146" s="266" t="str">
        <f>BV145</f>
        <v>nj</v>
      </c>
      <c r="AR146" s="263">
        <f>BX145</f>
        <v>0</v>
      </c>
      <c r="AS146" s="265">
        <f>BZ145</f>
        <v>0</v>
      </c>
      <c r="AT146" s="283"/>
      <c r="AU146" s="265">
        <f>CB145</f>
        <v>0</v>
      </c>
      <c r="AV146" s="283"/>
      <c r="AW146" s="283"/>
      <c r="AX146" s="283"/>
      <c r="AY146" s="263"/>
      <c r="AZ146" s="263"/>
      <c r="BA146" s="266"/>
      <c r="BB146" s="291"/>
      <c r="BC146" s="291"/>
      <c r="BD146" s="291"/>
      <c r="BE146" s="263"/>
      <c r="BF146" s="122"/>
      <c r="BG146" s="284"/>
      <c r="BH146" s="319"/>
      <c r="BI146" s="311"/>
      <c r="BK146" s="322"/>
      <c r="BL146" s="272"/>
      <c r="BM146" s="272"/>
      <c r="BN146" s="272"/>
      <c r="BO146" s="273"/>
      <c r="BP146" s="274"/>
      <c r="BQ146" s="563"/>
      <c r="BR146" s="563"/>
      <c r="BS146" s="563"/>
      <c r="BT146" s="275"/>
      <c r="BU146" s="77"/>
      <c r="BV146" s="77"/>
      <c r="BW146" s="276"/>
      <c r="BX146" s="276"/>
      <c r="BY146" s="53"/>
      <c r="BZ146" s="53"/>
      <c r="CA146" s="53"/>
      <c r="CB146" s="53"/>
      <c r="CC146" s="277"/>
      <c r="CD146" s="277"/>
      <c r="CE146" s="277"/>
      <c r="CF146" s="277"/>
      <c r="CG146" s="277"/>
      <c r="CH146" s="277"/>
      <c r="CI146" s="278"/>
      <c r="CJ146" s="315"/>
      <c r="CK146" s="316"/>
      <c r="CL146" s="316"/>
      <c r="CM146" s="218">
        <f>CM145</f>
        <v>7</v>
      </c>
    </row>
    <row r="147" spans="1:91" s="72" customFormat="1" ht="13.5" customHeight="1" x14ac:dyDescent="0.25">
      <c r="A147" s="305">
        <v>35</v>
      </c>
      <c r="B147" s="306" t="str">
        <f>'Ст.пр.М'!N53</f>
        <v>нн35</v>
      </c>
      <c r="C147" s="306" t="str">
        <f>'Ст.пр.М'!O53</f>
        <v>фис35</v>
      </c>
      <c r="D147" s="306" t="str">
        <f>'Ст.пр.М'!P53</f>
        <v>фамилия35</v>
      </c>
      <c r="E147" s="306" t="str">
        <f>'Ст.пр.М'!Q53</f>
        <v>гр35</v>
      </c>
      <c r="F147" s="306" t="str">
        <f>'Ст.пр.М'!R53</f>
        <v>рз35</v>
      </c>
      <c r="G147" s="306" t="str">
        <f>'Ст.пр.М'!S53</f>
        <v>г35</v>
      </c>
      <c r="H147" s="269" t="str">
        <f>'Ст.пр.М'!T53</f>
        <v>сф35</v>
      </c>
      <c r="I147" s="269" t="str">
        <f>'Ст.пр.М'!U53</f>
        <v>фо35</v>
      </c>
      <c r="J147" s="269" t="str">
        <f>'Ст.пр.М'!V53</f>
        <v>ш35</v>
      </c>
      <c r="K147" s="260">
        <f t="shared" si="10"/>
        <v>0</v>
      </c>
      <c r="L147" s="260">
        <f t="shared" si="11"/>
        <v>0</v>
      </c>
      <c r="M147" s="260">
        <f t="shared" si="12"/>
        <v>0</v>
      </c>
      <c r="N147" s="260">
        <f>BT147</f>
        <v>0</v>
      </c>
      <c r="O147" s="261" t="str">
        <f>BU147</f>
        <v>nj</v>
      </c>
      <c r="P147" s="262">
        <f>BW147</f>
        <v>0</v>
      </c>
      <c r="Q147" s="260">
        <f>BY147</f>
        <v>0</v>
      </c>
      <c r="R147" s="262">
        <f>CC147+CD147</f>
        <v>0</v>
      </c>
      <c r="S147" s="260">
        <f>CA147</f>
        <v>0</v>
      </c>
      <c r="T147" s="262">
        <f>CF147+CG147</f>
        <v>0</v>
      </c>
      <c r="U147" s="262">
        <f>CI147</f>
        <v>0</v>
      </c>
      <c r="V147" s="262">
        <f>BO147</f>
        <v>99</v>
      </c>
      <c r="W147" s="263">
        <f>BP147</f>
        <v>0</v>
      </c>
      <c r="X147" s="264">
        <f>CJ147</f>
        <v>0</v>
      </c>
      <c r="Y147" s="265"/>
      <c r="Z147" s="266"/>
      <c r="AA147" s="266"/>
      <c r="AB147" s="266"/>
      <c r="AC147" s="291"/>
      <c r="AD147" s="51">
        <v>35</v>
      </c>
      <c r="AE147" s="269">
        <f>'Ст.пр.М'!B53</f>
        <v>0</v>
      </c>
      <c r="AF147" s="269">
        <f>'Ст.пр.М'!C53</f>
        <v>0</v>
      </c>
      <c r="AG147" s="269">
        <f>'Ст.пр.М'!D53</f>
        <v>0</v>
      </c>
      <c r="AH147" s="269">
        <f>'Ст.пр.М'!E53</f>
        <v>0</v>
      </c>
      <c r="AI147" s="269">
        <f>'Ст.пр.М'!F53</f>
        <v>0</v>
      </c>
      <c r="AJ147" s="291"/>
      <c r="AK147" s="291"/>
      <c r="AL147" s="291"/>
      <c r="AM147" s="265">
        <f>BQ147</f>
        <v>0</v>
      </c>
      <c r="AN147" s="265">
        <f>BR147</f>
        <v>0</v>
      </c>
      <c r="AO147" s="265">
        <f>BS147</f>
        <v>0</v>
      </c>
      <c r="AP147" s="265">
        <f>BT147</f>
        <v>0</v>
      </c>
      <c r="AQ147" s="266" t="str">
        <f>BU147</f>
        <v>nj</v>
      </c>
      <c r="AR147" s="263">
        <f>BW147</f>
        <v>0</v>
      </c>
      <c r="AS147" s="265">
        <f>BY147</f>
        <v>0</v>
      </c>
      <c r="AT147" s="263">
        <f>CE147</f>
        <v>0</v>
      </c>
      <c r="AU147" s="265">
        <f>CA147</f>
        <v>0</v>
      </c>
      <c r="AV147" s="263">
        <f>CH147</f>
        <v>0</v>
      </c>
      <c r="AW147" s="263">
        <f>CI147</f>
        <v>0</v>
      </c>
      <c r="AX147" s="263">
        <f>BO147</f>
        <v>99</v>
      </c>
      <c r="AY147" s="263">
        <f>BP147</f>
        <v>0</v>
      </c>
      <c r="AZ147" s="263">
        <f>CJ147</f>
        <v>0</v>
      </c>
      <c r="BA147" s="266"/>
      <c r="BB147" s="291"/>
      <c r="BC147" s="291"/>
      <c r="BD147" s="291"/>
      <c r="BE147" s="263"/>
      <c r="BF147" s="122">
        <v>35</v>
      </c>
      <c r="BG147" s="269" t="str">
        <f>'Ст.пр.М'!N53</f>
        <v>нн35</v>
      </c>
      <c r="BH147" s="269" t="str">
        <f>'Ст.пр.М'!P53</f>
        <v>фамилия35</v>
      </c>
      <c r="BI147" s="269" t="str">
        <f>'Ст.пр.М'!Q53</f>
        <v>гр35</v>
      </c>
      <c r="BJ147" s="269" t="str">
        <f>'Ст.пр.М'!R53</f>
        <v>рз35</v>
      </c>
      <c r="BK147" s="322"/>
      <c r="BL147" s="272"/>
      <c r="BM147" s="272"/>
      <c r="BN147" s="272"/>
      <c r="BO147" s="273">
        <v>99</v>
      </c>
      <c r="BP147" s="274">
        <f>INT((IF(48-(32*BO147/$U$10)&lt;0,0,(IF(48-(32*BO147/$U$10)&lt;=20,48-(32*BO147/$U$10),20))))*100)/100</f>
        <v>0</v>
      </c>
      <c r="BQ147" s="562"/>
      <c r="BR147" s="562"/>
      <c r="BS147" s="562"/>
      <c r="BT147" s="275">
        <f t="shared" si="13"/>
        <v>0</v>
      </c>
      <c r="BU147" s="77" t="s">
        <v>4</v>
      </c>
      <c r="BV147" s="77" t="s">
        <v>4</v>
      </c>
      <c r="BW147" s="276">
        <f>IF(TYPE(FIND("P",BU147))=16,VLOOKUP(BU147:BU147,KT!A:C,3,FALSE),VLOOKUP(BU147:BU147,KT!H:J,3,FALSE))</f>
        <v>0</v>
      </c>
      <c r="BX147" s="276">
        <f>IF(TYPE(FIND("P",BV147))=16,VLOOKUP(BV147:BV147,KT!A:C,3,FALSE),VLOOKUP(BV147:BV147,KT!H:J,3,FALSE))</f>
        <v>0</v>
      </c>
      <c r="BY147" s="562"/>
      <c r="BZ147" s="562"/>
      <c r="CA147" s="562"/>
      <c r="CB147" s="562"/>
      <c r="CC147" s="277">
        <f>INT((IF((BY147*BW147)&gt;10,10,(BY147*BW147)))*100)/100</f>
        <v>0</v>
      </c>
      <c r="CD147" s="277">
        <f>INT((IF((BZ147*BX147)&gt;10,10,(BZ147*BX147)))*100)/100</f>
        <v>0</v>
      </c>
      <c r="CE147" s="277">
        <f>INT((CC147+CD147)*100)/100</f>
        <v>0</v>
      </c>
      <c r="CF147" s="277">
        <f>INT((IF((BW147*CA147)&gt;10,10,(BW147*CA147)))*100)/100</f>
        <v>0</v>
      </c>
      <c r="CG147" s="277">
        <f>INT((IF((BX147*CB147)&gt;10,10,(BX147*CB147)))*100)/100</f>
        <v>0</v>
      </c>
      <c r="CH147" s="277">
        <f>INT((CF147+CG147)*100)/100</f>
        <v>0</v>
      </c>
      <c r="CI147" s="278">
        <f>INT((CE147+CH147)/2*100)/100</f>
        <v>0</v>
      </c>
      <c r="CJ147" s="279">
        <f>SUM(BP147+BT147+CI147)</f>
        <v>0</v>
      </c>
      <c r="CK147" s="316"/>
      <c r="CL147" s="316"/>
      <c r="CM147" s="218">
        <f>RANK(CJ147,$CJ$79:$CJ$197)</f>
        <v>7</v>
      </c>
    </row>
    <row r="148" spans="1:91" s="72" customFormat="1" ht="14.25" customHeight="1" x14ac:dyDescent="0.25">
      <c r="A148" s="305"/>
      <c r="B148" s="307"/>
      <c r="C148" s="307"/>
      <c r="D148" s="307"/>
      <c r="E148" s="307"/>
      <c r="F148" s="307"/>
      <c r="G148" s="309"/>
      <c r="H148" s="310"/>
      <c r="I148" s="310"/>
      <c r="J148" s="310"/>
      <c r="K148" s="260">
        <f t="shared" si="10"/>
        <v>0</v>
      </c>
      <c r="L148" s="260">
        <f t="shared" si="11"/>
        <v>0</v>
      </c>
      <c r="M148" s="260">
        <f t="shared" si="12"/>
        <v>0</v>
      </c>
      <c r="N148" s="260"/>
      <c r="O148" s="261" t="str">
        <f>BV147</f>
        <v>nj</v>
      </c>
      <c r="P148" s="262">
        <f>BX147</f>
        <v>0</v>
      </c>
      <c r="Q148" s="260">
        <f>BZ147</f>
        <v>0</v>
      </c>
      <c r="R148" s="262"/>
      <c r="S148" s="260">
        <f>CB147</f>
        <v>0</v>
      </c>
      <c r="T148" s="262"/>
      <c r="U148" s="262"/>
      <c r="V148" s="262"/>
      <c r="W148" s="263"/>
      <c r="X148" s="264"/>
      <c r="Y148" s="265"/>
      <c r="Z148" s="266"/>
      <c r="AA148" s="266"/>
      <c r="AB148" s="266"/>
      <c r="AC148" s="291"/>
      <c r="AD148" s="51"/>
      <c r="AE148" s="284"/>
      <c r="AF148" s="284"/>
      <c r="AG148" s="284"/>
      <c r="AH148" s="284"/>
      <c r="AI148" s="284"/>
      <c r="AJ148" s="291"/>
      <c r="AK148" s="291"/>
      <c r="AL148" s="291"/>
      <c r="AM148" s="283"/>
      <c r="AN148" s="283"/>
      <c r="AO148" s="283"/>
      <c r="AP148" s="283"/>
      <c r="AQ148" s="266" t="str">
        <f>BV147</f>
        <v>nj</v>
      </c>
      <c r="AR148" s="263">
        <f>BX147</f>
        <v>0</v>
      </c>
      <c r="AS148" s="265">
        <f>BZ147</f>
        <v>0</v>
      </c>
      <c r="AT148" s="283"/>
      <c r="AU148" s="265">
        <f>CB147</f>
        <v>0</v>
      </c>
      <c r="AV148" s="283"/>
      <c r="AW148" s="283"/>
      <c r="AX148" s="283"/>
      <c r="AY148" s="263"/>
      <c r="AZ148" s="263"/>
      <c r="BA148" s="266"/>
      <c r="BB148" s="291"/>
      <c r="BC148" s="291"/>
      <c r="BD148" s="291"/>
      <c r="BE148" s="263"/>
      <c r="BF148" s="122"/>
      <c r="BG148" s="284"/>
      <c r="BH148" s="319"/>
      <c r="BI148" s="311"/>
      <c r="BK148" s="322"/>
      <c r="BL148" s="272"/>
      <c r="BM148" s="272"/>
      <c r="BN148" s="272"/>
      <c r="BO148" s="273"/>
      <c r="BP148" s="274"/>
      <c r="BQ148" s="562"/>
      <c r="BR148" s="562"/>
      <c r="BS148" s="562"/>
      <c r="BT148" s="275"/>
      <c r="BU148" s="77"/>
      <c r="BV148" s="77"/>
      <c r="BW148" s="276"/>
      <c r="BX148" s="276"/>
      <c r="BY148" s="53"/>
      <c r="BZ148" s="53"/>
      <c r="CA148" s="53"/>
      <c r="CB148" s="53"/>
      <c r="CC148" s="277"/>
      <c r="CD148" s="277"/>
      <c r="CE148" s="277"/>
      <c r="CF148" s="277"/>
      <c r="CG148" s="277"/>
      <c r="CH148" s="277"/>
      <c r="CI148" s="278"/>
      <c r="CJ148" s="315"/>
      <c r="CK148" s="316"/>
      <c r="CL148" s="316"/>
      <c r="CM148" s="218">
        <f>CM147</f>
        <v>7</v>
      </c>
    </row>
    <row r="149" spans="1:91" s="72" customFormat="1" ht="14.25" customHeight="1" x14ac:dyDescent="0.25">
      <c r="A149" s="305">
        <v>36</v>
      </c>
      <c r="B149" s="306" t="str">
        <f>'Ст.пр.М'!N54</f>
        <v>нн36</v>
      </c>
      <c r="C149" s="306" t="str">
        <f>'Ст.пр.М'!O54</f>
        <v>фис36</v>
      </c>
      <c r="D149" s="306" t="str">
        <f>'Ст.пр.М'!P54</f>
        <v>фамилия36</v>
      </c>
      <c r="E149" s="306" t="str">
        <f>'Ст.пр.М'!Q54</f>
        <v>гр36</v>
      </c>
      <c r="F149" s="306" t="str">
        <f>'Ст.пр.М'!R54</f>
        <v>рз36</v>
      </c>
      <c r="G149" s="306" t="str">
        <f>'Ст.пр.М'!S54</f>
        <v>г36</v>
      </c>
      <c r="H149" s="269" t="str">
        <f>'Ст.пр.М'!T54</f>
        <v>сф36</v>
      </c>
      <c r="I149" s="269" t="str">
        <f>'Ст.пр.М'!U54</f>
        <v>фо36</v>
      </c>
      <c r="J149" s="269" t="str">
        <f>'Ст.пр.М'!V54</f>
        <v>ш36</v>
      </c>
      <c r="K149" s="260">
        <f t="shared" si="10"/>
        <v>0</v>
      </c>
      <c r="L149" s="260">
        <f t="shared" si="11"/>
        <v>0</v>
      </c>
      <c r="M149" s="260">
        <f t="shared" si="12"/>
        <v>0</v>
      </c>
      <c r="N149" s="260">
        <f>BT149</f>
        <v>0</v>
      </c>
      <c r="O149" s="261" t="str">
        <f>BU149</f>
        <v>nj</v>
      </c>
      <c r="P149" s="262">
        <f>BW149</f>
        <v>0</v>
      </c>
      <c r="Q149" s="260">
        <f>BY149</f>
        <v>0</v>
      </c>
      <c r="R149" s="262">
        <f>CC149+CD149</f>
        <v>0</v>
      </c>
      <c r="S149" s="260">
        <f>CA149</f>
        <v>0</v>
      </c>
      <c r="T149" s="262">
        <f>CF149+CG149</f>
        <v>0</v>
      </c>
      <c r="U149" s="262">
        <f>CI149</f>
        <v>0</v>
      </c>
      <c r="V149" s="262">
        <f>BO149</f>
        <v>99</v>
      </c>
      <c r="W149" s="263">
        <f>BP149</f>
        <v>0</v>
      </c>
      <c r="X149" s="264">
        <f>CJ149</f>
        <v>0</v>
      </c>
      <c r="Y149" s="265"/>
      <c r="Z149" s="266"/>
      <c r="AA149" s="266"/>
      <c r="AB149" s="266"/>
      <c r="AC149" s="291"/>
      <c r="AD149" s="51">
        <v>36</v>
      </c>
      <c r="AE149" s="269">
        <f>'Ст.пр.М'!B54</f>
        <v>0</v>
      </c>
      <c r="AF149" s="269">
        <f>'Ст.пр.М'!C54</f>
        <v>0</v>
      </c>
      <c r="AG149" s="269">
        <f>'Ст.пр.М'!D54</f>
        <v>0</v>
      </c>
      <c r="AH149" s="269">
        <f>'Ст.пр.М'!E54</f>
        <v>0</v>
      </c>
      <c r="AI149" s="269">
        <f>'Ст.пр.М'!F54</f>
        <v>0</v>
      </c>
      <c r="AJ149" s="291"/>
      <c r="AK149" s="291"/>
      <c r="AL149" s="291"/>
      <c r="AM149" s="265">
        <f>BQ149</f>
        <v>0</v>
      </c>
      <c r="AN149" s="265">
        <f>BR149</f>
        <v>0</v>
      </c>
      <c r="AO149" s="265">
        <f>BS149</f>
        <v>0</v>
      </c>
      <c r="AP149" s="265">
        <f>BT149</f>
        <v>0</v>
      </c>
      <c r="AQ149" s="266" t="str">
        <f>BU149</f>
        <v>nj</v>
      </c>
      <c r="AR149" s="263">
        <f>BW149</f>
        <v>0</v>
      </c>
      <c r="AS149" s="265">
        <f>BY149</f>
        <v>0</v>
      </c>
      <c r="AT149" s="263">
        <f>CE149</f>
        <v>0</v>
      </c>
      <c r="AU149" s="265">
        <f>CA149</f>
        <v>0</v>
      </c>
      <c r="AV149" s="263">
        <f>CH149</f>
        <v>0</v>
      </c>
      <c r="AW149" s="263">
        <f>CI149</f>
        <v>0</v>
      </c>
      <c r="AX149" s="263">
        <f>BO149</f>
        <v>99</v>
      </c>
      <c r="AY149" s="263">
        <f>BP149</f>
        <v>0</v>
      </c>
      <c r="AZ149" s="263">
        <f>CJ149</f>
        <v>0</v>
      </c>
      <c r="BA149" s="266"/>
      <c r="BB149" s="291"/>
      <c r="BC149" s="291"/>
      <c r="BD149" s="291"/>
      <c r="BE149" s="263"/>
      <c r="BF149" s="122">
        <v>36</v>
      </c>
      <c r="BG149" s="269" t="str">
        <f>'Ст.пр.М'!N54</f>
        <v>нн36</v>
      </c>
      <c r="BH149" s="269" t="str">
        <f>'Ст.пр.М'!P54</f>
        <v>фамилия36</v>
      </c>
      <c r="BI149" s="269" t="str">
        <f>'Ст.пр.М'!Q54</f>
        <v>гр36</v>
      </c>
      <c r="BJ149" s="269" t="str">
        <f>'Ст.пр.М'!R54</f>
        <v>рз36</v>
      </c>
      <c r="BK149" s="322"/>
      <c r="BL149" s="272"/>
      <c r="BM149" s="272"/>
      <c r="BN149" s="272"/>
      <c r="BO149" s="273">
        <v>99</v>
      </c>
      <c r="BP149" s="274">
        <f>INT((IF(48-(32*BO149/$U$10)&lt;0,0,(IF(48-(32*BO149/$U$10)&lt;=20,48-(32*BO149/$U$10),20))))*100)/100</f>
        <v>0</v>
      </c>
      <c r="BQ149" s="563"/>
      <c r="BR149" s="563"/>
      <c r="BS149" s="563"/>
      <c r="BT149" s="275">
        <f t="shared" si="13"/>
        <v>0</v>
      </c>
      <c r="BU149" s="77" t="s">
        <v>4</v>
      </c>
      <c r="BV149" s="77" t="s">
        <v>4</v>
      </c>
      <c r="BW149" s="276">
        <f>IF(TYPE(FIND("P",BU149))=16,VLOOKUP(BU149:BU149,KT!A:C,3,FALSE),VLOOKUP(BU149:BU149,KT!H:J,3,FALSE))</f>
        <v>0</v>
      </c>
      <c r="BX149" s="276">
        <f>IF(TYPE(FIND("P",BV149))=16,VLOOKUP(BV149:BV149,KT!A:C,3,FALSE),VLOOKUP(BV149:BV149,KT!H:J,3,FALSE))</f>
        <v>0</v>
      </c>
      <c r="BY149" s="563"/>
      <c r="BZ149" s="563"/>
      <c r="CA149" s="563"/>
      <c r="CB149" s="563"/>
      <c r="CC149" s="277">
        <f>INT((IF((BY149*BW149)&gt;10,10,(BY149*BW149)))*100)/100</f>
        <v>0</v>
      </c>
      <c r="CD149" s="277">
        <f>INT((IF((BZ149*BX149)&gt;10,10,(BZ149*BX149)))*100)/100</f>
        <v>0</v>
      </c>
      <c r="CE149" s="277">
        <f>INT((CC149+CD149)*100)/100</f>
        <v>0</v>
      </c>
      <c r="CF149" s="277">
        <f>INT((IF((BW149*CA149)&gt;10,10,(BW149*CA149)))*100)/100</f>
        <v>0</v>
      </c>
      <c r="CG149" s="277">
        <f>INT((IF((BX149*CB149)&gt;10,10,(BX149*CB149)))*100)/100</f>
        <v>0</v>
      </c>
      <c r="CH149" s="277">
        <f>INT((CF149+CG149)*100)/100</f>
        <v>0</v>
      </c>
      <c r="CI149" s="278">
        <f>INT((CE149+CH149)/2*100)/100</f>
        <v>0</v>
      </c>
      <c r="CJ149" s="279">
        <f>SUM(BP149+BT149+CI149)</f>
        <v>0</v>
      </c>
      <c r="CK149" s="316"/>
      <c r="CL149" s="316"/>
      <c r="CM149" s="218">
        <f>RANK(CJ149,$CJ$79:$CJ$197)</f>
        <v>7</v>
      </c>
    </row>
    <row r="150" spans="1:91" s="72" customFormat="1" ht="14.25" customHeight="1" x14ac:dyDescent="0.25">
      <c r="A150" s="305"/>
      <c r="B150" s="307"/>
      <c r="C150" s="307"/>
      <c r="D150" s="307"/>
      <c r="E150" s="307"/>
      <c r="F150" s="307"/>
      <c r="G150" s="309"/>
      <c r="H150" s="310"/>
      <c r="I150" s="310"/>
      <c r="J150" s="310"/>
      <c r="K150" s="260">
        <f t="shared" si="10"/>
        <v>0</v>
      </c>
      <c r="L150" s="260">
        <f t="shared" si="11"/>
        <v>0</v>
      </c>
      <c r="M150" s="260">
        <f t="shared" si="12"/>
        <v>0</v>
      </c>
      <c r="N150" s="260"/>
      <c r="O150" s="261" t="str">
        <f>BV149</f>
        <v>nj</v>
      </c>
      <c r="P150" s="262">
        <f>BX149</f>
        <v>0</v>
      </c>
      <c r="Q150" s="260">
        <f>BZ149</f>
        <v>0</v>
      </c>
      <c r="R150" s="262"/>
      <c r="S150" s="260">
        <f>CB149</f>
        <v>0</v>
      </c>
      <c r="T150" s="262"/>
      <c r="U150" s="262"/>
      <c r="V150" s="262"/>
      <c r="W150" s="263"/>
      <c r="X150" s="264"/>
      <c r="Y150" s="265"/>
      <c r="Z150" s="266"/>
      <c r="AA150" s="266"/>
      <c r="AB150" s="266"/>
      <c r="AC150" s="291"/>
      <c r="AD150" s="51"/>
      <c r="AE150" s="284"/>
      <c r="AF150" s="284"/>
      <c r="AG150" s="284"/>
      <c r="AH150" s="284"/>
      <c r="AI150" s="284"/>
      <c r="AJ150" s="291"/>
      <c r="AK150" s="291"/>
      <c r="AL150" s="291"/>
      <c r="AM150" s="283"/>
      <c r="AN150" s="283"/>
      <c r="AO150" s="283"/>
      <c r="AP150" s="283"/>
      <c r="AQ150" s="266" t="str">
        <f>BV149</f>
        <v>nj</v>
      </c>
      <c r="AR150" s="263">
        <f>BX149</f>
        <v>0</v>
      </c>
      <c r="AS150" s="265">
        <f>BZ149</f>
        <v>0</v>
      </c>
      <c r="AT150" s="283"/>
      <c r="AU150" s="265">
        <f>CB149</f>
        <v>0</v>
      </c>
      <c r="AV150" s="283"/>
      <c r="AW150" s="283"/>
      <c r="AX150" s="283"/>
      <c r="AY150" s="263"/>
      <c r="AZ150" s="263"/>
      <c r="BA150" s="266"/>
      <c r="BB150" s="291"/>
      <c r="BC150" s="291"/>
      <c r="BD150" s="291"/>
      <c r="BE150" s="263"/>
      <c r="BF150" s="122"/>
      <c r="BG150" s="284"/>
      <c r="BH150" s="319"/>
      <c r="BI150" s="311"/>
      <c r="BK150" s="322"/>
      <c r="BL150" s="272"/>
      <c r="BM150" s="272"/>
      <c r="BN150" s="272"/>
      <c r="BO150" s="273"/>
      <c r="BP150" s="274"/>
      <c r="BQ150" s="563"/>
      <c r="BR150" s="563"/>
      <c r="BS150" s="563"/>
      <c r="BT150" s="275"/>
      <c r="BU150" s="77"/>
      <c r="BV150" s="77"/>
      <c r="BW150" s="276"/>
      <c r="BX150" s="276"/>
      <c r="BY150" s="53"/>
      <c r="BZ150" s="53"/>
      <c r="CA150" s="53"/>
      <c r="CB150" s="53"/>
      <c r="CC150" s="277"/>
      <c r="CD150" s="277"/>
      <c r="CE150" s="277"/>
      <c r="CF150" s="277"/>
      <c r="CG150" s="277"/>
      <c r="CH150" s="277"/>
      <c r="CI150" s="278"/>
      <c r="CJ150" s="315"/>
      <c r="CK150" s="316"/>
      <c r="CL150" s="316"/>
      <c r="CM150" s="218">
        <f>CM149</f>
        <v>7</v>
      </c>
    </row>
    <row r="151" spans="1:91" s="72" customFormat="1" ht="13.5" customHeight="1" x14ac:dyDescent="0.25">
      <c r="A151" s="305">
        <v>37</v>
      </c>
      <c r="B151" s="306" t="str">
        <f>'Ст.пр.М'!N55</f>
        <v>нн37</v>
      </c>
      <c r="C151" s="306" t="str">
        <f>'Ст.пр.М'!O55</f>
        <v>фис37</v>
      </c>
      <c r="D151" s="306" t="str">
        <f>'Ст.пр.М'!P55</f>
        <v>фамилия37</v>
      </c>
      <c r="E151" s="306" t="str">
        <f>'Ст.пр.М'!Q55</f>
        <v>гр37</v>
      </c>
      <c r="F151" s="306" t="str">
        <f>'Ст.пр.М'!R55</f>
        <v>рз37</v>
      </c>
      <c r="G151" s="306" t="str">
        <f>'Ст.пр.М'!S55</f>
        <v>г37</v>
      </c>
      <c r="H151" s="269" t="str">
        <f>'Ст.пр.М'!T55</f>
        <v>сф37</v>
      </c>
      <c r="I151" s="269" t="str">
        <f>'Ст.пр.М'!U55</f>
        <v>фо37</v>
      </c>
      <c r="J151" s="269" t="str">
        <f>'Ст.пр.М'!V55</f>
        <v>ш37</v>
      </c>
      <c r="K151" s="260">
        <f t="shared" si="10"/>
        <v>0</v>
      </c>
      <c r="L151" s="260">
        <f t="shared" si="11"/>
        <v>0</v>
      </c>
      <c r="M151" s="260">
        <f t="shared" si="12"/>
        <v>0</v>
      </c>
      <c r="N151" s="260">
        <f>BT151</f>
        <v>0</v>
      </c>
      <c r="O151" s="261" t="str">
        <f>BU151</f>
        <v>nj</v>
      </c>
      <c r="P151" s="262">
        <f>BW151</f>
        <v>0</v>
      </c>
      <c r="Q151" s="260">
        <f>BY151</f>
        <v>0</v>
      </c>
      <c r="R151" s="262">
        <f>CC151+CD151</f>
        <v>0</v>
      </c>
      <c r="S151" s="260">
        <f>CA151</f>
        <v>0</v>
      </c>
      <c r="T151" s="262">
        <f>CF151+CG151</f>
        <v>0</v>
      </c>
      <c r="U151" s="262">
        <f>CI151</f>
        <v>0</v>
      </c>
      <c r="V151" s="262">
        <f>BO151</f>
        <v>99</v>
      </c>
      <c r="W151" s="263">
        <f>BP151</f>
        <v>0</v>
      </c>
      <c r="X151" s="264">
        <f>CJ151</f>
        <v>0</v>
      </c>
      <c r="Y151" s="265"/>
      <c r="Z151" s="266"/>
      <c r="AA151" s="266"/>
      <c r="AB151" s="266"/>
      <c r="AC151" s="291"/>
      <c r="AD151" s="51">
        <v>37</v>
      </c>
      <c r="AE151" s="269">
        <f>'Ст.пр.М'!B55</f>
        <v>0</v>
      </c>
      <c r="AF151" s="269">
        <f>'Ст.пр.М'!C55</f>
        <v>0</v>
      </c>
      <c r="AG151" s="269">
        <f>'Ст.пр.М'!D55</f>
        <v>0</v>
      </c>
      <c r="AH151" s="269">
        <f>'Ст.пр.М'!E55</f>
        <v>0</v>
      </c>
      <c r="AI151" s="269">
        <f>'Ст.пр.М'!F55</f>
        <v>0</v>
      </c>
      <c r="AJ151" s="291"/>
      <c r="AK151" s="291"/>
      <c r="AL151" s="291"/>
      <c r="AM151" s="265">
        <f>BQ151</f>
        <v>0</v>
      </c>
      <c r="AN151" s="265">
        <f>BR151</f>
        <v>0</v>
      </c>
      <c r="AO151" s="265">
        <f>BS151</f>
        <v>0</v>
      </c>
      <c r="AP151" s="265">
        <f>BT151</f>
        <v>0</v>
      </c>
      <c r="AQ151" s="266" t="str">
        <f>BU151</f>
        <v>nj</v>
      </c>
      <c r="AR151" s="263">
        <f>BW151</f>
        <v>0</v>
      </c>
      <c r="AS151" s="265">
        <f>BY151</f>
        <v>0</v>
      </c>
      <c r="AT151" s="263">
        <f>CE151</f>
        <v>0</v>
      </c>
      <c r="AU151" s="265">
        <f>CA151</f>
        <v>0</v>
      </c>
      <c r="AV151" s="263">
        <f>CH151</f>
        <v>0</v>
      </c>
      <c r="AW151" s="263">
        <f>CI151</f>
        <v>0</v>
      </c>
      <c r="AX151" s="263">
        <f>BO151</f>
        <v>99</v>
      </c>
      <c r="AY151" s="263">
        <f>BP151</f>
        <v>0</v>
      </c>
      <c r="AZ151" s="263">
        <f>CJ151</f>
        <v>0</v>
      </c>
      <c r="BA151" s="266"/>
      <c r="BB151" s="291"/>
      <c r="BC151" s="291"/>
      <c r="BD151" s="291"/>
      <c r="BE151" s="263"/>
      <c r="BF151" s="122">
        <v>37</v>
      </c>
      <c r="BG151" s="269" t="str">
        <f>'Ст.пр.М'!N55</f>
        <v>нн37</v>
      </c>
      <c r="BH151" s="269" t="str">
        <f>'Ст.пр.М'!P55</f>
        <v>фамилия37</v>
      </c>
      <c r="BI151" s="269" t="str">
        <f>'Ст.пр.М'!Q55</f>
        <v>гр37</v>
      </c>
      <c r="BJ151" s="269" t="str">
        <f>'Ст.пр.М'!R55</f>
        <v>рз37</v>
      </c>
      <c r="BK151" s="322"/>
      <c r="BL151" s="272"/>
      <c r="BM151" s="272"/>
      <c r="BN151" s="272"/>
      <c r="BO151" s="273">
        <v>99</v>
      </c>
      <c r="BP151" s="274">
        <f>INT((IF(48-(32*BO151/$U$10)&lt;0,0,(IF(48-(32*BO151/$U$10)&lt;=20,48-(32*BO151/$U$10),20))))*100)/100</f>
        <v>0</v>
      </c>
      <c r="BQ151" s="562"/>
      <c r="BR151" s="562"/>
      <c r="BS151" s="562"/>
      <c r="BT151" s="275">
        <f t="shared" si="13"/>
        <v>0</v>
      </c>
      <c r="BU151" s="77" t="s">
        <v>4</v>
      </c>
      <c r="BV151" s="77" t="s">
        <v>4</v>
      </c>
      <c r="BW151" s="276">
        <f>IF(TYPE(FIND("P",BU151))=16,VLOOKUP(BU151:BU151,KT!A:C,3,FALSE),VLOOKUP(BU151:BU151,KT!H:J,3,FALSE))</f>
        <v>0</v>
      </c>
      <c r="BX151" s="276">
        <f>IF(TYPE(FIND("P",BV151))=16,VLOOKUP(BV151:BV151,KT!A:C,3,FALSE),VLOOKUP(BV151:BV151,KT!H:J,3,FALSE))</f>
        <v>0</v>
      </c>
      <c r="BY151" s="562"/>
      <c r="BZ151" s="562"/>
      <c r="CA151" s="562"/>
      <c r="CB151" s="562"/>
      <c r="CC151" s="277">
        <f>INT((IF((BY151*BW151)&gt;10,10,(BY151*BW151)))*100)/100</f>
        <v>0</v>
      </c>
      <c r="CD151" s="277">
        <f>INT((IF((BZ151*BX151)&gt;10,10,(BZ151*BX151)))*100)/100</f>
        <v>0</v>
      </c>
      <c r="CE151" s="277">
        <f>INT((CC151+CD151)*100)/100</f>
        <v>0</v>
      </c>
      <c r="CF151" s="277">
        <f>INT((IF((BW151*CA151)&gt;10,10,(BW151*CA151)))*100)/100</f>
        <v>0</v>
      </c>
      <c r="CG151" s="277">
        <f>INT((IF((BX151*CB151)&gt;10,10,(BX151*CB151)))*100)/100</f>
        <v>0</v>
      </c>
      <c r="CH151" s="277">
        <f>INT((CF151+CG151)*100)/100</f>
        <v>0</v>
      </c>
      <c r="CI151" s="278">
        <f>INT((CE151+CH151)/2*100)/100</f>
        <v>0</v>
      </c>
      <c r="CJ151" s="279">
        <f>SUM(BP151+BT151+CI151)</f>
        <v>0</v>
      </c>
      <c r="CK151" s="316"/>
      <c r="CL151" s="316"/>
      <c r="CM151" s="218">
        <f>RANK(CJ151,$CJ$79:$CJ$197)</f>
        <v>7</v>
      </c>
    </row>
    <row r="152" spans="1:91" s="72" customFormat="1" ht="14.25" customHeight="1" x14ac:dyDescent="0.25">
      <c r="A152" s="305"/>
      <c r="B152" s="307"/>
      <c r="C152" s="307"/>
      <c r="D152" s="307"/>
      <c r="E152" s="307"/>
      <c r="F152" s="307"/>
      <c r="G152" s="309"/>
      <c r="H152" s="310"/>
      <c r="I152" s="310"/>
      <c r="J152" s="310"/>
      <c r="K152" s="260">
        <f t="shared" si="10"/>
        <v>0</v>
      </c>
      <c r="L152" s="260">
        <f t="shared" si="11"/>
        <v>0</v>
      </c>
      <c r="M152" s="260">
        <f t="shared" si="12"/>
        <v>0</v>
      </c>
      <c r="N152" s="260"/>
      <c r="O152" s="261" t="str">
        <f>BV151</f>
        <v>nj</v>
      </c>
      <c r="P152" s="262">
        <f>BX151</f>
        <v>0</v>
      </c>
      <c r="Q152" s="260">
        <f>BZ151</f>
        <v>0</v>
      </c>
      <c r="R152" s="262"/>
      <c r="S152" s="260">
        <f>CB151</f>
        <v>0</v>
      </c>
      <c r="T152" s="262"/>
      <c r="U152" s="262"/>
      <c r="V152" s="262"/>
      <c r="W152" s="263"/>
      <c r="X152" s="264"/>
      <c r="Y152" s="265"/>
      <c r="Z152" s="266"/>
      <c r="AA152" s="266"/>
      <c r="AB152" s="266"/>
      <c r="AC152" s="291"/>
      <c r="AD152" s="51"/>
      <c r="AE152" s="284"/>
      <c r="AF152" s="284"/>
      <c r="AG152" s="284"/>
      <c r="AH152" s="284"/>
      <c r="AI152" s="284"/>
      <c r="AJ152" s="291"/>
      <c r="AK152" s="291"/>
      <c r="AL152" s="291"/>
      <c r="AM152" s="283"/>
      <c r="AN152" s="283"/>
      <c r="AO152" s="283"/>
      <c r="AP152" s="283"/>
      <c r="AQ152" s="266" t="str">
        <f>BV151</f>
        <v>nj</v>
      </c>
      <c r="AR152" s="263">
        <f>BX151</f>
        <v>0</v>
      </c>
      <c r="AS152" s="265">
        <f>BZ151</f>
        <v>0</v>
      </c>
      <c r="AT152" s="283"/>
      <c r="AU152" s="265">
        <f>CB151</f>
        <v>0</v>
      </c>
      <c r="AV152" s="283"/>
      <c r="AW152" s="283"/>
      <c r="AX152" s="283"/>
      <c r="AY152" s="263"/>
      <c r="AZ152" s="263"/>
      <c r="BA152" s="266"/>
      <c r="BB152" s="291"/>
      <c r="BC152" s="291"/>
      <c r="BD152" s="291"/>
      <c r="BE152" s="263"/>
      <c r="BF152" s="122"/>
      <c r="BG152" s="284"/>
      <c r="BH152" s="319"/>
      <c r="BI152" s="311"/>
      <c r="BK152" s="322"/>
      <c r="BL152" s="272"/>
      <c r="BM152" s="272"/>
      <c r="BN152" s="272"/>
      <c r="BO152" s="273"/>
      <c r="BP152" s="274"/>
      <c r="BQ152" s="562"/>
      <c r="BR152" s="562"/>
      <c r="BS152" s="562"/>
      <c r="BT152" s="275"/>
      <c r="BU152" s="77"/>
      <c r="BV152" s="77"/>
      <c r="BW152" s="276"/>
      <c r="BX152" s="276"/>
      <c r="BY152" s="53"/>
      <c r="BZ152" s="53"/>
      <c r="CA152" s="53"/>
      <c r="CB152" s="53"/>
      <c r="CC152" s="277"/>
      <c r="CD152" s="277"/>
      <c r="CE152" s="277"/>
      <c r="CF152" s="277"/>
      <c r="CG152" s="277"/>
      <c r="CH152" s="277"/>
      <c r="CI152" s="278"/>
      <c r="CJ152" s="315"/>
      <c r="CK152" s="316"/>
      <c r="CL152" s="316"/>
      <c r="CM152" s="218">
        <f>CM151</f>
        <v>7</v>
      </c>
    </row>
    <row r="153" spans="1:91" s="72" customFormat="1" ht="14.25" customHeight="1" x14ac:dyDescent="0.25">
      <c r="A153" s="305">
        <v>38</v>
      </c>
      <c r="B153" s="306" t="str">
        <f>'Ст.пр.М'!N56</f>
        <v>нн38</v>
      </c>
      <c r="C153" s="306" t="str">
        <f>'Ст.пр.М'!O56</f>
        <v>фис38</v>
      </c>
      <c r="D153" s="306" t="str">
        <f>'Ст.пр.М'!P56</f>
        <v>фамилия38</v>
      </c>
      <c r="E153" s="306" t="str">
        <f>'Ст.пр.М'!Q56</f>
        <v>гр38</v>
      </c>
      <c r="F153" s="306" t="str">
        <f>'Ст.пр.М'!R56</f>
        <v>рз38</v>
      </c>
      <c r="G153" s="306" t="str">
        <f>'Ст.пр.М'!S56</f>
        <v>г38</v>
      </c>
      <c r="H153" s="269" t="str">
        <f>'Ст.пр.М'!T56</f>
        <v>сф38</v>
      </c>
      <c r="I153" s="269" t="str">
        <f>'Ст.пр.М'!U56</f>
        <v>фо38</v>
      </c>
      <c r="J153" s="269" t="str">
        <f>'Ст.пр.М'!V56</f>
        <v>ш38</v>
      </c>
      <c r="K153" s="260">
        <f t="shared" si="10"/>
        <v>0</v>
      </c>
      <c r="L153" s="260">
        <f t="shared" si="11"/>
        <v>0</v>
      </c>
      <c r="M153" s="260">
        <f t="shared" si="12"/>
        <v>0</v>
      </c>
      <c r="N153" s="260">
        <f>BT153</f>
        <v>0</v>
      </c>
      <c r="O153" s="261" t="str">
        <f>BU153</f>
        <v>nj</v>
      </c>
      <c r="P153" s="262">
        <f>BW153</f>
        <v>0</v>
      </c>
      <c r="Q153" s="260">
        <f>BY153</f>
        <v>0</v>
      </c>
      <c r="R153" s="262">
        <f>CC153+CD153</f>
        <v>0</v>
      </c>
      <c r="S153" s="260">
        <f>CA153</f>
        <v>0</v>
      </c>
      <c r="T153" s="262">
        <f>CF153+CG153</f>
        <v>0</v>
      </c>
      <c r="U153" s="262">
        <f>CI153</f>
        <v>0</v>
      </c>
      <c r="V153" s="262">
        <f>BO153</f>
        <v>99</v>
      </c>
      <c r="W153" s="263">
        <f>BP153</f>
        <v>0</v>
      </c>
      <c r="X153" s="264">
        <f>CJ153</f>
        <v>0</v>
      </c>
      <c r="Y153" s="265"/>
      <c r="Z153" s="266"/>
      <c r="AA153" s="266"/>
      <c r="AB153" s="266"/>
      <c r="AC153" s="291"/>
      <c r="AD153" s="51">
        <v>38</v>
      </c>
      <c r="AE153" s="269">
        <f>'Ст.пр.М'!B56</f>
        <v>0</v>
      </c>
      <c r="AF153" s="269">
        <f>'Ст.пр.М'!C56</f>
        <v>0</v>
      </c>
      <c r="AG153" s="269">
        <f>'Ст.пр.М'!D56</f>
        <v>0</v>
      </c>
      <c r="AH153" s="269">
        <f>'Ст.пр.М'!E56</f>
        <v>0</v>
      </c>
      <c r="AI153" s="269">
        <f>'Ст.пр.М'!F56</f>
        <v>0</v>
      </c>
      <c r="AJ153" s="291"/>
      <c r="AK153" s="291"/>
      <c r="AL153" s="291"/>
      <c r="AM153" s="265">
        <f>BQ153</f>
        <v>0</v>
      </c>
      <c r="AN153" s="265">
        <f>BR153</f>
        <v>0</v>
      </c>
      <c r="AO153" s="265">
        <f>BS153</f>
        <v>0</v>
      </c>
      <c r="AP153" s="265">
        <f>BT153</f>
        <v>0</v>
      </c>
      <c r="AQ153" s="266" t="str">
        <f>BU153</f>
        <v>nj</v>
      </c>
      <c r="AR153" s="263">
        <f>BW153</f>
        <v>0</v>
      </c>
      <c r="AS153" s="265">
        <f>BY153</f>
        <v>0</v>
      </c>
      <c r="AT153" s="263">
        <f>CE153</f>
        <v>0</v>
      </c>
      <c r="AU153" s="265">
        <f>CA153</f>
        <v>0</v>
      </c>
      <c r="AV153" s="263">
        <f>CH153</f>
        <v>0</v>
      </c>
      <c r="AW153" s="263">
        <f>CI153</f>
        <v>0</v>
      </c>
      <c r="AX153" s="263">
        <f>BO153</f>
        <v>99</v>
      </c>
      <c r="AY153" s="263">
        <f>BP153</f>
        <v>0</v>
      </c>
      <c r="AZ153" s="263">
        <f>CJ153</f>
        <v>0</v>
      </c>
      <c r="BA153" s="266"/>
      <c r="BB153" s="291"/>
      <c r="BC153" s="291"/>
      <c r="BD153" s="291"/>
      <c r="BE153" s="263"/>
      <c r="BF153" s="122">
        <v>38</v>
      </c>
      <c r="BG153" s="269" t="str">
        <f>'Ст.пр.М'!N56</f>
        <v>нн38</v>
      </c>
      <c r="BH153" s="269" t="str">
        <f>'Ст.пр.М'!P56</f>
        <v>фамилия38</v>
      </c>
      <c r="BI153" s="269" t="str">
        <f>'Ст.пр.М'!Q56</f>
        <v>гр38</v>
      </c>
      <c r="BJ153" s="269" t="str">
        <f>'Ст.пр.М'!R56</f>
        <v>рз38</v>
      </c>
      <c r="BK153" s="322"/>
      <c r="BL153" s="272"/>
      <c r="BM153" s="272"/>
      <c r="BN153" s="272"/>
      <c r="BO153" s="273">
        <v>99</v>
      </c>
      <c r="BP153" s="274">
        <f>INT((IF(48-(32*BO153/$U$10)&lt;0,0,(IF(48-(32*BO153/$U$10)&lt;=20,48-(32*BO153/$U$10),20))))*100)/100</f>
        <v>0</v>
      </c>
      <c r="BQ153" s="563"/>
      <c r="BR153" s="563"/>
      <c r="BS153" s="563"/>
      <c r="BT153" s="275">
        <f t="shared" si="13"/>
        <v>0</v>
      </c>
      <c r="BU153" s="77" t="s">
        <v>4</v>
      </c>
      <c r="BV153" s="77" t="s">
        <v>4</v>
      </c>
      <c r="BW153" s="276">
        <f>IF(TYPE(FIND("P",BU153))=16,VLOOKUP(BU153:BU153,KT!A:C,3,FALSE),VLOOKUP(BU153:BU153,KT!H:J,3,FALSE))</f>
        <v>0</v>
      </c>
      <c r="BX153" s="276">
        <f>IF(TYPE(FIND("P",BV153))=16,VLOOKUP(BV153:BV153,KT!A:C,3,FALSE),VLOOKUP(BV153:BV153,KT!H:J,3,FALSE))</f>
        <v>0</v>
      </c>
      <c r="BY153" s="563"/>
      <c r="BZ153" s="563"/>
      <c r="CA153" s="563"/>
      <c r="CB153" s="563"/>
      <c r="CC153" s="277">
        <f>INT((IF((BY153*BW153)&gt;10,10,(BY153*BW153)))*100)/100</f>
        <v>0</v>
      </c>
      <c r="CD153" s="277">
        <f>INT((IF((BZ153*BX153)&gt;10,10,(BZ153*BX153)))*100)/100</f>
        <v>0</v>
      </c>
      <c r="CE153" s="277">
        <f>INT((CC153+CD153)*100)/100</f>
        <v>0</v>
      </c>
      <c r="CF153" s="277">
        <f>INT((IF((BW153*CA153)&gt;10,10,(BW153*CA153)))*100)/100</f>
        <v>0</v>
      </c>
      <c r="CG153" s="277">
        <f>INT((IF((BX153*CB153)&gt;10,10,(BX153*CB153)))*100)/100</f>
        <v>0</v>
      </c>
      <c r="CH153" s="277">
        <f>INT((CF153+CG153)*100)/100</f>
        <v>0</v>
      </c>
      <c r="CI153" s="278">
        <f>INT((CE153+CH153)/2*100)/100</f>
        <v>0</v>
      </c>
      <c r="CJ153" s="279">
        <f>SUM(BP153+BT153+CI153)</f>
        <v>0</v>
      </c>
      <c r="CK153" s="316"/>
      <c r="CL153" s="316"/>
      <c r="CM153" s="218">
        <f>RANK(CJ153,$CJ$79:$CJ$197)</f>
        <v>7</v>
      </c>
    </row>
    <row r="154" spans="1:91" s="72" customFormat="1" ht="14.25" customHeight="1" x14ac:dyDescent="0.25">
      <c r="A154" s="305"/>
      <c r="B154" s="307"/>
      <c r="C154" s="307"/>
      <c r="D154" s="307"/>
      <c r="E154" s="307"/>
      <c r="F154" s="307"/>
      <c r="G154" s="309"/>
      <c r="H154" s="310"/>
      <c r="I154" s="310"/>
      <c r="J154" s="310"/>
      <c r="K154" s="260">
        <f t="shared" si="10"/>
        <v>0</v>
      </c>
      <c r="L154" s="260">
        <f t="shared" si="11"/>
        <v>0</v>
      </c>
      <c r="M154" s="260">
        <f t="shared" si="12"/>
        <v>0</v>
      </c>
      <c r="N154" s="260"/>
      <c r="O154" s="261" t="str">
        <f>BV153</f>
        <v>nj</v>
      </c>
      <c r="P154" s="262">
        <f>BX153</f>
        <v>0</v>
      </c>
      <c r="Q154" s="260">
        <f>BZ153</f>
        <v>0</v>
      </c>
      <c r="R154" s="262"/>
      <c r="S154" s="260">
        <f>CB153</f>
        <v>0</v>
      </c>
      <c r="T154" s="262"/>
      <c r="U154" s="262"/>
      <c r="V154" s="262"/>
      <c r="W154" s="263"/>
      <c r="X154" s="264"/>
      <c r="Y154" s="265"/>
      <c r="Z154" s="266"/>
      <c r="AA154" s="266"/>
      <c r="AB154" s="266"/>
      <c r="AC154" s="291"/>
      <c r="AD154" s="51"/>
      <c r="AE154" s="284"/>
      <c r="AF154" s="284"/>
      <c r="AG154" s="284"/>
      <c r="AH154" s="284"/>
      <c r="AI154" s="284"/>
      <c r="AJ154" s="291"/>
      <c r="AK154" s="291"/>
      <c r="AL154" s="291"/>
      <c r="AM154" s="283"/>
      <c r="AN154" s="283"/>
      <c r="AO154" s="283"/>
      <c r="AP154" s="283"/>
      <c r="AQ154" s="266" t="str">
        <f>BV153</f>
        <v>nj</v>
      </c>
      <c r="AR154" s="263">
        <f>BX153</f>
        <v>0</v>
      </c>
      <c r="AS154" s="265">
        <f>BZ153</f>
        <v>0</v>
      </c>
      <c r="AT154" s="283"/>
      <c r="AU154" s="265">
        <f>CB153</f>
        <v>0</v>
      </c>
      <c r="AV154" s="283"/>
      <c r="AW154" s="283"/>
      <c r="AX154" s="283"/>
      <c r="AY154" s="263"/>
      <c r="AZ154" s="263"/>
      <c r="BA154" s="266"/>
      <c r="BB154" s="291"/>
      <c r="BC154" s="291"/>
      <c r="BD154" s="291"/>
      <c r="BE154" s="263"/>
      <c r="BF154" s="122"/>
      <c r="BG154" s="284"/>
      <c r="BH154" s="319"/>
      <c r="BI154" s="311"/>
      <c r="BK154" s="322"/>
      <c r="BL154" s="272"/>
      <c r="BM154" s="272"/>
      <c r="BN154" s="272"/>
      <c r="BO154" s="273"/>
      <c r="BP154" s="274"/>
      <c r="BQ154" s="563"/>
      <c r="BR154" s="563"/>
      <c r="BS154" s="563"/>
      <c r="BT154" s="275"/>
      <c r="BU154" s="77"/>
      <c r="BV154" s="77"/>
      <c r="BW154" s="276"/>
      <c r="BX154" s="276"/>
      <c r="BY154" s="53"/>
      <c r="BZ154" s="53"/>
      <c r="CA154" s="53"/>
      <c r="CB154" s="53"/>
      <c r="CC154" s="277"/>
      <c r="CD154" s="277"/>
      <c r="CE154" s="277"/>
      <c r="CF154" s="277"/>
      <c r="CG154" s="277"/>
      <c r="CH154" s="277"/>
      <c r="CI154" s="278"/>
      <c r="CJ154" s="315"/>
      <c r="CK154" s="316"/>
      <c r="CL154" s="316"/>
      <c r="CM154" s="218">
        <f>CM153</f>
        <v>7</v>
      </c>
    </row>
    <row r="155" spans="1:91" s="72" customFormat="1" ht="13.5" customHeight="1" x14ac:dyDescent="0.25">
      <c r="A155" s="305">
        <v>39</v>
      </c>
      <c r="B155" s="306" t="str">
        <f>'Ст.пр.М'!N57</f>
        <v>нн39</v>
      </c>
      <c r="C155" s="306" t="str">
        <f>'Ст.пр.М'!O57</f>
        <v>фис39</v>
      </c>
      <c r="D155" s="306" t="str">
        <f>'Ст.пр.М'!P57</f>
        <v>фамилия39</v>
      </c>
      <c r="E155" s="306" t="str">
        <f>'Ст.пр.М'!Q57</f>
        <v>гр39</v>
      </c>
      <c r="F155" s="306" t="str">
        <f>'Ст.пр.М'!R57</f>
        <v>рз39</v>
      </c>
      <c r="G155" s="306" t="str">
        <f>'Ст.пр.М'!S57</f>
        <v>г39</v>
      </c>
      <c r="H155" s="269" t="str">
        <f>'Ст.пр.М'!T57</f>
        <v>сф39</v>
      </c>
      <c r="I155" s="269" t="str">
        <f>'Ст.пр.М'!U57</f>
        <v>фо39</v>
      </c>
      <c r="J155" s="269" t="str">
        <f>'Ст.пр.М'!V57</f>
        <v>ш39</v>
      </c>
      <c r="K155" s="260">
        <f t="shared" si="10"/>
        <v>0</v>
      </c>
      <c r="L155" s="260">
        <f t="shared" si="11"/>
        <v>0</v>
      </c>
      <c r="M155" s="260">
        <f t="shared" si="12"/>
        <v>0</v>
      </c>
      <c r="N155" s="260">
        <f>BT155</f>
        <v>0</v>
      </c>
      <c r="O155" s="261" t="str">
        <f>BU155</f>
        <v>nj</v>
      </c>
      <c r="P155" s="262">
        <f>BW155</f>
        <v>0</v>
      </c>
      <c r="Q155" s="260">
        <f>BY155</f>
        <v>0</v>
      </c>
      <c r="R155" s="262">
        <f>CC155+CD155</f>
        <v>0</v>
      </c>
      <c r="S155" s="260">
        <f>CA155</f>
        <v>0</v>
      </c>
      <c r="T155" s="262">
        <f>CF155+CG155</f>
        <v>0</v>
      </c>
      <c r="U155" s="262">
        <f>CI155</f>
        <v>0</v>
      </c>
      <c r="V155" s="262">
        <f>BO155</f>
        <v>99</v>
      </c>
      <c r="W155" s="263">
        <f>BP155</f>
        <v>0</v>
      </c>
      <c r="X155" s="264">
        <f>CJ155</f>
        <v>0</v>
      </c>
      <c r="Y155" s="265"/>
      <c r="Z155" s="266"/>
      <c r="AA155" s="266"/>
      <c r="AB155" s="266"/>
      <c r="AC155" s="291"/>
      <c r="AD155" s="51">
        <v>39</v>
      </c>
      <c r="AE155" s="269">
        <f>'Ст.пр.М'!B57</f>
        <v>0</v>
      </c>
      <c r="AF155" s="269">
        <f>'Ст.пр.М'!C57</f>
        <v>0</v>
      </c>
      <c r="AG155" s="269">
        <f>'Ст.пр.М'!D57</f>
        <v>0</v>
      </c>
      <c r="AH155" s="269">
        <f>'Ст.пр.М'!E57</f>
        <v>0</v>
      </c>
      <c r="AI155" s="269">
        <f>'Ст.пр.М'!F57</f>
        <v>0</v>
      </c>
      <c r="AJ155" s="291"/>
      <c r="AK155" s="291"/>
      <c r="AL155" s="291"/>
      <c r="AM155" s="265">
        <f>BQ155</f>
        <v>0</v>
      </c>
      <c r="AN155" s="265">
        <f>BR155</f>
        <v>0</v>
      </c>
      <c r="AO155" s="265">
        <f>BS155</f>
        <v>0</v>
      </c>
      <c r="AP155" s="265">
        <f>BT155</f>
        <v>0</v>
      </c>
      <c r="AQ155" s="266" t="str">
        <f>BU155</f>
        <v>nj</v>
      </c>
      <c r="AR155" s="263">
        <f>BW155</f>
        <v>0</v>
      </c>
      <c r="AS155" s="265">
        <f>BY155</f>
        <v>0</v>
      </c>
      <c r="AT155" s="263">
        <f>CE155</f>
        <v>0</v>
      </c>
      <c r="AU155" s="265">
        <f>CA155</f>
        <v>0</v>
      </c>
      <c r="AV155" s="263">
        <f>CH155</f>
        <v>0</v>
      </c>
      <c r="AW155" s="263">
        <f>CI155</f>
        <v>0</v>
      </c>
      <c r="AX155" s="263">
        <f>BO155</f>
        <v>99</v>
      </c>
      <c r="AY155" s="263">
        <f>BP155</f>
        <v>0</v>
      </c>
      <c r="AZ155" s="263">
        <f>CJ155</f>
        <v>0</v>
      </c>
      <c r="BA155" s="266"/>
      <c r="BB155" s="291"/>
      <c r="BC155" s="291"/>
      <c r="BD155" s="291"/>
      <c r="BE155" s="263"/>
      <c r="BF155" s="122">
        <v>39</v>
      </c>
      <c r="BG155" s="269" t="str">
        <f>'Ст.пр.М'!N57</f>
        <v>нн39</v>
      </c>
      <c r="BH155" s="269" t="str">
        <f>'Ст.пр.М'!P57</f>
        <v>фамилия39</v>
      </c>
      <c r="BI155" s="269" t="str">
        <f>'Ст.пр.М'!Q57</f>
        <v>гр39</v>
      </c>
      <c r="BJ155" s="269" t="str">
        <f>'Ст.пр.М'!R57</f>
        <v>рз39</v>
      </c>
      <c r="BK155" s="322"/>
      <c r="BL155" s="272"/>
      <c r="BM155" s="272"/>
      <c r="BN155" s="272"/>
      <c r="BO155" s="273">
        <v>99</v>
      </c>
      <c r="BP155" s="274">
        <f>INT((IF(48-(32*BO155/$U$10)&lt;0,0,(IF(48-(32*BO155/$U$10)&lt;=20,48-(32*BO155/$U$10),20))))*100)/100</f>
        <v>0</v>
      </c>
      <c r="BQ155" s="562"/>
      <c r="BR155" s="562"/>
      <c r="BS155" s="562"/>
      <c r="BT155" s="275">
        <f t="shared" si="13"/>
        <v>0</v>
      </c>
      <c r="BU155" s="77" t="s">
        <v>4</v>
      </c>
      <c r="BV155" s="77" t="s">
        <v>4</v>
      </c>
      <c r="BW155" s="276">
        <f>IF(TYPE(FIND("P",BU155))=16,VLOOKUP(BU155:BU155,KT!A:C,3,FALSE),VLOOKUP(BU155:BU155,KT!H:J,3,FALSE))</f>
        <v>0</v>
      </c>
      <c r="BX155" s="276">
        <f>IF(TYPE(FIND("P",BV155))=16,VLOOKUP(BV155:BV155,KT!A:C,3,FALSE),VLOOKUP(BV155:BV155,KT!H:J,3,FALSE))</f>
        <v>0</v>
      </c>
      <c r="BY155" s="562"/>
      <c r="BZ155" s="562"/>
      <c r="CA155" s="562"/>
      <c r="CB155" s="562"/>
      <c r="CC155" s="277">
        <f>INT((IF((BY155*BW155)&gt;10,10,(BY155*BW155)))*100)/100</f>
        <v>0</v>
      </c>
      <c r="CD155" s="277">
        <f>INT((IF((BZ155*BX155)&gt;10,10,(BZ155*BX155)))*100)/100</f>
        <v>0</v>
      </c>
      <c r="CE155" s="277">
        <f>INT((CC155+CD155)*100)/100</f>
        <v>0</v>
      </c>
      <c r="CF155" s="277">
        <f>INT((IF((BW155*CA155)&gt;10,10,(BW155*CA155)))*100)/100</f>
        <v>0</v>
      </c>
      <c r="CG155" s="277">
        <f>INT((IF((BX155*CB155)&gt;10,10,(BX155*CB155)))*100)/100</f>
        <v>0</v>
      </c>
      <c r="CH155" s="277">
        <f>INT((CF155+CG155)*100)/100</f>
        <v>0</v>
      </c>
      <c r="CI155" s="278">
        <f>INT((CE155+CH155)/2*100)/100</f>
        <v>0</v>
      </c>
      <c r="CJ155" s="279">
        <f>SUM(BP155+BT155+CI155)</f>
        <v>0</v>
      </c>
      <c r="CK155" s="316"/>
      <c r="CL155" s="316"/>
      <c r="CM155" s="218">
        <f>RANK(CJ155,$CJ$79:$CJ$197)</f>
        <v>7</v>
      </c>
    </row>
    <row r="156" spans="1:91" s="72" customFormat="1" ht="14.25" customHeight="1" x14ac:dyDescent="0.25">
      <c r="A156" s="305"/>
      <c r="B156" s="307"/>
      <c r="C156" s="307"/>
      <c r="D156" s="307"/>
      <c r="E156" s="307"/>
      <c r="F156" s="307"/>
      <c r="G156" s="309"/>
      <c r="H156" s="310"/>
      <c r="I156" s="310"/>
      <c r="J156" s="310"/>
      <c r="K156" s="260">
        <f t="shared" si="10"/>
        <v>0</v>
      </c>
      <c r="L156" s="260">
        <f t="shared" si="11"/>
        <v>0</v>
      </c>
      <c r="M156" s="260">
        <f t="shared" si="12"/>
        <v>0</v>
      </c>
      <c r="N156" s="260"/>
      <c r="O156" s="261" t="str">
        <f>BV155</f>
        <v>nj</v>
      </c>
      <c r="P156" s="262">
        <f>BX155</f>
        <v>0</v>
      </c>
      <c r="Q156" s="260">
        <f>BZ155</f>
        <v>0</v>
      </c>
      <c r="R156" s="262"/>
      <c r="S156" s="260">
        <f>CB155</f>
        <v>0</v>
      </c>
      <c r="T156" s="262"/>
      <c r="U156" s="262"/>
      <c r="V156" s="262"/>
      <c r="W156" s="263"/>
      <c r="X156" s="264"/>
      <c r="Y156" s="265"/>
      <c r="Z156" s="266"/>
      <c r="AA156" s="266"/>
      <c r="AB156" s="266"/>
      <c r="AC156" s="291"/>
      <c r="AD156" s="51"/>
      <c r="AE156" s="284"/>
      <c r="AF156" s="284"/>
      <c r="AG156" s="284"/>
      <c r="AH156" s="284"/>
      <c r="AI156" s="284"/>
      <c r="AJ156" s="291"/>
      <c r="AK156" s="291"/>
      <c r="AL156" s="291"/>
      <c r="AM156" s="283"/>
      <c r="AN156" s="283"/>
      <c r="AO156" s="283"/>
      <c r="AP156" s="283"/>
      <c r="AQ156" s="266" t="str">
        <f>BV155</f>
        <v>nj</v>
      </c>
      <c r="AR156" s="263">
        <f>BX155</f>
        <v>0</v>
      </c>
      <c r="AS156" s="265">
        <f>BZ155</f>
        <v>0</v>
      </c>
      <c r="AT156" s="283"/>
      <c r="AU156" s="265">
        <f>CB155</f>
        <v>0</v>
      </c>
      <c r="AV156" s="283"/>
      <c r="AW156" s="283"/>
      <c r="AX156" s="283"/>
      <c r="AY156" s="263"/>
      <c r="AZ156" s="263"/>
      <c r="BA156" s="266"/>
      <c r="BB156" s="291"/>
      <c r="BC156" s="291"/>
      <c r="BD156" s="291"/>
      <c r="BE156" s="263"/>
      <c r="BF156" s="122"/>
      <c r="BG156" s="284"/>
      <c r="BH156" s="319"/>
      <c r="BI156" s="311"/>
      <c r="BK156" s="322"/>
      <c r="BL156" s="272"/>
      <c r="BM156" s="272"/>
      <c r="BN156" s="272"/>
      <c r="BO156" s="273"/>
      <c r="BP156" s="274"/>
      <c r="BQ156" s="562"/>
      <c r="BR156" s="562"/>
      <c r="BS156" s="562"/>
      <c r="BT156" s="275"/>
      <c r="BU156" s="77"/>
      <c r="BV156" s="77"/>
      <c r="BW156" s="276"/>
      <c r="BX156" s="276"/>
      <c r="BY156" s="53"/>
      <c r="BZ156" s="53"/>
      <c r="CA156" s="53"/>
      <c r="CB156" s="53"/>
      <c r="CC156" s="277"/>
      <c r="CD156" s="277"/>
      <c r="CE156" s="277"/>
      <c r="CF156" s="277"/>
      <c r="CG156" s="277"/>
      <c r="CH156" s="277"/>
      <c r="CI156" s="278"/>
      <c r="CJ156" s="315"/>
      <c r="CK156" s="316"/>
      <c r="CL156" s="316"/>
      <c r="CM156" s="218">
        <f>CM155</f>
        <v>7</v>
      </c>
    </row>
    <row r="157" spans="1:91" s="72" customFormat="1" ht="14.25" customHeight="1" x14ac:dyDescent="0.25">
      <c r="A157" s="305">
        <v>40</v>
      </c>
      <c r="B157" s="306" t="str">
        <f>'Ст.пр.М'!N58</f>
        <v>нн40</v>
      </c>
      <c r="C157" s="306" t="str">
        <f>'Ст.пр.М'!O58</f>
        <v>фис40</v>
      </c>
      <c r="D157" s="306" t="str">
        <f>'Ст.пр.М'!P58</f>
        <v>фамилия40</v>
      </c>
      <c r="E157" s="306" t="str">
        <f>'Ст.пр.М'!Q58</f>
        <v>гр40</v>
      </c>
      <c r="F157" s="306" t="str">
        <f>'Ст.пр.М'!R58</f>
        <v>рз40</v>
      </c>
      <c r="G157" s="306" t="str">
        <f>'Ст.пр.М'!S58</f>
        <v>г40</v>
      </c>
      <c r="H157" s="269" t="str">
        <f>'Ст.пр.М'!T58</f>
        <v>сф40</v>
      </c>
      <c r="I157" s="269" t="str">
        <f>'Ст.пр.М'!U58</f>
        <v>фо40</v>
      </c>
      <c r="J157" s="269" t="str">
        <f>'Ст.пр.М'!V58</f>
        <v>ш40</v>
      </c>
      <c r="K157" s="260">
        <f t="shared" si="10"/>
        <v>0</v>
      </c>
      <c r="L157" s="260">
        <f t="shared" si="11"/>
        <v>0</v>
      </c>
      <c r="M157" s="260">
        <f t="shared" si="12"/>
        <v>0</v>
      </c>
      <c r="N157" s="260">
        <f>BT157</f>
        <v>0</v>
      </c>
      <c r="O157" s="261" t="str">
        <f>BU157</f>
        <v>nj</v>
      </c>
      <c r="P157" s="262">
        <f>BW157</f>
        <v>0</v>
      </c>
      <c r="Q157" s="260">
        <f>BY157</f>
        <v>0</v>
      </c>
      <c r="R157" s="262">
        <f>CC157+CD157</f>
        <v>0</v>
      </c>
      <c r="S157" s="260">
        <f>CA157</f>
        <v>0</v>
      </c>
      <c r="T157" s="262">
        <f>CF157+CG157</f>
        <v>0</v>
      </c>
      <c r="U157" s="262">
        <f>CI157</f>
        <v>0</v>
      </c>
      <c r="V157" s="262">
        <f>BO157</f>
        <v>99</v>
      </c>
      <c r="W157" s="263">
        <f>BP157</f>
        <v>0</v>
      </c>
      <c r="X157" s="264">
        <f>CJ157</f>
        <v>0</v>
      </c>
      <c r="Y157" s="265"/>
      <c r="Z157" s="266"/>
      <c r="AA157" s="266"/>
      <c r="AB157" s="266"/>
      <c r="AC157" s="291"/>
      <c r="AD157" s="51">
        <v>40</v>
      </c>
      <c r="AE157" s="269">
        <f>'Ст.пр.М'!B58</f>
        <v>0</v>
      </c>
      <c r="AF157" s="269">
        <f>'Ст.пр.М'!C58</f>
        <v>0</v>
      </c>
      <c r="AG157" s="269">
        <f>'Ст.пр.М'!D58</f>
        <v>0</v>
      </c>
      <c r="AH157" s="269">
        <f>'Ст.пр.М'!E58</f>
        <v>0</v>
      </c>
      <c r="AI157" s="269">
        <f>'Ст.пр.М'!F58</f>
        <v>0</v>
      </c>
      <c r="AJ157" s="291"/>
      <c r="AK157" s="291"/>
      <c r="AL157" s="291"/>
      <c r="AM157" s="265">
        <f>BQ157</f>
        <v>0</v>
      </c>
      <c r="AN157" s="265">
        <f>BR157</f>
        <v>0</v>
      </c>
      <c r="AO157" s="265">
        <f>BS157</f>
        <v>0</v>
      </c>
      <c r="AP157" s="265">
        <f>BT157</f>
        <v>0</v>
      </c>
      <c r="AQ157" s="266" t="str">
        <f>BU157</f>
        <v>nj</v>
      </c>
      <c r="AR157" s="263">
        <f>BW157</f>
        <v>0</v>
      </c>
      <c r="AS157" s="265">
        <f>BY157</f>
        <v>0</v>
      </c>
      <c r="AT157" s="263">
        <f>CE157</f>
        <v>0</v>
      </c>
      <c r="AU157" s="265">
        <f>CA157</f>
        <v>0</v>
      </c>
      <c r="AV157" s="263">
        <f>CH157</f>
        <v>0</v>
      </c>
      <c r="AW157" s="263">
        <f>CI157</f>
        <v>0</v>
      </c>
      <c r="AX157" s="263">
        <f>BO157</f>
        <v>99</v>
      </c>
      <c r="AY157" s="263">
        <f>BP157</f>
        <v>0</v>
      </c>
      <c r="AZ157" s="263">
        <f>CJ157</f>
        <v>0</v>
      </c>
      <c r="BA157" s="266"/>
      <c r="BB157" s="291"/>
      <c r="BC157" s="291"/>
      <c r="BD157" s="291"/>
      <c r="BE157" s="263"/>
      <c r="BF157" s="122">
        <v>40</v>
      </c>
      <c r="BG157" s="269" t="str">
        <f>'Ст.пр.М'!N58</f>
        <v>нн40</v>
      </c>
      <c r="BH157" s="269" t="str">
        <f>'Ст.пр.М'!P58</f>
        <v>фамилия40</v>
      </c>
      <c r="BI157" s="269" t="str">
        <f>'Ст.пр.М'!Q58</f>
        <v>гр40</v>
      </c>
      <c r="BJ157" s="269" t="str">
        <f>'Ст.пр.М'!R58</f>
        <v>рз40</v>
      </c>
      <c r="BK157" s="322"/>
      <c r="BL157" s="272"/>
      <c r="BM157" s="272"/>
      <c r="BN157" s="272"/>
      <c r="BO157" s="273">
        <v>99</v>
      </c>
      <c r="BP157" s="274">
        <f>INT((IF(48-(32*BO157/$U$10)&lt;0,0,(IF(48-(32*BO157/$U$10)&lt;=20,48-(32*BO157/$U$10),20))))*100)/100</f>
        <v>0</v>
      </c>
      <c r="BQ157" s="563"/>
      <c r="BR157" s="563"/>
      <c r="BS157" s="563"/>
      <c r="BT157" s="275">
        <f t="shared" si="13"/>
        <v>0</v>
      </c>
      <c r="BU157" s="77" t="s">
        <v>4</v>
      </c>
      <c r="BV157" s="77" t="s">
        <v>4</v>
      </c>
      <c r="BW157" s="276">
        <f>IF(TYPE(FIND("P",BU157))=16,VLOOKUP(BU157:BU157,KT!A:C,3,FALSE),VLOOKUP(BU157:BU157,KT!H:J,3,FALSE))</f>
        <v>0</v>
      </c>
      <c r="BX157" s="276">
        <f>IF(TYPE(FIND("P",BV157))=16,VLOOKUP(BV157:BV157,KT!A:C,3,FALSE),VLOOKUP(BV157:BV157,KT!H:J,3,FALSE))</f>
        <v>0</v>
      </c>
      <c r="BY157" s="563"/>
      <c r="BZ157" s="563"/>
      <c r="CA157" s="563"/>
      <c r="CB157" s="563"/>
      <c r="CC157" s="277">
        <f>INT((IF((BY157*BW157)&gt;10,10,(BY157*BW157)))*100)/100</f>
        <v>0</v>
      </c>
      <c r="CD157" s="277">
        <f>INT((IF((BZ157*BX157)&gt;10,10,(BZ157*BX157)))*100)/100</f>
        <v>0</v>
      </c>
      <c r="CE157" s="277">
        <f>INT((CC157+CD157)*100)/100</f>
        <v>0</v>
      </c>
      <c r="CF157" s="277">
        <f>INT((IF((BW157*CA157)&gt;10,10,(BW157*CA157)))*100)/100</f>
        <v>0</v>
      </c>
      <c r="CG157" s="277">
        <f>INT((IF((BX157*CB157)&gt;10,10,(BX157*CB157)))*100)/100</f>
        <v>0</v>
      </c>
      <c r="CH157" s="277">
        <f>INT((CF157+CG157)*100)/100</f>
        <v>0</v>
      </c>
      <c r="CI157" s="278">
        <f>INT((CE157+CH157)/2*100)/100</f>
        <v>0</v>
      </c>
      <c r="CJ157" s="279">
        <f>SUM(BP157+BT157+CI157)</f>
        <v>0</v>
      </c>
      <c r="CK157" s="316"/>
      <c r="CL157" s="316"/>
      <c r="CM157" s="218">
        <f>RANK(CJ157,$CJ$79:$CJ$197)</f>
        <v>7</v>
      </c>
    </row>
    <row r="158" spans="1:91" s="72" customFormat="1" ht="14.25" customHeight="1" x14ac:dyDescent="0.25">
      <c r="A158" s="305"/>
      <c r="B158" s="307"/>
      <c r="C158" s="307"/>
      <c r="D158" s="307"/>
      <c r="E158" s="307"/>
      <c r="F158" s="307"/>
      <c r="G158" s="309"/>
      <c r="H158" s="310"/>
      <c r="I158" s="310"/>
      <c r="J158" s="310"/>
      <c r="K158" s="260">
        <f t="shared" si="10"/>
        <v>0</v>
      </c>
      <c r="L158" s="260">
        <f t="shared" si="11"/>
        <v>0</v>
      </c>
      <c r="M158" s="260">
        <f t="shared" si="12"/>
        <v>0</v>
      </c>
      <c r="N158" s="260"/>
      <c r="O158" s="261" t="str">
        <f>BV157</f>
        <v>nj</v>
      </c>
      <c r="P158" s="262">
        <f>BX157</f>
        <v>0</v>
      </c>
      <c r="Q158" s="260">
        <f>BZ157</f>
        <v>0</v>
      </c>
      <c r="R158" s="262"/>
      <c r="S158" s="260">
        <f>CB157</f>
        <v>0</v>
      </c>
      <c r="T158" s="262"/>
      <c r="U158" s="262"/>
      <c r="V158" s="262"/>
      <c r="W158" s="263"/>
      <c r="X158" s="264"/>
      <c r="Y158" s="265"/>
      <c r="Z158" s="266"/>
      <c r="AA158" s="266"/>
      <c r="AB158" s="266"/>
      <c r="AC158" s="291"/>
      <c r="AD158" s="51"/>
      <c r="AE158" s="284"/>
      <c r="AF158" s="284"/>
      <c r="AG158" s="284"/>
      <c r="AH158" s="284"/>
      <c r="AI158" s="284"/>
      <c r="AJ158" s="291"/>
      <c r="AK158" s="291"/>
      <c r="AL158" s="291"/>
      <c r="AM158" s="283"/>
      <c r="AN158" s="283"/>
      <c r="AO158" s="283"/>
      <c r="AP158" s="283"/>
      <c r="AQ158" s="266" t="str">
        <f>BV157</f>
        <v>nj</v>
      </c>
      <c r="AR158" s="263">
        <f>BX157</f>
        <v>0</v>
      </c>
      <c r="AS158" s="265">
        <f>BZ157</f>
        <v>0</v>
      </c>
      <c r="AT158" s="283"/>
      <c r="AU158" s="265">
        <f>CB157</f>
        <v>0</v>
      </c>
      <c r="AV158" s="283"/>
      <c r="AW158" s="283"/>
      <c r="AX158" s="283"/>
      <c r="AY158" s="263"/>
      <c r="AZ158" s="263"/>
      <c r="BA158" s="266"/>
      <c r="BB158" s="291"/>
      <c r="BC158" s="291"/>
      <c r="BD158" s="291"/>
      <c r="BE158" s="263"/>
      <c r="BF158" s="122"/>
      <c r="BG158" s="284"/>
      <c r="BH158" s="319"/>
      <c r="BI158" s="311"/>
      <c r="BK158" s="322"/>
      <c r="BL158" s="272"/>
      <c r="BM158" s="272"/>
      <c r="BN158" s="272"/>
      <c r="BO158" s="273"/>
      <c r="BP158" s="274"/>
      <c r="BQ158" s="563"/>
      <c r="BR158" s="563"/>
      <c r="BS158" s="563"/>
      <c r="BT158" s="275"/>
      <c r="BU158" s="77"/>
      <c r="BV158" s="77"/>
      <c r="BW158" s="276"/>
      <c r="BX158" s="276"/>
      <c r="BY158" s="53"/>
      <c r="BZ158" s="53"/>
      <c r="CA158" s="53"/>
      <c r="CB158" s="53"/>
      <c r="CC158" s="277"/>
      <c r="CD158" s="277"/>
      <c r="CE158" s="277"/>
      <c r="CF158" s="277"/>
      <c r="CG158" s="277"/>
      <c r="CH158" s="277"/>
      <c r="CI158" s="278"/>
      <c r="CJ158" s="315"/>
      <c r="CK158" s="316"/>
      <c r="CL158" s="316"/>
      <c r="CM158" s="218">
        <f>CM157</f>
        <v>7</v>
      </c>
    </row>
    <row r="159" spans="1:91" s="72" customFormat="1" ht="13.5" customHeight="1" x14ac:dyDescent="0.25">
      <c r="A159" s="305">
        <v>41</v>
      </c>
      <c r="B159" s="306" t="str">
        <f>'Ст.пр.М'!N59</f>
        <v>нн41</v>
      </c>
      <c r="C159" s="306" t="str">
        <f>'Ст.пр.М'!O59</f>
        <v>фис41</v>
      </c>
      <c r="D159" s="306" t="str">
        <f>'Ст.пр.М'!P59</f>
        <v>фамилия41</v>
      </c>
      <c r="E159" s="306" t="str">
        <f>'Ст.пр.М'!Q59</f>
        <v>гр41</v>
      </c>
      <c r="F159" s="306" t="str">
        <f>'Ст.пр.М'!R59</f>
        <v>рз41</v>
      </c>
      <c r="G159" s="306" t="str">
        <f>'Ст.пр.М'!S59</f>
        <v>г41</v>
      </c>
      <c r="H159" s="269" t="str">
        <f>'Ст.пр.М'!T59</f>
        <v>сф41</v>
      </c>
      <c r="I159" s="269" t="str">
        <f>'Ст.пр.М'!U59</f>
        <v>фо41</v>
      </c>
      <c r="J159" s="269" t="str">
        <f>'Ст.пр.М'!V59</f>
        <v>ш41</v>
      </c>
      <c r="K159" s="260">
        <f t="shared" si="10"/>
        <v>0</v>
      </c>
      <c r="L159" s="260">
        <f t="shared" si="11"/>
        <v>0</v>
      </c>
      <c r="M159" s="260">
        <f t="shared" si="12"/>
        <v>0</v>
      </c>
      <c r="N159" s="260">
        <f>BT159</f>
        <v>0</v>
      </c>
      <c r="O159" s="261" t="str">
        <f>BU159</f>
        <v>nj</v>
      </c>
      <c r="P159" s="262">
        <f>BW159</f>
        <v>0</v>
      </c>
      <c r="Q159" s="260">
        <f>BY159</f>
        <v>0</v>
      </c>
      <c r="R159" s="262">
        <f>CC159+CD159</f>
        <v>0</v>
      </c>
      <c r="S159" s="260">
        <f>CA159</f>
        <v>0</v>
      </c>
      <c r="T159" s="262">
        <f>CF159+CG159</f>
        <v>0</v>
      </c>
      <c r="U159" s="262">
        <f>CI159</f>
        <v>0</v>
      </c>
      <c r="V159" s="262">
        <f>BO159</f>
        <v>99</v>
      </c>
      <c r="W159" s="263">
        <f>BP159</f>
        <v>0</v>
      </c>
      <c r="X159" s="264">
        <f>CJ159</f>
        <v>0</v>
      </c>
      <c r="Y159" s="265"/>
      <c r="Z159" s="266"/>
      <c r="AA159" s="266"/>
      <c r="AB159" s="266"/>
      <c r="AC159" s="291"/>
      <c r="AD159" s="51">
        <v>41</v>
      </c>
      <c r="AE159" s="269">
        <f>'Ст.пр.М'!B59</f>
        <v>0</v>
      </c>
      <c r="AF159" s="269">
        <f>'Ст.пр.М'!C59</f>
        <v>0</v>
      </c>
      <c r="AG159" s="269">
        <f>'Ст.пр.М'!D59</f>
        <v>0</v>
      </c>
      <c r="AH159" s="269">
        <f>'Ст.пр.М'!E59</f>
        <v>0</v>
      </c>
      <c r="AI159" s="269">
        <f>'Ст.пр.М'!F59</f>
        <v>0</v>
      </c>
      <c r="AJ159" s="291"/>
      <c r="AK159" s="291"/>
      <c r="AL159" s="291"/>
      <c r="AM159" s="265">
        <f>BQ159</f>
        <v>0</v>
      </c>
      <c r="AN159" s="265">
        <f>BR159</f>
        <v>0</v>
      </c>
      <c r="AO159" s="265">
        <f>BS159</f>
        <v>0</v>
      </c>
      <c r="AP159" s="265">
        <f>BT159</f>
        <v>0</v>
      </c>
      <c r="AQ159" s="266" t="str">
        <f>BU159</f>
        <v>nj</v>
      </c>
      <c r="AR159" s="263">
        <f>BW159</f>
        <v>0</v>
      </c>
      <c r="AS159" s="265">
        <f>BY159</f>
        <v>0</v>
      </c>
      <c r="AT159" s="263">
        <f>CE159</f>
        <v>0</v>
      </c>
      <c r="AU159" s="265">
        <f>CA159</f>
        <v>0</v>
      </c>
      <c r="AV159" s="263">
        <f>CH159</f>
        <v>0</v>
      </c>
      <c r="AW159" s="263">
        <f>CI159</f>
        <v>0</v>
      </c>
      <c r="AX159" s="263">
        <f>BO159</f>
        <v>99</v>
      </c>
      <c r="AY159" s="263">
        <f>BP159</f>
        <v>0</v>
      </c>
      <c r="AZ159" s="263">
        <f>CJ159</f>
        <v>0</v>
      </c>
      <c r="BA159" s="266"/>
      <c r="BB159" s="291"/>
      <c r="BC159" s="291"/>
      <c r="BD159" s="291"/>
      <c r="BE159" s="263"/>
      <c r="BF159" s="122">
        <v>41</v>
      </c>
      <c r="BG159" s="269" t="str">
        <f>'Ст.пр.М'!N59</f>
        <v>нн41</v>
      </c>
      <c r="BH159" s="269" t="str">
        <f>'Ст.пр.М'!P59</f>
        <v>фамилия41</v>
      </c>
      <c r="BI159" s="269" t="str">
        <f>'Ст.пр.М'!Q59</f>
        <v>гр41</v>
      </c>
      <c r="BJ159" s="269" t="str">
        <f>'Ст.пр.М'!R59</f>
        <v>рз41</v>
      </c>
      <c r="BK159" s="322"/>
      <c r="BL159" s="272"/>
      <c r="BM159" s="272"/>
      <c r="BN159" s="272"/>
      <c r="BO159" s="273">
        <v>99</v>
      </c>
      <c r="BP159" s="274">
        <f>INT((IF(48-(32*BO159/$U$10)&lt;0,0,(IF(48-(32*BO159/$U$10)&lt;=20,48-(32*BO159/$U$10),20))))*100)/100</f>
        <v>0</v>
      </c>
      <c r="BQ159" s="562"/>
      <c r="BR159" s="562"/>
      <c r="BS159" s="562"/>
      <c r="BT159" s="275">
        <f t="shared" si="13"/>
        <v>0</v>
      </c>
      <c r="BU159" s="77" t="s">
        <v>4</v>
      </c>
      <c r="BV159" s="77" t="s">
        <v>4</v>
      </c>
      <c r="BW159" s="276">
        <f>IF(TYPE(FIND("P",BU159))=16,VLOOKUP(BU159:BU159,KT!A:C,3,FALSE),VLOOKUP(BU159:BU159,KT!H:J,3,FALSE))</f>
        <v>0</v>
      </c>
      <c r="BX159" s="276">
        <f>IF(TYPE(FIND("P",BV159))=16,VLOOKUP(BV159:BV159,KT!A:C,3,FALSE),VLOOKUP(BV159:BV159,KT!H:J,3,FALSE))</f>
        <v>0</v>
      </c>
      <c r="BY159" s="562"/>
      <c r="BZ159" s="562"/>
      <c r="CA159" s="562"/>
      <c r="CB159" s="562"/>
      <c r="CC159" s="277">
        <f>INT((IF((BY159*BW159)&gt;10,10,(BY159*BW159)))*100)/100</f>
        <v>0</v>
      </c>
      <c r="CD159" s="277">
        <f>INT((IF((BZ159*BX159)&gt;10,10,(BZ159*BX159)))*100)/100</f>
        <v>0</v>
      </c>
      <c r="CE159" s="277">
        <f>INT((CC159+CD159)*100)/100</f>
        <v>0</v>
      </c>
      <c r="CF159" s="277">
        <f>INT((IF((BW159*CA159)&gt;10,10,(BW159*CA159)))*100)/100</f>
        <v>0</v>
      </c>
      <c r="CG159" s="277">
        <f>INT((IF((BX159*CB159)&gt;10,10,(BX159*CB159)))*100)/100</f>
        <v>0</v>
      </c>
      <c r="CH159" s="277">
        <f>INT((CF159+CG159)*100)/100</f>
        <v>0</v>
      </c>
      <c r="CI159" s="278">
        <f>INT((CE159+CH159)/2*100)/100</f>
        <v>0</v>
      </c>
      <c r="CJ159" s="279">
        <f>SUM(BP159+BT159+CI159)</f>
        <v>0</v>
      </c>
      <c r="CK159" s="316"/>
      <c r="CL159" s="316"/>
      <c r="CM159" s="218">
        <f>RANK(CJ159,$CJ$79:$CJ$197)</f>
        <v>7</v>
      </c>
    </row>
    <row r="160" spans="1:91" s="72" customFormat="1" ht="14.25" customHeight="1" x14ac:dyDescent="0.25">
      <c r="A160" s="305"/>
      <c r="B160" s="307"/>
      <c r="C160" s="307"/>
      <c r="D160" s="307"/>
      <c r="E160" s="307"/>
      <c r="F160" s="307"/>
      <c r="G160" s="309"/>
      <c r="H160" s="310"/>
      <c r="I160" s="310"/>
      <c r="J160" s="310"/>
      <c r="K160" s="260">
        <f t="shared" si="10"/>
        <v>0</v>
      </c>
      <c r="L160" s="260">
        <f t="shared" si="11"/>
        <v>0</v>
      </c>
      <c r="M160" s="260">
        <f t="shared" si="12"/>
        <v>0</v>
      </c>
      <c r="N160" s="260"/>
      <c r="O160" s="261" t="str">
        <f>BV159</f>
        <v>nj</v>
      </c>
      <c r="P160" s="262">
        <f>BX159</f>
        <v>0</v>
      </c>
      <c r="Q160" s="260">
        <f>BZ159</f>
        <v>0</v>
      </c>
      <c r="R160" s="262"/>
      <c r="S160" s="260">
        <f>CB159</f>
        <v>0</v>
      </c>
      <c r="T160" s="262"/>
      <c r="U160" s="262"/>
      <c r="V160" s="262"/>
      <c r="W160" s="263"/>
      <c r="X160" s="264"/>
      <c r="Y160" s="265"/>
      <c r="Z160" s="266"/>
      <c r="AA160" s="266"/>
      <c r="AB160" s="266"/>
      <c r="AC160" s="291"/>
      <c r="AD160" s="51"/>
      <c r="AE160" s="284"/>
      <c r="AF160" s="284"/>
      <c r="AG160" s="284"/>
      <c r="AH160" s="284"/>
      <c r="AI160" s="284"/>
      <c r="AJ160" s="291"/>
      <c r="AK160" s="291"/>
      <c r="AL160" s="291"/>
      <c r="AM160" s="283"/>
      <c r="AN160" s="283"/>
      <c r="AO160" s="283"/>
      <c r="AP160" s="283"/>
      <c r="AQ160" s="266" t="str">
        <f>BV159</f>
        <v>nj</v>
      </c>
      <c r="AR160" s="263">
        <f>BX159</f>
        <v>0</v>
      </c>
      <c r="AS160" s="265">
        <f>BZ159</f>
        <v>0</v>
      </c>
      <c r="AT160" s="283"/>
      <c r="AU160" s="265">
        <f>CB159</f>
        <v>0</v>
      </c>
      <c r="AV160" s="283"/>
      <c r="AW160" s="283"/>
      <c r="AX160" s="283"/>
      <c r="AY160" s="263"/>
      <c r="AZ160" s="263"/>
      <c r="BA160" s="266"/>
      <c r="BB160" s="291"/>
      <c r="BC160" s="291"/>
      <c r="BD160" s="291"/>
      <c r="BE160" s="263"/>
      <c r="BF160" s="122"/>
      <c r="BG160" s="284"/>
      <c r="BH160" s="319"/>
      <c r="BI160" s="311"/>
      <c r="BK160" s="322"/>
      <c r="BL160" s="272"/>
      <c r="BM160" s="272"/>
      <c r="BN160" s="272"/>
      <c r="BO160" s="273"/>
      <c r="BP160" s="274"/>
      <c r="BQ160" s="562"/>
      <c r="BR160" s="562"/>
      <c r="BS160" s="562"/>
      <c r="BT160" s="275"/>
      <c r="BU160" s="77"/>
      <c r="BV160" s="77"/>
      <c r="BW160" s="276"/>
      <c r="BX160" s="276"/>
      <c r="BY160" s="53"/>
      <c r="BZ160" s="53"/>
      <c r="CA160" s="53"/>
      <c r="CB160" s="53"/>
      <c r="CC160" s="277"/>
      <c r="CD160" s="277"/>
      <c r="CE160" s="277"/>
      <c r="CF160" s="277"/>
      <c r="CG160" s="277"/>
      <c r="CH160" s="277"/>
      <c r="CI160" s="278"/>
      <c r="CJ160" s="315"/>
      <c r="CK160" s="316"/>
      <c r="CL160" s="316"/>
      <c r="CM160" s="218">
        <f>CM159</f>
        <v>7</v>
      </c>
    </row>
    <row r="161" spans="1:91" s="72" customFormat="1" ht="14.25" customHeight="1" x14ac:dyDescent="0.25">
      <c r="A161" s="305">
        <v>42</v>
      </c>
      <c r="B161" s="306" t="str">
        <f>'Ст.пр.М'!N60</f>
        <v>нн42</v>
      </c>
      <c r="C161" s="306" t="str">
        <f>'Ст.пр.М'!O60</f>
        <v>фис42</v>
      </c>
      <c r="D161" s="306" t="str">
        <f>'Ст.пр.М'!P60</f>
        <v>фамилия42</v>
      </c>
      <c r="E161" s="306" t="str">
        <f>'Ст.пр.М'!Q60</f>
        <v>гр42</v>
      </c>
      <c r="F161" s="306" t="str">
        <f>'Ст.пр.М'!R60</f>
        <v>рз42</v>
      </c>
      <c r="G161" s="306" t="str">
        <f>'Ст.пр.М'!S60</f>
        <v>г42</v>
      </c>
      <c r="H161" s="269" t="str">
        <f>'Ст.пр.М'!T60</f>
        <v>сф42</v>
      </c>
      <c r="I161" s="269" t="str">
        <f>'Ст.пр.М'!U60</f>
        <v>фо42</v>
      </c>
      <c r="J161" s="269" t="str">
        <f>'Ст.пр.М'!V60</f>
        <v>ш42</v>
      </c>
      <c r="K161" s="260">
        <f t="shared" si="10"/>
        <v>0</v>
      </c>
      <c r="L161" s="260">
        <f t="shared" si="11"/>
        <v>0</v>
      </c>
      <c r="M161" s="260">
        <f t="shared" si="12"/>
        <v>0</v>
      </c>
      <c r="N161" s="260">
        <f>BT161</f>
        <v>0</v>
      </c>
      <c r="O161" s="261" t="str">
        <f>BU161</f>
        <v>nj</v>
      </c>
      <c r="P161" s="262">
        <f>BW161</f>
        <v>0</v>
      </c>
      <c r="Q161" s="260">
        <f>BY161</f>
        <v>0</v>
      </c>
      <c r="R161" s="262">
        <f>CC161+CD161</f>
        <v>0</v>
      </c>
      <c r="S161" s="260">
        <f>CA161</f>
        <v>0</v>
      </c>
      <c r="T161" s="262">
        <f>CF161+CG161</f>
        <v>0</v>
      </c>
      <c r="U161" s="262">
        <f>CI161</f>
        <v>0</v>
      </c>
      <c r="V161" s="262">
        <f>BO161</f>
        <v>99</v>
      </c>
      <c r="W161" s="263">
        <f>BP161</f>
        <v>0</v>
      </c>
      <c r="X161" s="264">
        <f>CJ161</f>
        <v>0</v>
      </c>
      <c r="Y161" s="265"/>
      <c r="Z161" s="266"/>
      <c r="AA161" s="266"/>
      <c r="AB161" s="266"/>
      <c r="AC161" s="291"/>
      <c r="AD161" s="51">
        <v>42</v>
      </c>
      <c r="AE161" s="269">
        <f>'Ст.пр.М'!B60</f>
        <v>0</v>
      </c>
      <c r="AF161" s="269">
        <f>'Ст.пр.М'!C60</f>
        <v>0</v>
      </c>
      <c r="AG161" s="269">
        <f>'Ст.пр.М'!D60</f>
        <v>0</v>
      </c>
      <c r="AH161" s="269">
        <f>'Ст.пр.М'!E60</f>
        <v>0</v>
      </c>
      <c r="AI161" s="269">
        <f>'Ст.пр.М'!F60</f>
        <v>0</v>
      </c>
      <c r="AJ161" s="291"/>
      <c r="AK161" s="291"/>
      <c r="AL161" s="291"/>
      <c r="AM161" s="265">
        <f>BQ161</f>
        <v>0</v>
      </c>
      <c r="AN161" s="265">
        <f>BR161</f>
        <v>0</v>
      </c>
      <c r="AO161" s="265">
        <f>BS161</f>
        <v>0</v>
      </c>
      <c r="AP161" s="265">
        <f>BT161</f>
        <v>0</v>
      </c>
      <c r="AQ161" s="266" t="str">
        <f>BU161</f>
        <v>nj</v>
      </c>
      <c r="AR161" s="263">
        <f>BW161</f>
        <v>0</v>
      </c>
      <c r="AS161" s="265">
        <f>BY161</f>
        <v>0</v>
      </c>
      <c r="AT161" s="263">
        <f>CE161</f>
        <v>0</v>
      </c>
      <c r="AU161" s="265">
        <f>CA161</f>
        <v>0</v>
      </c>
      <c r="AV161" s="263">
        <f>CH161</f>
        <v>0</v>
      </c>
      <c r="AW161" s="263">
        <f>CI161</f>
        <v>0</v>
      </c>
      <c r="AX161" s="263">
        <f>BO161</f>
        <v>99</v>
      </c>
      <c r="AY161" s="263">
        <f>BP161</f>
        <v>0</v>
      </c>
      <c r="AZ161" s="263">
        <f>CJ161</f>
        <v>0</v>
      </c>
      <c r="BA161" s="266"/>
      <c r="BB161" s="291"/>
      <c r="BC161" s="291"/>
      <c r="BD161" s="291"/>
      <c r="BE161" s="263"/>
      <c r="BF161" s="122">
        <v>42</v>
      </c>
      <c r="BG161" s="269" t="str">
        <f>'Ст.пр.М'!N60</f>
        <v>нн42</v>
      </c>
      <c r="BH161" s="269" t="str">
        <f>'Ст.пр.М'!P60</f>
        <v>фамилия42</v>
      </c>
      <c r="BI161" s="269" t="str">
        <f>'Ст.пр.М'!Q60</f>
        <v>гр42</v>
      </c>
      <c r="BJ161" s="269" t="str">
        <f>'Ст.пр.М'!R60</f>
        <v>рз42</v>
      </c>
      <c r="BK161" s="322"/>
      <c r="BL161" s="272"/>
      <c r="BM161" s="272"/>
      <c r="BN161" s="272"/>
      <c r="BO161" s="273">
        <v>99</v>
      </c>
      <c r="BP161" s="274">
        <f>INT((IF(48-(32*BO161/$U$10)&lt;0,0,(IF(48-(32*BO161/$U$10)&lt;=20,48-(32*BO161/$U$10),20))))*100)/100</f>
        <v>0</v>
      </c>
      <c r="BQ161" s="563"/>
      <c r="BR161" s="563"/>
      <c r="BS161" s="563"/>
      <c r="BT161" s="275">
        <f t="shared" si="13"/>
        <v>0</v>
      </c>
      <c r="BU161" s="77" t="s">
        <v>4</v>
      </c>
      <c r="BV161" s="77" t="s">
        <v>4</v>
      </c>
      <c r="BW161" s="276">
        <f>IF(TYPE(FIND("P",BU161))=16,VLOOKUP(BU161:BU161,KT!A:C,3,FALSE),VLOOKUP(BU161:BU161,KT!H:J,3,FALSE))</f>
        <v>0</v>
      </c>
      <c r="BX161" s="276">
        <f>IF(TYPE(FIND("P",BV161))=16,VLOOKUP(BV161:BV161,KT!A:C,3,FALSE),VLOOKUP(BV161:BV161,KT!H:J,3,FALSE))</f>
        <v>0</v>
      </c>
      <c r="BY161" s="563"/>
      <c r="BZ161" s="563"/>
      <c r="CA161" s="563"/>
      <c r="CB161" s="563"/>
      <c r="CC161" s="277">
        <f>INT((IF((BY161*BW161)&gt;10,10,(BY161*BW161)))*100)/100</f>
        <v>0</v>
      </c>
      <c r="CD161" s="277">
        <f>INT((IF((BZ161*BX161)&gt;10,10,(BZ161*BX161)))*100)/100</f>
        <v>0</v>
      </c>
      <c r="CE161" s="277">
        <f>INT((CC161+CD161)*100)/100</f>
        <v>0</v>
      </c>
      <c r="CF161" s="277">
        <f>INT((IF((BW161*CA161)&gt;10,10,(BW161*CA161)))*100)/100</f>
        <v>0</v>
      </c>
      <c r="CG161" s="277">
        <f>INT((IF((BX161*CB161)&gt;10,10,(BX161*CB161)))*100)/100</f>
        <v>0</v>
      </c>
      <c r="CH161" s="277">
        <f>INT((CF161+CG161)*100)/100</f>
        <v>0</v>
      </c>
      <c r="CI161" s="278">
        <f>INT((CE161+CH161)/2*100)/100</f>
        <v>0</v>
      </c>
      <c r="CJ161" s="279">
        <f>SUM(BP161+BT161+CI161)</f>
        <v>0</v>
      </c>
      <c r="CK161" s="316"/>
      <c r="CL161" s="316"/>
      <c r="CM161" s="218">
        <f>RANK(CJ161,$CJ$79:$CJ$197)</f>
        <v>7</v>
      </c>
    </row>
    <row r="162" spans="1:91" s="72" customFormat="1" ht="14.25" customHeight="1" x14ac:dyDescent="0.25">
      <c r="A162" s="305"/>
      <c r="B162" s="307"/>
      <c r="C162" s="307"/>
      <c r="D162" s="307"/>
      <c r="E162" s="307"/>
      <c r="F162" s="307"/>
      <c r="G162" s="309"/>
      <c r="H162" s="310"/>
      <c r="I162" s="310"/>
      <c r="J162" s="310"/>
      <c r="K162" s="260">
        <f t="shared" si="10"/>
        <v>0</v>
      </c>
      <c r="L162" s="260">
        <f t="shared" si="11"/>
        <v>0</v>
      </c>
      <c r="M162" s="260">
        <f t="shared" si="12"/>
        <v>0</v>
      </c>
      <c r="N162" s="260"/>
      <c r="O162" s="261" t="str">
        <f>BV161</f>
        <v>nj</v>
      </c>
      <c r="P162" s="262">
        <f>BX161</f>
        <v>0</v>
      </c>
      <c r="Q162" s="260">
        <f>BZ161</f>
        <v>0</v>
      </c>
      <c r="R162" s="262"/>
      <c r="S162" s="260">
        <f>CB161</f>
        <v>0</v>
      </c>
      <c r="T162" s="262"/>
      <c r="U162" s="262"/>
      <c r="V162" s="262"/>
      <c r="W162" s="263"/>
      <c r="X162" s="264"/>
      <c r="Y162" s="265"/>
      <c r="Z162" s="266"/>
      <c r="AA162" s="266"/>
      <c r="AB162" s="266"/>
      <c r="AC162" s="291"/>
      <c r="AD162" s="51"/>
      <c r="AE162" s="284"/>
      <c r="AF162" s="284"/>
      <c r="AG162" s="284"/>
      <c r="AH162" s="284"/>
      <c r="AI162" s="284"/>
      <c r="AJ162" s="291"/>
      <c r="AK162" s="291"/>
      <c r="AL162" s="291"/>
      <c r="AM162" s="283"/>
      <c r="AN162" s="283"/>
      <c r="AO162" s="283"/>
      <c r="AP162" s="283"/>
      <c r="AQ162" s="266" t="str">
        <f>BV161</f>
        <v>nj</v>
      </c>
      <c r="AR162" s="263">
        <f>BX161</f>
        <v>0</v>
      </c>
      <c r="AS162" s="265">
        <f>BZ161</f>
        <v>0</v>
      </c>
      <c r="AT162" s="283"/>
      <c r="AU162" s="265">
        <f>CB161</f>
        <v>0</v>
      </c>
      <c r="AV162" s="283"/>
      <c r="AW162" s="283"/>
      <c r="AX162" s="283"/>
      <c r="AY162" s="263"/>
      <c r="AZ162" s="263"/>
      <c r="BA162" s="266"/>
      <c r="BB162" s="291"/>
      <c r="BC162" s="291"/>
      <c r="BD162" s="291"/>
      <c r="BE162" s="263"/>
      <c r="BF162" s="122"/>
      <c r="BG162" s="284"/>
      <c r="BH162" s="319"/>
      <c r="BI162" s="311"/>
      <c r="BK162" s="322"/>
      <c r="BL162" s="272"/>
      <c r="BM162" s="272"/>
      <c r="BN162" s="272"/>
      <c r="BO162" s="273"/>
      <c r="BP162" s="274"/>
      <c r="BQ162" s="563"/>
      <c r="BR162" s="563"/>
      <c r="BS162" s="563"/>
      <c r="BT162" s="275"/>
      <c r="BU162" s="77"/>
      <c r="BV162" s="77"/>
      <c r="BW162" s="276"/>
      <c r="BX162" s="276"/>
      <c r="BY162" s="53"/>
      <c r="BZ162" s="53"/>
      <c r="CA162" s="53"/>
      <c r="CB162" s="53"/>
      <c r="CC162" s="277"/>
      <c r="CD162" s="277"/>
      <c r="CE162" s="277"/>
      <c r="CF162" s="277"/>
      <c r="CG162" s="277"/>
      <c r="CH162" s="277"/>
      <c r="CI162" s="278"/>
      <c r="CJ162" s="315"/>
      <c r="CK162" s="316"/>
      <c r="CL162" s="316"/>
      <c r="CM162" s="218">
        <f>CM161</f>
        <v>7</v>
      </c>
    </row>
    <row r="163" spans="1:91" s="72" customFormat="1" ht="14.25" customHeight="1" x14ac:dyDescent="0.25">
      <c r="A163" s="305">
        <v>43</v>
      </c>
      <c r="B163" s="306" t="str">
        <f>'Ст.пр.М'!N61</f>
        <v>нн43</v>
      </c>
      <c r="C163" s="306" t="str">
        <f>'Ст.пр.М'!O61</f>
        <v>фис43</v>
      </c>
      <c r="D163" s="306" t="str">
        <f>'Ст.пр.М'!P61</f>
        <v>фамилия43</v>
      </c>
      <c r="E163" s="306" t="str">
        <f>'Ст.пр.М'!Q61</f>
        <v>гр43</v>
      </c>
      <c r="F163" s="306" t="str">
        <f>'Ст.пр.М'!R61</f>
        <v>рз43</v>
      </c>
      <c r="G163" s="306" t="str">
        <f>'Ст.пр.М'!S61</f>
        <v>г43</v>
      </c>
      <c r="H163" s="269" t="str">
        <f>'Ст.пр.М'!T61</f>
        <v>сф43</v>
      </c>
      <c r="I163" s="269" t="str">
        <f>'Ст.пр.М'!U61</f>
        <v>фо43</v>
      </c>
      <c r="J163" s="269" t="str">
        <f>'Ст.пр.М'!V61</f>
        <v>ш43</v>
      </c>
      <c r="K163" s="260">
        <f t="shared" si="10"/>
        <v>0</v>
      </c>
      <c r="L163" s="260">
        <f t="shared" si="11"/>
        <v>0</v>
      </c>
      <c r="M163" s="260">
        <f t="shared" si="12"/>
        <v>0</v>
      </c>
      <c r="N163" s="260">
        <f>BT163</f>
        <v>0</v>
      </c>
      <c r="O163" s="261" t="str">
        <f>BU163</f>
        <v>nj</v>
      </c>
      <c r="P163" s="262">
        <f>BW163</f>
        <v>0</v>
      </c>
      <c r="Q163" s="260">
        <f>BY163</f>
        <v>0</v>
      </c>
      <c r="R163" s="262">
        <f>CC163+CD163</f>
        <v>0</v>
      </c>
      <c r="S163" s="260">
        <f>CA163</f>
        <v>0</v>
      </c>
      <c r="T163" s="262">
        <f>CF163+CG163</f>
        <v>0</v>
      </c>
      <c r="U163" s="262">
        <f>CI163</f>
        <v>0</v>
      </c>
      <c r="V163" s="262">
        <f>BO163</f>
        <v>99</v>
      </c>
      <c r="W163" s="263">
        <f>BP163</f>
        <v>0</v>
      </c>
      <c r="X163" s="264">
        <f>CJ163</f>
        <v>0</v>
      </c>
      <c r="Y163" s="265"/>
      <c r="Z163" s="266"/>
      <c r="AA163" s="266"/>
      <c r="AB163" s="266"/>
      <c r="AC163" s="291"/>
      <c r="AD163" s="51">
        <v>43</v>
      </c>
      <c r="AE163" s="269">
        <f>'Ст.пр.М'!B61</f>
        <v>0</v>
      </c>
      <c r="AF163" s="269">
        <f>'Ст.пр.М'!C61</f>
        <v>0</v>
      </c>
      <c r="AG163" s="269">
        <f>'Ст.пр.М'!D61</f>
        <v>0</v>
      </c>
      <c r="AH163" s="269">
        <f>'Ст.пр.М'!E61</f>
        <v>0</v>
      </c>
      <c r="AI163" s="269">
        <f>'Ст.пр.М'!F61</f>
        <v>0</v>
      </c>
      <c r="AJ163" s="291"/>
      <c r="AK163" s="291"/>
      <c r="AL163" s="291"/>
      <c r="AM163" s="265">
        <f>BQ163</f>
        <v>0</v>
      </c>
      <c r="AN163" s="265">
        <f>BR163</f>
        <v>0</v>
      </c>
      <c r="AO163" s="265">
        <f>BS163</f>
        <v>0</v>
      </c>
      <c r="AP163" s="265">
        <f>BT163</f>
        <v>0</v>
      </c>
      <c r="AQ163" s="266" t="str">
        <f>BU163</f>
        <v>nj</v>
      </c>
      <c r="AR163" s="263">
        <f>BW163</f>
        <v>0</v>
      </c>
      <c r="AS163" s="265">
        <f>BY163</f>
        <v>0</v>
      </c>
      <c r="AT163" s="263">
        <f>CE163</f>
        <v>0</v>
      </c>
      <c r="AU163" s="265">
        <f>CA163</f>
        <v>0</v>
      </c>
      <c r="AV163" s="263">
        <f>CH163</f>
        <v>0</v>
      </c>
      <c r="AW163" s="263">
        <f>CI163</f>
        <v>0</v>
      </c>
      <c r="AX163" s="263">
        <f>BO163</f>
        <v>99</v>
      </c>
      <c r="AY163" s="263">
        <f>BP163</f>
        <v>0</v>
      </c>
      <c r="AZ163" s="263">
        <f>CJ163</f>
        <v>0</v>
      </c>
      <c r="BA163" s="266"/>
      <c r="BB163" s="291"/>
      <c r="BC163" s="291"/>
      <c r="BD163" s="291"/>
      <c r="BE163" s="263"/>
      <c r="BF163" s="122">
        <v>43</v>
      </c>
      <c r="BG163" s="269" t="str">
        <f>'Ст.пр.М'!N61</f>
        <v>нн43</v>
      </c>
      <c r="BH163" s="269" t="str">
        <f>'Ст.пр.М'!P61</f>
        <v>фамилия43</v>
      </c>
      <c r="BI163" s="269" t="str">
        <f>'Ст.пр.М'!Q61</f>
        <v>гр43</v>
      </c>
      <c r="BJ163" s="269" t="str">
        <f>'Ст.пр.М'!R61</f>
        <v>рз43</v>
      </c>
      <c r="BK163" s="322"/>
      <c r="BL163" s="272"/>
      <c r="BM163" s="272"/>
      <c r="BN163" s="272"/>
      <c r="BO163" s="273">
        <v>99</v>
      </c>
      <c r="BP163" s="274">
        <f>INT((IF(48-(32*BO163/$U$10)&lt;0,0,(IF(48-(32*BO163/$U$10)&lt;=20,48-(32*BO163/$U$10),20))))*100)/100</f>
        <v>0</v>
      </c>
      <c r="BQ163" s="562"/>
      <c r="BR163" s="562"/>
      <c r="BS163" s="562"/>
      <c r="BT163" s="275">
        <f t="shared" si="13"/>
        <v>0</v>
      </c>
      <c r="BU163" s="77" t="s">
        <v>4</v>
      </c>
      <c r="BV163" s="77" t="s">
        <v>4</v>
      </c>
      <c r="BW163" s="276">
        <f>IF(TYPE(FIND("P",BU163))=16,VLOOKUP(BU163:BU163,KT!A:C,3,FALSE),VLOOKUP(BU163:BU163,KT!H:J,3,FALSE))</f>
        <v>0</v>
      </c>
      <c r="BX163" s="276">
        <f>IF(TYPE(FIND("P",BV163))=16,VLOOKUP(BV163:BV163,KT!A:C,3,FALSE),VLOOKUP(BV163:BV163,KT!H:J,3,FALSE))</f>
        <v>0</v>
      </c>
      <c r="BY163" s="562"/>
      <c r="BZ163" s="562"/>
      <c r="CA163" s="562"/>
      <c r="CB163" s="562"/>
      <c r="CC163" s="277">
        <f>INT((IF((BY163*BW163)&gt;10,10,(BY163*BW163)))*100)/100</f>
        <v>0</v>
      </c>
      <c r="CD163" s="277">
        <f>INT((IF((BZ163*BX163)&gt;10,10,(BZ163*BX163)))*100)/100</f>
        <v>0</v>
      </c>
      <c r="CE163" s="277">
        <f>INT((CC163+CD163)*100)/100</f>
        <v>0</v>
      </c>
      <c r="CF163" s="277">
        <f>INT((IF((BW163*CA163)&gt;10,10,(BW163*CA163)))*100)/100</f>
        <v>0</v>
      </c>
      <c r="CG163" s="277">
        <f>INT((IF((BX163*CB163)&gt;10,10,(BX163*CB163)))*100)/100</f>
        <v>0</v>
      </c>
      <c r="CH163" s="277">
        <f>INT((CF163+CG163)*100)/100</f>
        <v>0</v>
      </c>
      <c r="CI163" s="278">
        <f>INT((CE163+CH163)/2*100)/100</f>
        <v>0</v>
      </c>
      <c r="CJ163" s="279">
        <f>SUM(BP163+BT163+CI163)</f>
        <v>0</v>
      </c>
      <c r="CK163" s="316"/>
      <c r="CL163" s="316"/>
      <c r="CM163" s="218">
        <f>RANK(CJ163,$CJ$79:$CJ$197)</f>
        <v>7</v>
      </c>
    </row>
    <row r="164" spans="1:91" s="72" customFormat="1" ht="14.25" customHeight="1" x14ac:dyDescent="0.25">
      <c r="A164" s="305"/>
      <c r="B164" s="307"/>
      <c r="C164" s="307"/>
      <c r="D164" s="307"/>
      <c r="E164" s="307"/>
      <c r="F164" s="307"/>
      <c r="G164" s="309"/>
      <c r="H164" s="310"/>
      <c r="I164" s="310"/>
      <c r="J164" s="310"/>
      <c r="K164" s="260">
        <f t="shared" si="10"/>
        <v>0</v>
      </c>
      <c r="L164" s="260">
        <f t="shared" si="11"/>
        <v>0</v>
      </c>
      <c r="M164" s="260">
        <f t="shared" si="12"/>
        <v>0</v>
      </c>
      <c r="N164" s="260"/>
      <c r="O164" s="261" t="str">
        <f>BV163</f>
        <v>nj</v>
      </c>
      <c r="P164" s="262">
        <f>BX163</f>
        <v>0</v>
      </c>
      <c r="Q164" s="260">
        <f>BZ163</f>
        <v>0</v>
      </c>
      <c r="R164" s="262"/>
      <c r="S164" s="260">
        <f>CB163</f>
        <v>0</v>
      </c>
      <c r="T164" s="262"/>
      <c r="U164" s="262"/>
      <c r="V164" s="262"/>
      <c r="W164" s="263"/>
      <c r="X164" s="264"/>
      <c r="Y164" s="265"/>
      <c r="Z164" s="266"/>
      <c r="AA164" s="266"/>
      <c r="AB164" s="266"/>
      <c r="AC164" s="291"/>
      <c r="AD164" s="51"/>
      <c r="AE164" s="284"/>
      <c r="AF164" s="284"/>
      <c r="AG164" s="284"/>
      <c r="AH164" s="284"/>
      <c r="AI164" s="284"/>
      <c r="AJ164" s="291"/>
      <c r="AK164" s="291"/>
      <c r="AL164" s="291"/>
      <c r="AM164" s="283"/>
      <c r="AN164" s="283"/>
      <c r="AO164" s="283"/>
      <c r="AP164" s="283"/>
      <c r="AQ164" s="266" t="str">
        <f>BV163</f>
        <v>nj</v>
      </c>
      <c r="AR164" s="263">
        <f>BX163</f>
        <v>0</v>
      </c>
      <c r="AS164" s="265">
        <f>BZ163</f>
        <v>0</v>
      </c>
      <c r="AT164" s="283"/>
      <c r="AU164" s="265">
        <f>CB163</f>
        <v>0</v>
      </c>
      <c r="AV164" s="283"/>
      <c r="AW164" s="283"/>
      <c r="AX164" s="283"/>
      <c r="AY164" s="263"/>
      <c r="AZ164" s="263"/>
      <c r="BA164" s="266"/>
      <c r="BB164" s="291"/>
      <c r="BC164" s="291"/>
      <c r="BD164" s="291"/>
      <c r="BE164" s="263"/>
      <c r="BF164" s="122"/>
      <c r="BG164" s="284"/>
      <c r="BH164" s="319"/>
      <c r="BI164" s="311"/>
      <c r="BK164" s="322"/>
      <c r="BL164" s="272"/>
      <c r="BM164" s="272"/>
      <c r="BN164" s="272"/>
      <c r="BO164" s="273"/>
      <c r="BP164" s="274"/>
      <c r="BQ164" s="562"/>
      <c r="BR164" s="562"/>
      <c r="BS164" s="562"/>
      <c r="BT164" s="275"/>
      <c r="BU164" s="77"/>
      <c r="BV164" s="77"/>
      <c r="BW164" s="276"/>
      <c r="BX164" s="276"/>
      <c r="BY164" s="53"/>
      <c r="BZ164" s="53"/>
      <c r="CA164" s="53"/>
      <c r="CB164" s="53"/>
      <c r="CC164" s="277"/>
      <c r="CD164" s="277"/>
      <c r="CE164" s="277"/>
      <c r="CF164" s="277"/>
      <c r="CG164" s="277"/>
      <c r="CH164" s="277"/>
      <c r="CI164" s="278"/>
      <c r="CJ164" s="315"/>
      <c r="CK164" s="316"/>
      <c r="CL164" s="316"/>
      <c r="CM164" s="218">
        <f>CM163</f>
        <v>7</v>
      </c>
    </row>
    <row r="165" spans="1:91" s="72" customFormat="1" ht="14.25" customHeight="1" x14ac:dyDescent="0.25">
      <c r="A165" s="305">
        <v>44</v>
      </c>
      <c r="B165" s="306" t="str">
        <f>'Ст.пр.М'!N62</f>
        <v>нн44</v>
      </c>
      <c r="C165" s="306" t="str">
        <f>'Ст.пр.М'!O62</f>
        <v>фис44</v>
      </c>
      <c r="D165" s="306" t="str">
        <f>'Ст.пр.М'!P62</f>
        <v>фамилия44</v>
      </c>
      <c r="E165" s="306" t="str">
        <f>'Ст.пр.М'!Q62</f>
        <v>гр44</v>
      </c>
      <c r="F165" s="306" t="str">
        <f>'Ст.пр.М'!R62</f>
        <v>рз44</v>
      </c>
      <c r="G165" s="306" t="str">
        <f>'Ст.пр.М'!S62</f>
        <v>г44</v>
      </c>
      <c r="H165" s="269" t="str">
        <f>'Ст.пр.М'!T62</f>
        <v>сф44</v>
      </c>
      <c r="I165" s="269" t="str">
        <f>'Ст.пр.М'!U62</f>
        <v>фо44</v>
      </c>
      <c r="J165" s="269" t="str">
        <f>'Ст.пр.М'!V62</f>
        <v>ш44</v>
      </c>
      <c r="K165" s="260">
        <f t="shared" si="10"/>
        <v>0</v>
      </c>
      <c r="L165" s="260">
        <f t="shared" si="11"/>
        <v>0</v>
      </c>
      <c r="M165" s="260">
        <f t="shared" si="12"/>
        <v>0</v>
      </c>
      <c r="N165" s="260">
        <f>BT165</f>
        <v>0</v>
      </c>
      <c r="O165" s="261" t="str">
        <f>BU165</f>
        <v>nj</v>
      </c>
      <c r="P165" s="262">
        <f>BW165</f>
        <v>0</v>
      </c>
      <c r="Q165" s="260">
        <f>BY165</f>
        <v>0</v>
      </c>
      <c r="R165" s="262">
        <f>CC165+CD165</f>
        <v>0</v>
      </c>
      <c r="S165" s="260">
        <f>CA165</f>
        <v>0</v>
      </c>
      <c r="T165" s="262">
        <f>CF165+CG165</f>
        <v>0</v>
      </c>
      <c r="U165" s="262">
        <f>CI165</f>
        <v>0</v>
      </c>
      <c r="V165" s="262">
        <f>BO165</f>
        <v>99</v>
      </c>
      <c r="W165" s="263">
        <f>BP165</f>
        <v>0</v>
      </c>
      <c r="X165" s="264">
        <f>CJ165</f>
        <v>0</v>
      </c>
      <c r="Y165" s="265"/>
      <c r="Z165" s="266"/>
      <c r="AA165" s="266"/>
      <c r="AB165" s="266"/>
      <c r="AC165" s="291"/>
      <c r="AD165" s="51">
        <v>44</v>
      </c>
      <c r="AE165" s="269">
        <f>'Ст.пр.М'!B62</f>
        <v>0</v>
      </c>
      <c r="AF165" s="269">
        <f>'Ст.пр.М'!C62</f>
        <v>0</v>
      </c>
      <c r="AG165" s="269">
        <f>'Ст.пр.М'!D62</f>
        <v>0</v>
      </c>
      <c r="AH165" s="269">
        <f>'Ст.пр.М'!E62</f>
        <v>0</v>
      </c>
      <c r="AI165" s="269">
        <f>'Ст.пр.М'!F62</f>
        <v>0</v>
      </c>
      <c r="AJ165" s="291"/>
      <c r="AK165" s="291"/>
      <c r="AL165" s="291"/>
      <c r="AM165" s="265">
        <f>BQ165</f>
        <v>0</v>
      </c>
      <c r="AN165" s="265">
        <f>BR165</f>
        <v>0</v>
      </c>
      <c r="AO165" s="265">
        <f>BS165</f>
        <v>0</v>
      </c>
      <c r="AP165" s="265">
        <f>BT165</f>
        <v>0</v>
      </c>
      <c r="AQ165" s="266" t="str">
        <f>BU165</f>
        <v>nj</v>
      </c>
      <c r="AR165" s="263">
        <f>BW165</f>
        <v>0</v>
      </c>
      <c r="AS165" s="265">
        <f>BY165</f>
        <v>0</v>
      </c>
      <c r="AT165" s="263">
        <f>CE165</f>
        <v>0</v>
      </c>
      <c r="AU165" s="265">
        <f>CA165</f>
        <v>0</v>
      </c>
      <c r="AV165" s="263">
        <f>CH165</f>
        <v>0</v>
      </c>
      <c r="AW165" s="263">
        <f>CI165</f>
        <v>0</v>
      </c>
      <c r="AX165" s="263">
        <f>BO165</f>
        <v>99</v>
      </c>
      <c r="AY165" s="263">
        <f>BP165</f>
        <v>0</v>
      </c>
      <c r="AZ165" s="263">
        <f>CJ165</f>
        <v>0</v>
      </c>
      <c r="BA165" s="266"/>
      <c r="BB165" s="291"/>
      <c r="BC165" s="291"/>
      <c r="BD165" s="291"/>
      <c r="BE165" s="263"/>
      <c r="BF165" s="122">
        <v>44</v>
      </c>
      <c r="BG165" s="269" t="str">
        <f>'Ст.пр.М'!N62</f>
        <v>нн44</v>
      </c>
      <c r="BH165" s="269" t="str">
        <f>'Ст.пр.М'!P62</f>
        <v>фамилия44</v>
      </c>
      <c r="BI165" s="269" t="str">
        <f>'Ст.пр.М'!Q62</f>
        <v>гр44</v>
      </c>
      <c r="BJ165" s="269" t="str">
        <f>'Ст.пр.М'!R62</f>
        <v>рз44</v>
      </c>
      <c r="BK165" s="322"/>
      <c r="BL165" s="272"/>
      <c r="BM165" s="272"/>
      <c r="BN165" s="272"/>
      <c r="BO165" s="273">
        <v>99</v>
      </c>
      <c r="BP165" s="274">
        <f>INT((IF(48-(32*BO165/$U$10)&lt;0,0,(IF(48-(32*BO165/$U$10)&lt;=20,48-(32*BO165/$U$10),20))))*100)/100</f>
        <v>0</v>
      </c>
      <c r="BQ165" s="563"/>
      <c r="BR165" s="563"/>
      <c r="BS165" s="563"/>
      <c r="BT165" s="275">
        <f t="shared" si="13"/>
        <v>0</v>
      </c>
      <c r="BU165" s="77" t="s">
        <v>4</v>
      </c>
      <c r="BV165" s="77" t="s">
        <v>4</v>
      </c>
      <c r="BW165" s="276">
        <f>IF(TYPE(FIND("P",BU165))=16,VLOOKUP(BU165:BU165,KT!A:C,3,FALSE),VLOOKUP(BU165:BU165,KT!H:J,3,FALSE))</f>
        <v>0</v>
      </c>
      <c r="BX165" s="276">
        <f>IF(TYPE(FIND("P",BV165))=16,VLOOKUP(BV165:BV165,KT!A:C,3,FALSE),VLOOKUP(BV165:BV165,KT!H:J,3,FALSE))</f>
        <v>0</v>
      </c>
      <c r="BY165" s="563"/>
      <c r="BZ165" s="563"/>
      <c r="CA165" s="563"/>
      <c r="CB165" s="563"/>
      <c r="CC165" s="277">
        <f>INT((IF((BY165*BW165)&gt;10,10,(BY165*BW165)))*100)/100</f>
        <v>0</v>
      </c>
      <c r="CD165" s="277">
        <f>INT((IF((BZ165*BX165)&gt;10,10,(BZ165*BX165)))*100)/100</f>
        <v>0</v>
      </c>
      <c r="CE165" s="277">
        <f>INT((CC165+CD165)*100)/100</f>
        <v>0</v>
      </c>
      <c r="CF165" s="277">
        <f>INT((IF((BW165*CA165)&gt;10,10,(BW165*CA165)))*100)/100</f>
        <v>0</v>
      </c>
      <c r="CG165" s="277">
        <f>INT((IF((BX165*CB165)&gt;10,10,(BX165*CB165)))*100)/100</f>
        <v>0</v>
      </c>
      <c r="CH165" s="277">
        <f>INT((CF165+CG165)*100)/100</f>
        <v>0</v>
      </c>
      <c r="CI165" s="278">
        <f>INT((CE165+CH165)/2*100)/100</f>
        <v>0</v>
      </c>
      <c r="CJ165" s="279">
        <f>SUM(BP165+BT165+CI165)</f>
        <v>0</v>
      </c>
      <c r="CK165" s="316"/>
      <c r="CL165" s="316"/>
      <c r="CM165" s="218">
        <f>RANK(CJ165,$CJ$79:$CJ$197)</f>
        <v>7</v>
      </c>
    </row>
    <row r="166" spans="1:91" s="72" customFormat="1" ht="14.25" customHeight="1" x14ac:dyDescent="0.25">
      <c r="A166" s="305"/>
      <c r="B166" s="307"/>
      <c r="C166" s="307"/>
      <c r="D166" s="307"/>
      <c r="E166" s="307"/>
      <c r="F166" s="307"/>
      <c r="G166" s="309"/>
      <c r="H166" s="310"/>
      <c r="I166" s="310"/>
      <c r="J166" s="310"/>
      <c r="K166" s="260">
        <f t="shared" si="10"/>
        <v>0</v>
      </c>
      <c r="L166" s="260">
        <f t="shared" si="11"/>
        <v>0</v>
      </c>
      <c r="M166" s="260">
        <f t="shared" si="12"/>
        <v>0</v>
      </c>
      <c r="N166" s="260"/>
      <c r="O166" s="261" t="str">
        <f>BV165</f>
        <v>nj</v>
      </c>
      <c r="P166" s="262">
        <f>BX165</f>
        <v>0</v>
      </c>
      <c r="Q166" s="260">
        <f>BZ165</f>
        <v>0</v>
      </c>
      <c r="R166" s="262"/>
      <c r="S166" s="260">
        <f>CB165</f>
        <v>0</v>
      </c>
      <c r="T166" s="262"/>
      <c r="U166" s="262"/>
      <c r="V166" s="262"/>
      <c r="W166" s="263"/>
      <c r="X166" s="264"/>
      <c r="Y166" s="265"/>
      <c r="Z166" s="266"/>
      <c r="AA166" s="266"/>
      <c r="AB166" s="266"/>
      <c r="AC166" s="291"/>
      <c r="AD166" s="51"/>
      <c r="AE166" s="284"/>
      <c r="AF166" s="284"/>
      <c r="AG166" s="284"/>
      <c r="AH166" s="284"/>
      <c r="AI166" s="284"/>
      <c r="AJ166" s="291"/>
      <c r="AK166" s="291"/>
      <c r="AL166" s="291"/>
      <c r="AM166" s="283"/>
      <c r="AN166" s="283"/>
      <c r="AO166" s="283"/>
      <c r="AP166" s="283"/>
      <c r="AQ166" s="266" t="str">
        <f>BV165</f>
        <v>nj</v>
      </c>
      <c r="AR166" s="263">
        <f>BX165</f>
        <v>0</v>
      </c>
      <c r="AS166" s="265">
        <f>BZ165</f>
        <v>0</v>
      </c>
      <c r="AT166" s="283"/>
      <c r="AU166" s="265">
        <f>CB165</f>
        <v>0</v>
      </c>
      <c r="AV166" s="283"/>
      <c r="AW166" s="283"/>
      <c r="AX166" s="283"/>
      <c r="AY166" s="263"/>
      <c r="AZ166" s="263"/>
      <c r="BA166" s="266"/>
      <c r="BB166" s="291"/>
      <c r="BC166" s="291"/>
      <c r="BD166" s="291"/>
      <c r="BE166" s="263"/>
      <c r="BF166" s="122"/>
      <c r="BG166" s="284"/>
      <c r="BH166" s="319"/>
      <c r="BI166" s="311"/>
      <c r="BK166" s="322"/>
      <c r="BL166" s="272"/>
      <c r="BM166" s="272"/>
      <c r="BN166" s="272"/>
      <c r="BO166" s="273"/>
      <c r="BP166" s="274"/>
      <c r="BQ166" s="563"/>
      <c r="BR166" s="563"/>
      <c r="BS166" s="563"/>
      <c r="BT166" s="275"/>
      <c r="BU166" s="77"/>
      <c r="BV166" s="77"/>
      <c r="BW166" s="276"/>
      <c r="BX166" s="276"/>
      <c r="BY166" s="53"/>
      <c r="BZ166" s="53"/>
      <c r="CA166" s="53"/>
      <c r="CB166" s="53"/>
      <c r="CC166" s="277"/>
      <c r="CD166" s="277"/>
      <c r="CE166" s="277"/>
      <c r="CF166" s="277"/>
      <c r="CG166" s="277"/>
      <c r="CH166" s="277"/>
      <c r="CI166" s="278"/>
      <c r="CJ166" s="315"/>
      <c r="CK166" s="316"/>
      <c r="CL166" s="316"/>
      <c r="CM166" s="218">
        <f>CM165</f>
        <v>7</v>
      </c>
    </row>
    <row r="167" spans="1:91" s="72" customFormat="1" ht="14.25" customHeight="1" x14ac:dyDescent="0.25">
      <c r="A167" s="305">
        <v>45</v>
      </c>
      <c r="B167" s="306" t="str">
        <f>'Ст.пр.М'!N63</f>
        <v>нн45</v>
      </c>
      <c r="C167" s="306" t="str">
        <f>'Ст.пр.М'!O63</f>
        <v>фис45</v>
      </c>
      <c r="D167" s="306" t="str">
        <f>'Ст.пр.М'!P63</f>
        <v>фамилия45</v>
      </c>
      <c r="E167" s="306" t="str">
        <f>'Ст.пр.М'!Q63</f>
        <v>гр45</v>
      </c>
      <c r="F167" s="306" t="str">
        <f>'Ст.пр.М'!R63</f>
        <v>рз45</v>
      </c>
      <c r="G167" s="306" t="str">
        <f>'Ст.пр.М'!S63</f>
        <v>г45</v>
      </c>
      <c r="H167" s="269" t="str">
        <f>'Ст.пр.М'!T63</f>
        <v>сф45</v>
      </c>
      <c r="I167" s="269" t="str">
        <f>'Ст.пр.М'!U63</f>
        <v>фо45</v>
      </c>
      <c r="J167" s="269" t="str">
        <f>'Ст.пр.М'!V63</f>
        <v>ш45</v>
      </c>
      <c r="K167" s="260">
        <f t="shared" si="10"/>
        <v>0</v>
      </c>
      <c r="L167" s="260">
        <f t="shared" si="11"/>
        <v>0</v>
      </c>
      <c r="M167" s="260">
        <f t="shared" si="12"/>
        <v>0</v>
      </c>
      <c r="N167" s="260">
        <f>BT167</f>
        <v>0</v>
      </c>
      <c r="O167" s="261" t="str">
        <f>BU167</f>
        <v>nj</v>
      </c>
      <c r="P167" s="262">
        <f>BW167</f>
        <v>0</v>
      </c>
      <c r="Q167" s="260">
        <f>BY167</f>
        <v>0</v>
      </c>
      <c r="R167" s="262">
        <f>CC167+CD167</f>
        <v>0</v>
      </c>
      <c r="S167" s="260">
        <f>CA167</f>
        <v>0</v>
      </c>
      <c r="T167" s="262">
        <f>CF167+CG167</f>
        <v>0</v>
      </c>
      <c r="U167" s="262">
        <f>CI167</f>
        <v>0</v>
      </c>
      <c r="V167" s="262">
        <f>BO167</f>
        <v>99</v>
      </c>
      <c r="W167" s="263">
        <f>BP167</f>
        <v>0</v>
      </c>
      <c r="X167" s="264">
        <f>CJ167</f>
        <v>0</v>
      </c>
      <c r="Y167" s="265"/>
      <c r="Z167" s="266"/>
      <c r="AA167" s="266"/>
      <c r="AB167" s="266"/>
      <c r="AC167" s="291"/>
      <c r="AD167" s="51">
        <v>45</v>
      </c>
      <c r="AE167" s="269">
        <f>'Ст.пр.М'!B63</f>
        <v>0</v>
      </c>
      <c r="AF167" s="269">
        <f>'Ст.пр.М'!C63</f>
        <v>0</v>
      </c>
      <c r="AG167" s="269">
        <f>'Ст.пр.М'!D63</f>
        <v>0</v>
      </c>
      <c r="AH167" s="269">
        <f>'Ст.пр.М'!E63</f>
        <v>0</v>
      </c>
      <c r="AI167" s="269">
        <f>'Ст.пр.М'!F63</f>
        <v>0</v>
      </c>
      <c r="AJ167" s="291"/>
      <c r="AK167" s="291"/>
      <c r="AL167" s="291"/>
      <c r="AM167" s="265">
        <f>BQ167</f>
        <v>0</v>
      </c>
      <c r="AN167" s="265">
        <f>BR167</f>
        <v>0</v>
      </c>
      <c r="AO167" s="265">
        <f>BS167</f>
        <v>0</v>
      </c>
      <c r="AP167" s="265">
        <f>BT167</f>
        <v>0</v>
      </c>
      <c r="AQ167" s="266" t="str">
        <f>BU167</f>
        <v>nj</v>
      </c>
      <c r="AR167" s="263">
        <f>BW167</f>
        <v>0</v>
      </c>
      <c r="AS167" s="265">
        <f>BY167</f>
        <v>0</v>
      </c>
      <c r="AT167" s="263">
        <f>CE167</f>
        <v>0</v>
      </c>
      <c r="AU167" s="265">
        <f>CA167</f>
        <v>0</v>
      </c>
      <c r="AV167" s="263">
        <f>CH167</f>
        <v>0</v>
      </c>
      <c r="AW167" s="263">
        <f>CI167</f>
        <v>0</v>
      </c>
      <c r="AX167" s="263">
        <f>BO167</f>
        <v>99</v>
      </c>
      <c r="AY167" s="263">
        <f>BP167</f>
        <v>0</v>
      </c>
      <c r="AZ167" s="263">
        <f>CJ167</f>
        <v>0</v>
      </c>
      <c r="BA167" s="266"/>
      <c r="BB167" s="291"/>
      <c r="BC167" s="291"/>
      <c r="BD167" s="291"/>
      <c r="BE167" s="263"/>
      <c r="BF167" s="122">
        <v>45</v>
      </c>
      <c r="BG167" s="269" t="str">
        <f>'Ст.пр.М'!N63</f>
        <v>нн45</v>
      </c>
      <c r="BH167" s="269" t="str">
        <f>'Ст.пр.М'!P63</f>
        <v>фамилия45</v>
      </c>
      <c r="BI167" s="269" t="str">
        <f>'Ст.пр.М'!Q63</f>
        <v>гр45</v>
      </c>
      <c r="BJ167" s="269" t="str">
        <f>'Ст.пр.М'!R63</f>
        <v>рз45</v>
      </c>
      <c r="BK167" s="322"/>
      <c r="BL167" s="272"/>
      <c r="BM167" s="272"/>
      <c r="BN167" s="272"/>
      <c r="BO167" s="273">
        <v>99</v>
      </c>
      <c r="BP167" s="274">
        <f>INT((IF(48-(32*BO167/$U$10)&lt;0,0,(IF(48-(32*BO167/$U$10)&lt;=20,48-(32*BO167/$U$10),20))))*100)/100</f>
        <v>0</v>
      </c>
      <c r="BQ167" s="562"/>
      <c r="BR167" s="562"/>
      <c r="BS167" s="562"/>
      <c r="BT167" s="275">
        <f t="shared" si="13"/>
        <v>0</v>
      </c>
      <c r="BU167" s="77" t="s">
        <v>4</v>
      </c>
      <c r="BV167" s="77" t="s">
        <v>4</v>
      </c>
      <c r="BW167" s="276">
        <f>IF(TYPE(FIND("P",BU167))=16,VLOOKUP(BU167:BU167,KT!A:C,3,FALSE),VLOOKUP(BU167:BU167,KT!H:J,3,FALSE))</f>
        <v>0</v>
      </c>
      <c r="BX167" s="276">
        <f>IF(TYPE(FIND("P",BV167))=16,VLOOKUP(BV167:BV167,KT!A:C,3,FALSE),VLOOKUP(BV167:BV167,KT!H:J,3,FALSE))</f>
        <v>0</v>
      </c>
      <c r="BY167" s="562"/>
      <c r="BZ167" s="562"/>
      <c r="CA167" s="562"/>
      <c r="CB167" s="562"/>
      <c r="CC167" s="277">
        <f>INT((IF((BY167*BW167)&gt;10,10,(BY167*BW167)))*100)/100</f>
        <v>0</v>
      </c>
      <c r="CD167" s="277">
        <f>INT((IF((BZ167*BX167)&gt;10,10,(BZ167*BX167)))*100)/100</f>
        <v>0</v>
      </c>
      <c r="CE167" s="277">
        <f>INT((CC167+CD167)*100)/100</f>
        <v>0</v>
      </c>
      <c r="CF167" s="277">
        <f>INT((IF((BW167*CA167)&gt;10,10,(BW167*CA167)))*100)/100</f>
        <v>0</v>
      </c>
      <c r="CG167" s="277">
        <f>INT((IF((BX167*CB167)&gt;10,10,(BX167*CB167)))*100)/100</f>
        <v>0</v>
      </c>
      <c r="CH167" s="277">
        <f>INT((CF167+CG167)*100)/100</f>
        <v>0</v>
      </c>
      <c r="CI167" s="278">
        <f>INT((CE167+CH167)/2*100)/100</f>
        <v>0</v>
      </c>
      <c r="CJ167" s="279">
        <f>SUM(BP167+BT167+CI167)</f>
        <v>0</v>
      </c>
      <c r="CK167" s="316"/>
      <c r="CL167" s="316"/>
      <c r="CM167" s="218">
        <f>RANK(CJ167,$CJ$79:$CJ$197)</f>
        <v>7</v>
      </c>
    </row>
    <row r="168" spans="1:91" s="72" customFormat="1" ht="14.25" customHeight="1" x14ac:dyDescent="0.25">
      <c r="A168" s="305"/>
      <c r="B168" s="307"/>
      <c r="C168" s="307"/>
      <c r="D168" s="307"/>
      <c r="E168" s="307"/>
      <c r="F168" s="307"/>
      <c r="G168" s="309"/>
      <c r="H168" s="310"/>
      <c r="I168" s="310"/>
      <c r="J168" s="310"/>
      <c r="K168" s="260">
        <f t="shared" si="10"/>
        <v>0</v>
      </c>
      <c r="L168" s="260">
        <f t="shared" si="11"/>
        <v>0</v>
      </c>
      <c r="M168" s="260">
        <f t="shared" si="12"/>
        <v>0</v>
      </c>
      <c r="N168" s="260"/>
      <c r="O168" s="261" t="str">
        <f>BV167</f>
        <v>nj</v>
      </c>
      <c r="P168" s="262">
        <f>BX167</f>
        <v>0</v>
      </c>
      <c r="Q168" s="260">
        <f>BZ167</f>
        <v>0</v>
      </c>
      <c r="R168" s="262"/>
      <c r="S168" s="260">
        <f>CB167</f>
        <v>0</v>
      </c>
      <c r="T168" s="262"/>
      <c r="U168" s="262"/>
      <c r="V168" s="262"/>
      <c r="W168" s="263"/>
      <c r="X168" s="264"/>
      <c r="Y168" s="265"/>
      <c r="Z168" s="266"/>
      <c r="AA168" s="266"/>
      <c r="AB168" s="266"/>
      <c r="AC168" s="291"/>
      <c r="AD168" s="51"/>
      <c r="AE168" s="284"/>
      <c r="AF168" s="284"/>
      <c r="AG168" s="284"/>
      <c r="AH168" s="284"/>
      <c r="AI168" s="284"/>
      <c r="AJ168" s="291"/>
      <c r="AK168" s="291"/>
      <c r="AL168" s="291"/>
      <c r="AM168" s="283"/>
      <c r="AN168" s="283"/>
      <c r="AO168" s="283"/>
      <c r="AP168" s="283"/>
      <c r="AQ168" s="266" t="str">
        <f>BV167</f>
        <v>nj</v>
      </c>
      <c r="AR168" s="263">
        <f>BX167</f>
        <v>0</v>
      </c>
      <c r="AS168" s="265">
        <f>BZ167</f>
        <v>0</v>
      </c>
      <c r="AT168" s="283"/>
      <c r="AU168" s="265">
        <f>CB167</f>
        <v>0</v>
      </c>
      <c r="AV168" s="283"/>
      <c r="AW168" s="283"/>
      <c r="AX168" s="283"/>
      <c r="AY168" s="263"/>
      <c r="AZ168" s="263"/>
      <c r="BA168" s="266"/>
      <c r="BB168" s="291"/>
      <c r="BC168" s="291"/>
      <c r="BD168" s="291"/>
      <c r="BE168" s="263"/>
      <c r="BF168" s="122"/>
      <c r="BG168" s="284"/>
      <c r="BH168" s="319"/>
      <c r="BI168" s="311"/>
      <c r="BK168" s="322"/>
      <c r="BL168" s="272"/>
      <c r="BM168" s="272"/>
      <c r="BN168" s="272"/>
      <c r="BO168" s="273"/>
      <c r="BP168" s="274"/>
      <c r="BQ168" s="562"/>
      <c r="BR168" s="562"/>
      <c r="BS168" s="562"/>
      <c r="BT168" s="275"/>
      <c r="BU168" s="77"/>
      <c r="BV168" s="77"/>
      <c r="BW168" s="276"/>
      <c r="BX168" s="276"/>
      <c r="BY168" s="53"/>
      <c r="BZ168" s="53"/>
      <c r="CA168" s="53"/>
      <c r="CB168" s="53"/>
      <c r="CC168" s="277"/>
      <c r="CD168" s="277"/>
      <c r="CE168" s="277"/>
      <c r="CF168" s="277"/>
      <c r="CG168" s="277"/>
      <c r="CH168" s="277"/>
      <c r="CI168" s="278"/>
      <c r="CJ168" s="315"/>
      <c r="CK168" s="316"/>
      <c r="CL168" s="316"/>
      <c r="CM168" s="218">
        <f>CM167</f>
        <v>7</v>
      </c>
    </row>
    <row r="169" spans="1:91" ht="14.25" customHeight="1" x14ac:dyDescent="0.25">
      <c r="A169" s="305">
        <v>46</v>
      </c>
      <c r="B169" s="306" t="str">
        <f>'Ст.пр.М'!N64</f>
        <v>нн46</v>
      </c>
      <c r="C169" s="306" t="str">
        <f>'Ст.пр.М'!O64</f>
        <v>фис46</v>
      </c>
      <c r="D169" s="306" t="str">
        <f>'Ст.пр.М'!P64</f>
        <v>фамилия46</v>
      </c>
      <c r="E169" s="306" t="str">
        <f>'Ст.пр.М'!Q64</f>
        <v>гр46</v>
      </c>
      <c r="F169" s="306" t="str">
        <f>'Ст.пр.М'!R64</f>
        <v>рз46</v>
      </c>
      <c r="G169" s="306" t="str">
        <f>'Ст.пр.М'!S64</f>
        <v>г46</v>
      </c>
      <c r="H169" s="269" t="str">
        <f>'Ст.пр.М'!T64</f>
        <v>сф46</v>
      </c>
      <c r="I169" s="269" t="str">
        <f>'Ст.пр.М'!U64</f>
        <v>фо46</v>
      </c>
      <c r="J169" s="269" t="str">
        <f>'Ст.пр.М'!V64</f>
        <v>ш46</v>
      </c>
      <c r="K169" s="260">
        <f t="shared" si="10"/>
        <v>0</v>
      </c>
      <c r="L169" s="260">
        <f t="shared" si="11"/>
        <v>0</v>
      </c>
      <c r="M169" s="260">
        <f t="shared" si="12"/>
        <v>0</v>
      </c>
      <c r="N169" s="260">
        <f>BT169</f>
        <v>0</v>
      </c>
      <c r="O169" s="261" t="str">
        <f>BU169</f>
        <v>nj</v>
      </c>
      <c r="P169" s="262">
        <f>BW169</f>
        <v>0</v>
      </c>
      <c r="Q169" s="260">
        <f>BY169</f>
        <v>0</v>
      </c>
      <c r="R169" s="262">
        <f>CC169+CD169</f>
        <v>0</v>
      </c>
      <c r="S169" s="260">
        <f>CA169</f>
        <v>0</v>
      </c>
      <c r="T169" s="262">
        <f>CF169+CG169</f>
        <v>0</v>
      </c>
      <c r="U169" s="262">
        <f>CI169</f>
        <v>0</v>
      </c>
      <c r="V169" s="262">
        <f>BO169</f>
        <v>99</v>
      </c>
      <c r="W169" s="263">
        <f>BP169</f>
        <v>0</v>
      </c>
      <c r="X169" s="264">
        <f>CJ169</f>
        <v>0</v>
      </c>
      <c r="Y169" s="265"/>
      <c r="Z169" s="266"/>
      <c r="AA169" s="266"/>
      <c r="AB169" s="266"/>
      <c r="AC169" s="291"/>
      <c r="AD169" s="51">
        <v>46</v>
      </c>
      <c r="AE169" s="269">
        <f>'Ст.пр.М'!B64</f>
        <v>0</v>
      </c>
      <c r="AF169" s="269">
        <f>'Ст.пр.М'!C64</f>
        <v>0</v>
      </c>
      <c r="AG169" s="269">
        <f>'Ст.пр.М'!D64</f>
        <v>0</v>
      </c>
      <c r="AH169" s="269">
        <f>'Ст.пр.М'!E64</f>
        <v>0</v>
      </c>
      <c r="AI169" s="269">
        <f>'Ст.пр.М'!F64</f>
        <v>0</v>
      </c>
      <c r="AM169" s="265">
        <f>BQ169</f>
        <v>0</v>
      </c>
      <c r="AN169" s="265">
        <f>BR169</f>
        <v>0</v>
      </c>
      <c r="AO169" s="265">
        <f>BS169</f>
        <v>0</v>
      </c>
      <c r="AP169" s="265">
        <f>BT169</f>
        <v>0</v>
      </c>
      <c r="AQ169" s="266" t="str">
        <f>BU169</f>
        <v>nj</v>
      </c>
      <c r="AR169" s="263">
        <f>BW169</f>
        <v>0</v>
      </c>
      <c r="AS169" s="265">
        <f>BY169</f>
        <v>0</v>
      </c>
      <c r="AT169" s="263">
        <f>CE169</f>
        <v>0</v>
      </c>
      <c r="AU169" s="265">
        <f>CA169</f>
        <v>0</v>
      </c>
      <c r="AV169" s="263">
        <f>CH169</f>
        <v>0</v>
      </c>
      <c r="AW169" s="263">
        <f>CI169</f>
        <v>0</v>
      </c>
      <c r="AX169" s="263">
        <f>BO169</f>
        <v>99</v>
      </c>
      <c r="AY169" s="263">
        <f>BP169</f>
        <v>0</v>
      </c>
      <c r="AZ169" s="263">
        <f>CJ169</f>
        <v>0</v>
      </c>
      <c r="BA169" s="266"/>
      <c r="BB169" s="291"/>
      <c r="BC169" s="291"/>
      <c r="BD169" s="291"/>
      <c r="BE169" s="263"/>
      <c r="BF169" s="122">
        <v>46</v>
      </c>
      <c r="BG169" s="269" t="str">
        <f>'Ст.пр.М'!N64</f>
        <v>нн46</v>
      </c>
      <c r="BH169" s="269" t="str">
        <f>'Ст.пр.М'!P64</f>
        <v>фамилия46</v>
      </c>
      <c r="BI169" s="269" t="str">
        <f>'Ст.пр.М'!Q64</f>
        <v>гр46</v>
      </c>
      <c r="BJ169" s="269" t="str">
        <f>'Ст.пр.М'!R64</f>
        <v>рз46</v>
      </c>
      <c r="BO169" s="273">
        <v>99</v>
      </c>
      <c r="BP169" s="274">
        <f>INT((IF(48-(32*BO169/$U$10)&lt;0,0,(IF(48-(32*BO169/$U$10)&lt;=20,48-(32*BO169/$U$10),20))))*100)/100</f>
        <v>0</v>
      </c>
      <c r="BQ169" s="563"/>
      <c r="BR169" s="563"/>
      <c r="BS169" s="563"/>
      <c r="BT169" s="275">
        <f t="shared" si="13"/>
        <v>0</v>
      </c>
      <c r="BU169" s="77" t="s">
        <v>4</v>
      </c>
      <c r="BV169" s="77" t="s">
        <v>4</v>
      </c>
      <c r="BW169" s="276">
        <f>IF(TYPE(FIND("P",BU169))=16,VLOOKUP(BU169:BU169,KT!A:C,3,FALSE),VLOOKUP(BU169:BU169,KT!H:J,3,FALSE))</f>
        <v>0</v>
      </c>
      <c r="BX169" s="276">
        <f>IF(TYPE(FIND("P",BV169))=16,VLOOKUP(BV169:BV169,KT!A:C,3,FALSE),VLOOKUP(BV169:BV169,KT!H:J,3,FALSE))</f>
        <v>0</v>
      </c>
      <c r="BY169" s="563"/>
      <c r="BZ169" s="563"/>
      <c r="CA169" s="563"/>
      <c r="CB169" s="563"/>
      <c r="CC169" s="277">
        <f>INT((IF((BY169*BW169)&gt;10,10,(BY169*BW169)))*100)/100</f>
        <v>0</v>
      </c>
      <c r="CD169" s="277">
        <f>INT((IF((BZ169*BX169)&gt;10,10,(BZ169*BX169)))*100)/100</f>
        <v>0</v>
      </c>
      <c r="CE169" s="277">
        <f>INT((CC169+CD169)*100)/100</f>
        <v>0</v>
      </c>
      <c r="CF169" s="277">
        <f>INT((IF((BW169*CA169)&gt;10,10,(BW169*CA169)))*100)/100</f>
        <v>0</v>
      </c>
      <c r="CG169" s="277">
        <f>INT((IF((BX169*CB169)&gt;10,10,(BX169*CB169)))*100)/100</f>
        <v>0</v>
      </c>
      <c r="CH169" s="277">
        <f>INT((CF169+CG169)*100)/100</f>
        <v>0</v>
      </c>
      <c r="CI169" s="278">
        <f>INT((CE169+CH169)/2*100)/100</f>
        <v>0</v>
      </c>
      <c r="CJ169" s="279">
        <f>SUM(BP169+BT169+CI169)</f>
        <v>0</v>
      </c>
      <c r="CM169" s="218">
        <f>RANK(CJ169,$CJ$79:$CJ$197)</f>
        <v>7</v>
      </c>
    </row>
    <row r="170" spans="1:91" ht="15.6" x14ac:dyDescent="0.25">
      <c r="B170" s="307"/>
      <c r="C170" s="4"/>
      <c r="D170" s="4"/>
      <c r="E170" s="4"/>
      <c r="F170" s="4"/>
      <c r="G170" s="4"/>
      <c r="K170" s="260">
        <f t="shared" si="10"/>
        <v>0</v>
      </c>
      <c r="L170" s="260">
        <f t="shared" si="11"/>
        <v>0</v>
      </c>
      <c r="M170" s="260">
        <f t="shared" si="12"/>
        <v>0</v>
      </c>
      <c r="N170" s="260"/>
      <c r="O170" s="261" t="str">
        <f>BV169</f>
        <v>nj</v>
      </c>
      <c r="P170" s="262">
        <f>BX169</f>
        <v>0</v>
      </c>
      <c r="Q170" s="260">
        <f>BZ169</f>
        <v>0</v>
      </c>
      <c r="R170" s="262"/>
      <c r="S170" s="260">
        <f>CB169</f>
        <v>0</v>
      </c>
      <c r="T170" s="262"/>
      <c r="U170" s="262"/>
      <c r="V170" s="262"/>
      <c r="W170" s="263"/>
      <c r="X170" s="264"/>
      <c r="Y170" s="265"/>
      <c r="Z170" s="266"/>
      <c r="AA170" s="266"/>
      <c r="AB170" s="266"/>
      <c r="AC170" s="291"/>
      <c r="AE170" s="284"/>
      <c r="AM170" s="283"/>
      <c r="AN170" s="283"/>
      <c r="AO170" s="283"/>
      <c r="AP170" s="283"/>
      <c r="AQ170" s="266" t="str">
        <f>BV169</f>
        <v>nj</v>
      </c>
      <c r="AR170" s="263">
        <f>BX169</f>
        <v>0</v>
      </c>
      <c r="AS170" s="265">
        <f>BZ169</f>
        <v>0</v>
      </c>
      <c r="AT170" s="283"/>
      <c r="AU170" s="265">
        <f>CB169</f>
        <v>0</v>
      </c>
      <c r="AV170" s="283"/>
      <c r="AW170" s="283"/>
      <c r="AX170" s="283"/>
      <c r="AY170" s="263"/>
      <c r="AZ170" s="263"/>
      <c r="BA170" s="266"/>
      <c r="BB170" s="291"/>
      <c r="BC170" s="291"/>
      <c r="BD170" s="291"/>
      <c r="BE170" s="263"/>
      <c r="BG170" s="284"/>
      <c r="BH170" s="319"/>
      <c r="BO170" s="273"/>
      <c r="BP170" s="274"/>
      <c r="BQ170" s="563"/>
      <c r="BR170" s="563"/>
      <c r="BS170" s="563"/>
      <c r="BT170" s="275"/>
      <c r="BU170" s="77"/>
      <c r="BV170" s="77"/>
      <c r="BW170" s="276"/>
      <c r="BX170" s="276"/>
      <c r="CC170" s="277"/>
      <c r="CD170" s="277"/>
      <c r="CE170" s="277"/>
      <c r="CF170" s="277"/>
      <c r="CG170" s="277"/>
      <c r="CH170" s="277"/>
      <c r="CI170" s="278"/>
      <c r="CJ170" s="315"/>
      <c r="CM170" s="218">
        <f>CM169</f>
        <v>7</v>
      </c>
    </row>
    <row r="171" spans="1:91" ht="15.6" x14ac:dyDescent="0.25">
      <c r="A171" s="305">
        <v>47</v>
      </c>
      <c r="B171" s="306" t="str">
        <f>'Ст.пр.М'!N65</f>
        <v>нн47</v>
      </c>
      <c r="C171" s="306" t="str">
        <f>'Ст.пр.М'!O65</f>
        <v>фис47</v>
      </c>
      <c r="D171" s="306" t="str">
        <f>'Ст.пр.М'!P65</f>
        <v>фамилия47</v>
      </c>
      <c r="E171" s="306" t="str">
        <f>'Ст.пр.М'!Q65</f>
        <v>гр47</v>
      </c>
      <c r="F171" s="306" t="str">
        <f>'Ст.пр.М'!R65</f>
        <v>рз47</v>
      </c>
      <c r="G171" s="306" t="str">
        <f>'Ст.пр.М'!S65</f>
        <v>г47</v>
      </c>
      <c r="H171" s="269" t="str">
        <f>'Ст.пр.М'!T65</f>
        <v>сф47</v>
      </c>
      <c r="I171" s="269" t="str">
        <f>'Ст.пр.М'!U65</f>
        <v>фо47</v>
      </c>
      <c r="J171" s="269" t="str">
        <f>'Ст.пр.М'!V65</f>
        <v>ш47</v>
      </c>
      <c r="K171" s="260">
        <f t="shared" si="10"/>
        <v>0</v>
      </c>
      <c r="L171" s="260">
        <f t="shared" si="11"/>
        <v>0</v>
      </c>
      <c r="M171" s="260">
        <f t="shared" si="12"/>
        <v>0</v>
      </c>
      <c r="N171" s="260">
        <f>BT171</f>
        <v>0</v>
      </c>
      <c r="O171" s="261" t="str">
        <f>BU171</f>
        <v>nj</v>
      </c>
      <c r="P171" s="262">
        <f>BW171</f>
        <v>0</v>
      </c>
      <c r="Q171" s="260">
        <f>BY171</f>
        <v>0</v>
      </c>
      <c r="R171" s="262">
        <f>CC171+CD171</f>
        <v>0</v>
      </c>
      <c r="S171" s="260">
        <f>CA171</f>
        <v>0</v>
      </c>
      <c r="T171" s="262">
        <f>CF171+CG171</f>
        <v>0</v>
      </c>
      <c r="U171" s="262">
        <f>CI171</f>
        <v>0</v>
      </c>
      <c r="V171" s="262">
        <f>BO171</f>
        <v>99</v>
      </c>
      <c r="W171" s="263">
        <f>BP171</f>
        <v>0</v>
      </c>
      <c r="X171" s="264">
        <f>CJ171</f>
        <v>0</v>
      </c>
      <c r="Y171" s="265"/>
      <c r="Z171" s="266"/>
      <c r="AA171" s="266"/>
      <c r="AB171" s="266"/>
      <c r="AC171" s="291"/>
      <c r="AD171" s="51">
        <v>47</v>
      </c>
      <c r="AE171" s="269">
        <f>'Ст.пр.М'!B65</f>
        <v>0</v>
      </c>
      <c r="AF171" s="269">
        <f>'Ст.пр.М'!C65</f>
        <v>0</v>
      </c>
      <c r="AG171" s="269">
        <f>'Ст.пр.М'!D65</f>
        <v>0</v>
      </c>
      <c r="AH171" s="269">
        <f>'Ст.пр.М'!E65</f>
        <v>0</v>
      </c>
      <c r="AI171" s="269">
        <f>'Ст.пр.М'!F65</f>
        <v>0</v>
      </c>
      <c r="AM171" s="265">
        <f>BQ171</f>
        <v>0</v>
      </c>
      <c r="AN171" s="265">
        <f>BR171</f>
        <v>0</v>
      </c>
      <c r="AO171" s="265">
        <f>BS171</f>
        <v>0</v>
      </c>
      <c r="AP171" s="265">
        <f>BT171</f>
        <v>0</v>
      </c>
      <c r="AQ171" s="266" t="str">
        <f>BU171</f>
        <v>nj</v>
      </c>
      <c r="AR171" s="263">
        <f>BW171</f>
        <v>0</v>
      </c>
      <c r="AS171" s="265">
        <f>BY171</f>
        <v>0</v>
      </c>
      <c r="AT171" s="263">
        <f>CE171</f>
        <v>0</v>
      </c>
      <c r="AU171" s="265">
        <f>CA171</f>
        <v>0</v>
      </c>
      <c r="AV171" s="263">
        <f>CH171</f>
        <v>0</v>
      </c>
      <c r="AW171" s="263">
        <f>CI171</f>
        <v>0</v>
      </c>
      <c r="AX171" s="263">
        <f>BO171</f>
        <v>99</v>
      </c>
      <c r="AY171" s="263">
        <f>BP171</f>
        <v>0</v>
      </c>
      <c r="AZ171" s="263">
        <f>CJ171</f>
        <v>0</v>
      </c>
      <c r="BA171" s="266"/>
      <c r="BB171" s="291"/>
      <c r="BC171" s="291"/>
      <c r="BD171" s="291"/>
      <c r="BE171" s="263"/>
      <c r="BF171" s="122">
        <v>47</v>
      </c>
      <c r="BG171" s="269" t="str">
        <f>'Ст.пр.М'!N65</f>
        <v>нн47</v>
      </c>
      <c r="BH171" s="269" t="str">
        <f>'Ст.пр.М'!P65</f>
        <v>фамилия47</v>
      </c>
      <c r="BI171" s="269" t="str">
        <f>'Ст.пр.М'!Q65</f>
        <v>гр47</v>
      </c>
      <c r="BJ171" s="269" t="str">
        <f>'Ст.пр.М'!Q65</f>
        <v>гр47</v>
      </c>
      <c r="BO171" s="273">
        <v>99</v>
      </c>
      <c r="BP171" s="274">
        <f>INT((IF(48-(32*BO171/$U$10)&lt;0,0,(IF(48-(32*BO171/$U$10)&lt;=20,48-(32*BO171/$U$10),20))))*100)/100</f>
        <v>0</v>
      </c>
      <c r="BQ171" s="562"/>
      <c r="BR171" s="562"/>
      <c r="BS171" s="562"/>
      <c r="BT171" s="275">
        <f t="shared" si="13"/>
        <v>0</v>
      </c>
      <c r="BU171" s="77" t="s">
        <v>4</v>
      </c>
      <c r="BV171" s="77" t="s">
        <v>4</v>
      </c>
      <c r="BW171" s="276">
        <f>IF(TYPE(FIND("P",BU171))=16,VLOOKUP(BU171:BU171,KT!A:C,3,FALSE),VLOOKUP(BU171:BU171,KT!H:J,3,FALSE))</f>
        <v>0</v>
      </c>
      <c r="BX171" s="276">
        <f>IF(TYPE(FIND("P",BV171))=16,VLOOKUP(BV171:BV171,KT!A:C,3,FALSE),VLOOKUP(BV171:BV171,KT!H:J,3,FALSE))</f>
        <v>0</v>
      </c>
      <c r="BY171" s="562"/>
      <c r="BZ171" s="562"/>
      <c r="CA171" s="562"/>
      <c r="CB171" s="562"/>
      <c r="CC171" s="277">
        <f>INT((IF((BY171*BW171)&gt;10,10,(BY171*BW171)))*100)/100</f>
        <v>0</v>
      </c>
      <c r="CD171" s="277">
        <f>INT((IF((BZ171*BX171)&gt;10,10,(BZ171*BX171)))*100)/100</f>
        <v>0</v>
      </c>
      <c r="CE171" s="277">
        <f>INT((CC171+CD171)*100)/100</f>
        <v>0</v>
      </c>
      <c r="CF171" s="277">
        <f>INT((IF((BW171*CA171)&gt;10,10,(BW171*CA171)))*100)/100</f>
        <v>0</v>
      </c>
      <c r="CG171" s="277">
        <f>INT((IF((BX171*CB171)&gt;10,10,(BX171*CB171)))*100)/100</f>
        <v>0</v>
      </c>
      <c r="CH171" s="277">
        <f>INT((CF171+CG171)*100)/100</f>
        <v>0</v>
      </c>
      <c r="CI171" s="278">
        <f>INT((CE171+CH171)/2*100)/100</f>
        <v>0</v>
      </c>
      <c r="CJ171" s="279">
        <f>SUM(BP171+BT171+CI171)</f>
        <v>0</v>
      </c>
      <c r="CM171" s="218">
        <f>RANK(CJ171,$CJ$79:$CJ$197)</f>
        <v>7</v>
      </c>
    </row>
    <row r="172" spans="1:91" ht="15.6" x14ac:dyDescent="0.25">
      <c r="B172" s="307"/>
      <c r="C172" s="4"/>
      <c r="D172" s="4"/>
      <c r="E172" s="4"/>
      <c r="F172" s="4"/>
      <c r="G172" s="4"/>
      <c r="K172" s="260">
        <f t="shared" si="10"/>
        <v>0</v>
      </c>
      <c r="L172" s="260">
        <f t="shared" si="11"/>
        <v>0</v>
      </c>
      <c r="M172" s="260">
        <f t="shared" si="12"/>
        <v>0</v>
      </c>
      <c r="N172" s="260"/>
      <c r="O172" s="261" t="str">
        <f>BV171</f>
        <v>nj</v>
      </c>
      <c r="P172" s="262">
        <f>BX171</f>
        <v>0</v>
      </c>
      <c r="Q172" s="260">
        <f>BZ171</f>
        <v>0</v>
      </c>
      <c r="R172" s="262"/>
      <c r="S172" s="260">
        <f>CB171</f>
        <v>0</v>
      </c>
      <c r="T172" s="262"/>
      <c r="U172" s="262"/>
      <c r="V172" s="262"/>
      <c r="W172" s="263"/>
      <c r="X172" s="264"/>
      <c r="Y172" s="265"/>
      <c r="Z172" s="266"/>
      <c r="AA172" s="266"/>
      <c r="AB172" s="266"/>
      <c r="AC172" s="291"/>
      <c r="AE172" s="284"/>
      <c r="AM172" s="283"/>
      <c r="AN172" s="283"/>
      <c r="AO172" s="283"/>
      <c r="AP172" s="283"/>
      <c r="AQ172" s="266" t="str">
        <f>BV171</f>
        <v>nj</v>
      </c>
      <c r="AR172" s="263">
        <f>BX171</f>
        <v>0</v>
      </c>
      <c r="AS172" s="265">
        <f>BZ171</f>
        <v>0</v>
      </c>
      <c r="AT172" s="283"/>
      <c r="AU172" s="265">
        <f>CB171</f>
        <v>0</v>
      </c>
      <c r="AV172" s="283"/>
      <c r="AW172" s="283"/>
      <c r="AX172" s="283"/>
      <c r="AY172" s="263"/>
      <c r="AZ172" s="263"/>
      <c r="BA172" s="266"/>
      <c r="BB172" s="291"/>
      <c r="BC172" s="291"/>
      <c r="BD172" s="291"/>
      <c r="BE172" s="263"/>
      <c r="BG172" s="284"/>
      <c r="BH172" s="319"/>
      <c r="BO172" s="273"/>
      <c r="BP172" s="274"/>
      <c r="BQ172" s="562"/>
      <c r="BR172" s="562"/>
      <c r="BS172" s="562"/>
      <c r="BT172" s="275"/>
      <c r="BU172" s="77"/>
      <c r="BV172" s="77"/>
      <c r="BW172" s="276"/>
      <c r="BX172" s="276"/>
      <c r="CC172" s="277"/>
      <c r="CD172" s="277"/>
      <c r="CE172" s="277"/>
      <c r="CF172" s="277"/>
      <c r="CG172" s="277"/>
      <c r="CH172" s="277"/>
      <c r="CI172" s="278"/>
      <c r="CJ172" s="315"/>
      <c r="CM172" s="218">
        <f>CM171</f>
        <v>7</v>
      </c>
    </row>
    <row r="173" spans="1:91" ht="15.6" x14ac:dyDescent="0.25">
      <c r="A173" s="305">
        <v>48</v>
      </c>
      <c r="B173" s="306" t="str">
        <f>'Ст.пр.М'!N66</f>
        <v>нн48</v>
      </c>
      <c r="C173" s="306" t="str">
        <f>'Ст.пр.М'!O66</f>
        <v>фис48</v>
      </c>
      <c r="D173" s="306" t="str">
        <f>'Ст.пр.М'!P66</f>
        <v>фамилия48</v>
      </c>
      <c r="E173" s="306" t="str">
        <f>'Ст.пр.М'!Q66</f>
        <v>гр48</v>
      </c>
      <c r="F173" s="306" t="str">
        <f>'Ст.пр.М'!R66</f>
        <v>рз48</v>
      </c>
      <c r="G173" s="306" t="str">
        <f>'Ст.пр.М'!S66</f>
        <v>г48</v>
      </c>
      <c r="H173" s="269" t="str">
        <f>'Ст.пр.М'!T66</f>
        <v>сф48</v>
      </c>
      <c r="I173" s="269" t="str">
        <f>'Ст.пр.М'!U66</f>
        <v>фо48</v>
      </c>
      <c r="J173" s="269" t="str">
        <f>'Ст.пр.М'!V66</f>
        <v>ш48</v>
      </c>
      <c r="K173" s="260">
        <f t="shared" si="10"/>
        <v>0</v>
      </c>
      <c r="L173" s="260">
        <f t="shared" si="11"/>
        <v>0</v>
      </c>
      <c r="M173" s="260">
        <f t="shared" si="12"/>
        <v>0</v>
      </c>
      <c r="N173" s="260">
        <f>BT173</f>
        <v>0</v>
      </c>
      <c r="O173" s="261" t="str">
        <f>BU173</f>
        <v>nj</v>
      </c>
      <c r="P173" s="262">
        <f>BW173</f>
        <v>0</v>
      </c>
      <c r="Q173" s="260">
        <f>BY173</f>
        <v>0</v>
      </c>
      <c r="R173" s="262">
        <f>CC173+CD173</f>
        <v>0</v>
      </c>
      <c r="S173" s="260">
        <f>CA173</f>
        <v>0</v>
      </c>
      <c r="T173" s="262">
        <f>CF173+CG173</f>
        <v>0</v>
      </c>
      <c r="U173" s="262">
        <f>CI173</f>
        <v>0</v>
      </c>
      <c r="V173" s="262">
        <f>BO173</f>
        <v>99</v>
      </c>
      <c r="W173" s="263">
        <f>BP173</f>
        <v>0</v>
      </c>
      <c r="X173" s="264">
        <f>CJ173</f>
        <v>0</v>
      </c>
      <c r="Y173" s="265"/>
      <c r="Z173" s="266"/>
      <c r="AA173" s="266"/>
      <c r="AB173" s="266"/>
      <c r="AC173" s="291"/>
      <c r="AD173" s="51">
        <v>48</v>
      </c>
      <c r="AE173" s="269">
        <f>'Ст.пр.М'!B66</f>
        <v>0</v>
      </c>
      <c r="AF173" s="269">
        <f>'Ст.пр.М'!C66</f>
        <v>0</v>
      </c>
      <c r="AG173" s="269">
        <f>'Ст.пр.М'!D66</f>
        <v>0</v>
      </c>
      <c r="AH173" s="269">
        <f>'Ст.пр.М'!E66</f>
        <v>0</v>
      </c>
      <c r="AI173" s="269">
        <f>'Ст.пр.М'!F66</f>
        <v>0</v>
      </c>
      <c r="AM173" s="265">
        <f>BQ173</f>
        <v>0</v>
      </c>
      <c r="AN173" s="265">
        <f>BR173</f>
        <v>0</v>
      </c>
      <c r="AO173" s="265">
        <f>BS173</f>
        <v>0</v>
      </c>
      <c r="AP173" s="265">
        <f>BT173</f>
        <v>0</v>
      </c>
      <c r="AQ173" s="266" t="str">
        <f>BU173</f>
        <v>nj</v>
      </c>
      <c r="AR173" s="263">
        <f>BW173</f>
        <v>0</v>
      </c>
      <c r="AS173" s="265">
        <f>BY173</f>
        <v>0</v>
      </c>
      <c r="AT173" s="263">
        <f>CE173</f>
        <v>0</v>
      </c>
      <c r="AU173" s="265">
        <f>CA173</f>
        <v>0</v>
      </c>
      <c r="AV173" s="263">
        <f>CH173</f>
        <v>0</v>
      </c>
      <c r="AW173" s="263">
        <f>CI173</f>
        <v>0</v>
      </c>
      <c r="AX173" s="263">
        <f>BO173</f>
        <v>99</v>
      </c>
      <c r="AY173" s="263">
        <f>BP173</f>
        <v>0</v>
      </c>
      <c r="AZ173" s="263">
        <f>CJ173</f>
        <v>0</v>
      </c>
      <c r="BA173" s="266"/>
      <c r="BB173" s="291"/>
      <c r="BC173" s="291"/>
      <c r="BD173" s="291"/>
      <c r="BE173" s="263"/>
      <c r="BF173" s="122">
        <v>48</v>
      </c>
      <c r="BG173" s="269" t="str">
        <f>'Ст.пр.М'!N66</f>
        <v>нн48</v>
      </c>
      <c r="BH173" s="269" t="str">
        <f>'Ст.пр.М'!P66</f>
        <v>фамилия48</v>
      </c>
      <c r="BI173" s="269" t="str">
        <f>'Ст.пр.М'!Q66</f>
        <v>гр48</v>
      </c>
      <c r="BJ173" s="269" t="str">
        <f>'Ст.пр.М'!R66</f>
        <v>рз48</v>
      </c>
      <c r="BO173" s="273">
        <v>99</v>
      </c>
      <c r="BP173" s="274">
        <f>INT((IF(48-(32*BO173/$U$10)&lt;0,0,(IF(48-(32*BO173/$U$10)&lt;=20,48-(32*BO173/$U$10),20))))*100)/100</f>
        <v>0</v>
      </c>
      <c r="BQ173" s="563"/>
      <c r="BR173" s="563"/>
      <c r="BS173" s="563"/>
      <c r="BT173" s="275">
        <f t="shared" si="13"/>
        <v>0</v>
      </c>
      <c r="BU173" s="77" t="s">
        <v>4</v>
      </c>
      <c r="BV173" s="77" t="s">
        <v>4</v>
      </c>
      <c r="BW173" s="276">
        <f>IF(TYPE(FIND("P",BU173))=16,VLOOKUP(BU173:BU173,KT!A:C,3,FALSE),VLOOKUP(BU173:BU173,KT!H:J,3,FALSE))</f>
        <v>0</v>
      </c>
      <c r="BX173" s="276">
        <f>IF(TYPE(FIND("P",BV173))=16,VLOOKUP(BV173:BV173,KT!A:C,3,FALSE),VLOOKUP(BV173:BV173,KT!H:J,3,FALSE))</f>
        <v>0</v>
      </c>
      <c r="BY173" s="563"/>
      <c r="BZ173" s="563"/>
      <c r="CA173" s="563"/>
      <c r="CB173" s="563"/>
      <c r="CC173" s="277">
        <f>INT((IF((BY173*BW173)&gt;10,10,(BY173*BW173)))*100)/100</f>
        <v>0</v>
      </c>
      <c r="CD173" s="277">
        <f>INT((IF((BZ173*BX173)&gt;10,10,(BZ173*BX173)))*100)/100</f>
        <v>0</v>
      </c>
      <c r="CE173" s="277">
        <f>INT((CC173+CD173)*100)/100</f>
        <v>0</v>
      </c>
      <c r="CF173" s="277">
        <f>INT((IF((BW173*CA173)&gt;10,10,(BW173*CA173)))*100)/100</f>
        <v>0</v>
      </c>
      <c r="CG173" s="277">
        <f>INT((IF((BX173*CB173)&gt;10,10,(BX173*CB173)))*100)/100</f>
        <v>0</v>
      </c>
      <c r="CH173" s="277">
        <f>INT((CF173+CG173)*100)/100</f>
        <v>0</v>
      </c>
      <c r="CI173" s="278">
        <f>INT((CE173+CH173)/2*100)/100</f>
        <v>0</v>
      </c>
      <c r="CJ173" s="279">
        <f>SUM(BP173+BT173+CI173)</f>
        <v>0</v>
      </c>
      <c r="CM173" s="218">
        <f>RANK(CJ173,$CJ$79:$CJ$197)</f>
        <v>7</v>
      </c>
    </row>
    <row r="174" spans="1:91" ht="15.6" x14ac:dyDescent="0.25">
      <c r="B174" s="307"/>
      <c r="C174" s="4"/>
      <c r="D174" s="4"/>
      <c r="E174" s="4"/>
      <c r="F174" s="4"/>
      <c r="G174" s="4"/>
      <c r="K174" s="260">
        <f t="shared" si="10"/>
        <v>0</v>
      </c>
      <c r="L174" s="260">
        <f t="shared" si="11"/>
        <v>0</v>
      </c>
      <c r="M174" s="260">
        <f t="shared" si="12"/>
        <v>0</v>
      </c>
      <c r="N174" s="260"/>
      <c r="O174" s="261" t="str">
        <f>BV173</f>
        <v>nj</v>
      </c>
      <c r="P174" s="262">
        <f>BX173</f>
        <v>0</v>
      </c>
      <c r="Q174" s="260">
        <f>BZ173</f>
        <v>0</v>
      </c>
      <c r="R174" s="262"/>
      <c r="S174" s="260">
        <f>CB173</f>
        <v>0</v>
      </c>
      <c r="T174" s="262"/>
      <c r="U174" s="262"/>
      <c r="V174" s="262"/>
      <c r="W174" s="263"/>
      <c r="X174" s="264"/>
      <c r="Y174" s="265"/>
      <c r="Z174" s="266"/>
      <c r="AA174" s="266"/>
      <c r="AB174" s="266"/>
      <c r="AC174" s="291"/>
      <c r="AE174" s="284"/>
      <c r="AM174" s="283"/>
      <c r="AN174" s="283"/>
      <c r="AO174" s="283"/>
      <c r="AP174" s="283"/>
      <c r="AQ174" s="266" t="str">
        <f>BV173</f>
        <v>nj</v>
      </c>
      <c r="AR174" s="263">
        <f>BX173</f>
        <v>0</v>
      </c>
      <c r="AS174" s="265">
        <f>BZ173</f>
        <v>0</v>
      </c>
      <c r="AT174" s="283"/>
      <c r="AU174" s="265">
        <f>CB173</f>
        <v>0</v>
      </c>
      <c r="AV174" s="283"/>
      <c r="AW174" s="283"/>
      <c r="AX174" s="283"/>
      <c r="AY174" s="263"/>
      <c r="AZ174" s="263"/>
      <c r="BA174" s="266"/>
      <c r="BB174" s="291"/>
      <c r="BC174" s="291"/>
      <c r="BD174" s="291"/>
      <c r="BE174" s="263"/>
      <c r="BG174" s="284"/>
      <c r="BH174" s="319"/>
      <c r="BO174" s="273"/>
      <c r="BP174" s="274"/>
      <c r="BQ174" s="563"/>
      <c r="BR174" s="563"/>
      <c r="BS174" s="563"/>
      <c r="BT174" s="275"/>
      <c r="BU174" s="77"/>
      <c r="BV174" s="77"/>
      <c r="BW174" s="276"/>
      <c r="BX174" s="276"/>
      <c r="CC174" s="277"/>
      <c r="CD174" s="277"/>
      <c r="CE174" s="277"/>
      <c r="CF174" s="277"/>
      <c r="CG174" s="277"/>
      <c r="CH174" s="277"/>
      <c r="CI174" s="278"/>
      <c r="CJ174" s="315"/>
      <c r="CM174" s="218">
        <f>CM173</f>
        <v>7</v>
      </c>
    </row>
    <row r="175" spans="1:91" ht="15.6" x14ac:dyDescent="0.25">
      <c r="A175" s="305">
        <v>49</v>
      </c>
      <c r="B175" s="306" t="str">
        <f>'Ст.пр.М'!N67</f>
        <v>нн49</v>
      </c>
      <c r="C175" s="306" t="str">
        <f>'Ст.пр.М'!O67</f>
        <v>фис49</v>
      </c>
      <c r="D175" s="306" t="str">
        <f>'Ст.пр.М'!P67</f>
        <v>фамилия49</v>
      </c>
      <c r="E175" s="306" t="str">
        <f>'Ст.пр.М'!Q67</f>
        <v>гр49</v>
      </c>
      <c r="F175" s="306" t="str">
        <f>'Ст.пр.М'!R67</f>
        <v>рз49</v>
      </c>
      <c r="G175" s="306" t="str">
        <f>'Ст.пр.М'!S67</f>
        <v>г49</v>
      </c>
      <c r="H175" s="269" t="str">
        <f>'Ст.пр.М'!T67</f>
        <v>сф49</v>
      </c>
      <c r="I175" s="269" t="str">
        <f>'Ст.пр.М'!U67</f>
        <v>фо49</v>
      </c>
      <c r="J175" s="269" t="str">
        <f>'Ст.пр.М'!V67</f>
        <v>ш49</v>
      </c>
      <c r="K175" s="260">
        <f t="shared" si="10"/>
        <v>0</v>
      </c>
      <c r="L175" s="260">
        <f t="shared" si="11"/>
        <v>0</v>
      </c>
      <c r="M175" s="260">
        <f t="shared" si="12"/>
        <v>0</v>
      </c>
      <c r="N175" s="260">
        <f>BT175</f>
        <v>0</v>
      </c>
      <c r="O175" s="261" t="str">
        <f>BU175</f>
        <v>nj</v>
      </c>
      <c r="P175" s="262">
        <f>BW175</f>
        <v>0</v>
      </c>
      <c r="Q175" s="260">
        <f>BY175</f>
        <v>0</v>
      </c>
      <c r="R175" s="262">
        <f>CC175+CD175</f>
        <v>0</v>
      </c>
      <c r="S175" s="260">
        <f>CA175</f>
        <v>0</v>
      </c>
      <c r="T175" s="262">
        <f>CF175+CG175</f>
        <v>0</v>
      </c>
      <c r="U175" s="262">
        <f>CI175</f>
        <v>0</v>
      </c>
      <c r="V175" s="262">
        <f>BO175</f>
        <v>99</v>
      </c>
      <c r="W175" s="263">
        <f>BP175</f>
        <v>0</v>
      </c>
      <c r="X175" s="264">
        <f>CJ175</f>
        <v>0</v>
      </c>
      <c r="Y175" s="265"/>
      <c r="Z175" s="266"/>
      <c r="AA175" s="266"/>
      <c r="AB175" s="266"/>
      <c r="AC175" s="291"/>
      <c r="AD175" s="51">
        <v>49</v>
      </c>
      <c r="AE175" s="269">
        <f>'Ст.пр.М'!B67</f>
        <v>0</v>
      </c>
      <c r="AF175" s="269">
        <f>'Ст.пр.М'!C67</f>
        <v>0</v>
      </c>
      <c r="AG175" s="269">
        <f>'Ст.пр.М'!D67</f>
        <v>0</v>
      </c>
      <c r="AH175" s="269">
        <f>'Ст.пр.М'!E67</f>
        <v>0</v>
      </c>
      <c r="AI175" s="269">
        <f>'Ст.пр.М'!F67</f>
        <v>0</v>
      </c>
      <c r="AM175" s="265">
        <f>BQ175</f>
        <v>0</v>
      </c>
      <c r="AN175" s="265">
        <f>BR175</f>
        <v>0</v>
      </c>
      <c r="AO175" s="265">
        <f>BS175</f>
        <v>0</v>
      </c>
      <c r="AP175" s="265">
        <f>BT175</f>
        <v>0</v>
      </c>
      <c r="AQ175" s="266" t="str">
        <f>BU175</f>
        <v>nj</v>
      </c>
      <c r="AR175" s="263">
        <f>BW175</f>
        <v>0</v>
      </c>
      <c r="AS175" s="265">
        <f>BY175</f>
        <v>0</v>
      </c>
      <c r="AT175" s="263">
        <f>CE175</f>
        <v>0</v>
      </c>
      <c r="AU175" s="265">
        <f>CA175</f>
        <v>0</v>
      </c>
      <c r="AV175" s="263">
        <f>CH175</f>
        <v>0</v>
      </c>
      <c r="AW175" s="263">
        <f>CI175</f>
        <v>0</v>
      </c>
      <c r="AX175" s="263">
        <f>BO175</f>
        <v>99</v>
      </c>
      <c r="AY175" s="263">
        <f>BP175</f>
        <v>0</v>
      </c>
      <c r="AZ175" s="263">
        <f>CJ175</f>
        <v>0</v>
      </c>
      <c r="BA175" s="266"/>
      <c r="BB175" s="291"/>
      <c r="BC175" s="291"/>
      <c r="BD175" s="291"/>
      <c r="BE175" s="263"/>
      <c r="BF175" s="122">
        <v>49</v>
      </c>
      <c r="BG175" s="269" t="str">
        <f>'Ст.пр.М'!N67</f>
        <v>нн49</v>
      </c>
      <c r="BH175" s="269" t="str">
        <f>'Ст.пр.М'!P67</f>
        <v>фамилия49</v>
      </c>
      <c r="BI175" s="269" t="str">
        <f>'Ст.пр.М'!Q67</f>
        <v>гр49</v>
      </c>
      <c r="BJ175" s="269" t="str">
        <f>'Ст.пр.М'!R67</f>
        <v>рз49</v>
      </c>
      <c r="BO175" s="273">
        <v>99</v>
      </c>
      <c r="BP175" s="274">
        <f>INT((IF(48-(32*BO175/$U$10)&lt;0,0,(IF(48-(32*BO175/$U$10)&lt;=20,48-(32*BO175/$U$10),20))))*100)/100</f>
        <v>0</v>
      </c>
      <c r="BQ175" s="562"/>
      <c r="BR175" s="562"/>
      <c r="BS175" s="562"/>
      <c r="BT175" s="275">
        <f t="shared" si="13"/>
        <v>0</v>
      </c>
      <c r="BU175" s="77" t="s">
        <v>4</v>
      </c>
      <c r="BV175" s="77" t="s">
        <v>4</v>
      </c>
      <c r="BW175" s="276">
        <f>IF(TYPE(FIND("P",BU175))=16,VLOOKUP(BU175:BU175,KT!A:C,3,FALSE),VLOOKUP(BU175:BU175,KT!H:J,3,FALSE))</f>
        <v>0</v>
      </c>
      <c r="BX175" s="276">
        <f>IF(TYPE(FIND("P",BV175))=16,VLOOKUP(BV175:BV175,KT!A:C,3,FALSE),VLOOKUP(BV175:BV175,KT!H:J,3,FALSE))</f>
        <v>0</v>
      </c>
      <c r="BY175" s="562"/>
      <c r="BZ175" s="562"/>
      <c r="CA175" s="562"/>
      <c r="CB175" s="562"/>
      <c r="CC175" s="277">
        <f>INT((IF((BY175*BW175)&gt;10,10,(BY175*BW175)))*100)/100</f>
        <v>0</v>
      </c>
      <c r="CD175" s="277">
        <f>INT((IF((BZ175*BX175)&gt;10,10,(BZ175*BX175)))*100)/100</f>
        <v>0</v>
      </c>
      <c r="CE175" s="277">
        <f>INT((CC175+CD175)*100)/100</f>
        <v>0</v>
      </c>
      <c r="CF175" s="277">
        <f>INT((IF((BW175*CA175)&gt;10,10,(BW175*CA175)))*100)/100</f>
        <v>0</v>
      </c>
      <c r="CG175" s="277">
        <f>INT((IF((BX175*CB175)&gt;10,10,(BX175*CB175)))*100)/100</f>
        <v>0</v>
      </c>
      <c r="CH175" s="277">
        <f>INT((CF175+CG175)*100)/100</f>
        <v>0</v>
      </c>
      <c r="CI175" s="278">
        <f>INT((CE175+CH175)/2*100)/100</f>
        <v>0</v>
      </c>
      <c r="CJ175" s="279">
        <f>SUM(BP175+BT175+CI175)</f>
        <v>0</v>
      </c>
      <c r="CM175" s="218">
        <f>RANK(CJ175,$CJ$79:$CJ$197)</f>
        <v>7</v>
      </c>
    </row>
    <row r="176" spans="1:91" ht="15.6" x14ac:dyDescent="0.25">
      <c r="B176" s="307"/>
      <c r="C176" s="4"/>
      <c r="D176" s="4"/>
      <c r="E176" s="4"/>
      <c r="F176" s="4"/>
      <c r="G176" s="4"/>
      <c r="K176" s="260">
        <f t="shared" si="10"/>
        <v>0</v>
      </c>
      <c r="L176" s="260">
        <f t="shared" si="11"/>
        <v>0</v>
      </c>
      <c r="M176" s="260">
        <f t="shared" si="12"/>
        <v>0</v>
      </c>
      <c r="N176" s="260"/>
      <c r="O176" s="261" t="str">
        <f>BV175</f>
        <v>nj</v>
      </c>
      <c r="P176" s="262">
        <f>BX175</f>
        <v>0</v>
      </c>
      <c r="Q176" s="260">
        <f>BZ175</f>
        <v>0</v>
      </c>
      <c r="R176" s="262"/>
      <c r="S176" s="260">
        <f>CB175</f>
        <v>0</v>
      </c>
      <c r="T176" s="262"/>
      <c r="U176" s="262"/>
      <c r="V176" s="262"/>
      <c r="W176" s="263"/>
      <c r="X176" s="264"/>
      <c r="Y176" s="265"/>
      <c r="Z176" s="266"/>
      <c r="AA176" s="266"/>
      <c r="AB176" s="266"/>
      <c r="AC176" s="291"/>
      <c r="AE176" s="284"/>
      <c r="AM176" s="283"/>
      <c r="AN176" s="283"/>
      <c r="AO176" s="283"/>
      <c r="AP176" s="283"/>
      <c r="AQ176" s="266" t="str">
        <f>BV175</f>
        <v>nj</v>
      </c>
      <c r="AR176" s="263">
        <f>BX175</f>
        <v>0</v>
      </c>
      <c r="AS176" s="265">
        <f>BZ175</f>
        <v>0</v>
      </c>
      <c r="AT176" s="283"/>
      <c r="AU176" s="265">
        <f>CB175</f>
        <v>0</v>
      </c>
      <c r="AV176" s="283"/>
      <c r="AW176" s="283"/>
      <c r="AX176" s="283"/>
      <c r="AY176" s="263"/>
      <c r="AZ176" s="263"/>
      <c r="BA176" s="266"/>
      <c r="BB176" s="291"/>
      <c r="BC176" s="291"/>
      <c r="BD176" s="291"/>
      <c r="BE176" s="263"/>
      <c r="BG176" s="284"/>
      <c r="BH176" s="319"/>
      <c r="BO176" s="273"/>
      <c r="BP176" s="274"/>
      <c r="BQ176" s="562"/>
      <c r="BR176" s="562"/>
      <c r="BS176" s="562"/>
      <c r="BT176" s="275"/>
      <c r="BU176" s="77"/>
      <c r="BV176" s="77"/>
      <c r="BW176" s="276"/>
      <c r="BX176" s="276"/>
      <c r="CC176" s="277"/>
      <c r="CD176" s="277"/>
      <c r="CE176" s="277"/>
      <c r="CF176" s="277"/>
      <c r="CG176" s="277"/>
      <c r="CH176" s="277"/>
      <c r="CI176" s="278"/>
      <c r="CJ176" s="315"/>
      <c r="CM176" s="218">
        <f>CM175</f>
        <v>7</v>
      </c>
    </row>
    <row r="177" spans="1:91" ht="15.6" x14ac:dyDescent="0.25">
      <c r="A177" s="305">
        <v>50</v>
      </c>
      <c r="B177" s="306" t="str">
        <f>'Ст.пр.М'!N68</f>
        <v>нн50</v>
      </c>
      <c r="C177" s="306" t="str">
        <f>'Ст.пр.М'!O68</f>
        <v>фис50</v>
      </c>
      <c r="D177" s="306" t="str">
        <f>'Ст.пр.М'!P68</f>
        <v>фамилия50</v>
      </c>
      <c r="E177" s="306" t="str">
        <f>'Ст.пр.М'!Q68</f>
        <v>гр50</v>
      </c>
      <c r="F177" s="306" t="str">
        <f>'Ст.пр.М'!R68</f>
        <v>рз50</v>
      </c>
      <c r="G177" s="306" t="str">
        <f>'Ст.пр.М'!S68</f>
        <v>г50</v>
      </c>
      <c r="H177" s="269" t="str">
        <f>'Ст.пр.М'!T68</f>
        <v>сф50</v>
      </c>
      <c r="I177" s="269" t="str">
        <f>'Ст.пр.М'!U68</f>
        <v>фо50</v>
      </c>
      <c r="J177" s="269" t="str">
        <f>'Ст.пр.М'!V68</f>
        <v>ш50</v>
      </c>
      <c r="K177" s="260">
        <f t="shared" si="10"/>
        <v>0</v>
      </c>
      <c r="L177" s="260">
        <f t="shared" si="11"/>
        <v>0</v>
      </c>
      <c r="M177" s="260">
        <f t="shared" si="12"/>
        <v>0</v>
      </c>
      <c r="N177" s="260">
        <f>BT177</f>
        <v>0</v>
      </c>
      <c r="O177" s="261" t="str">
        <f>BU177</f>
        <v>nj</v>
      </c>
      <c r="P177" s="262">
        <f>BW177</f>
        <v>0</v>
      </c>
      <c r="Q177" s="260">
        <f>BY177</f>
        <v>0</v>
      </c>
      <c r="R177" s="262">
        <f>CC177+CD177</f>
        <v>0</v>
      </c>
      <c r="S177" s="260">
        <f>CA177</f>
        <v>0</v>
      </c>
      <c r="T177" s="262">
        <f>CF177+CG177</f>
        <v>0</v>
      </c>
      <c r="U177" s="262">
        <f>CI177</f>
        <v>0</v>
      </c>
      <c r="V177" s="262">
        <f>BO177</f>
        <v>99</v>
      </c>
      <c r="W177" s="263">
        <f>BP177</f>
        <v>0</v>
      </c>
      <c r="X177" s="264">
        <f>CJ177</f>
        <v>0</v>
      </c>
      <c r="Y177" s="265"/>
      <c r="Z177" s="266"/>
      <c r="AA177" s="266"/>
      <c r="AB177" s="266"/>
      <c r="AC177" s="291"/>
      <c r="AD177" s="51">
        <v>50</v>
      </c>
      <c r="AE177" s="269">
        <f>'Ст.пр.М'!B68</f>
        <v>0</v>
      </c>
      <c r="AF177" s="269">
        <f>'Ст.пр.М'!C68</f>
        <v>0</v>
      </c>
      <c r="AG177" s="269">
        <f>'Ст.пр.М'!D68</f>
        <v>0</v>
      </c>
      <c r="AH177" s="269">
        <f>'Ст.пр.М'!E68</f>
        <v>0</v>
      </c>
      <c r="AI177" s="269">
        <f>'Ст.пр.М'!F68</f>
        <v>0</v>
      </c>
      <c r="AM177" s="265">
        <f>BQ177</f>
        <v>0</v>
      </c>
      <c r="AN177" s="265">
        <f>BR177</f>
        <v>0</v>
      </c>
      <c r="AO177" s="265">
        <f>BS177</f>
        <v>0</v>
      </c>
      <c r="AP177" s="265">
        <f>BT177</f>
        <v>0</v>
      </c>
      <c r="AQ177" s="266" t="str">
        <f>BU177</f>
        <v>nj</v>
      </c>
      <c r="AR177" s="263">
        <f>BW177</f>
        <v>0</v>
      </c>
      <c r="AS177" s="265">
        <f>BY177</f>
        <v>0</v>
      </c>
      <c r="AT177" s="263">
        <f>CE177</f>
        <v>0</v>
      </c>
      <c r="AU177" s="265">
        <f>CA177</f>
        <v>0</v>
      </c>
      <c r="AV177" s="263">
        <f>CH177</f>
        <v>0</v>
      </c>
      <c r="AW177" s="263">
        <f>CI177</f>
        <v>0</v>
      </c>
      <c r="AX177" s="263">
        <f>BO177</f>
        <v>99</v>
      </c>
      <c r="AY177" s="263">
        <f>BP177</f>
        <v>0</v>
      </c>
      <c r="AZ177" s="263">
        <f>CJ177</f>
        <v>0</v>
      </c>
      <c r="BA177" s="266"/>
      <c r="BB177" s="291"/>
      <c r="BC177" s="291"/>
      <c r="BD177" s="291"/>
      <c r="BE177" s="263"/>
      <c r="BF177" s="122">
        <v>50</v>
      </c>
      <c r="BG177" s="269" t="str">
        <f>'Ст.пр.М'!N68</f>
        <v>нн50</v>
      </c>
      <c r="BH177" s="269" t="str">
        <f>'Ст.пр.М'!P68</f>
        <v>фамилия50</v>
      </c>
      <c r="BI177" s="269" t="str">
        <f>'Ст.пр.М'!Q68</f>
        <v>гр50</v>
      </c>
      <c r="BJ177" s="269" t="str">
        <f>'Ст.пр.М'!R68</f>
        <v>рз50</v>
      </c>
      <c r="BO177" s="273">
        <v>99</v>
      </c>
      <c r="BP177" s="274">
        <f>INT((IF(48-(32*BO177/$U$10)&lt;0,0,(IF(48-(32*BO177/$U$10)&lt;=20,48-(32*BO177/$U$10),20))))*100)/100</f>
        <v>0</v>
      </c>
      <c r="BQ177" s="563"/>
      <c r="BR177" s="563"/>
      <c r="BS177" s="563"/>
      <c r="BT177" s="275">
        <f t="shared" si="13"/>
        <v>0</v>
      </c>
      <c r="BU177" s="77" t="s">
        <v>4</v>
      </c>
      <c r="BV177" s="77" t="s">
        <v>4</v>
      </c>
      <c r="BW177" s="276">
        <f>IF(TYPE(FIND("P",BU177))=16,VLOOKUP(BU177:BU177,KT!A:C,3,FALSE),VLOOKUP(BU177:BU177,KT!H:J,3,FALSE))</f>
        <v>0</v>
      </c>
      <c r="BX177" s="276">
        <f>IF(TYPE(FIND("P",BV177))=16,VLOOKUP(BV177:BV177,KT!A:C,3,FALSE),VLOOKUP(BV177:BV177,KT!H:J,3,FALSE))</f>
        <v>0</v>
      </c>
      <c r="BY177" s="563"/>
      <c r="BZ177" s="563"/>
      <c r="CA177" s="563"/>
      <c r="CB177" s="563"/>
      <c r="CC177" s="277">
        <f>INT((IF((BY177*BW177)&gt;10,10,(BY177*BW177)))*100)/100</f>
        <v>0</v>
      </c>
      <c r="CD177" s="277">
        <f>INT((IF((BZ177*BX177)&gt;10,10,(BZ177*BX177)))*100)/100</f>
        <v>0</v>
      </c>
      <c r="CE177" s="277">
        <f>INT((CC177+CD177)*100)/100</f>
        <v>0</v>
      </c>
      <c r="CF177" s="277">
        <f>INT((IF((BW177*CA177)&gt;10,10,(BW177*CA177)))*100)/100</f>
        <v>0</v>
      </c>
      <c r="CG177" s="277">
        <f>INT((IF((BX177*CB177)&gt;10,10,(BX177*CB177)))*100)/100</f>
        <v>0</v>
      </c>
      <c r="CH177" s="277">
        <f>INT((CF177+CG177)*100)/100</f>
        <v>0</v>
      </c>
      <c r="CI177" s="278">
        <f>INT((CE177+CH177)/2*100)/100</f>
        <v>0</v>
      </c>
      <c r="CJ177" s="279">
        <f>SUM(BP177+BT177+CI177)</f>
        <v>0</v>
      </c>
      <c r="CM177" s="218">
        <f>RANK(CJ177,$CJ$79:$CJ$197)</f>
        <v>7</v>
      </c>
    </row>
    <row r="178" spans="1:91" ht="15.6" x14ac:dyDescent="0.25">
      <c r="B178" s="307"/>
      <c r="C178" s="4"/>
      <c r="D178" s="4"/>
      <c r="E178" s="4"/>
      <c r="F178" s="4"/>
      <c r="G178" s="4"/>
      <c r="K178" s="260">
        <f t="shared" si="10"/>
        <v>0</v>
      </c>
      <c r="L178" s="260">
        <f t="shared" si="11"/>
        <v>0</v>
      </c>
      <c r="M178" s="260">
        <f t="shared" si="12"/>
        <v>0</v>
      </c>
      <c r="N178" s="260"/>
      <c r="O178" s="261" t="str">
        <f>BV177</f>
        <v>nj</v>
      </c>
      <c r="P178" s="262">
        <f>BX177</f>
        <v>0</v>
      </c>
      <c r="Q178" s="260">
        <f>BZ177</f>
        <v>0</v>
      </c>
      <c r="R178" s="262"/>
      <c r="S178" s="260">
        <f>CB177</f>
        <v>0</v>
      </c>
      <c r="T178" s="262"/>
      <c r="U178" s="262"/>
      <c r="V178" s="262"/>
      <c r="W178" s="263"/>
      <c r="X178" s="264"/>
      <c r="Y178" s="265"/>
      <c r="Z178" s="266"/>
      <c r="AA178" s="266"/>
      <c r="AB178" s="266"/>
      <c r="AC178" s="291"/>
      <c r="AE178" s="284"/>
      <c r="AM178" s="283"/>
      <c r="AN178" s="283"/>
      <c r="AO178" s="283"/>
      <c r="AP178" s="283"/>
      <c r="AQ178" s="266" t="str">
        <f>BV177</f>
        <v>nj</v>
      </c>
      <c r="AR178" s="263">
        <f>BX177</f>
        <v>0</v>
      </c>
      <c r="AS178" s="265">
        <f>BZ177</f>
        <v>0</v>
      </c>
      <c r="AT178" s="283"/>
      <c r="AU178" s="265">
        <f>CB177</f>
        <v>0</v>
      </c>
      <c r="AV178" s="283"/>
      <c r="AW178" s="283"/>
      <c r="AX178" s="283"/>
      <c r="AY178" s="263"/>
      <c r="AZ178" s="263"/>
      <c r="BA178" s="266"/>
      <c r="BB178" s="291"/>
      <c r="BC178" s="291"/>
      <c r="BD178" s="291"/>
      <c r="BE178" s="263"/>
      <c r="BG178" s="284"/>
      <c r="BH178" s="319"/>
      <c r="BO178" s="273"/>
      <c r="BP178" s="274"/>
      <c r="BQ178" s="563"/>
      <c r="BR178" s="563"/>
      <c r="BS178" s="563"/>
      <c r="BT178" s="275"/>
      <c r="BU178" s="77"/>
      <c r="BV178" s="77"/>
      <c r="BW178" s="276"/>
      <c r="BX178" s="276"/>
      <c r="CC178" s="277"/>
      <c r="CD178" s="277"/>
      <c r="CE178" s="277"/>
      <c r="CF178" s="277"/>
      <c r="CG178" s="277"/>
      <c r="CH178" s="277"/>
      <c r="CI178" s="278"/>
      <c r="CJ178" s="315"/>
      <c r="CM178" s="218">
        <f>CM177</f>
        <v>7</v>
      </c>
    </row>
    <row r="179" spans="1:91" ht="15.6" x14ac:dyDescent="0.25">
      <c r="A179" s="305">
        <v>51</v>
      </c>
      <c r="B179" s="306" t="str">
        <f>'Ст.пр.М'!N69</f>
        <v>нн51</v>
      </c>
      <c r="C179" s="306" t="str">
        <f>'Ст.пр.М'!O69</f>
        <v>фис51</v>
      </c>
      <c r="D179" s="306" t="str">
        <f>'Ст.пр.М'!P69</f>
        <v>фамилия51</v>
      </c>
      <c r="E179" s="306" t="str">
        <f>'Ст.пр.М'!Q69</f>
        <v>гр51</v>
      </c>
      <c r="F179" s="306" t="str">
        <f>'Ст.пр.М'!R69</f>
        <v>рз51</v>
      </c>
      <c r="G179" s="306" t="str">
        <f>'Ст.пр.М'!S69</f>
        <v>г51</v>
      </c>
      <c r="H179" s="269" t="str">
        <f>'Ст.пр.М'!T69</f>
        <v>сф51</v>
      </c>
      <c r="I179" s="269" t="str">
        <f>'Ст.пр.М'!U69</f>
        <v>фо51</v>
      </c>
      <c r="J179" s="269" t="str">
        <f>'Ст.пр.М'!V69</f>
        <v>ш51</v>
      </c>
      <c r="K179" s="260">
        <f t="shared" si="10"/>
        <v>0</v>
      </c>
      <c r="L179" s="260">
        <f t="shared" si="11"/>
        <v>0</v>
      </c>
      <c r="M179" s="260">
        <f t="shared" si="12"/>
        <v>0</v>
      </c>
      <c r="N179" s="260">
        <f>BT179</f>
        <v>0</v>
      </c>
      <c r="O179" s="261" t="str">
        <f>BU179</f>
        <v>nj</v>
      </c>
      <c r="P179" s="262">
        <f>BW179</f>
        <v>0</v>
      </c>
      <c r="Q179" s="260">
        <f>BY179</f>
        <v>0</v>
      </c>
      <c r="R179" s="262">
        <f>CC179+CD179</f>
        <v>0</v>
      </c>
      <c r="S179" s="260">
        <f>CA179</f>
        <v>0</v>
      </c>
      <c r="T179" s="262">
        <f>CF179+CG179</f>
        <v>0</v>
      </c>
      <c r="U179" s="262">
        <f>CI179</f>
        <v>0</v>
      </c>
      <c r="V179" s="262">
        <f>BO179</f>
        <v>99</v>
      </c>
      <c r="W179" s="263">
        <f>BP179</f>
        <v>0</v>
      </c>
      <c r="X179" s="264">
        <f>CJ179</f>
        <v>0</v>
      </c>
      <c r="Y179" s="265"/>
      <c r="Z179" s="266"/>
      <c r="AA179" s="266"/>
      <c r="AB179" s="266"/>
      <c r="AC179" s="291"/>
      <c r="AD179" s="51">
        <v>51</v>
      </c>
      <c r="AE179" s="269">
        <f>'Ст.пр.М'!B69</f>
        <v>0</v>
      </c>
      <c r="AF179" s="269">
        <f>'Ст.пр.М'!C69</f>
        <v>0</v>
      </c>
      <c r="AG179" s="269">
        <f>'Ст.пр.М'!D69</f>
        <v>0</v>
      </c>
      <c r="AH179" s="269">
        <f>'Ст.пр.М'!E69</f>
        <v>0</v>
      </c>
      <c r="AI179" s="269">
        <f>'Ст.пр.М'!F69</f>
        <v>0</v>
      </c>
      <c r="AM179" s="265">
        <f>BQ179</f>
        <v>0</v>
      </c>
      <c r="AN179" s="265">
        <f>BR179</f>
        <v>0</v>
      </c>
      <c r="AO179" s="265">
        <f>BS179</f>
        <v>0</v>
      </c>
      <c r="AP179" s="265">
        <f>BT179</f>
        <v>0</v>
      </c>
      <c r="AQ179" s="266" t="str">
        <f>BU179</f>
        <v>nj</v>
      </c>
      <c r="AR179" s="263">
        <f>BW179</f>
        <v>0</v>
      </c>
      <c r="AS179" s="265">
        <f>BY179</f>
        <v>0</v>
      </c>
      <c r="AT179" s="263">
        <f>CE179</f>
        <v>0</v>
      </c>
      <c r="AU179" s="265">
        <f>CA179</f>
        <v>0</v>
      </c>
      <c r="AV179" s="263">
        <f>CH179</f>
        <v>0</v>
      </c>
      <c r="AW179" s="263">
        <f>CI179</f>
        <v>0</v>
      </c>
      <c r="AX179" s="263">
        <f>BO179</f>
        <v>99</v>
      </c>
      <c r="AY179" s="263">
        <f>BP179</f>
        <v>0</v>
      </c>
      <c r="AZ179" s="263">
        <f>CJ179</f>
        <v>0</v>
      </c>
      <c r="BA179" s="266"/>
      <c r="BB179" s="291"/>
      <c r="BC179" s="291"/>
      <c r="BD179" s="291"/>
      <c r="BE179" s="263"/>
      <c r="BF179" s="122">
        <v>51</v>
      </c>
      <c r="BG179" s="269" t="str">
        <f>'Ст.пр.М'!N69</f>
        <v>нн51</v>
      </c>
      <c r="BH179" s="269" t="str">
        <f>'Ст.пр.М'!P69</f>
        <v>фамилия51</v>
      </c>
      <c r="BI179" s="269" t="str">
        <f>'Ст.пр.М'!Q69</f>
        <v>гр51</v>
      </c>
      <c r="BJ179" s="269" t="str">
        <f>'Ст.пр.М'!R69</f>
        <v>рз51</v>
      </c>
      <c r="BO179" s="273">
        <v>99</v>
      </c>
      <c r="BP179" s="274">
        <f>INT((IF(48-(32*BO179/$U$10)&lt;0,0,(IF(48-(32*BO179/$U$10)&lt;=20,48-(32*BO179/$U$10),20))))*100)/100</f>
        <v>0</v>
      </c>
      <c r="BQ179" s="562"/>
      <c r="BR179" s="562"/>
      <c r="BS179" s="562"/>
      <c r="BT179" s="275">
        <f t="shared" si="13"/>
        <v>0</v>
      </c>
      <c r="BU179" s="77" t="s">
        <v>4</v>
      </c>
      <c r="BV179" s="77" t="s">
        <v>4</v>
      </c>
      <c r="BW179" s="276">
        <f>IF(TYPE(FIND("P",BU179))=16,VLOOKUP(BU179:BU179,KT!A:C,3,FALSE),VLOOKUP(BU179:BU179,KT!H:J,3,FALSE))</f>
        <v>0</v>
      </c>
      <c r="BX179" s="276">
        <f>IF(TYPE(FIND("P",BV179))=16,VLOOKUP(BV179:BV179,KT!A:C,3,FALSE),VLOOKUP(BV179:BV179,KT!H:J,3,FALSE))</f>
        <v>0</v>
      </c>
      <c r="BY179" s="562"/>
      <c r="BZ179" s="562"/>
      <c r="CA179" s="562"/>
      <c r="CB179" s="562"/>
      <c r="CC179" s="277">
        <f>INT((IF((BY179*BW179)&gt;10,10,(BY179*BW179)))*100)/100</f>
        <v>0</v>
      </c>
      <c r="CD179" s="277">
        <f>INT((IF((BZ179*BX179)&gt;10,10,(BZ179*BX179)))*100)/100</f>
        <v>0</v>
      </c>
      <c r="CE179" s="277">
        <f>INT((CC179+CD179)*100)/100</f>
        <v>0</v>
      </c>
      <c r="CF179" s="277">
        <f>INT((IF((BW179*CA179)&gt;10,10,(BW179*CA179)))*100)/100</f>
        <v>0</v>
      </c>
      <c r="CG179" s="277">
        <f>INT((IF((BX179*CB179)&gt;10,10,(BX179*CB179)))*100)/100</f>
        <v>0</v>
      </c>
      <c r="CH179" s="277">
        <f>INT((CF179+CG179)*100)/100</f>
        <v>0</v>
      </c>
      <c r="CI179" s="278">
        <f>INT((CE179+CH179)/2*100)/100</f>
        <v>0</v>
      </c>
      <c r="CJ179" s="279">
        <f>SUM(BP179+BT179+CI179)</f>
        <v>0</v>
      </c>
      <c r="CM179" s="218">
        <f>RANK(CJ179,$CJ$79:$CJ$197)</f>
        <v>7</v>
      </c>
    </row>
    <row r="180" spans="1:91" ht="15.6" x14ac:dyDescent="0.25">
      <c r="B180" s="307"/>
      <c r="C180" s="4"/>
      <c r="D180" s="4"/>
      <c r="E180" s="4"/>
      <c r="F180" s="4"/>
      <c r="G180" s="4"/>
      <c r="K180" s="260">
        <f t="shared" si="10"/>
        <v>0</v>
      </c>
      <c r="L180" s="260">
        <f t="shared" si="11"/>
        <v>0</v>
      </c>
      <c r="M180" s="260">
        <f t="shared" si="12"/>
        <v>0</v>
      </c>
      <c r="N180" s="260"/>
      <c r="O180" s="261" t="str">
        <f>BV179</f>
        <v>nj</v>
      </c>
      <c r="P180" s="262">
        <f>BX179</f>
        <v>0</v>
      </c>
      <c r="Q180" s="260">
        <f>BZ179</f>
        <v>0</v>
      </c>
      <c r="R180" s="262"/>
      <c r="S180" s="260">
        <f>CB179</f>
        <v>0</v>
      </c>
      <c r="T180" s="262"/>
      <c r="U180" s="262"/>
      <c r="V180" s="262"/>
      <c r="W180" s="263"/>
      <c r="X180" s="264"/>
      <c r="Y180" s="265"/>
      <c r="Z180" s="266"/>
      <c r="AA180" s="266"/>
      <c r="AB180" s="266"/>
      <c r="AC180" s="291"/>
      <c r="AE180" s="284"/>
      <c r="AM180" s="283"/>
      <c r="AN180" s="283"/>
      <c r="AO180" s="283"/>
      <c r="AP180" s="283"/>
      <c r="AQ180" s="266" t="str">
        <f>BV179</f>
        <v>nj</v>
      </c>
      <c r="AR180" s="263">
        <f>BX179</f>
        <v>0</v>
      </c>
      <c r="AS180" s="265">
        <f>BZ179</f>
        <v>0</v>
      </c>
      <c r="AT180" s="283"/>
      <c r="AU180" s="265">
        <f>CB179</f>
        <v>0</v>
      </c>
      <c r="AV180" s="283"/>
      <c r="AW180" s="283"/>
      <c r="AX180" s="283"/>
      <c r="AY180" s="263"/>
      <c r="AZ180" s="263"/>
      <c r="BA180" s="266"/>
      <c r="BB180" s="291"/>
      <c r="BC180" s="291"/>
      <c r="BD180" s="291"/>
      <c r="BE180" s="263"/>
      <c r="BG180" s="284"/>
      <c r="BH180" s="319"/>
      <c r="BO180" s="273"/>
      <c r="BP180" s="274"/>
      <c r="BQ180" s="562"/>
      <c r="BR180" s="562"/>
      <c r="BS180" s="562"/>
      <c r="BT180" s="275"/>
      <c r="BU180" s="77"/>
      <c r="BV180" s="77"/>
      <c r="BW180" s="276"/>
      <c r="BX180" s="276"/>
      <c r="CC180" s="277"/>
      <c r="CD180" s="277"/>
      <c r="CE180" s="277"/>
      <c r="CF180" s="277"/>
      <c r="CG180" s="277"/>
      <c r="CH180" s="277"/>
      <c r="CI180" s="278"/>
      <c r="CJ180" s="315"/>
      <c r="CM180" s="218">
        <f>CM179</f>
        <v>7</v>
      </c>
    </row>
    <row r="181" spans="1:91" ht="15.6" x14ac:dyDescent="0.25">
      <c r="A181" s="305">
        <v>52</v>
      </c>
      <c r="B181" s="306" t="str">
        <f>'Ст.пр.М'!N70</f>
        <v>нн52</v>
      </c>
      <c r="C181" s="306" t="str">
        <f>'Ст.пр.М'!O70</f>
        <v>фис52</v>
      </c>
      <c r="D181" s="306" t="str">
        <f>'Ст.пр.М'!P70</f>
        <v>фамилия52</v>
      </c>
      <c r="E181" s="306" t="str">
        <f>'Ст.пр.М'!Q70</f>
        <v>гр52</v>
      </c>
      <c r="F181" s="306" t="str">
        <f>'Ст.пр.М'!R70</f>
        <v>рз52</v>
      </c>
      <c r="G181" s="306" t="str">
        <f>'Ст.пр.М'!S70</f>
        <v>г52</v>
      </c>
      <c r="H181" s="269" t="str">
        <f>'Ст.пр.М'!T70</f>
        <v>сф52</v>
      </c>
      <c r="I181" s="269" t="str">
        <f>'Ст.пр.М'!U70</f>
        <v>фо52</v>
      </c>
      <c r="J181" s="269" t="str">
        <f>'Ст.пр.М'!V70</f>
        <v>ш52</v>
      </c>
      <c r="K181" s="260">
        <f t="shared" si="10"/>
        <v>0</v>
      </c>
      <c r="L181" s="260">
        <f t="shared" si="11"/>
        <v>0</v>
      </c>
      <c r="M181" s="260">
        <f t="shared" si="12"/>
        <v>0</v>
      </c>
      <c r="N181" s="260">
        <f>BT181</f>
        <v>0</v>
      </c>
      <c r="O181" s="261" t="str">
        <f>BU181</f>
        <v>nj</v>
      </c>
      <c r="P181" s="262">
        <f>BW181</f>
        <v>0</v>
      </c>
      <c r="Q181" s="260">
        <f>BY181</f>
        <v>0</v>
      </c>
      <c r="R181" s="262">
        <f>CC181+CD181</f>
        <v>0</v>
      </c>
      <c r="S181" s="260">
        <f>CA181</f>
        <v>0</v>
      </c>
      <c r="T181" s="262">
        <f>CF181+CG181</f>
        <v>0</v>
      </c>
      <c r="U181" s="262">
        <f>CI181</f>
        <v>0</v>
      </c>
      <c r="V181" s="262">
        <f>BO181</f>
        <v>99</v>
      </c>
      <c r="W181" s="263">
        <f>BP181</f>
        <v>0</v>
      </c>
      <c r="X181" s="264">
        <f>CJ181</f>
        <v>0</v>
      </c>
      <c r="Y181" s="265"/>
      <c r="Z181" s="266"/>
      <c r="AA181" s="266"/>
      <c r="AB181" s="266"/>
      <c r="AC181" s="291"/>
      <c r="AD181" s="51">
        <v>52</v>
      </c>
      <c r="AE181" s="269">
        <f>'Ст.пр.М'!B70</f>
        <v>0</v>
      </c>
      <c r="AF181" s="269">
        <f>'Ст.пр.М'!C70</f>
        <v>0</v>
      </c>
      <c r="AG181" s="269">
        <f>'Ст.пр.М'!D70</f>
        <v>0</v>
      </c>
      <c r="AH181" s="269">
        <f>'Ст.пр.М'!E70</f>
        <v>0</v>
      </c>
      <c r="AI181" s="269">
        <f>'Ст.пр.М'!F70</f>
        <v>0</v>
      </c>
      <c r="AM181" s="265">
        <f>BQ181</f>
        <v>0</v>
      </c>
      <c r="AN181" s="265">
        <f>BR181</f>
        <v>0</v>
      </c>
      <c r="AO181" s="265">
        <f>BS181</f>
        <v>0</v>
      </c>
      <c r="AP181" s="265">
        <f>BT181</f>
        <v>0</v>
      </c>
      <c r="AQ181" s="266" t="str">
        <f>BU181</f>
        <v>nj</v>
      </c>
      <c r="AR181" s="263">
        <f>BW181</f>
        <v>0</v>
      </c>
      <c r="AS181" s="265">
        <f>BY181</f>
        <v>0</v>
      </c>
      <c r="AT181" s="263">
        <f>CE181</f>
        <v>0</v>
      </c>
      <c r="AU181" s="265">
        <f>CA181</f>
        <v>0</v>
      </c>
      <c r="AV181" s="263">
        <f>CH181</f>
        <v>0</v>
      </c>
      <c r="AW181" s="263">
        <f>CI181</f>
        <v>0</v>
      </c>
      <c r="AX181" s="263">
        <f>BO181</f>
        <v>99</v>
      </c>
      <c r="AY181" s="263">
        <f>BP181</f>
        <v>0</v>
      </c>
      <c r="AZ181" s="263">
        <f>CJ181</f>
        <v>0</v>
      </c>
      <c r="BA181" s="266"/>
      <c r="BB181" s="291"/>
      <c r="BC181" s="291"/>
      <c r="BD181" s="291"/>
      <c r="BE181" s="263"/>
      <c r="BF181" s="122">
        <v>52</v>
      </c>
      <c r="BG181" s="269" t="str">
        <f>'Ст.пр.М'!N70</f>
        <v>нн52</v>
      </c>
      <c r="BH181" s="269" t="str">
        <f>'Ст.пр.М'!P70</f>
        <v>фамилия52</v>
      </c>
      <c r="BI181" s="269" t="str">
        <f>'Ст.пр.М'!Q70</f>
        <v>гр52</v>
      </c>
      <c r="BJ181" s="269" t="str">
        <f>'Ст.пр.М'!R70</f>
        <v>рз52</v>
      </c>
      <c r="BO181" s="273">
        <v>99</v>
      </c>
      <c r="BP181" s="274">
        <f>INT((IF(48-(32*BO181/$U$10)&lt;0,0,(IF(48-(32*BO181/$U$10)&lt;=20,48-(32*BO181/$U$10),20))))*100)/100</f>
        <v>0</v>
      </c>
      <c r="BQ181" s="563"/>
      <c r="BR181" s="563"/>
      <c r="BS181" s="563"/>
      <c r="BT181" s="275">
        <f t="shared" si="13"/>
        <v>0</v>
      </c>
      <c r="BU181" s="77" t="s">
        <v>4</v>
      </c>
      <c r="BV181" s="77" t="s">
        <v>4</v>
      </c>
      <c r="BW181" s="276">
        <f>IF(TYPE(FIND("P",BU181))=16,VLOOKUP(BU181:BU181,KT!A:C,3,FALSE),VLOOKUP(BU181:BU181,KT!H:J,3,FALSE))</f>
        <v>0</v>
      </c>
      <c r="BX181" s="276">
        <f>IF(TYPE(FIND("P",BV181))=16,VLOOKUP(BV181:BV181,KT!A:C,3,FALSE),VLOOKUP(BV181:BV181,KT!H:J,3,FALSE))</f>
        <v>0</v>
      </c>
      <c r="BY181" s="563"/>
      <c r="BZ181" s="563"/>
      <c r="CA181" s="563"/>
      <c r="CB181" s="563"/>
      <c r="CC181" s="277">
        <f>INT((IF((BY181*BW181)&gt;10,10,(BY181*BW181)))*100)/100</f>
        <v>0</v>
      </c>
      <c r="CD181" s="277">
        <f>INT((IF((BZ181*BX181)&gt;10,10,(BZ181*BX181)))*100)/100</f>
        <v>0</v>
      </c>
      <c r="CE181" s="277">
        <f>INT((CC181+CD181)*100)/100</f>
        <v>0</v>
      </c>
      <c r="CF181" s="277">
        <f>INT((IF((BW181*CA181)&gt;10,10,(BW181*CA181)))*100)/100</f>
        <v>0</v>
      </c>
      <c r="CG181" s="277">
        <f>INT((IF((BX181*CB181)&gt;10,10,(BX181*CB181)))*100)/100</f>
        <v>0</v>
      </c>
      <c r="CH181" s="277">
        <f>INT((CF181+CG181)*100)/100</f>
        <v>0</v>
      </c>
      <c r="CI181" s="278">
        <f>INT((CE181+CH181)/2*100)/100</f>
        <v>0</v>
      </c>
      <c r="CJ181" s="279">
        <f>SUM(BP181+BT181+CI181)</f>
        <v>0</v>
      </c>
      <c r="CM181" s="218">
        <f>RANK(CJ181,$CJ$79:$CJ$197)</f>
        <v>7</v>
      </c>
    </row>
    <row r="182" spans="1:91" ht="15.6" x14ac:dyDescent="0.25">
      <c r="B182" s="307"/>
      <c r="C182" s="4"/>
      <c r="D182" s="4"/>
      <c r="E182" s="4"/>
      <c r="F182" s="4"/>
      <c r="G182" s="4"/>
      <c r="K182" s="260">
        <f t="shared" si="10"/>
        <v>0</v>
      </c>
      <c r="L182" s="260">
        <f t="shared" si="11"/>
        <v>0</v>
      </c>
      <c r="M182" s="260">
        <f t="shared" si="12"/>
        <v>0</v>
      </c>
      <c r="N182" s="260"/>
      <c r="O182" s="261" t="str">
        <f>BV181</f>
        <v>nj</v>
      </c>
      <c r="P182" s="262">
        <f>BX181</f>
        <v>0</v>
      </c>
      <c r="Q182" s="260">
        <f>BZ181</f>
        <v>0</v>
      </c>
      <c r="R182" s="262"/>
      <c r="S182" s="260">
        <f>CB181</f>
        <v>0</v>
      </c>
      <c r="T182" s="262"/>
      <c r="U182" s="262"/>
      <c r="V182" s="262"/>
      <c r="W182" s="263"/>
      <c r="X182" s="264"/>
      <c r="Y182" s="265"/>
      <c r="Z182" s="266"/>
      <c r="AA182" s="266"/>
      <c r="AB182" s="266"/>
      <c r="AC182" s="291"/>
      <c r="AE182" s="284"/>
      <c r="AM182" s="283"/>
      <c r="AN182" s="283"/>
      <c r="AO182" s="283"/>
      <c r="AP182" s="283"/>
      <c r="AQ182" s="266" t="str">
        <f>BV181</f>
        <v>nj</v>
      </c>
      <c r="AR182" s="263">
        <f>BX181</f>
        <v>0</v>
      </c>
      <c r="AS182" s="265">
        <f>BZ181</f>
        <v>0</v>
      </c>
      <c r="AT182" s="283"/>
      <c r="AU182" s="265">
        <f>CB181</f>
        <v>0</v>
      </c>
      <c r="AV182" s="283"/>
      <c r="AW182" s="283"/>
      <c r="AX182" s="283"/>
      <c r="AY182" s="263"/>
      <c r="AZ182" s="263"/>
      <c r="BA182" s="266"/>
      <c r="BB182" s="291"/>
      <c r="BC182" s="291"/>
      <c r="BD182" s="291"/>
      <c r="BE182" s="263"/>
      <c r="BG182" s="284"/>
      <c r="BH182" s="319"/>
      <c r="BO182" s="273"/>
      <c r="BP182" s="274"/>
      <c r="BQ182" s="563"/>
      <c r="BR182" s="563"/>
      <c r="BS182" s="563"/>
      <c r="BT182" s="275"/>
      <c r="BU182" s="77"/>
      <c r="BV182" s="77"/>
      <c r="BW182" s="276"/>
      <c r="BX182" s="276"/>
      <c r="CC182" s="277"/>
      <c r="CD182" s="277"/>
      <c r="CE182" s="277"/>
      <c r="CF182" s="277"/>
      <c r="CG182" s="277"/>
      <c r="CH182" s="277"/>
      <c r="CI182" s="278"/>
      <c r="CJ182" s="315"/>
      <c r="CM182" s="218">
        <f>CM181</f>
        <v>7</v>
      </c>
    </row>
    <row r="183" spans="1:91" ht="15.6" x14ac:dyDescent="0.25">
      <c r="A183" s="305">
        <v>53</v>
      </c>
      <c r="B183" s="306" t="str">
        <f>'Ст.пр.М'!N71</f>
        <v>нн53</v>
      </c>
      <c r="C183" s="306" t="str">
        <f>'Ст.пр.М'!O71</f>
        <v>фис53</v>
      </c>
      <c r="D183" s="306" t="str">
        <f>'Ст.пр.М'!P71</f>
        <v>фамилия53</v>
      </c>
      <c r="E183" s="306" t="str">
        <f>'Ст.пр.М'!Q71</f>
        <v>гр53</v>
      </c>
      <c r="F183" s="306" t="str">
        <f>'Ст.пр.М'!R71</f>
        <v>рз53</v>
      </c>
      <c r="G183" s="306" t="str">
        <f>'Ст.пр.М'!S71</f>
        <v>г53</v>
      </c>
      <c r="H183" s="269" t="str">
        <f>'Ст.пр.М'!T71</f>
        <v>сф53</v>
      </c>
      <c r="I183" s="269" t="str">
        <f>'Ст.пр.М'!U71</f>
        <v>фо53</v>
      </c>
      <c r="J183" s="269" t="str">
        <f>'Ст.пр.М'!V71</f>
        <v>ш53</v>
      </c>
      <c r="K183" s="260">
        <f t="shared" si="10"/>
        <v>0</v>
      </c>
      <c r="L183" s="260">
        <f t="shared" si="11"/>
        <v>0</v>
      </c>
      <c r="M183" s="260">
        <f t="shared" si="12"/>
        <v>0</v>
      </c>
      <c r="N183" s="260">
        <f>BT183</f>
        <v>0</v>
      </c>
      <c r="O183" s="261" t="str">
        <f>BU183</f>
        <v>nj</v>
      </c>
      <c r="P183" s="262">
        <f>BW183</f>
        <v>0</v>
      </c>
      <c r="Q183" s="260">
        <f>BY183</f>
        <v>0</v>
      </c>
      <c r="R183" s="262">
        <f>CC183+CD183</f>
        <v>0</v>
      </c>
      <c r="S183" s="260">
        <f>CA183</f>
        <v>0</v>
      </c>
      <c r="T183" s="262">
        <f>CF183+CG183</f>
        <v>0</v>
      </c>
      <c r="U183" s="262">
        <f>CI183</f>
        <v>0</v>
      </c>
      <c r="V183" s="262">
        <f>BO183</f>
        <v>99</v>
      </c>
      <c r="W183" s="263">
        <f>BP183</f>
        <v>0</v>
      </c>
      <c r="X183" s="264">
        <f>CJ183</f>
        <v>0</v>
      </c>
      <c r="Y183" s="265"/>
      <c r="Z183" s="266"/>
      <c r="AA183" s="266"/>
      <c r="AB183" s="266"/>
      <c r="AC183" s="291"/>
      <c r="AD183" s="51">
        <v>53</v>
      </c>
      <c r="AE183" s="269">
        <f>'Ст.пр.М'!B71</f>
        <v>0</v>
      </c>
      <c r="AF183" s="269">
        <f>'Ст.пр.М'!C71</f>
        <v>0</v>
      </c>
      <c r="AG183" s="269">
        <f>'Ст.пр.М'!D71</f>
        <v>0</v>
      </c>
      <c r="AH183" s="269">
        <f>'Ст.пр.М'!E71</f>
        <v>0</v>
      </c>
      <c r="AI183" s="269">
        <f>'Ст.пр.М'!F71</f>
        <v>0</v>
      </c>
      <c r="AM183" s="265">
        <f>BQ183</f>
        <v>0</v>
      </c>
      <c r="AN183" s="265">
        <f>BR183</f>
        <v>0</v>
      </c>
      <c r="AO183" s="265">
        <f>BS183</f>
        <v>0</v>
      </c>
      <c r="AP183" s="265">
        <f>BT183</f>
        <v>0</v>
      </c>
      <c r="AQ183" s="266" t="str">
        <f>BU183</f>
        <v>nj</v>
      </c>
      <c r="AR183" s="263">
        <f>BW183</f>
        <v>0</v>
      </c>
      <c r="AS183" s="265">
        <f>BY183</f>
        <v>0</v>
      </c>
      <c r="AT183" s="263">
        <f>CE183</f>
        <v>0</v>
      </c>
      <c r="AU183" s="265">
        <f>CA183</f>
        <v>0</v>
      </c>
      <c r="AV183" s="263">
        <f>CH183</f>
        <v>0</v>
      </c>
      <c r="AW183" s="263">
        <f>CI183</f>
        <v>0</v>
      </c>
      <c r="AX183" s="263">
        <f>BO183</f>
        <v>99</v>
      </c>
      <c r="AY183" s="263">
        <f>BP183</f>
        <v>0</v>
      </c>
      <c r="AZ183" s="263">
        <f>CJ183</f>
        <v>0</v>
      </c>
      <c r="BA183" s="266"/>
      <c r="BB183" s="291"/>
      <c r="BC183" s="291"/>
      <c r="BD183" s="291"/>
      <c r="BE183" s="263"/>
      <c r="BF183" s="122">
        <v>53</v>
      </c>
      <c r="BG183" s="269" t="str">
        <f>'Ст.пр.М'!N71</f>
        <v>нн53</v>
      </c>
      <c r="BH183" s="269" t="str">
        <f>'Ст.пр.М'!P71</f>
        <v>фамилия53</v>
      </c>
      <c r="BI183" s="269" t="str">
        <f>'Ст.пр.М'!Q71</f>
        <v>гр53</v>
      </c>
      <c r="BJ183" s="269" t="str">
        <f>'Ст.пр.М'!R71</f>
        <v>рз53</v>
      </c>
      <c r="BO183" s="273">
        <v>99</v>
      </c>
      <c r="BP183" s="274">
        <f>INT((IF(48-(32*BO183/$U$10)&lt;0,0,(IF(48-(32*BO183/$U$10)&lt;=20,48-(32*BO183/$U$10),20))))*100)/100</f>
        <v>0</v>
      </c>
      <c r="BQ183" s="562"/>
      <c r="BR183" s="562"/>
      <c r="BS183" s="562"/>
      <c r="BT183" s="275">
        <f t="shared" si="13"/>
        <v>0</v>
      </c>
      <c r="BU183" s="77" t="s">
        <v>4</v>
      </c>
      <c r="BV183" s="77" t="s">
        <v>4</v>
      </c>
      <c r="BW183" s="276">
        <f>IF(TYPE(FIND("P",BU183))=16,VLOOKUP(BU183:BU183,KT!A:C,3,FALSE),VLOOKUP(BU183:BU183,KT!H:J,3,FALSE))</f>
        <v>0</v>
      </c>
      <c r="BX183" s="276">
        <f>IF(TYPE(FIND("P",BV183))=16,VLOOKUP(BV183:BV183,KT!A:C,3,FALSE),VLOOKUP(BV183:BV183,KT!H:J,3,FALSE))</f>
        <v>0</v>
      </c>
      <c r="BY183" s="562"/>
      <c r="BZ183" s="562"/>
      <c r="CA183" s="562"/>
      <c r="CB183" s="562"/>
      <c r="CC183" s="277">
        <f>INT((IF((BY183*BW183)&gt;10,10,(BY183*BW183)))*100)/100</f>
        <v>0</v>
      </c>
      <c r="CD183" s="277">
        <f>INT((IF((BZ183*BX183)&gt;10,10,(BZ183*BX183)))*100)/100</f>
        <v>0</v>
      </c>
      <c r="CE183" s="277">
        <f>INT((CC183+CD183)*100)/100</f>
        <v>0</v>
      </c>
      <c r="CF183" s="277">
        <f>INT((IF((BW183*CA183)&gt;10,10,(BW183*CA183)))*100)/100</f>
        <v>0</v>
      </c>
      <c r="CG183" s="277">
        <f>INT((IF((BX183*CB183)&gt;10,10,(BX183*CB183)))*100)/100</f>
        <v>0</v>
      </c>
      <c r="CH183" s="277">
        <f>INT((CF183+CG183)*100)/100</f>
        <v>0</v>
      </c>
      <c r="CI183" s="278">
        <f>INT((CE183+CH183)/2*100)/100</f>
        <v>0</v>
      </c>
      <c r="CJ183" s="279">
        <f>SUM(BP183+BT183+CI183)</f>
        <v>0</v>
      </c>
      <c r="CM183" s="218">
        <f>RANK(CJ183,$CJ$79:$CJ$197)</f>
        <v>7</v>
      </c>
    </row>
    <row r="184" spans="1:91" ht="15.6" x14ac:dyDescent="0.25">
      <c r="B184" s="307"/>
      <c r="C184" s="4"/>
      <c r="D184" s="4"/>
      <c r="E184" s="4"/>
      <c r="F184" s="4"/>
      <c r="G184" s="4"/>
      <c r="K184" s="260">
        <f t="shared" si="10"/>
        <v>0</v>
      </c>
      <c r="L184" s="260">
        <f t="shared" si="11"/>
        <v>0</v>
      </c>
      <c r="M184" s="260">
        <f t="shared" si="12"/>
        <v>0</v>
      </c>
      <c r="N184" s="260"/>
      <c r="O184" s="261" t="str">
        <f>BV183</f>
        <v>nj</v>
      </c>
      <c r="P184" s="262">
        <f>BX183</f>
        <v>0</v>
      </c>
      <c r="Q184" s="260">
        <f>BZ183</f>
        <v>0</v>
      </c>
      <c r="R184" s="262"/>
      <c r="S184" s="260">
        <f>CB183</f>
        <v>0</v>
      </c>
      <c r="T184" s="262"/>
      <c r="U184" s="262"/>
      <c r="V184" s="262"/>
      <c r="W184" s="263"/>
      <c r="X184" s="264"/>
      <c r="Y184" s="265"/>
      <c r="Z184" s="266"/>
      <c r="AA184" s="266"/>
      <c r="AB184" s="266"/>
      <c r="AC184" s="291"/>
      <c r="AE184" s="284"/>
      <c r="AM184" s="283"/>
      <c r="AN184" s="283"/>
      <c r="AO184" s="283"/>
      <c r="AP184" s="283"/>
      <c r="AQ184" s="266" t="str">
        <f>BV183</f>
        <v>nj</v>
      </c>
      <c r="AR184" s="263">
        <f>BX183</f>
        <v>0</v>
      </c>
      <c r="AS184" s="265">
        <f>BZ183</f>
        <v>0</v>
      </c>
      <c r="AT184" s="283"/>
      <c r="AU184" s="265">
        <f>CB183</f>
        <v>0</v>
      </c>
      <c r="AV184" s="283"/>
      <c r="AW184" s="283"/>
      <c r="AX184" s="283"/>
      <c r="AY184" s="263"/>
      <c r="AZ184" s="263"/>
      <c r="BA184" s="266"/>
      <c r="BB184" s="291"/>
      <c r="BC184" s="291"/>
      <c r="BD184" s="291"/>
      <c r="BE184" s="263"/>
      <c r="BG184" s="284"/>
      <c r="BH184" s="319"/>
      <c r="BO184" s="273"/>
      <c r="BP184" s="274"/>
      <c r="BQ184" s="562"/>
      <c r="BR184" s="562"/>
      <c r="BS184" s="562"/>
      <c r="BT184" s="275"/>
      <c r="BU184" s="77"/>
      <c r="BV184" s="77"/>
      <c r="BW184" s="276"/>
      <c r="BX184" s="276"/>
      <c r="CC184" s="277"/>
      <c r="CD184" s="277"/>
      <c r="CE184" s="277"/>
      <c r="CF184" s="277"/>
      <c r="CG184" s="277"/>
      <c r="CH184" s="277"/>
      <c r="CI184" s="278"/>
      <c r="CJ184" s="315"/>
      <c r="CM184" s="218">
        <f>CM183</f>
        <v>7</v>
      </c>
    </row>
    <row r="185" spans="1:91" ht="15.6" x14ac:dyDescent="0.25">
      <c r="A185" s="305">
        <v>54</v>
      </c>
      <c r="B185" s="306" t="str">
        <f>'Ст.пр.М'!N72</f>
        <v>нн54</v>
      </c>
      <c r="C185" s="306" t="str">
        <f>'Ст.пр.М'!O72</f>
        <v>фис54</v>
      </c>
      <c r="D185" s="306" t="str">
        <f>'Ст.пр.М'!P72</f>
        <v>фамилия54</v>
      </c>
      <c r="E185" s="306" t="str">
        <f>'Ст.пр.М'!Q72</f>
        <v>гр54</v>
      </c>
      <c r="F185" s="306" t="str">
        <f>'Ст.пр.М'!R72</f>
        <v>рз54</v>
      </c>
      <c r="G185" s="306" t="str">
        <f>'Ст.пр.М'!S72</f>
        <v>г54</v>
      </c>
      <c r="H185" s="269" t="str">
        <f>'Ст.пр.М'!T72</f>
        <v>сф54</v>
      </c>
      <c r="I185" s="269" t="str">
        <f>'Ст.пр.М'!U72</f>
        <v>фо54</v>
      </c>
      <c r="J185" s="269" t="str">
        <f>'Ст.пр.М'!V72</f>
        <v>ш54</v>
      </c>
      <c r="K185" s="260">
        <f t="shared" si="10"/>
        <v>0</v>
      </c>
      <c r="L185" s="260">
        <f t="shared" si="11"/>
        <v>0</v>
      </c>
      <c r="M185" s="260">
        <f t="shared" si="12"/>
        <v>0</v>
      </c>
      <c r="N185" s="260">
        <f>BT185</f>
        <v>0</v>
      </c>
      <c r="O185" s="261" t="str">
        <f>BU185</f>
        <v>nj</v>
      </c>
      <c r="P185" s="262">
        <f>BW185</f>
        <v>0</v>
      </c>
      <c r="Q185" s="260">
        <f>BY185</f>
        <v>0</v>
      </c>
      <c r="R185" s="262">
        <f>CC185+CD185</f>
        <v>0</v>
      </c>
      <c r="S185" s="260">
        <f>CA185</f>
        <v>0</v>
      </c>
      <c r="T185" s="262">
        <f>CF185+CG185</f>
        <v>0</v>
      </c>
      <c r="U185" s="262">
        <f>CI185</f>
        <v>0</v>
      </c>
      <c r="V185" s="262">
        <f>BO185</f>
        <v>99</v>
      </c>
      <c r="W185" s="263">
        <f>BP185</f>
        <v>0</v>
      </c>
      <c r="X185" s="264">
        <f>CJ185</f>
        <v>0</v>
      </c>
      <c r="Y185" s="265"/>
      <c r="Z185" s="266"/>
      <c r="AA185" s="266"/>
      <c r="AB185" s="266"/>
      <c r="AC185" s="291"/>
      <c r="AD185" s="51">
        <v>54</v>
      </c>
      <c r="AE185" s="269">
        <f>'Ст.пр.М'!B72</f>
        <v>0</v>
      </c>
      <c r="AF185" s="269">
        <f>'Ст.пр.М'!C72</f>
        <v>0</v>
      </c>
      <c r="AG185" s="269">
        <f>'Ст.пр.М'!D72</f>
        <v>0</v>
      </c>
      <c r="AH185" s="269">
        <f>'Ст.пр.М'!E72</f>
        <v>0</v>
      </c>
      <c r="AI185" s="269">
        <f>'Ст.пр.М'!F72</f>
        <v>0</v>
      </c>
      <c r="AM185" s="265">
        <f>BQ185</f>
        <v>0</v>
      </c>
      <c r="AN185" s="265">
        <f>BR185</f>
        <v>0</v>
      </c>
      <c r="AO185" s="265">
        <f>BS185</f>
        <v>0</v>
      </c>
      <c r="AP185" s="265">
        <f>BT185</f>
        <v>0</v>
      </c>
      <c r="AQ185" s="266" t="str">
        <f>BU185</f>
        <v>nj</v>
      </c>
      <c r="AR185" s="263">
        <f>BW185</f>
        <v>0</v>
      </c>
      <c r="AS185" s="265">
        <f>BY185</f>
        <v>0</v>
      </c>
      <c r="AT185" s="263">
        <f>CE185</f>
        <v>0</v>
      </c>
      <c r="AU185" s="265">
        <f>CA185</f>
        <v>0</v>
      </c>
      <c r="AV185" s="263">
        <f>CH185</f>
        <v>0</v>
      </c>
      <c r="AW185" s="263">
        <f>CI185</f>
        <v>0</v>
      </c>
      <c r="AX185" s="263">
        <f>BO185</f>
        <v>99</v>
      </c>
      <c r="AY185" s="263">
        <f>BP185</f>
        <v>0</v>
      </c>
      <c r="AZ185" s="263">
        <f>CJ185</f>
        <v>0</v>
      </c>
      <c r="BA185" s="266"/>
      <c r="BB185" s="291"/>
      <c r="BC185" s="291"/>
      <c r="BD185" s="291"/>
      <c r="BE185" s="263"/>
      <c r="BF185" s="122">
        <v>54</v>
      </c>
      <c r="BG185" s="269" t="str">
        <f>'Ст.пр.М'!N72</f>
        <v>нн54</v>
      </c>
      <c r="BH185" s="269" t="str">
        <f>'Ст.пр.М'!P72</f>
        <v>фамилия54</v>
      </c>
      <c r="BI185" s="269" t="str">
        <f>'Ст.пр.М'!Q72</f>
        <v>гр54</v>
      </c>
      <c r="BJ185" s="269" t="str">
        <f>'Ст.пр.М'!R72</f>
        <v>рз54</v>
      </c>
      <c r="BO185" s="273">
        <v>99</v>
      </c>
      <c r="BP185" s="274">
        <f>INT((IF(48-(32*BO185/$U$10)&lt;0,0,(IF(48-(32*BO185/$U$10)&lt;=20,48-(32*BO185/$U$10),20))))*100)/100</f>
        <v>0</v>
      </c>
      <c r="BQ185" s="563"/>
      <c r="BR185" s="563"/>
      <c r="BS185" s="563"/>
      <c r="BT185" s="275">
        <f t="shared" si="13"/>
        <v>0</v>
      </c>
      <c r="BU185" s="77" t="s">
        <v>4</v>
      </c>
      <c r="BV185" s="77" t="s">
        <v>4</v>
      </c>
      <c r="BW185" s="276">
        <f>IF(TYPE(FIND("P",BU185))=16,VLOOKUP(BU185:BU185,KT!A:C,3,FALSE),VLOOKUP(BU185:BU185,KT!H:J,3,FALSE))</f>
        <v>0</v>
      </c>
      <c r="BX185" s="276">
        <f>IF(TYPE(FIND("P",BV185))=16,VLOOKUP(BV185:BV185,KT!A:C,3,FALSE),VLOOKUP(BV185:BV185,KT!H:J,3,FALSE))</f>
        <v>0</v>
      </c>
      <c r="BY185" s="563"/>
      <c r="BZ185" s="563"/>
      <c r="CA185" s="563"/>
      <c r="CB185" s="563"/>
      <c r="CC185" s="277">
        <f>INT((IF((BY185*BW185)&gt;10,10,(BY185*BW185)))*100)/100</f>
        <v>0</v>
      </c>
      <c r="CD185" s="277">
        <f>INT((IF((BZ185*BX185)&gt;10,10,(BZ185*BX185)))*100)/100</f>
        <v>0</v>
      </c>
      <c r="CE185" s="277">
        <f>INT((CC185+CD185)*100)/100</f>
        <v>0</v>
      </c>
      <c r="CF185" s="277">
        <f>INT((IF((BW185*CA185)&gt;10,10,(BW185*CA185)))*100)/100</f>
        <v>0</v>
      </c>
      <c r="CG185" s="277">
        <f>INT((IF((BX185*CB185)&gt;10,10,(BX185*CB185)))*100)/100</f>
        <v>0</v>
      </c>
      <c r="CH185" s="277">
        <f>INT((CF185+CG185)*100)/100</f>
        <v>0</v>
      </c>
      <c r="CI185" s="278">
        <f>INT((CE185+CH185)/2*100)/100</f>
        <v>0</v>
      </c>
      <c r="CJ185" s="279">
        <f>SUM(BP185+BT185+CI185)</f>
        <v>0</v>
      </c>
      <c r="CM185" s="218">
        <f>RANK(CJ185,$CJ$79:$CJ$197)</f>
        <v>7</v>
      </c>
    </row>
    <row r="186" spans="1:91" ht="15.6" x14ac:dyDescent="0.25">
      <c r="B186" s="307"/>
      <c r="C186" s="4"/>
      <c r="D186" s="4"/>
      <c r="E186" s="4"/>
      <c r="F186" s="4"/>
      <c r="G186" s="4"/>
      <c r="K186" s="260">
        <f t="shared" si="10"/>
        <v>0</v>
      </c>
      <c r="L186" s="260">
        <f t="shared" si="11"/>
        <v>0</v>
      </c>
      <c r="M186" s="260">
        <f t="shared" si="12"/>
        <v>0</v>
      </c>
      <c r="N186" s="260"/>
      <c r="O186" s="261" t="str">
        <f>BV185</f>
        <v>nj</v>
      </c>
      <c r="P186" s="262">
        <f>BX185</f>
        <v>0</v>
      </c>
      <c r="Q186" s="260">
        <f>BZ185</f>
        <v>0</v>
      </c>
      <c r="R186" s="262"/>
      <c r="S186" s="260">
        <f>CB185</f>
        <v>0</v>
      </c>
      <c r="T186" s="262"/>
      <c r="U186" s="262"/>
      <c r="V186" s="262"/>
      <c r="W186" s="263"/>
      <c r="X186" s="264"/>
      <c r="Y186" s="265"/>
      <c r="Z186" s="266"/>
      <c r="AA186" s="266"/>
      <c r="AB186" s="266"/>
      <c r="AC186" s="291"/>
      <c r="AE186" s="284"/>
      <c r="AM186" s="283"/>
      <c r="AN186" s="283"/>
      <c r="AO186" s="283"/>
      <c r="AP186" s="283"/>
      <c r="AQ186" s="266" t="str">
        <f>BV185</f>
        <v>nj</v>
      </c>
      <c r="AR186" s="263">
        <f>BX185</f>
        <v>0</v>
      </c>
      <c r="AS186" s="265">
        <f>BZ185</f>
        <v>0</v>
      </c>
      <c r="AT186" s="283"/>
      <c r="AU186" s="265">
        <f>CB185</f>
        <v>0</v>
      </c>
      <c r="AV186" s="283"/>
      <c r="AW186" s="283"/>
      <c r="AX186" s="283"/>
      <c r="AY186" s="263"/>
      <c r="AZ186" s="263"/>
      <c r="BA186" s="266"/>
      <c r="BB186" s="291"/>
      <c r="BC186" s="291"/>
      <c r="BD186" s="291"/>
      <c r="BE186" s="263"/>
      <c r="BG186" s="284"/>
      <c r="BH186" s="319"/>
      <c r="BO186" s="273"/>
      <c r="BP186" s="274"/>
      <c r="BQ186" s="563"/>
      <c r="BR186" s="563"/>
      <c r="BS186" s="563"/>
      <c r="BT186" s="275"/>
      <c r="BU186" s="77"/>
      <c r="BV186" s="77"/>
      <c r="BW186" s="276"/>
      <c r="BX186" s="276"/>
      <c r="CC186" s="277"/>
      <c r="CD186" s="277"/>
      <c r="CE186" s="277"/>
      <c r="CF186" s="277"/>
      <c r="CG186" s="277"/>
      <c r="CH186" s="277"/>
      <c r="CI186" s="278"/>
      <c r="CJ186" s="315"/>
      <c r="CM186" s="218">
        <f>CM185</f>
        <v>7</v>
      </c>
    </row>
    <row r="187" spans="1:91" ht="15.6" x14ac:dyDescent="0.25">
      <c r="A187" s="305">
        <v>55</v>
      </c>
      <c r="B187" s="306" t="str">
        <f>'Ст.пр.М'!N73</f>
        <v>нн55</v>
      </c>
      <c r="C187" s="306" t="str">
        <f>'Ст.пр.М'!O73</f>
        <v>фис55</v>
      </c>
      <c r="D187" s="306" t="str">
        <f>'Ст.пр.М'!P73</f>
        <v>фамилия55</v>
      </c>
      <c r="E187" s="306" t="str">
        <f>'Ст.пр.М'!Q73</f>
        <v>гр55</v>
      </c>
      <c r="F187" s="306" t="str">
        <f>'Ст.пр.М'!R73</f>
        <v>рз55</v>
      </c>
      <c r="G187" s="306" t="str">
        <f>'Ст.пр.М'!S73</f>
        <v>г55</v>
      </c>
      <c r="H187" s="269" t="str">
        <f>'Ст.пр.М'!T73</f>
        <v>сф55</v>
      </c>
      <c r="I187" s="269" t="str">
        <f>'Ст.пр.М'!U73</f>
        <v>фо55</v>
      </c>
      <c r="J187" s="269" t="str">
        <f>'Ст.пр.М'!V73</f>
        <v>ш55</v>
      </c>
      <c r="K187" s="260">
        <f t="shared" si="10"/>
        <v>0</v>
      </c>
      <c r="L187" s="260">
        <f t="shared" si="11"/>
        <v>0</v>
      </c>
      <c r="M187" s="260">
        <f t="shared" si="12"/>
        <v>0</v>
      </c>
      <c r="N187" s="260">
        <f>BT187</f>
        <v>0</v>
      </c>
      <c r="O187" s="261" t="str">
        <f>BU187</f>
        <v>nj</v>
      </c>
      <c r="P187" s="262">
        <f>BW187</f>
        <v>0</v>
      </c>
      <c r="Q187" s="260">
        <f>BY187</f>
        <v>0</v>
      </c>
      <c r="R187" s="262">
        <f>CC187+CD187</f>
        <v>0</v>
      </c>
      <c r="S187" s="260">
        <f>CA187</f>
        <v>0</v>
      </c>
      <c r="T187" s="262">
        <f>CF187+CG187</f>
        <v>0</v>
      </c>
      <c r="U187" s="262">
        <f>CI187</f>
        <v>0</v>
      </c>
      <c r="V187" s="262">
        <f>BO187</f>
        <v>99</v>
      </c>
      <c r="W187" s="263">
        <f>BP187</f>
        <v>0</v>
      </c>
      <c r="X187" s="264">
        <f>CJ187</f>
        <v>0</v>
      </c>
      <c r="Y187" s="265"/>
      <c r="Z187" s="266"/>
      <c r="AA187" s="266"/>
      <c r="AB187" s="266"/>
      <c r="AC187" s="291"/>
      <c r="AD187" s="51">
        <v>55</v>
      </c>
      <c r="AE187" s="269">
        <f>'Ст.пр.М'!B73</f>
        <v>0</v>
      </c>
      <c r="AF187" s="269">
        <f>'Ст.пр.М'!C73</f>
        <v>0</v>
      </c>
      <c r="AG187" s="269">
        <f>'Ст.пр.М'!D73</f>
        <v>0</v>
      </c>
      <c r="AH187" s="269">
        <f>'Ст.пр.М'!E73</f>
        <v>0</v>
      </c>
      <c r="AI187" s="269">
        <f>'Ст.пр.М'!F73</f>
        <v>0</v>
      </c>
      <c r="AM187" s="265">
        <f>BQ187</f>
        <v>0</v>
      </c>
      <c r="AN187" s="265">
        <f>BR187</f>
        <v>0</v>
      </c>
      <c r="AO187" s="265">
        <f>BS187</f>
        <v>0</v>
      </c>
      <c r="AP187" s="265">
        <f>BT187</f>
        <v>0</v>
      </c>
      <c r="AQ187" s="266" t="str">
        <f>BU187</f>
        <v>nj</v>
      </c>
      <c r="AR187" s="263">
        <f>BW187</f>
        <v>0</v>
      </c>
      <c r="AS187" s="265">
        <f>BY187</f>
        <v>0</v>
      </c>
      <c r="AT187" s="263">
        <f>CE187</f>
        <v>0</v>
      </c>
      <c r="AU187" s="265">
        <f>CA187</f>
        <v>0</v>
      </c>
      <c r="AV187" s="263">
        <f>CH187</f>
        <v>0</v>
      </c>
      <c r="AW187" s="263">
        <f>CI187</f>
        <v>0</v>
      </c>
      <c r="AX187" s="263">
        <f>BO187</f>
        <v>99</v>
      </c>
      <c r="AY187" s="263">
        <f>BP187</f>
        <v>0</v>
      </c>
      <c r="AZ187" s="263">
        <f>CJ187</f>
        <v>0</v>
      </c>
      <c r="BA187" s="266"/>
      <c r="BB187" s="291"/>
      <c r="BC187" s="291"/>
      <c r="BD187" s="291"/>
      <c r="BE187" s="263"/>
      <c r="BF187" s="122">
        <v>55</v>
      </c>
      <c r="BG187" s="269" t="str">
        <f>'Ст.пр.М'!N73</f>
        <v>нн55</v>
      </c>
      <c r="BH187" s="269" t="str">
        <f>'Ст.пр.М'!P73</f>
        <v>фамилия55</v>
      </c>
      <c r="BI187" s="269" t="str">
        <f>'Ст.пр.М'!Q73</f>
        <v>гр55</v>
      </c>
      <c r="BJ187" s="269" t="str">
        <f>'Ст.пр.М'!R73</f>
        <v>рз55</v>
      </c>
      <c r="BO187" s="273">
        <v>99</v>
      </c>
      <c r="BP187" s="274">
        <f>INT((IF(48-(32*BO187/$U$10)&lt;0,0,(IF(48-(32*BO187/$U$10)&lt;=20,48-(32*BO187/$U$10),20))))*100)/100</f>
        <v>0</v>
      </c>
      <c r="BQ187" s="562"/>
      <c r="BR187" s="562"/>
      <c r="BS187" s="562"/>
      <c r="BT187" s="275">
        <f t="shared" si="13"/>
        <v>0</v>
      </c>
      <c r="BU187" s="77" t="s">
        <v>4</v>
      </c>
      <c r="BV187" s="77" t="s">
        <v>4</v>
      </c>
      <c r="BW187" s="276">
        <f>IF(TYPE(FIND("P",BU187))=16,VLOOKUP(BU187:BU187,KT!A:C,3,FALSE),VLOOKUP(BU187:BU187,KT!H:J,3,FALSE))</f>
        <v>0</v>
      </c>
      <c r="BX187" s="276">
        <f>IF(TYPE(FIND("P",BV187))=16,VLOOKUP(BV187:BV187,KT!A:C,3,FALSE),VLOOKUP(BV187:BV187,KT!H:J,3,FALSE))</f>
        <v>0</v>
      </c>
      <c r="BY187" s="562"/>
      <c r="BZ187" s="562"/>
      <c r="CA187" s="562"/>
      <c r="CB187" s="562"/>
      <c r="CC187" s="277">
        <f>INT((IF((BY187*BW187)&gt;10,10,(BY187*BW187)))*100)/100</f>
        <v>0</v>
      </c>
      <c r="CD187" s="277">
        <f>INT((IF((BZ187*BX187)&gt;10,10,(BZ187*BX187)))*100)/100</f>
        <v>0</v>
      </c>
      <c r="CE187" s="277">
        <f>INT((CC187+CD187)*100)/100</f>
        <v>0</v>
      </c>
      <c r="CF187" s="277">
        <f>INT((IF((BW187*CA187)&gt;10,10,(BW187*CA187)))*100)/100</f>
        <v>0</v>
      </c>
      <c r="CG187" s="277">
        <f>INT((IF((BX187*CB187)&gt;10,10,(BX187*CB187)))*100)/100</f>
        <v>0</v>
      </c>
      <c r="CH187" s="277">
        <f>INT((CF187+CG187)*100)/100</f>
        <v>0</v>
      </c>
      <c r="CI187" s="278">
        <f>INT((CE187+CH187)/2*100)/100</f>
        <v>0</v>
      </c>
      <c r="CJ187" s="279">
        <f>SUM(BP187+BT187+CI187)</f>
        <v>0</v>
      </c>
      <c r="CM187" s="218">
        <f>RANK(CJ187,$CJ$79:$CJ$197)</f>
        <v>7</v>
      </c>
    </row>
    <row r="188" spans="1:91" ht="15.6" x14ac:dyDescent="0.25">
      <c r="B188" s="307"/>
      <c r="C188" s="4"/>
      <c r="D188" s="4"/>
      <c r="E188" s="4"/>
      <c r="F188" s="4"/>
      <c r="G188" s="4"/>
      <c r="K188" s="260">
        <f t="shared" si="10"/>
        <v>0</v>
      </c>
      <c r="L188" s="260">
        <f t="shared" si="11"/>
        <v>0</v>
      </c>
      <c r="M188" s="260">
        <f t="shared" si="12"/>
        <v>0</v>
      </c>
      <c r="N188" s="260"/>
      <c r="O188" s="261" t="str">
        <f>BV187</f>
        <v>nj</v>
      </c>
      <c r="P188" s="262">
        <f>BX187</f>
        <v>0</v>
      </c>
      <c r="Q188" s="260">
        <f>BZ187</f>
        <v>0</v>
      </c>
      <c r="R188" s="262"/>
      <c r="S188" s="260">
        <f>CB187</f>
        <v>0</v>
      </c>
      <c r="T188" s="262"/>
      <c r="U188" s="262"/>
      <c r="V188" s="262"/>
      <c r="W188" s="263"/>
      <c r="X188" s="264"/>
      <c r="Y188" s="265"/>
      <c r="Z188" s="266"/>
      <c r="AA188" s="266"/>
      <c r="AB188" s="266"/>
      <c r="AC188" s="291"/>
      <c r="AE188" s="284"/>
      <c r="AM188" s="283"/>
      <c r="AN188" s="283"/>
      <c r="AO188" s="283"/>
      <c r="AP188" s="283"/>
      <c r="AQ188" s="266" t="str">
        <f>BV187</f>
        <v>nj</v>
      </c>
      <c r="AR188" s="263">
        <f>BX187</f>
        <v>0</v>
      </c>
      <c r="AS188" s="265">
        <f>BZ187</f>
        <v>0</v>
      </c>
      <c r="AT188" s="283"/>
      <c r="AU188" s="265">
        <f>CB187</f>
        <v>0</v>
      </c>
      <c r="AV188" s="283"/>
      <c r="AW188" s="283"/>
      <c r="AX188" s="283"/>
      <c r="AY188" s="263"/>
      <c r="AZ188" s="263"/>
      <c r="BA188" s="266"/>
      <c r="BB188" s="291"/>
      <c r="BC188" s="291"/>
      <c r="BD188" s="291"/>
      <c r="BE188" s="263"/>
      <c r="BG188" s="284"/>
      <c r="BH188" s="319"/>
      <c r="BO188" s="273"/>
      <c r="BP188" s="274"/>
      <c r="BQ188" s="562"/>
      <c r="BR188" s="562"/>
      <c r="BS188" s="562"/>
      <c r="BT188" s="275"/>
      <c r="BU188" s="77"/>
      <c r="BV188" s="77"/>
      <c r="BW188" s="276"/>
      <c r="BX188" s="276"/>
      <c r="CC188" s="277"/>
      <c r="CD188" s="277"/>
      <c r="CE188" s="277"/>
      <c r="CF188" s="277"/>
      <c r="CG188" s="277"/>
      <c r="CH188" s="277"/>
      <c r="CI188" s="278"/>
      <c r="CJ188" s="315"/>
      <c r="CM188" s="218">
        <f>CM187</f>
        <v>7</v>
      </c>
    </row>
    <row r="189" spans="1:91" ht="15.6" x14ac:dyDescent="0.25">
      <c r="A189" s="305">
        <v>56</v>
      </c>
      <c r="B189" s="306" t="str">
        <f>'Ст.пр.М'!N74</f>
        <v>нн56</v>
      </c>
      <c r="C189" s="306" t="str">
        <f>'Ст.пр.М'!O74</f>
        <v>фис56</v>
      </c>
      <c r="D189" s="306" t="str">
        <f>'Ст.пр.М'!P74</f>
        <v>фамилия56</v>
      </c>
      <c r="E189" s="306" t="str">
        <f>'Ст.пр.М'!Q74</f>
        <v>гр56</v>
      </c>
      <c r="F189" s="306" t="str">
        <f>'Ст.пр.М'!R74</f>
        <v>рз56</v>
      </c>
      <c r="G189" s="306" t="str">
        <f>'Ст.пр.М'!S74</f>
        <v>г56</v>
      </c>
      <c r="H189" s="269" t="str">
        <f>'Ст.пр.М'!T74</f>
        <v>сф56</v>
      </c>
      <c r="I189" s="269" t="str">
        <f>'Ст.пр.М'!U74</f>
        <v>фо56</v>
      </c>
      <c r="J189" s="269" t="str">
        <f>'Ст.пр.М'!V74</f>
        <v>ш56</v>
      </c>
      <c r="K189" s="260">
        <f t="shared" si="10"/>
        <v>0</v>
      </c>
      <c r="L189" s="260">
        <f t="shared" si="11"/>
        <v>0</v>
      </c>
      <c r="M189" s="260">
        <f t="shared" si="12"/>
        <v>0</v>
      </c>
      <c r="N189" s="260">
        <f>BT189</f>
        <v>0</v>
      </c>
      <c r="O189" s="261" t="str">
        <f>BU189</f>
        <v>nj</v>
      </c>
      <c r="P189" s="262">
        <f>BW189</f>
        <v>0</v>
      </c>
      <c r="Q189" s="260">
        <f>BY189</f>
        <v>0</v>
      </c>
      <c r="R189" s="262">
        <f>CC189+CD189</f>
        <v>0</v>
      </c>
      <c r="S189" s="260">
        <f>CA189</f>
        <v>0</v>
      </c>
      <c r="T189" s="262">
        <f>CF189+CG189</f>
        <v>0</v>
      </c>
      <c r="U189" s="262">
        <f>CI189</f>
        <v>0</v>
      </c>
      <c r="V189" s="262">
        <f>BO189</f>
        <v>99</v>
      </c>
      <c r="W189" s="263">
        <f>BP189</f>
        <v>0</v>
      </c>
      <c r="X189" s="264">
        <f>CJ189</f>
        <v>0</v>
      </c>
      <c r="Y189" s="265"/>
      <c r="Z189" s="266"/>
      <c r="AA189" s="266"/>
      <c r="AB189" s="266"/>
      <c r="AC189" s="291"/>
      <c r="AD189" s="51">
        <v>56</v>
      </c>
      <c r="AE189" s="269">
        <f>'Ст.пр.М'!B74</f>
        <v>0</v>
      </c>
      <c r="AF189" s="269">
        <f>'Ст.пр.М'!C74</f>
        <v>0</v>
      </c>
      <c r="AG189" s="269">
        <f>'Ст.пр.М'!D74</f>
        <v>0</v>
      </c>
      <c r="AH189" s="269">
        <f>'Ст.пр.М'!E74</f>
        <v>0</v>
      </c>
      <c r="AI189" s="269">
        <f>'Ст.пр.М'!F74</f>
        <v>0</v>
      </c>
      <c r="AM189" s="265">
        <f>BQ189</f>
        <v>0</v>
      </c>
      <c r="AN189" s="265">
        <f>BR189</f>
        <v>0</v>
      </c>
      <c r="AO189" s="265">
        <f>BS189</f>
        <v>0</v>
      </c>
      <c r="AP189" s="265">
        <f>BT189</f>
        <v>0</v>
      </c>
      <c r="AQ189" s="266" t="str">
        <f>BU189</f>
        <v>nj</v>
      </c>
      <c r="AR189" s="263">
        <f>BW189</f>
        <v>0</v>
      </c>
      <c r="AS189" s="265">
        <f>BY189</f>
        <v>0</v>
      </c>
      <c r="AT189" s="263">
        <f>CE189</f>
        <v>0</v>
      </c>
      <c r="AU189" s="265">
        <f>CA189</f>
        <v>0</v>
      </c>
      <c r="AV189" s="263">
        <f>CH189</f>
        <v>0</v>
      </c>
      <c r="AW189" s="263">
        <f>CI189</f>
        <v>0</v>
      </c>
      <c r="AX189" s="263">
        <f>BO189</f>
        <v>99</v>
      </c>
      <c r="AY189" s="263">
        <f>BP189</f>
        <v>0</v>
      </c>
      <c r="AZ189" s="263">
        <f>CJ189</f>
        <v>0</v>
      </c>
      <c r="BA189" s="266"/>
      <c r="BB189" s="291"/>
      <c r="BC189" s="291"/>
      <c r="BD189" s="291"/>
      <c r="BE189" s="263"/>
      <c r="BF189" s="122">
        <v>56</v>
      </c>
      <c r="BG189" s="269" t="str">
        <f>'Ст.пр.М'!N74</f>
        <v>нн56</v>
      </c>
      <c r="BH189" s="269" t="str">
        <f>'Ст.пр.М'!P74</f>
        <v>фамилия56</v>
      </c>
      <c r="BI189" s="269" t="str">
        <f>'Ст.пр.М'!Q74</f>
        <v>гр56</v>
      </c>
      <c r="BJ189" s="269" t="str">
        <f>'Ст.пр.М'!R74</f>
        <v>рз56</v>
      </c>
      <c r="BO189" s="273">
        <v>99</v>
      </c>
      <c r="BP189" s="274">
        <f>INT((IF(48-(32*BO189/$U$10)&lt;0,0,(IF(48-(32*BO189/$U$10)&lt;=20,48-(32*BO189/$U$10),20))))*100)/100</f>
        <v>0</v>
      </c>
      <c r="BQ189" s="563"/>
      <c r="BR189" s="563"/>
      <c r="BS189" s="563"/>
      <c r="BT189" s="275">
        <f t="shared" si="13"/>
        <v>0</v>
      </c>
      <c r="BU189" s="77" t="s">
        <v>4</v>
      </c>
      <c r="BV189" s="77" t="s">
        <v>4</v>
      </c>
      <c r="BW189" s="276">
        <f>IF(TYPE(FIND("P",BU189))=16,VLOOKUP(BU189:BU189,KT!A:C,3,FALSE),VLOOKUP(BU189:BU189,KT!H:J,3,FALSE))</f>
        <v>0</v>
      </c>
      <c r="BX189" s="276">
        <f>IF(TYPE(FIND("P",BV189))=16,VLOOKUP(BV189:BV189,KT!A:C,3,FALSE),VLOOKUP(BV189:BV189,KT!H:J,3,FALSE))</f>
        <v>0</v>
      </c>
      <c r="BY189" s="563"/>
      <c r="BZ189" s="563"/>
      <c r="CA189" s="563"/>
      <c r="CB189" s="563"/>
      <c r="CC189" s="277">
        <f>INT((IF((BY189*BW189)&gt;10,10,(BY189*BW189)))*100)/100</f>
        <v>0</v>
      </c>
      <c r="CD189" s="277">
        <f>INT((IF((BZ189*BX189)&gt;10,10,(BZ189*BX189)))*100)/100</f>
        <v>0</v>
      </c>
      <c r="CE189" s="277">
        <f>INT((CC189+CD189)*100)/100</f>
        <v>0</v>
      </c>
      <c r="CF189" s="277">
        <f>INT((IF((BW189*CA189)&gt;10,10,(BW189*CA189)))*100)/100</f>
        <v>0</v>
      </c>
      <c r="CG189" s="277">
        <f>INT((IF((BX189*CB189)&gt;10,10,(BX189*CB189)))*100)/100</f>
        <v>0</v>
      </c>
      <c r="CH189" s="277">
        <f>INT((CF189+CG189)*100)/100</f>
        <v>0</v>
      </c>
      <c r="CI189" s="278">
        <f>INT((CE189+CH189)/2*100)/100</f>
        <v>0</v>
      </c>
      <c r="CJ189" s="279">
        <f>SUM(BP189+BT189+CI189)</f>
        <v>0</v>
      </c>
      <c r="CM189" s="218">
        <f>RANK(CJ189,$CJ$79:$CJ$197)</f>
        <v>7</v>
      </c>
    </row>
    <row r="190" spans="1:91" ht="15.6" x14ac:dyDescent="0.25">
      <c r="B190" s="307"/>
      <c r="C190" s="4"/>
      <c r="D190" s="4"/>
      <c r="E190" s="4"/>
      <c r="F190" s="4"/>
      <c r="G190" s="4"/>
      <c r="K190" s="260">
        <f t="shared" si="10"/>
        <v>0</v>
      </c>
      <c r="L190" s="260">
        <f t="shared" si="11"/>
        <v>0</v>
      </c>
      <c r="M190" s="260">
        <f t="shared" si="12"/>
        <v>0</v>
      </c>
      <c r="N190" s="260"/>
      <c r="O190" s="261" t="str">
        <f>BV189</f>
        <v>nj</v>
      </c>
      <c r="P190" s="262">
        <f>BX189</f>
        <v>0</v>
      </c>
      <c r="Q190" s="260">
        <f>BZ189</f>
        <v>0</v>
      </c>
      <c r="R190" s="262"/>
      <c r="S190" s="260">
        <f>CB189</f>
        <v>0</v>
      </c>
      <c r="T190" s="262"/>
      <c r="U190" s="262"/>
      <c r="V190" s="262"/>
      <c r="W190" s="263"/>
      <c r="X190" s="264"/>
      <c r="Y190" s="265"/>
      <c r="Z190" s="266"/>
      <c r="AA190" s="266"/>
      <c r="AB190" s="266"/>
      <c r="AC190" s="291"/>
      <c r="AE190" s="284"/>
      <c r="AM190" s="283"/>
      <c r="AN190" s="283"/>
      <c r="AO190" s="283"/>
      <c r="AP190" s="283"/>
      <c r="AQ190" s="266" t="str">
        <f>BV189</f>
        <v>nj</v>
      </c>
      <c r="AR190" s="263">
        <f>BX189</f>
        <v>0</v>
      </c>
      <c r="AS190" s="265">
        <f>BZ189</f>
        <v>0</v>
      </c>
      <c r="AT190" s="283"/>
      <c r="AU190" s="265">
        <f>CB189</f>
        <v>0</v>
      </c>
      <c r="AV190" s="283"/>
      <c r="AW190" s="283"/>
      <c r="AX190" s="283"/>
      <c r="AY190" s="263"/>
      <c r="AZ190" s="263"/>
      <c r="BA190" s="266"/>
      <c r="BB190" s="291"/>
      <c r="BC190" s="291"/>
      <c r="BD190" s="291"/>
      <c r="BE190" s="263"/>
      <c r="BG190" s="284"/>
      <c r="BH190" s="319"/>
      <c r="BO190" s="273"/>
      <c r="BP190" s="274"/>
      <c r="BQ190" s="563"/>
      <c r="BR190" s="563"/>
      <c r="BS190" s="563"/>
      <c r="BT190" s="275"/>
      <c r="BU190" s="77"/>
      <c r="BV190" s="77"/>
      <c r="BW190" s="276"/>
      <c r="BX190" s="276"/>
      <c r="CC190" s="277"/>
      <c r="CD190" s="277"/>
      <c r="CE190" s="277"/>
      <c r="CF190" s="277"/>
      <c r="CG190" s="277"/>
      <c r="CH190" s="277"/>
      <c r="CI190" s="278"/>
      <c r="CJ190" s="315"/>
      <c r="CM190" s="218">
        <f>CM189</f>
        <v>7</v>
      </c>
    </row>
    <row r="191" spans="1:91" ht="15.6" x14ac:dyDescent="0.25">
      <c r="A191" s="305">
        <v>57</v>
      </c>
      <c r="B191" s="306" t="str">
        <f>'Ст.пр.М'!N75</f>
        <v>нн57</v>
      </c>
      <c r="C191" s="306" t="str">
        <f>'Ст.пр.М'!O75</f>
        <v>фис57</v>
      </c>
      <c r="D191" s="306" t="str">
        <f>'Ст.пр.М'!P75</f>
        <v>фамилия57</v>
      </c>
      <c r="E191" s="306" t="str">
        <f>'Ст.пр.М'!Q75</f>
        <v>гр57</v>
      </c>
      <c r="F191" s="306" t="str">
        <f>'Ст.пр.М'!R75</f>
        <v>рз57</v>
      </c>
      <c r="G191" s="306" t="str">
        <f>'Ст.пр.М'!S75</f>
        <v>г57</v>
      </c>
      <c r="H191" s="269" t="str">
        <f>'Ст.пр.М'!T75</f>
        <v>сф57</v>
      </c>
      <c r="I191" s="269" t="str">
        <f>'Ст.пр.М'!U75</f>
        <v>фо57</v>
      </c>
      <c r="J191" s="269" t="str">
        <f>'Ст.пр.М'!V75</f>
        <v>ш57</v>
      </c>
      <c r="K191" s="260">
        <f t="shared" si="10"/>
        <v>0</v>
      </c>
      <c r="L191" s="260">
        <f t="shared" si="11"/>
        <v>0</v>
      </c>
      <c r="M191" s="260">
        <f t="shared" si="12"/>
        <v>0</v>
      </c>
      <c r="N191" s="260">
        <f>BT191</f>
        <v>0</v>
      </c>
      <c r="O191" s="261" t="str">
        <f>BU191</f>
        <v>nj</v>
      </c>
      <c r="P191" s="262">
        <f>BW191</f>
        <v>0</v>
      </c>
      <c r="Q191" s="260">
        <f>BY191</f>
        <v>0</v>
      </c>
      <c r="R191" s="262">
        <f>CC191+CD191</f>
        <v>0</v>
      </c>
      <c r="S191" s="260">
        <f>CA191</f>
        <v>0</v>
      </c>
      <c r="T191" s="262">
        <f>CF191+CG191</f>
        <v>0</v>
      </c>
      <c r="U191" s="262">
        <f>CI191</f>
        <v>0</v>
      </c>
      <c r="V191" s="262">
        <f>BO191</f>
        <v>99</v>
      </c>
      <c r="W191" s="263">
        <f>BP191</f>
        <v>0</v>
      </c>
      <c r="X191" s="264">
        <f>CJ191</f>
        <v>0</v>
      </c>
      <c r="Y191" s="265"/>
      <c r="Z191" s="266"/>
      <c r="AA191" s="266"/>
      <c r="AB191" s="266"/>
      <c r="AC191" s="291"/>
      <c r="AD191" s="51">
        <v>57</v>
      </c>
      <c r="AE191" s="269">
        <f>'Ст.пр.М'!B75</f>
        <v>0</v>
      </c>
      <c r="AF191" s="269">
        <f>'Ст.пр.М'!C75</f>
        <v>0</v>
      </c>
      <c r="AG191" s="269">
        <f>'Ст.пр.М'!D75</f>
        <v>0</v>
      </c>
      <c r="AH191" s="269">
        <f>'Ст.пр.М'!E75</f>
        <v>0</v>
      </c>
      <c r="AI191" s="269">
        <f>'Ст.пр.М'!F75</f>
        <v>0</v>
      </c>
      <c r="AM191" s="265">
        <f>BQ191</f>
        <v>0</v>
      </c>
      <c r="AN191" s="265">
        <f>BR191</f>
        <v>0</v>
      </c>
      <c r="AO191" s="265">
        <f>BS191</f>
        <v>0</v>
      </c>
      <c r="AP191" s="265">
        <f>BT191</f>
        <v>0</v>
      </c>
      <c r="AQ191" s="266" t="str">
        <f>BU191</f>
        <v>nj</v>
      </c>
      <c r="AR191" s="263">
        <f>BW191</f>
        <v>0</v>
      </c>
      <c r="AS191" s="265">
        <f>BY191</f>
        <v>0</v>
      </c>
      <c r="AT191" s="263">
        <f>CE191</f>
        <v>0</v>
      </c>
      <c r="AU191" s="265">
        <f>CA191</f>
        <v>0</v>
      </c>
      <c r="AV191" s="263">
        <f>CH191</f>
        <v>0</v>
      </c>
      <c r="AW191" s="263">
        <f>CI191</f>
        <v>0</v>
      </c>
      <c r="AX191" s="263">
        <f>BO191</f>
        <v>99</v>
      </c>
      <c r="AY191" s="263">
        <f>BP191</f>
        <v>0</v>
      </c>
      <c r="AZ191" s="263">
        <f>CJ191</f>
        <v>0</v>
      </c>
      <c r="BA191" s="266"/>
      <c r="BB191" s="291"/>
      <c r="BC191" s="291"/>
      <c r="BD191" s="291"/>
      <c r="BE191" s="263"/>
      <c r="BF191" s="122">
        <v>57</v>
      </c>
      <c r="BG191" s="269" t="str">
        <f>'Ст.пр.М'!N75</f>
        <v>нн57</v>
      </c>
      <c r="BH191" s="269" t="str">
        <f>'Ст.пр.М'!P75</f>
        <v>фамилия57</v>
      </c>
      <c r="BI191" s="269" t="str">
        <f>'Ст.пр.М'!Q75</f>
        <v>гр57</v>
      </c>
      <c r="BJ191" s="269" t="str">
        <f>'Ст.пр.М'!R75</f>
        <v>рз57</v>
      </c>
      <c r="BO191" s="273">
        <v>99</v>
      </c>
      <c r="BP191" s="274">
        <f>INT((IF(48-(32*BO191/$U$10)&lt;0,0,(IF(48-(32*BO191/$U$10)&lt;=20,48-(32*BO191/$U$10),20))))*100)/100</f>
        <v>0</v>
      </c>
      <c r="BQ191" s="562"/>
      <c r="BR191" s="562"/>
      <c r="BS191" s="562"/>
      <c r="BT191" s="275">
        <f t="shared" si="13"/>
        <v>0</v>
      </c>
      <c r="BU191" s="77" t="s">
        <v>4</v>
      </c>
      <c r="BV191" s="77" t="s">
        <v>4</v>
      </c>
      <c r="BW191" s="276">
        <f>IF(TYPE(FIND("P",BU191))=16,VLOOKUP(BU191:BU191,KT!A:C,3,FALSE),VLOOKUP(BU191:BU191,KT!H:J,3,FALSE))</f>
        <v>0</v>
      </c>
      <c r="BX191" s="276">
        <f>IF(TYPE(FIND("P",BV191))=16,VLOOKUP(BV191:BV191,KT!A:C,3,FALSE),VLOOKUP(BV191:BV191,KT!H:J,3,FALSE))</f>
        <v>0</v>
      </c>
      <c r="BY191" s="562"/>
      <c r="BZ191" s="562"/>
      <c r="CA191" s="562"/>
      <c r="CB191" s="562"/>
      <c r="CC191" s="277">
        <f>INT((IF((BY191*BW191)&gt;10,10,(BY191*BW191)))*100)/100</f>
        <v>0</v>
      </c>
      <c r="CD191" s="277">
        <f>INT((IF((BZ191*BX191)&gt;10,10,(BZ191*BX191)))*100)/100</f>
        <v>0</v>
      </c>
      <c r="CE191" s="277">
        <f>INT((CC191+CD191)*100)/100</f>
        <v>0</v>
      </c>
      <c r="CF191" s="277">
        <f>INT((IF((BW191*CA191)&gt;10,10,(BW191*CA191)))*100)/100</f>
        <v>0</v>
      </c>
      <c r="CG191" s="277">
        <f>INT((IF((BX191*CB191)&gt;10,10,(BX191*CB191)))*100)/100</f>
        <v>0</v>
      </c>
      <c r="CH191" s="277">
        <f>INT((CF191+CG191)*100)/100</f>
        <v>0</v>
      </c>
      <c r="CI191" s="278">
        <f>INT((CE191+CH191)/2*100)/100</f>
        <v>0</v>
      </c>
      <c r="CJ191" s="279">
        <f>SUM(BP191+BT191+CI191)</f>
        <v>0</v>
      </c>
      <c r="CM191" s="218">
        <f>RANK(CJ191,$CJ$79:$CJ$197)</f>
        <v>7</v>
      </c>
    </row>
    <row r="192" spans="1:91" ht="15.6" x14ac:dyDescent="0.25">
      <c r="B192" s="307"/>
      <c r="C192" s="4"/>
      <c r="D192" s="4"/>
      <c r="E192" s="4"/>
      <c r="F192" s="4"/>
      <c r="G192" s="4"/>
      <c r="K192" s="260">
        <f t="shared" si="10"/>
        <v>0</v>
      </c>
      <c r="L192" s="260">
        <f t="shared" si="11"/>
        <v>0</v>
      </c>
      <c r="M192" s="260">
        <f t="shared" si="12"/>
        <v>0</v>
      </c>
      <c r="N192" s="260"/>
      <c r="O192" s="261" t="str">
        <f>BV191</f>
        <v>nj</v>
      </c>
      <c r="P192" s="262">
        <f>BX191</f>
        <v>0</v>
      </c>
      <c r="Q192" s="260">
        <f>BZ191</f>
        <v>0</v>
      </c>
      <c r="R192" s="262"/>
      <c r="S192" s="260">
        <f>CB191</f>
        <v>0</v>
      </c>
      <c r="T192" s="262"/>
      <c r="U192" s="262"/>
      <c r="V192" s="262"/>
      <c r="W192" s="263"/>
      <c r="X192" s="264"/>
      <c r="Y192" s="265"/>
      <c r="Z192" s="266"/>
      <c r="AA192" s="266"/>
      <c r="AB192" s="266"/>
      <c r="AC192" s="291"/>
      <c r="AE192" s="284"/>
      <c r="AM192" s="283"/>
      <c r="AN192" s="283"/>
      <c r="AO192" s="283"/>
      <c r="AP192" s="283"/>
      <c r="AQ192" s="266" t="str">
        <f>BV191</f>
        <v>nj</v>
      </c>
      <c r="AR192" s="263">
        <f>BX191</f>
        <v>0</v>
      </c>
      <c r="AS192" s="265">
        <f>BZ191</f>
        <v>0</v>
      </c>
      <c r="AT192" s="283"/>
      <c r="AU192" s="265">
        <f>CB191</f>
        <v>0</v>
      </c>
      <c r="AV192" s="283"/>
      <c r="AW192" s="283"/>
      <c r="AX192" s="283"/>
      <c r="AY192" s="263"/>
      <c r="AZ192" s="263"/>
      <c r="BA192" s="266"/>
      <c r="BB192" s="291"/>
      <c r="BC192" s="291"/>
      <c r="BD192" s="291"/>
      <c r="BE192" s="263"/>
      <c r="BG192" s="284"/>
      <c r="BH192" s="319"/>
      <c r="BO192" s="273"/>
      <c r="BP192" s="274"/>
      <c r="BQ192" s="562"/>
      <c r="BR192" s="562"/>
      <c r="BS192" s="562"/>
      <c r="BT192" s="275"/>
      <c r="BU192" s="77"/>
      <c r="BV192" s="77"/>
      <c r="BW192" s="276"/>
      <c r="BX192" s="276"/>
      <c r="CC192" s="277"/>
      <c r="CD192" s="277"/>
      <c r="CE192" s="277"/>
      <c r="CF192" s="277"/>
      <c r="CG192" s="277"/>
      <c r="CH192" s="277"/>
      <c r="CI192" s="278"/>
      <c r="CJ192" s="315"/>
      <c r="CM192" s="218">
        <f>CM191</f>
        <v>7</v>
      </c>
    </row>
    <row r="193" spans="1:91" ht="15.6" x14ac:dyDescent="0.25">
      <c r="A193" s="305">
        <v>58</v>
      </c>
      <c r="B193" s="306" t="str">
        <f>'Ст.пр.М'!N76</f>
        <v>нн58</v>
      </c>
      <c r="C193" s="306" t="str">
        <f>'Ст.пр.М'!O76</f>
        <v>фис58</v>
      </c>
      <c r="D193" s="306" t="str">
        <f>'Ст.пр.М'!P76</f>
        <v>фамилия58</v>
      </c>
      <c r="E193" s="306" t="str">
        <f>'Ст.пр.М'!Q76</f>
        <v>гр58</v>
      </c>
      <c r="F193" s="306" t="str">
        <f>'Ст.пр.М'!R76</f>
        <v>рз58</v>
      </c>
      <c r="G193" s="306" t="str">
        <f>'Ст.пр.М'!S76</f>
        <v>г58</v>
      </c>
      <c r="H193" s="269" t="str">
        <f>'Ст.пр.М'!T76</f>
        <v>сф58</v>
      </c>
      <c r="I193" s="269" t="str">
        <f>'Ст.пр.М'!U76</f>
        <v>фо58</v>
      </c>
      <c r="J193" s="269" t="str">
        <f>'Ст.пр.М'!V76</f>
        <v>ш58</v>
      </c>
      <c r="K193" s="260">
        <f t="shared" si="10"/>
        <v>0</v>
      </c>
      <c r="L193" s="260">
        <f t="shared" si="11"/>
        <v>0</v>
      </c>
      <c r="M193" s="260">
        <f t="shared" si="12"/>
        <v>0</v>
      </c>
      <c r="N193" s="260">
        <f>BT193</f>
        <v>0</v>
      </c>
      <c r="O193" s="261" t="str">
        <f>BU193</f>
        <v>nj</v>
      </c>
      <c r="P193" s="262">
        <f>BW193</f>
        <v>0</v>
      </c>
      <c r="Q193" s="260">
        <f>BY193</f>
        <v>0</v>
      </c>
      <c r="R193" s="262">
        <f>CC193+CD193</f>
        <v>0</v>
      </c>
      <c r="S193" s="260">
        <f>CA193</f>
        <v>0</v>
      </c>
      <c r="T193" s="262">
        <f>CF193+CG193</f>
        <v>0</v>
      </c>
      <c r="U193" s="262">
        <f>CI193</f>
        <v>0</v>
      </c>
      <c r="V193" s="262">
        <f>BO193</f>
        <v>99</v>
      </c>
      <c r="W193" s="263">
        <f>BP193</f>
        <v>0</v>
      </c>
      <c r="X193" s="264">
        <f>CJ193</f>
        <v>0</v>
      </c>
      <c r="Y193" s="265"/>
      <c r="Z193" s="266"/>
      <c r="AA193" s="266"/>
      <c r="AB193" s="266"/>
      <c r="AC193" s="291"/>
      <c r="AD193" s="51">
        <v>58</v>
      </c>
      <c r="AE193" s="269">
        <f>'Ст.пр.М'!B76</f>
        <v>0</v>
      </c>
      <c r="AF193" s="269">
        <f>'Ст.пр.М'!C76</f>
        <v>0</v>
      </c>
      <c r="AG193" s="269">
        <f>'Ст.пр.М'!D76</f>
        <v>0</v>
      </c>
      <c r="AH193" s="269">
        <f>'Ст.пр.М'!E76</f>
        <v>0</v>
      </c>
      <c r="AI193" s="269">
        <f>'Ст.пр.М'!F76</f>
        <v>0</v>
      </c>
      <c r="AM193" s="265">
        <f>BQ193</f>
        <v>0</v>
      </c>
      <c r="AN193" s="265">
        <f>BR193</f>
        <v>0</v>
      </c>
      <c r="AO193" s="265">
        <f>BS193</f>
        <v>0</v>
      </c>
      <c r="AP193" s="265">
        <f>BT193</f>
        <v>0</v>
      </c>
      <c r="AQ193" s="266" t="str">
        <f>BU193</f>
        <v>nj</v>
      </c>
      <c r="AR193" s="263">
        <f>BW193</f>
        <v>0</v>
      </c>
      <c r="AS193" s="265">
        <f>BY193</f>
        <v>0</v>
      </c>
      <c r="AT193" s="263">
        <f>CE193</f>
        <v>0</v>
      </c>
      <c r="AU193" s="265">
        <f>CA193</f>
        <v>0</v>
      </c>
      <c r="AV193" s="263">
        <f>CH193</f>
        <v>0</v>
      </c>
      <c r="AW193" s="263">
        <f>CI193</f>
        <v>0</v>
      </c>
      <c r="AX193" s="263">
        <f>BO193</f>
        <v>99</v>
      </c>
      <c r="AY193" s="263">
        <f>BP193</f>
        <v>0</v>
      </c>
      <c r="AZ193" s="263">
        <f>CJ193</f>
        <v>0</v>
      </c>
      <c r="BA193" s="266"/>
      <c r="BB193" s="291"/>
      <c r="BC193" s="291"/>
      <c r="BD193" s="291"/>
      <c r="BE193" s="263"/>
      <c r="BF193" s="122">
        <v>58</v>
      </c>
      <c r="BG193" s="269" t="str">
        <f>'Ст.пр.М'!N76</f>
        <v>нн58</v>
      </c>
      <c r="BH193" s="269" t="str">
        <f>'Ст.пр.М'!P76</f>
        <v>фамилия58</v>
      </c>
      <c r="BI193" s="269" t="str">
        <f>'Ст.пр.М'!Q76</f>
        <v>гр58</v>
      </c>
      <c r="BJ193" s="269" t="str">
        <f>'Ст.пр.М'!R76</f>
        <v>рз58</v>
      </c>
      <c r="BO193" s="273">
        <v>99</v>
      </c>
      <c r="BP193" s="274">
        <f>INT((IF(48-(32*BO193/$U$10)&lt;0,0,(IF(48-(32*BO193/$U$10)&lt;=20,48-(32*BO193/$U$10),20))))*100)/100</f>
        <v>0</v>
      </c>
      <c r="BQ193" s="563"/>
      <c r="BR193" s="563"/>
      <c r="BS193" s="563"/>
      <c r="BT193" s="275">
        <f t="shared" si="13"/>
        <v>0</v>
      </c>
      <c r="BU193" s="77" t="s">
        <v>4</v>
      </c>
      <c r="BV193" s="77" t="s">
        <v>4</v>
      </c>
      <c r="BW193" s="276">
        <f>IF(TYPE(FIND("P",BU193))=16,VLOOKUP(BU193:BU193,KT!A:C,3,FALSE),VLOOKUP(BU193:BU193,KT!H:J,3,FALSE))</f>
        <v>0</v>
      </c>
      <c r="BX193" s="276">
        <f>IF(TYPE(FIND("P",BV193))=16,VLOOKUP(BV193:BV193,KT!A:C,3,FALSE),VLOOKUP(BV193:BV193,KT!H:J,3,FALSE))</f>
        <v>0</v>
      </c>
      <c r="BY193" s="563"/>
      <c r="BZ193" s="563"/>
      <c r="CA193" s="563"/>
      <c r="CB193" s="563"/>
      <c r="CC193" s="277">
        <f>INT((IF((BY193*BW193)&gt;10,10,(BY193*BW193)))*100)/100</f>
        <v>0</v>
      </c>
      <c r="CD193" s="277">
        <f>INT((IF((BZ193*BX193)&gt;10,10,(BZ193*BX193)))*100)/100</f>
        <v>0</v>
      </c>
      <c r="CE193" s="277">
        <f>INT((CC193+CD193)*100)/100</f>
        <v>0</v>
      </c>
      <c r="CF193" s="277">
        <f>INT((IF((BW193*CA193)&gt;10,10,(BW193*CA193)))*100)/100</f>
        <v>0</v>
      </c>
      <c r="CG193" s="277">
        <f>INT((IF((BX193*CB193)&gt;10,10,(BX193*CB193)))*100)/100</f>
        <v>0</v>
      </c>
      <c r="CH193" s="277">
        <f>INT((CF193+CG193)*100)/100</f>
        <v>0</v>
      </c>
      <c r="CI193" s="278">
        <f>INT((CE193+CH193)/2*100)/100</f>
        <v>0</v>
      </c>
      <c r="CJ193" s="279">
        <f>SUM(BP193+BT193+CI193)</f>
        <v>0</v>
      </c>
      <c r="CM193" s="218">
        <f>RANK(CJ193,$CJ$79:$CJ$197)</f>
        <v>7</v>
      </c>
    </row>
    <row r="194" spans="1:91" ht="15.6" x14ac:dyDescent="0.25">
      <c r="B194" s="307"/>
      <c r="C194" s="4"/>
      <c r="D194" s="4"/>
      <c r="E194" s="4"/>
      <c r="F194" s="4"/>
      <c r="G194" s="4"/>
      <c r="K194" s="260">
        <f t="shared" si="10"/>
        <v>0</v>
      </c>
      <c r="L194" s="260">
        <f t="shared" si="11"/>
        <v>0</v>
      </c>
      <c r="M194" s="260">
        <f t="shared" si="12"/>
        <v>0</v>
      </c>
      <c r="N194" s="260"/>
      <c r="O194" s="261" t="str">
        <f>BV193</f>
        <v>nj</v>
      </c>
      <c r="P194" s="262">
        <f>BX193</f>
        <v>0</v>
      </c>
      <c r="Q194" s="260">
        <f>BZ193</f>
        <v>0</v>
      </c>
      <c r="R194" s="262"/>
      <c r="S194" s="260">
        <f>CB193</f>
        <v>0</v>
      </c>
      <c r="T194" s="262"/>
      <c r="U194" s="262"/>
      <c r="V194" s="262"/>
      <c r="W194" s="263"/>
      <c r="X194" s="264"/>
      <c r="Y194" s="265"/>
      <c r="Z194" s="266"/>
      <c r="AA194" s="266"/>
      <c r="AB194" s="266"/>
      <c r="AC194" s="291"/>
      <c r="AE194" s="284"/>
      <c r="AM194" s="283"/>
      <c r="AN194" s="283"/>
      <c r="AO194" s="283"/>
      <c r="AP194" s="283"/>
      <c r="AQ194" s="266" t="str">
        <f>BV193</f>
        <v>nj</v>
      </c>
      <c r="AR194" s="263">
        <f>BX193</f>
        <v>0</v>
      </c>
      <c r="AS194" s="265">
        <f>BZ193</f>
        <v>0</v>
      </c>
      <c r="AT194" s="283"/>
      <c r="AU194" s="265">
        <f>CB193</f>
        <v>0</v>
      </c>
      <c r="AV194" s="283"/>
      <c r="AW194" s="283"/>
      <c r="AX194" s="283"/>
      <c r="AY194" s="263"/>
      <c r="AZ194" s="263"/>
      <c r="BA194" s="266"/>
      <c r="BB194" s="291"/>
      <c r="BC194" s="291"/>
      <c r="BD194" s="291"/>
      <c r="BE194" s="263"/>
      <c r="BG194" s="284"/>
      <c r="BH194" s="319"/>
      <c r="BO194" s="273"/>
      <c r="BP194" s="274"/>
      <c r="BQ194" s="563"/>
      <c r="BR194" s="563"/>
      <c r="BS194" s="563"/>
      <c r="BT194" s="275"/>
      <c r="BU194" s="77"/>
      <c r="BV194" s="77"/>
      <c r="BW194" s="276"/>
      <c r="BX194" s="276"/>
      <c r="CC194" s="277"/>
      <c r="CD194" s="277"/>
      <c r="CE194" s="277"/>
      <c r="CF194" s="277"/>
      <c r="CG194" s="277"/>
      <c r="CH194" s="277"/>
      <c r="CI194" s="278"/>
      <c r="CJ194" s="315"/>
      <c r="CM194" s="218">
        <f>CM193</f>
        <v>7</v>
      </c>
    </row>
    <row r="195" spans="1:91" ht="15.6" x14ac:dyDescent="0.25">
      <c r="A195" s="305">
        <v>59</v>
      </c>
      <c r="B195" s="306" t="str">
        <f>'Ст.пр.М'!N77</f>
        <v>нн59</v>
      </c>
      <c r="C195" s="306" t="str">
        <f>'Ст.пр.М'!O77</f>
        <v>фис59</v>
      </c>
      <c r="D195" s="306" t="str">
        <f>'Ст.пр.М'!P77</f>
        <v>фамилия59</v>
      </c>
      <c r="E195" s="306" t="str">
        <f>'Ст.пр.М'!Q77</f>
        <v>гр59</v>
      </c>
      <c r="F195" s="306" t="str">
        <f>'Ст.пр.М'!R77</f>
        <v>рз59</v>
      </c>
      <c r="G195" s="306" t="str">
        <f>'Ст.пр.М'!S77</f>
        <v>г59</v>
      </c>
      <c r="H195" s="269" t="str">
        <f>'Ст.пр.М'!T77</f>
        <v>сф59</v>
      </c>
      <c r="I195" s="269" t="str">
        <f>'Ст.пр.М'!U77</f>
        <v>фо59</v>
      </c>
      <c r="J195" s="269" t="str">
        <f>'Ст.пр.М'!V77</f>
        <v>ш59</v>
      </c>
      <c r="K195" s="260">
        <f t="shared" si="10"/>
        <v>0</v>
      </c>
      <c r="L195" s="260">
        <f t="shared" si="11"/>
        <v>0</v>
      </c>
      <c r="M195" s="260">
        <f t="shared" si="12"/>
        <v>0</v>
      </c>
      <c r="N195" s="260">
        <f>BT195</f>
        <v>0</v>
      </c>
      <c r="O195" s="261" t="str">
        <f>BU195</f>
        <v>nj</v>
      </c>
      <c r="P195" s="262">
        <f>BW195</f>
        <v>0</v>
      </c>
      <c r="Q195" s="260">
        <f>BY195</f>
        <v>0</v>
      </c>
      <c r="R195" s="262">
        <f>CC195+CD195</f>
        <v>0</v>
      </c>
      <c r="S195" s="260">
        <f>CA195</f>
        <v>0</v>
      </c>
      <c r="T195" s="262">
        <f>CF195+CG195</f>
        <v>0</v>
      </c>
      <c r="U195" s="262">
        <f>CI195</f>
        <v>0</v>
      </c>
      <c r="V195" s="262">
        <f>BO195</f>
        <v>99</v>
      </c>
      <c r="W195" s="263">
        <f>BP195</f>
        <v>0</v>
      </c>
      <c r="X195" s="264">
        <f>CJ195</f>
        <v>0</v>
      </c>
      <c r="Y195" s="265"/>
      <c r="Z195" s="266"/>
      <c r="AA195" s="266"/>
      <c r="AB195" s="266"/>
      <c r="AC195" s="291"/>
      <c r="AD195" s="51">
        <v>59</v>
      </c>
      <c r="AE195" s="269">
        <f>'Ст.пр.М'!B77</f>
        <v>0</v>
      </c>
      <c r="AF195" s="269">
        <f>'Ст.пр.М'!C77</f>
        <v>0</v>
      </c>
      <c r="AG195" s="269">
        <f>'Ст.пр.М'!D77</f>
        <v>0</v>
      </c>
      <c r="AH195" s="269">
        <f>'Ст.пр.М'!E77</f>
        <v>0</v>
      </c>
      <c r="AI195" s="269">
        <f>'Ст.пр.М'!F77</f>
        <v>0</v>
      </c>
      <c r="AM195" s="265">
        <f>BQ195</f>
        <v>0</v>
      </c>
      <c r="AN195" s="265">
        <f>BR195</f>
        <v>0</v>
      </c>
      <c r="AO195" s="265">
        <f>BS195</f>
        <v>0</v>
      </c>
      <c r="AP195" s="265">
        <f>BT195</f>
        <v>0</v>
      </c>
      <c r="AQ195" s="266" t="str">
        <f>BU195</f>
        <v>nj</v>
      </c>
      <c r="AR195" s="263">
        <f>BW195</f>
        <v>0</v>
      </c>
      <c r="AS195" s="265">
        <f>BY195</f>
        <v>0</v>
      </c>
      <c r="AT195" s="263">
        <f>CE195</f>
        <v>0</v>
      </c>
      <c r="AU195" s="265">
        <f>CA195</f>
        <v>0</v>
      </c>
      <c r="AV195" s="263">
        <f>CH195</f>
        <v>0</v>
      </c>
      <c r="AW195" s="263">
        <f>CI195</f>
        <v>0</v>
      </c>
      <c r="AX195" s="263">
        <f>BO195</f>
        <v>99</v>
      </c>
      <c r="AY195" s="263">
        <f>BP195</f>
        <v>0</v>
      </c>
      <c r="AZ195" s="263">
        <f>CJ195</f>
        <v>0</v>
      </c>
      <c r="BA195" s="266"/>
      <c r="BB195" s="291"/>
      <c r="BC195" s="291"/>
      <c r="BD195" s="291"/>
      <c r="BE195" s="263"/>
      <c r="BF195" s="122">
        <v>59</v>
      </c>
      <c r="BG195" s="269" t="str">
        <f>'Ст.пр.М'!N77</f>
        <v>нн59</v>
      </c>
      <c r="BH195" s="269" t="str">
        <f>'Ст.пр.М'!P77</f>
        <v>фамилия59</v>
      </c>
      <c r="BI195" s="269" t="str">
        <f>'Ст.пр.М'!Q77</f>
        <v>гр59</v>
      </c>
      <c r="BJ195" s="269" t="str">
        <f>'Ст.пр.М'!R77</f>
        <v>рз59</v>
      </c>
      <c r="BO195" s="273">
        <v>99</v>
      </c>
      <c r="BP195" s="274">
        <f>INT((IF(48-(32*BO195/$U$10)&lt;0,0,(IF(48-(32*BO195/$U$10)&lt;=20,48-(32*BO195/$U$10),20))))*100)/100</f>
        <v>0</v>
      </c>
      <c r="BQ195" s="562"/>
      <c r="BR195" s="562"/>
      <c r="BS195" s="562"/>
      <c r="BT195" s="275">
        <f t="shared" si="13"/>
        <v>0</v>
      </c>
      <c r="BU195" s="77" t="s">
        <v>4</v>
      </c>
      <c r="BV195" s="77" t="s">
        <v>4</v>
      </c>
      <c r="BW195" s="276">
        <f>IF(TYPE(FIND("P",BU195))=16,VLOOKUP(BU195:BU195,KT!A:C,3,FALSE),VLOOKUP(BU195:BU195,KT!H:J,3,FALSE))</f>
        <v>0</v>
      </c>
      <c r="BX195" s="276">
        <f>IF(TYPE(FIND("P",BV195))=16,VLOOKUP(BV195:BV195,KT!A:C,3,FALSE),VLOOKUP(BV195:BV195,KT!H:J,3,FALSE))</f>
        <v>0</v>
      </c>
      <c r="BY195" s="562"/>
      <c r="BZ195" s="562"/>
      <c r="CA195" s="562"/>
      <c r="CB195" s="562"/>
      <c r="CC195" s="277">
        <f>INT((IF((BY195*BW195)&gt;10,10,(BY195*BW195)))*100)/100</f>
        <v>0</v>
      </c>
      <c r="CD195" s="277">
        <f>INT((IF((BZ195*BX195)&gt;10,10,(BZ195*BX195)))*100)/100</f>
        <v>0</v>
      </c>
      <c r="CE195" s="277">
        <f>INT((CC195+CD195)*100)/100</f>
        <v>0</v>
      </c>
      <c r="CF195" s="277">
        <f>INT((IF((BW195*CA195)&gt;10,10,(BW195*CA195)))*100)/100</f>
        <v>0</v>
      </c>
      <c r="CG195" s="277">
        <f>INT((IF((BX195*CB195)&gt;10,10,(BX195*CB195)))*100)/100</f>
        <v>0</v>
      </c>
      <c r="CH195" s="277">
        <f>INT((CF195+CG195)*100)/100</f>
        <v>0</v>
      </c>
      <c r="CI195" s="278">
        <f>INT((CE195+CH195)/2*100)/100</f>
        <v>0</v>
      </c>
      <c r="CJ195" s="279">
        <f>SUM(BP195+BT195+CI195)</f>
        <v>0</v>
      </c>
      <c r="CM195" s="218">
        <f>RANK(CJ195,$CJ$79:$CJ$197)</f>
        <v>7</v>
      </c>
    </row>
    <row r="196" spans="1:91" ht="15.6" x14ac:dyDescent="0.25">
      <c r="B196" s="307"/>
      <c r="C196" s="4"/>
      <c r="D196" s="4"/>
      <c r="E196" s="4"/>
      <c r="F196" s="4"/>
      <c r="G196" s="4"/>
      <c r="K196" s="260">
        <f t="shared" si="10"/>
        <v>0</v>
      </c>
      <c r="L196" s="260">
        <f t="shared" si="11"/>
        <v>0</v>
      </c>
      <c r="M196" s="260">
        <f t="shared" si="12"/>
        <v>0</v>
      </c>
      <c r="N196" s="260"/>
      <c r="O196" s="261" t="str">
        <f>BV195</f>
        <v>nj</v>
      </c>
      <c r="P196" s="262">
        <f>BX195</f>
        <v>0</v>
      </c>
      <c r="Q196" s="260">
        <f>BZ195</f>
        <v>0</v>
      </c>
      <c r="R196" s="262"/>
      <c r="S196" s="260">
        <f>CB195</f>
        <v>0</v>
      </c>
      <c r="T196" s="262"/>
      <c r="U196" s="262"/>
      <c r="V196" s="262"/>
      <c r="W196" s="263"/>
      <c r="X196" s="264"/>
      <c r="Y196" s="265"/>
      <c r="Z196" s="266"/>
      <c r="AA196" s="266"/>
      <c r="AB196" s="266"/>
      <c r="AC196" s="291"/>
      <c r="AE196" s="284"/>
      <c r="AM196" s="283"/>
      <c r="AN196" s="283"/>
      <c r="AO196" s="283"/>
      <c r="AP196" s="283"/>
      <c r="AQ196" s="266" t="str">
        <f>BV195</f>
        <v>nj</v>
      </c>
      <c r="AR196" s="263">
        <f>BX195</f>
        <v>0</v>
      </c>
      <c r="AS196" s="265">
        <f>BZ195</f>
        <v>0</v>
      </c>
      <c r="AT196" s="283"/>
      <c r="AU196" s="265">
        <f>CB195</f>
        <v>0</v>
      </c>
      <c r="AV196" s="283"/>
      <c r="AW196" s="283"/>
      <c r="AX196" s="283"/>
      <c r="AY196" s="263"/>
      <c r="AZ196" s="263"/>
      <c r="BA196" s="266"/>
      <c r="BB196" s="291"/>
      <c r="BC196" s="291"/>
      <c r="BD196" s="291"/>
      <c r="BE196" s="263"/>
      <c r="BG196" s="284"/>
      <c r="BH196" s="319"/>
      <c r="BO196" s="273"/>
      <c r="BP196" s="274"/>
      <c r="BQ196" s="562"/>
      <c r="BR196" s="562"/>
      <c r="BS196" s="562"/>
      <c r="BT196" s="275"/>
      <c r="BU196" s="77"/>
      <c r="BV196" s="77"/>
      <c r="BW196" s="276"/>
      <c r="BX196" s="276"/>
      <c r="CC196" s="277"/>
      <c r="CD196" s="277"/>
      <c r="CE196" s="277"/>
      <c r="CF196" s="277"/>
      <c r="CG196" s="277"/>
      <c r="CH196" s="277"/>
      <c r="CI196" s="278"/>
      <c r="CJ196" s="315"/>
      <c r="CM196" s="218">
        <f>CM195</f>
        <v>7</v>
      </c>
    </row>
    <row r="197" spans="1:91" ht="15.6" x14ac:dyDescent="0.25">
      <c r="A197" s="305">
        <v>60</v>
      </c>
      <c r="B197" s="306" t="str">
        <f>'Ст.пр.М'!N78</f>
        <v>нн60</v>
      </c>
      <c r="C197" s="306" t="str">
        <f>'Ст.пр.М'!O78</f>
        <v>фис60</v>
      </c>
      <c r="D197" s="306" t="str">
        <f>'Ст.пр.М'!P78</f>
        <v>фамилия60</v>
      </c>
      <c r="E197" s="306" t="str">
        <f>'Ст.пр.М'!Q78</f>
        <v>гр60</v>
      </c>
      <c r="F197" s="306" t="str">
        <f>'Ст.пр.М'!R78</f>
        <v>рз60</v>
      </c>
      <c r="G197" s="306" t="str">
        <f>'Ст.пр.М'!S78</f>
        <v>г60</v>
      </c>
      <c r="H197" s="269" t="str">
        <f>'Ст.пр.М'!T78</f>
        <v>сф60</v>
      </c>
      <c r="I197" s="269" t="str">
        <f>'Ст.пр.М'!U78</f>
        <v>фо60</v>
      </c>
      <c r="J197" s="269" t="str">
        <f>'Ст.пр.М'!V78</f>
        <v>ш60</v>
      </c>
      <c r="K197" s="260" t="str">
        <f t="shared" si="10"/>
        <v xml:space="preserve"> </v>
      </c>
      <c r="L197" s="260" t="str">
        <f t="shared" si="11"/>
        <v xml:space="preserve"> </v>
      </c>
      <c r="M197" s="260" t="str">
        <f t="shared" si="12"/>
        <v xml:space="preserve"> </v>
      </c>
      <c r="N197" s="260">
        <f>BT197</f>
        <v>0</v>
      </c>
      <c r="O197" s="261" t="str">
        <f>BU197</f>
        <v>nj</v>
      </c>
      <c r="P197" s="262">
        <f>BW197</f>
        <v>0</v>
      </c>
      <c r="Q197" s="260">
        <f>BY197</f>
        <v>0</v>
      </c>
      <c r="R197" s="262">
        <f>CC197+CD197</f>
        <v>0</v>
      </c>
      <c r="S197" s="260">
        <f>CA197</f>
        <v>0</v>
      </c>
      <c r="T197" s="262">
        <f>CF197+CG197</f>
        <v>0</v>
      </c>
      <c r="U197" s="262">
        <f>CI197</f>
        <v>0</v>
      </c>
      <c r="V197" s="262">
        <f>BO197</f>
        <v>99</v>
      </c>
      <c r="W197" s="263">
        <f>BP197</f>
        <v>0</v>
      </c>
      <c r="X197" s="264">
        <f>CJ197</f>
        <v>0</v>
      </c>
      <c r="Y197" s="265"/>
      <c r="Z197" s="266"/>
      <c r="AA197" s="266"/>
      <c r="AB197" s="266"/>
      <c r="AC197" s="291"/>
      <c r="AD197" s="51">
        <v>60</v>
      </c>
      <c r="AE197" s="269">
        <f>'Ст.пр.М'!B78</f>
        <v>0</v>
      </c>
      <c r="AF197" s="269">
        <f>'Ст.пр.М'!C78</f>
        <v>0</v>
      </c>
      <c r="AG197" s="269">
        <f>'Ст.пр.М'!D78</f>
        <v>0</v>
      </c>
      <c r="AH197" s="269">
        <f>'Ст.пр.М'!E78</f>
        <v>0</v>
      </c>
      <c r="AI197" s="269">
        <f>'Ст.пр.М'!F78</f>
        <v>0</v>
      </c>
      <c r="AJ197" s="269"/>
      <c r="AK197" s="269"/>
      <c r="AL197" s="269"/>
      <c r="AM197" s="265" t="str">
        <f>BQ197</f>
        <v xml:space="preserve"> </v>
      </c>
      <c r="AN197" s="265" t="str">
        <f>BR197</f>
        <v xml:space="preserve"> </v>
      </c>
      <c r="AO197" s="265" t="str">
        <f>BS197</f>
        <v xml:space="preserve"> </v>
      </c>
      <c r="AP197" s="265">
        <f>BT197</f>
        <v>0</v>
      </c>
      <c r="AQ197" s="266" t="str">
        <f>BU197</f>
        <v>nj</v>
      </c>
      <c r="AR197" s="263">
        <f>BW197</f>
        <v>0</v>
      </c>
      <c r="AS197" s="265">
        <f>BY197</f>
        <v>0</v>
      </c>
      <c r="AT197" s="263">
        <f>CE197</f>
        <v>0</v>
      </c>
      <c r="AU197" s="265">
        <f>CA197</f>
        <v>0</v>
      </c>
      <c r="AV197" s="263">
        <f>CH197</f>
        <v>0</v>
      </c>
      <c r="AW197" s="263">
        <f>CI197</f>
        <v>0</v>
      </c>
      <c r="AX197" s="263">
        <f>BO197</f>
        <v>99</v>
      </c>
      <c r="AY197" s="263">
        <f>BP197</f>
        <v>0</v>
      </c>
      <c r="AZ197" s="263">
        <f>CJ197</f>
        <v>0</v>
      </c>
      <c r="BA197" s="266"/>
      <c r="BB197" s="291"/>
      <c r="BC197" s="291"/>
      <c r="BD197" s="291"/>
      <c r="BE197" s="263"/>
      <c r="BF197" s="122">
        <v>60</v>
      </c>
      <c r="BG197" s="269" t="str">
        <f>'Ст.пр.М'!N78</f>
        <v>нн60</v>
      </c>
      <c r="BH197" s="269" t="str">
        <f>'Ст.пр.М'!P78</f>
        <v>фамилия60</v>
      </c>
      <c r="BI197" s="269" t="str">
        <f>'Ст.пр.М'!Q78</f>
        <v>гр60</v>
      </c>
      <c r="BJ197" s="269" t="str">
        <f>'Ст.пр.М'!R78</f>
        <v>рз60</v>
      </c>
      <c r="BO197" s="273">
        <v>99</v>
      </c>
      <c r="BP197" s="274">
        <f>INT((IF(48-(32*BO197/$U$10)&lt;0,0,(IF(48-(32*BO197/$U$10)&lt;=20,48-(32*BO197/$U$10),20))))*100)/100</f>
        <v>0</v>
      </c>
      <c r="BQ197" s="563" t="s">
        <v>33</v>
      </c>
      <c r="BR197" s="563" t="s">
        <v>33</v>
      </c>
      <c r="BS197" s="563" t="s">
        <v>33</v>
      </c>
      <c r="BT197" s="275">
        <f t="shared" si="13"/>
        <v>0</v>
      </c>
      <c r="BU197" s="77" t="s">
        <v>4</v>
      </c>
      <c r="BV197" s="77" t="s">
        <v>4</v>
      </c>
      <c r="BW197" s="276">
        <f>IF(TYPE(FIND("P",BU197))=16,VLOOKUP(BU197:BU197,KT!A:C,3,FALSE),VLOOKUP(BU197:BU197,KT!H:J,3,FALSE))</f>
        <v>0</v>
      </c>
      <c r="BX197" s="276">
        <f>IF(TYPE(FIND("P",BV197))=16,VLOOKUP(BV197:BV197,KT!A:C,3,FALSE),VLOOKUP(BV197:BV197,KT!H:J,3,FALSE))</f>
        <v>0</v>
      </c>
      <c r="BY197" s="563"/>
      <c r="BZ197" s="563"/>
      <c r="CA197" s="563"/>
      <c r="CB197" s="563"/>
      <c r="CC197" s="277">
        <f>INT((IF((BY197*BW197)&gt;10,10,(BY197*BW197)))*100)/100</f>
        <v>0</v>
      </c>
      <c r="CD197" s="277">
        <f>INT((IF((BZ197*BX197)&gt;10,10,(BZ197*BX197)))*100)/100</f>
        <v>0</v>
      </c>
      <c r="CE197" s="277">
        <f>INT((CC197+CD197)*100)/100</f>
        <v>0</v>
      </c>
      <c r="CF197" s="277">
        <f>INT((IF((BW197*CA197)&gt;10,10,(BW197*CA197)))*100)/100</f>
        <v>0</v>
      </c>
      <c r="CG197" s="277">
        <f>INT((IF((BX197*CB197)&gt;10,10,(BX197*CB197)))*100)/100</f>
        <v>0</v>
      </c>
      <c r="CH197" s="277">
        <f>INT((CF197+CG197)*100)/100</f>
        <v>0</v>
      </c>
      <c r="CI197" s="278">
        <f>INT((CE197+CH197)/2*100)/100</f>
        <v>0</v>
      </c>
      <c r="CJ197" s="279">
        <f>SUM(BP197+BT197+CI197)</f>
        <v>0</v>
      </c>
      <c r="CM197" s="218">
        <f>RANK(CJ197,$CJ$79:$CJ$197)</f>
        <v>7</v>
      </c>
    </row>
    <row r="198" spans="1:91" ht="15.6" x14ac:dyDescent="0.25">
      <c r="B198" s="284"/>
      <c r="K198" s="260">
        <f t="shared" si="10"/>
        <v>0</v>
      </c>
      <c r="L198" s="260">
        <f t="shared" si="11"/>
        <v>0</v>
      </c>
      <c r="M198" s="260">
        <f t="shared" si="12"/>
        <v>0</v>
      </c>
      <c r="N198" s="260"/>
      <c r="O198" s="261" t="str">
        <f>BV197</f>
        <v>nj</v>
      </c>
      <c r="P198" s="262">
        <f>BX197</f>
        <v>0</v>
      </c>
      <c r="Q198" s="260">
        <f>BZ197</f>
        <v>0</v>
      </c>
      <c r="R198" s="262"/>
      <c r="S198" s="260">
        <f>CB197</f>
        <v>0</v>
      </c>
      <c r="T198" s="262"/>
      <c r="U198" s="262"/>
      <c r="V198" s="262"/>
      <c r="W198" s="263"/>
      <c r="X198" s="264"/>
      <c r="Y198" s="265"/>
      <c r="Z198" s="266"/>
      <c r="AA198" s="266"/>
      <c r="AB198" s="266"/>
      <c r="AC198" s="291"/>
      <c r="AD198" s="291"/>
      <c r="AE198" s="284"/>
      <c r="AM198" s="283"/>
      <c r="AN198" s="283"/>
      <c r="AO198" s="283"/>
      <c r="AP198" s="283"/>
      <c r="AQ198" s="266" t="str">
        <f>BV197</f>
        <v>nj</v>
      </c>
      <c r="AR198" s="263">
        <f>BX197</f>
        <v>0</v>
      </c>
      <c r="AS198" s="265">
        <f>BZ197</f>
        <v>0</v>
      </c>
      <c r="AT198" s="283"/>
      <c r="AU198" s="265">
        <f>CB197</f>
        <v>0</v>
      </c>
      <c r="AV198" s="283"/>
      <c r="AW198" s="283"/>
      <c r="AX198" s="283"/>
      <c r="AY198" s="263"/>
      <c r="AZ198" s="263"/>
      <c r="BA198" s="266"/>
      <c r="BB198" s="291"/>
      <c r="BC198" s="291"/>
      <c r="BD198" s="291"/>
      <c r="BE198" s="263"/>
      <c r="BG198" s="284"/>
      <c r="BH198" s="319"/>
      <c r="BO198" s="273"/>
      <c r="BP198" s="274"/>
      <c r="BQ198" s="563"/>
      <c r="BR198" s="563"/>
      <c r="BS198" s="563"/>
      <c r="BT198" s="275"/>
      <c r="BU198" s="77"/>
      <c r="BV198" s="77"/>
      <c r="BW198" s="287"/>
      <c r="BX198" s="276"/>
      <c r="CC198" s="277"/>
      <c r="CD198" s="277"/>
      <c r="CE198" s="277"/>
      <c r="CF198" s="277"/>
      <c r="CG198" s="277"/>
      <c r="CH198" s="277"/>
      <c r="CI198" s="278"/>
      <c r="CJ198" s="315"/>
      <c r="CM198" s="218">
        <f>CM197</f>
        <v>7</v>
      </c>
    </row>
    <row r="199" spans="1:91" ht="13.8" thickBot="1" x14ac:dyDescent="0.3"/>
    <row r="200" spans="1:91" s="72" customFormat="1" ht="14.1" customHeight="1" x14ac:dyDescent="0.25">
      <c r="A200" s="266"/>
      <c r="B200" s="564"/>
      <c r="C200" s="565"/>
      <c r="D200" s="566"/>
      <c r="E200" s="567"/>
      <c r="F200" s="568" t="s">
        <v>388</v>
      </c>
      <c r="G200" s="569"/>
      <c r="H200" s="570"/>
      <c r="I200" s="571"/>
      <c r="J200" s="571"/>
      <c r="K200" s="571"/>
      <c r="L200" s="572" t="s">
        <v>1041</v>
      </c>
      <c r="M200" s="571"/>
      <c r="N200" s="570"/>
      <c r="O200" s="571"/>
      <c r="P200" s="573"/>
      <c r="Q200" s="574"/>
      <c r="R200" s="571"/>
      <c r="S200" s="575"/>
      <c r="T200" s="565"/>
      <c r="U200" s="567"/>
      <c r="V200" s="575"/>
      <c r="W200" s="606" t="s">
        <v>389</v>
      </c>
      <c r="X200" s="607"/>
      <c r="Y200" s="589"/>
      <c r="Z200" s="266"/>
      <c r="AA200" s="266"/>
      <c r="AB200" s="266"/>
      <c r="AC200" s="291"/>
      <c r="AD200" s="291"/>
      <c r="AE200" s="291"/>
      <c r="AF200" s="291"/>
      <c r="AG200" s="326"/>
      <c r="AH200" s="327"/>
      <c r="AI200" s="329"/>
      <c r="AJ200" s="328"/>
      <c r="AK200" s="328"/>
      <c r="AL200" s="330"/>
      <c r="AM200" s="330"/>
      <c r="AN200" s="330"/>
      <c r="AO200" s="330"/>
      <c r="AP200" s="335" t="s">
        <v>264</v>
      </c>
      <c r="AQ200" s="330"/>
      <c r="AR200" s="331"/>
      <c r="AS200" s="332"/>
      <c r="AT200" s="330"/>
      <c r="AU200" s="333"/>
      <c r="AV200" s="327"/>
      <c r="AW200" s="329"/>
      <c r="AX200" s="333"/>
      <c r="AY200" s="329"/>
      <c r="AZ200" s="335" t="s">
        <v>256</v>
      </c>
      <c r="BA200" s="334"/>
      <c r="BB200" s="291"/>
      <c r="BC200" s="291"/>
      <c r="BD200" s="291"/>
      <c r="BE200" s="263"/>
      <c r="BF200" s="122"/>
      <c r="BG200" s="336"/>
      <c r="BH200" s="322"/>
      <c r="BI200" s="322"/>
      <c r="BJ200" s="322"/>
      <c r="BK200" s="322"/>
      <c r="BL200" s="272"/>
      <c r="BM200" s="272"/>
      <c r="BN200" s="272"/>
      <c r="BO200" s="11"/>
      <c r="BP200" s="300"/>
      <c r="BQ200" s="53"/>
      <c r="BR200" s="53"/>
      <c r="BS200" s="53"/>
      <c r="BT200" s="301"/>
      <c r="BU200" s="2"/>
      <c r="BV200" s="2"/>
      <c r="BW200" s="54"/>
      <c r="BX200" s="54"/>
      <c r="BY200" s="53"/>
      <c r="BZ200" s="53"/>
      <c r="CA200" s="53"/>
      <c r="CB200" s="53"/>
      <c r="CC200" s="302"/>
      <c r="CD200" s="302"/>
      <c r="CE200" s="302"/>
      <c r="CF200" s="302"/>
      <c r="CG200" s="302"/>
      <c r="CH200" s="302"/>
      <c r="CI200" s="303"/>
      <c r="CJ200" s="315"/>
      <c r="CK200" s="316"/>
      <c r="CL200" s="316"/>
      <c r="CM200" s="218"/>
    </row>
    <row r="201" spans="1:91" s="72" customFormat="1" ht="14.1" customHeight="1" x14ac:dyDescent="0.25">
      <c r="A201" s="266"/>
      <c r="B201" s="576"/>
      <c r="C201" s="587"/>
      <c r="D201" s="598"/>
      <c r="E201" s="588"/>
      <c r="F201" s="580"/>
      <c r="G201" s="577"/>
      <c r="H201" s="578"/>
      <c r="I201" s="579"/>
      <c r="J201" s="579"/>
      <c r="K201" s="579"/>
      <c r="L201" s="580"/>
      <c r="M201" s="579"/>
      <c r="N201" s="578"/>
      <c r="O201" s="579"/>
      <c r="P201" s="584"/>
      <c r="Q201" s="585"/>
      <c r="R201" s="579"/>
      <c r="S201" s="586"/>
      <c r="T201" s="587"/>
      <c r="U201" s="588"/>
      <c r="V201" s="586"/>
      <c r="W201" s="586"/>
      <c r="X201" s="590"/>
      <c r="Y201" s="589"/>
      <c r="Z201" s="266"/>
      <c r="AA201" s="266"/>
      <c r="AB201" s="266"/>
      <c r="AC201" s="291"/>
      <c r="AD201" s="291"/>
      <c r="AE201" s="291"/>
      <c r="AF201" s="291"/>
      <c r="AG201" s="337"/>
      <c r="AH201" s="291"/>
      <c r="AJ201" s="266"/>
      <c r="AK201" s="266"/>
      <c r="AL201" s="260"/>
      <c r="AM201" s="260"/>
      <c r="AN201" s="260"/>
      <c r="AO201" s="260"/>
      <c r="AP201" s="340"/>
      <c r="AQ201" s="260"/>
      <c r="AR201" s="338"/>
      <c r="AS201" s="297"/>
      <c r="AT201" s="260"/>
      <c r="AU201" s="262"/>
      <c r="AV201" s="291"/>
      <c r="AX201" s="262"/>
      <c r="AZ201" s="341"/>
      <c r="BA201" s="339"/>
      <c r="BB201" s="291"/>
      <c r="BC201" s="291"/>
      <c r="BD201" s="291"/>
      <c r="BE201" s="263"/>
      <c r="BF201" s="122"/>
      <c r="BG201" s="336"/>
      <c r="BH201" s="322"/>
      <c r="BI201" s="322"/>
      <c r="BJ201" s="322"/>
      <c r="BK201" s="322"/>
      <c r="BL201" s="272"/>
      <c r="BM201" s="272"/>
      <c r="BN201" s="272"/>
      <c r="BO201" s="11"/>
      <c r="BP201" s="300"/>
      <c r="BQ201" s="53"/>
      <c r="BR201" s="53"/>
      <c r="BS201" s="53"/>
      <c r="BT201" s="301"/>
      <c r="BU201" s="2"/>
      <c r="BV201" s="2"/>
      <c r="BW201" s="54"/>
      <c r="BX201" s="54"/>
      <c r="BY201" s="53"/>
      <c r="BZ201" s="53"/>
      <c r="CA201" s="53"/>
      <c r="CB201" s="53"/>
      <c r="CC201" s="302"/>
      <c r="CD201" s="302"/>
      <c r="CE201" s="302"/>
      <c r="CF201" s="302"/>
      <c r="CG201" s="302"/>
      <c r="CH201" s="302"/>
      <c r="CI201" s="303"/>
      <c r="CJ201" s="315"/>
      <c r="CK201" s="316"/>
      <c r="CL201" s="316"/>
      <c r="CM201" s="218"/>
    </row>
    <row r="202" spans="1:91" s="72" customFormat="1" ht="14.1" customHeight="1" thickBot="1" x14ac:dyDescent="0.3">
      <c r="A202" s="266"/>
      <c r="B202" s="599"/>
      <c r="C202" s="600"/>
      <c r="D202" s="601"/>
      <c r="E202" s="583"/>
      <c r="F202" s="595" t="str">
        <f>Сор_Р!D18</f>
        <v>ЯХЕЕВ Анатолий</v>
      </c>
      <c r="G202" s="602"/>
      <c r="H202" s="581"/>
      <c r="I202" s="582"/>
      <c r="J202" s="595" t="str">
        <f>Сор_Р!D13</f>
        <v>ГЕРАСИМОВ Александр</v>
      </c>
      <c r="K202" s="583"/>
      <c r="L202" s="583"/>
      <c r="M202" s="582"/>
      <c r="N202" s="591"/>
      <c r="O202" s="592"/>
      <c r="P202" s="582"/>
      <c r="Q202" s="593"/>
      <c r="R202" s="594"/>
      <c r="S202" s="583"/>
      <c r="T202" s="593"/>
      <c r="U202" s="595" t="str">
        <f>Сор_Р!D15</f>
        <v>КРЮКОВА Валентина</v>
      </c>
      <c r="V202" s="583"/>
      <c r="W202" s="596"/>
      <c r="X202" s="597"/>
      <c r="Y202" s="265"/>
      <c r="Z202" s="266"/>
      <c r="AA202" s="266"/>
      <c r="AB202" s="266"/>
      <c r="AC202" s="291"/>
      <c r="AD202" s="291"/>
      <c r="AE202" s="291"/>
      <c r="AF202" s="291"/>
      <c r="AG202" s="342"/>
      <c r="AH202" s="343"/>
      <c r="AI202" s="344"/>
      <c r="AJ202" s="233"/>
      <c r="AK202" s="233"/>
      <c r="AL202" s="345"/>
      <c r="AM202" s="345"/>
      <c r="AN202" s="67" t="str">
        <f>Сор_Анг!D18</f>
        <v>familiya ст суд</v>
      </c>
      <c r="AO202" s="345"/>
      <c r="AP202" s="344"/>
      <c r="AQ202" s="345"/>
      <c r="AR202" s="346"/>
      <c r="AS202" s="347"/>
      <c r="AT202" s="345"/>
      <c r="AU202" s="348"/>
      <c r="AV202" s="349"/>
      <c r="AW202" s="344"/>
      <c r="AX202" s="344" t="str">
        <f>Сор_Анг!D15</f>
        <v>familiya секр</v>
      </c>
      <c r="AY202" s="344"/>
      <c r="AZ202" s="344"/>
      <c r="BA202" s="350"/>
      <c r="BB202" s="291"/>
      <c r="BC202" s="291"/>
      <c r="BD202" s="291"/>
      <c r="BE202" s="291"/>
      <c r="BF202" s="122"/>
      <c r="BG202" s="351"/>
      <c r="BH202" s="270"/>
      <c r="BI202" s="270"/>
      <c r="BJ202" s="270"/>
      <c r="BK202" s="270"/>
      <c r="BL202" s="272"/>
      <c r="BM202" s="272"/>
      <c r="BN202" s="272"/>
      <c r="BO202" s="11"/>
      <c r="BP202" s="300"/>
      <c r="BQ202" s="53"/>
      <c r="BR202" s="53"/>
      <c r="BS202" s="53"/>
      <c r="BT202" s="301"/>
      <c r="BU202" s="2"/>
      <c r="BV202" s="2"/>
      <c r="BW202" s="54"/>
      <c r="BX202" s="54"/>
      <c r="BY202" s="53"/>
      <c r="BZ202" s="53"/>
      <c r="CA202" s="53"/>
      <c r="CB202" s="53"/>
      <c r="CC202" s="302"/>
      <c r="CD202" s="302"/>
      <c r="CE202" s="302"/>
      <c r="CF202" s="302"/>
      <c r="CG202" s="302"/>
      <c r="CH202" s="302"/>
      <c r="CI202" s="303"/>
      <c r="CJ202" s="279"/>
      <c r="CK202" s="280"/>
      <c r="CL202" s="280"/>
      <c r="CM202" s="218"/>
    </row>
    <row r="204" spans="1:91" x14ac:dyDescent="0.25">
      <c r="B204" s="51"/>
      <c r="AG204" s="51" t="s">
        <v>390</v>
      </c>
    </row>
  </sheetData>
  <sheetProtection selectLockedCells="1" selectUnlockedCells="1"/>
  <mergeCells count="28">
    <mergeCell ref="CC77:CE77"/>
    <mergeCell ref="CF77:CH77"/>
    <mergeCell ref="Q78:R78"/>
    <mergeCell ref="S78:T78"/>
    <mergeCell ref="AS78:AT78"/>
    <mergeCell ref="AU78:AV78"/>
    <mergeCell ref="AX77:AY77"/>
    <mergeCell ref="BO77:BP77"/>
    <mergeCell ref="BQ77:BT77"/>
    <mergeCell ref="BY77:BZ77"/>
    <mergeCell ref="CA77:CB77"/>
    <mergeCell ref="Q20:R20"/>
    <mergeCell ref="S20:T20"/>
    <mergeCell ref="AS20:AT20"/>
    <mergeCell ref="AU20:AV20"/>
    <mergeCell ref="K77:N77"/>
    <mergeCell ref="V77:W77"/>
    <mergeCell ref="AM77:AP77"/>
    <mergeCell ref="BQ19:BT19"/>
    <mergeCell ref="BY19:BZ19"/>
    <mergeCell ref="CA19:CB19"/>
    <mergeCell ref="CC19:CE19"/>
    <mergeCell ref="CF19:CH19"/>
    <mergeCell ref="K19:N19"/>
    <mergeCell ref="V19:W19"/>
    <mergeCell ref="AM19:AP19"/>
    <mergeCell ref="AX19:AY19"/>
    <mergeCell ref="BO19:BP19"/>
  </mergeCells>
  <printOptions horizontalCentered="1"/>
  <pageMargins left="0.39374999999999999" right="0.19652777777777777" top="0.59027777777777779" bottom="0.78749999999999998" header="0.51180555555555551" footer="0.51180555555555551"/>
  <pageSetup paperSize="9" firstPageNumber="0" orientation="portrait" horizontalDpi="300" verticalDpi="300"/>
  <headerFooter alignWithMargins="0">
    <oddFooter>&amp;L&amp;"Times New Roman,Обычный"&amp;7Mogul 5MW Yahei , Krasnoe Ozero&amp;R&amp;"Times New Roman,Обычный"&amp;7Print Date: &amp;D, Time &amp;T</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CP87"/>
  <sheetViews>
    <sheetView topLeftCell="M9" workbookViewId="0">
      <selection activeCell="X12" sqref="X12"/>
    </sheetView>
  </sheetViews>
  <sheetFormatPr defaultColWidth="12" defaultRowHeight="13.2" x14ac:dyDescent="0.25"/>
  <cols>
    <col min="1" max="1" width="3.6640625" style="1" hidden="1" customWidth="1"/>
    <col min="2" max="2" width="4.6640625" style="1" hidden="1" customWidth="1"/>
    <col min="3" max="3" width="9.88671875" style="1" hidden="1" customWidth="1"/>
    <col min="4" max="4" width="33.5546875" style="1" hidden="1" customWidth="1"/>
    <col min="5" max="5" width="5" style="1" hidden="1" customWidth="1"/>
    <col min="6" max="6" width="8.44140625" style="1" hidden="1" customWidth="1"/>
    <col min="7" max="7" width="3.6640625" style="1" hidden="1" customWidth="1"/>
    <col min="8" max="8" width="4.5546875" style="1" hidden="1" customWidth="1"/>
    <col min="9" max="9" width="4.6640625" style="1" hidden="1" customWidth="1"/>
    <col min="10" max="10" width="13.88671875" style="1" hidden="1" customWidth="1"/>
    <col min="11" max="11" width="5.44140625" style="1" hidden="1" customWidth="1"/>
    <col min="12" max="12" width="4.33203125" style="1" hidden="1" customWidth="1"/>
    <col min="13" max="13" width="4.109375" style="1" customWidth="1"/>
    <col min="14" max="14" width="4.33203125" style="11" customWidth="1"/>
    <col min="15" max="15" width="9.88671875" style="11" customWidth="1"/>
    <col min="16" max="16" width="23.44140625" style="1" customWidth="1"/>
    <col min="17" max="17" width="6.109375" style="1" customWidth="1"/>
    <col min="18" max="18" width="6" style="1" customWidth="1"/>
    <col min="19" max="19" width="5.44140625" style="1" customWidth="1"/>
    <col min="20" max="20" width="10.88671875" style="1" customWidth="1"/>
    <col min="21" max="21" width="10" style="1" customWidth="1"/>
    <col min="22" max="22" width="10.88671875" style="1" customWidth="1"/>
    <col min="23" max="23" width="11.44140625" style="1" customWidth="1"/>
    <col min="24" max="16384" width="12" style="1"/>
  </cols>
  <sheetData>
    <row r="1" spans="1:94" ht="4.5" customHeight="1" x14ac:dyDescent="0.25">
      <c r="A1"/>
      <c r="B1"/>
      <c r="C1"/>
      <c r="D1"/>
      <c r="E1"/>
      <c r="F1"/>
      <c r="G1"/>
      <c r="H1"/>
      <c r="I1"/>
      <c r="J1"/>
      <c r="K1"/>
      <c r="L1"/>
      <c r="N1" s="1"/>
      <c r="O1" s="1"/>
      <c r="T1" s="11"/>
      <c r="U1" s="11"/>
    </row>
    <row r="2" spans="1:94" ht="3" customHeight="1" x14ac:dyDescent="0.25">
      <c r="A2" s="18"/>
      <c r="B2" s="18"/>
      <c r="C2" s="18"/>
      <c r="D2" s="18"/>
      <c r="E2" s="18"/>
      <c r="F2" s="18"/>
      <c r="G2" s="18"/>
      <c r="H2" s="18"/>
      <c r="I2" s="18"/>
      <c r="J2" s="18"/>
      <c r="K2" s="18"/>
      <c r="L2" s="18"/>
      <c r="M2" s="18"/>
      <c r="N2" s="18"/>
      <c r="O2" s="18"/>
      <c r="P2" s="18"/>
      <c r="Q2" s="18"/>
      <c r="R2" s="18"/>
      <c r="S2" s="18"/>
      <c r="T2" s="18"/>
      <c r="U2" s="18"/>
      <c r="V2" s="18"/>
      <c r="W2" s="18"/>
      <c r="AB2" s="2"/>
      <c r="AC2" s="2"/>
      <c r="AD2" s="2"/>
      <c r="AE2"/>
      <c r="AF2" s="51"/>
      <c r="AG2" s="51"/>
      <c r="AH2" s="51"/>
      <c r="AI2" s="51"/>
      <c r="AJ2" s="51"/>
      <c r="AK2" s="51"/>
      <c r="AL2" s="51"/>
      <c r="AM2" s="51"/>
      <c r="AN2" s="51"/>
      <c r="AO2" s="51"/>
      <c r="AP2" s="51"/>
      <c r="AQ2" s="52"/>
      <c r="AR2" s="51"/>
      <c r="AS2" s="51"/>
      <c r="AT2" s="51"/>
      <c r="AU2" s="51"/>
      <c r="AV2" s="51"/>
      <c r="AW2" s="51"/>
      <c r="AX2" s="51"/>
      <c r="AY2" s="51"/>
      <c r="AZ2" s="51"/>
      <c r="BA2" s="51"/>
      <c r="BB2" s="51"/>
      <c r="BC2" s="51"/>
      <c r="BD2" s="51"/>
      <c r="BE2" s="51"/>
      <c r="BF2" s="51"/>
      <c r="BG2" s="51"/>
      <c r="BH2" s="51"/>
      <c r="BR2" s="11"/>
      <c r="BS2" s="11"/>
      <c r="BT2" s="53"/>
      <c r="BU2" s="53"/>
      <c r="BV2" s="53"/>
      <c r="BW2" s="53"/>
      <c r="BX2" s="2"/>
      <c r="BY2" s="2"/>
      <c r="BZ2" s="54"/>
      <c r="CA2" s="54"/>
      <c r="CB2" s="53"/>
      <c r="CC2" s="53"/>
      <c r="CD2" s="53"/>
      <c r="CE2" s="53"/>
      <c r="CF2" s="29"/>
      <c r="CG2" s="29"/>
      <c r="CH2" s="29"/>
      <c r="CI2" s="29"/>
      <c r="CJ2" s="29"/>
      <c r="CK2" s="29"/>
      <c r="CL2" s="2"/>
      <c r="CM2" s="2"/>
      <c r="CN2" s="2"/>
      <c r="CO2" s="2"/>
      <c r="CP2" s="55"/>
    </row>
    <row r="3" spans="1:94" ht="18" customHeight="1" x14ac:dyDescent="0.3">
      <c r="E3" s="22" t="str">
        <f>Сор_Анг!F3</f>
        <v>FIS  FREESTYLE  EUROPA  CUP</v>
      </c>
      <c r="M3" s="2"/>
      <c r="N3" s="2"/>
      <c r="O3" s="2"/>
      <c r="R3" s="22" t="str">
        <f>Сор_Р!F3</f>
        <v>ЧЕМПИОНАТ САНКТ-ПЕТЕРБУРГА</v>
      </c>
      <c r="AB3" s="2"/>
      <c r="AC3" s="2"/>
      <c r="AD3" s="2"/>
      <c r="AE3"/>
      <c r="AF3" s="51"/>
      <c r="AG3" s="51"/>
      <c r="AH3" s="51"/>
      <c r="AI3" s="51"/>
      <c r="AJ3" s="51"/>
      <c r="AK3" s="51"/>
      <c r="AL3" s="51"/>
      <c r="AM3" s="51"/>
      <c r="AN3" s="51"/>
      <c r="AO3" s="51"/>
      <c r="AP3" s="51"/>
      <c r="AQ3" s="52"/>
      <c r="AR3" s="51"/>
      <c r="AS3" s="51"/>
      <c r="AT3" s="51"/>
      <c r="AU3" s="51"/>
      <c r="AV3" s="51"/>
      <c r="AW3" s="51"/>
      <c r="AX3" s="51"/>
      <c r="AY3" s="51"/>
      <c r="AZ3" s="51"/>
      <c r="BA3" s="51"/>
      <c r="BB3" s="51"/>
      <c r="BC3" s="51"/>
      <c r="BD3" s="51"/>
      <c r="BE3" s="51"/>
      <c r="BF3" s="51"/>
      <c r="BG3" s="51"/>
      <c r="BH3" s="51"/>
      <c r="BR3" s="11"/>
      <c r="BS3" s="11"/>
      <c r="BT3" s="53"/>
      <c r="BU3" s="53"/>
      <c r="BV3" s="53"/>
      <c r="BW3" s="53"/>
      <c r="BX3" s="2"/>
      <c r="BY3" s="2"/>
      <c r="BZ3" s="54"/>
      <c r="CA3" s="54"/>
      <c r="CB3" s="53"/>
      <c r="CC3" s="53"/>
      <c r="CD3" s="53"/>
      <c r="CE3" s="53"/>
      <c r="CF3" s="29"/>
      <c r="CG3" s="29"/>
      <c r="CH3" s="29"/>
      <c r="CI3" s="29"/>
      <c r="CJ3" s="29"/>
      <c r="CK3" s="29"/>
      <c r="CL3" s="2"/>
      <c r="CM3" s="2"/>
      <c r="CN3" s="2"/>
      <c r="CO3" s="2"/>
      <c r="CP3" s="55"/>
    </row>
    <row r="4" spans="1:94" ht="14.25" customHeight="1" x14ac:dyDescent="0.3">
      <c r="E4" s="59" t="str">
        <f>Сор_Анг!F4</f>
        <v>Krasnoe Ozero, Leningrad region, RUS, Date, Time</v>
      </c>
      <c r="M4" s="2"/>
      <c r="N4" s="2"/>
      <c r="O4" s="2"/>
      <c r="R4" s="59" t="str">
        <f>Сор_Р!F4</f>
        <v>ГЛК "Красное Озеро", дер. Васильево, Приозерский р-н, Ленингадская обл., 01 апреля 2022г., 12:00</v>
      </c>
      <c r="AB4" s="2"/>
      <c r="AC4" s="2"/>
      <c r="AD4" s="2"/>
      <c r="AE4"/>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R4" s="11"/>
      <c r="BS4" s="11"/>
      <c r="BT4" s="53"/>
      <c r="BU4" s="53"/>
      <c r="BV4" s="60"/>
      <c r="BW4" s="60"/>
      <c r="BX4" s="2"/>
      <c r="BY4" s="60"/>
      <c r="BZ4" s="54"/>
      <c r="CA4" s="54"/>
      <c r="CB4" s="53"/>
      <c r="CC4" s="53"/>
      <c r="CD4" s="53"/>
      <c r="CE4" s="53"/>
      <c r="CF4" s="29"/>
      <c r="CG4" s="29"/>
      <c r="CH4" s="29"/>
      <c r="CI4" s="29"/>
      <c r="CJ4" s="29"/>
      <c r="CK4" s="29"/>
      <c r="CL4" s="2"/>
      <c r="CM4" s="2"/>
      <c r="CN4" s="2"/>
      <c r="CO4" s="2"/>
      <c r="CP4" s="55"/>
    </row>
    <row r="5" spans="1:94" ht="13.5" customHeight="1" x14ac:dyDescent="0.25">
      <c r="E5" s="61" t="s">
        <v>391</v>
      </c>
      <c r="J5" s="62" t="s">
        <v>241</v>
      </c>
      <c r="K5" s="63" t="str">
        <f>Сор_Анг!F6</f>
        <v>Codex Number ledi</v>
      </c>
      <c r="M5" s="2"/>
      <c r="N5" s="2"/>
      <c r="O5" s="1"/>
      <c r="R5" s="65" t="s">
        <v>244</v>
      </c>
      <c r="U5" s="11"/>
      <c r="V5" s="54"/>
      <c r="W5" s="54"/>
    </row>
    <row r="6" spans="1:94" x14ac:dyDescent="0.25">
      <c r="A6" s="18"/>
      <c r="B6" s="67"/>
      <c r="C6" s="18"/>
      <c r="D6" s="18"/>
      <c r="E6" s="68" t="s">
        <v>243</v>
      </c>
      <c r="F6" s="18"/>
      <c r="G6" s="18"/>
      <c r="H6" s="18"/>
      <c r="I6" s="18"/>
      <c r="J6" s="18"/>
      <c r="K6" s="67"/>
      <c r="L6" s="18"/>
      <c r="M6" s="56"/>
      <c r="N6" s="56"/>
      <c r="O6" s="18"/>
      <c r="P6" s="18"/>
      <c r="Q6" s="18"/>
      <c r="R6" s="68" t="s">
        <v>1076</v>
      </c>
      <c r="S6" s="18"/>
      <c r="T6" s="18"/>
      <c r="U6" s="129"/>
      <c r="V6" s="130"/>
      <c r="W6" s="130"/>
    </row>
    <row r="7" spans="1:94" ht="3.75" customHeight="1" x14ac:dyDescent="0.25">
      <c r="A7" s="71" t="s">
        <v>147</v>
      </c>
      <c r="B7" s="43"/>
      <c r="C7" s="43"/>
      <c r="D7" s="72" t="str">
        <f>Сор_Анг!D12</f>
        <v>KRAMPFL Reinhard</v>
      </c>
      <c r="E7" s="72" t="str">
        <f>Сор_Анг!E12</f>
        <v>FIS</v>
      </c>
      <c r="F7" s="43"/>
      <c r="G7" s="43"/>
      <c r="H7" s="43"/>
      <c r="I7" s="43"/>
      <c r="J7" s="43"/>
      <c r="K7" s="43"/>
      <c r="L7" s="43"/>
      <c r="M7" s="71"/>
      <c r="N7" s="2"/>
      <c r="O7" s="1"/>
      <c r="P7" s="73"/>
      <c r="Q7" s="73"/>
      <c r="R7" s="65"/>
      <c r="W7" s="54"/>
    </row>
    <row r="8" spans="1:94" s="72" customFormat="1" ht="11.4" x14ac:dyDescent="0.2">
      <c r="A8" s="72" t="s">
        <v>248</v>
      </c>
      <c r="D8" s="72" t="str">
        <f>Сор_Анг!D13</f>
        <v>familiya дел</v>
      </c>
      <c r="E8" s="72" t="str">
        <f>Сор_Анг!E13</f>
        <v>RUS1</v>
      </c>
      <c r="G8" s="76" t="s">
        <v>249</v>
      </c>
      <c r="H8" s="86" t="str">
        <f>Сор_Анг!H13</f>
        <v>Mogul</v>
      </c>
      <c r="I8" s="29"/>
      <c r="J8" s="74" t="s">
        <v>392</v>
      </c>
      <c r="K8" s="78">
        <f>Сор_Анг!H21</f>
        <v>22.72</v>
      </c>
      <c r="M8" s="79" t="s">
        <v>251</v>
      </c>
      <c r="P8" s="73" t="str">
        <f>Сор_Р!D13</f>
        <v>ГЕРАСИМОВ Александр</v>
      </c>
      <c r="Q8" s="73" t="str">
        <f>Сор_Р!E13</f>
        <v>СС1К</v>
      </c>
      <c r="R8" s="76" t="s">
        <v>153</v>
      </c>
      <c r="S8" s="72" t="str">
        <f>Сор_Р!H13</f>
        <v>Могул</v>
      </c>
      <c r="U8" s="74" t="s">
        <v>246</v>
      </c>
      <c r="V8" s="78">
        <f>Сор_Р!H21</f>
        <v>20.45</v>
      </c>
    </row>
    <row r="9" spans="1:94" s="72" customFormat="1" ht="11.4" x14ac:dyDescent="0.2">
      <c r="A9" s="79" t="s">
        <v>253</v>
      </c>
      <c r="D9" s="72" t="str">
        <f>Сор_Анг!D14</f>
        <v>familiyaгл суд</v>
      </c>
      <c r="E9" s="72" t="str">
        <f>Сор_Анг!E14</f>
        <v>RUS2</v>
      </c>
      <c r="G9" s="76" t="s">
        <v>254</v>
      </c>
      <c r="H9" s="86">
        <f>Сор_Анг!H14</f>
        <v>200</v>
      </c>
      <c r="I9" s="29"/>
      <c r="M9" s="79" t="s">
        <v>255</v>
      </c>
      <c r="P9" s="73" t="str">
        <f>Сор_Р!D14</f>
        <v>ГИТИНА Елена</v>
      </c>
      <c r="Q9" s="73" t="str">
        <f>Сор_Р!E14</f>
        <v>ССВК</v>
      </c>
      <c r="R9" s="76" t="s">
        <v>159</v>
      </c>
      <c r="S9" s="72">
        <f>Сор_Р!H14</f>
        <v>180</v>
      </c>
      <c r="T9" s="73" t="s">
        <v>160</v>
      </c>
    </row>
    <row r="10" spans="1:94" s="72" customFormat="1" ht="11.4" x14ac:dyDescent="0.2">
      <c r="A10" s="79" t="s">
        <v>256</v>
      </c>
      <c r="D10" s="72" t="str">
        <f>Сор_Анг!D15</f>
        <v>familiya секр</v>
      </c>
      <c r="E10" s="72" t="str">
        <f>Сор_Анг!E15</f>
        <v>RUS3</v>
      </c>
      <c r="G10" s="74" t="s">
        <v>257</v>
      </c>
      <c r="H10" s="86" t="str">
        <f>Сор_Анг!H15</f>
        <v>w1</v>
      </c>
      <c r="I10" s="29"/>
      <c r="M10" s="79" t="s">
        <v>258</v>
      </c>
      <c r="P10" s="73" t="str">
        <f>Сор_Р!D15</f>
        <v>КРЮКОВА Валентина</v>
      </c>
      <c r="Q10" s="73" t="str">
        <f>Сор_Р!E15</f>
        <v>ССВК</v>
      </c>
      <c r="R10" s="76" t="s">
        <v>167</v>
      </c>
      <c r="S10" s="72">
        <f>Сор_Р!H15</f>
        <v>20</v>
      </c>
      <c r="T10" s="73" t="s">
        <v>160</v>
      </c>
      <c r="W10" s="81"/>
    </row>
    <row r="11" spans="1:94" s="72" customFormat="1" ht="11.4" x14ac:dyDescent="0.2">
      <c r="A11" s="79" t="s">
        <v>259</v>
      </c>
      <c r="D11" s="72" t="str">
        <f>Сор_Анг!D16</f>
        <v>familiya склон</v>
      </c>
      <c r="E11" s="72" t="str">
        <f>Сор_Анг!E16</f>
        <v>RUS4</v>
      </c>
      <c r="G11" s="74" t="s">
        <v>260</v>
      </c>
      <c r="H11" s="86" t="str">
        <f>Сор_Анг!H16</f>
        <v>g1</v>
      </c>
      <c r="I11" s="29"/>
      <c r="M11" s="79" t="s">
        <v>261</v>
      </c>
      <c r="P11" s="73" t="str">
        <f>Сор_Р!D16</f>
        <v>РАГИМОВ Тимур</v>
      </c>
      <c r="Q11" s="73" t="str">
        <f>Сор_Р!E16</f>
        <v>СС2К</v>
      </c>
      <c r="R11" s="76" t="s">
        <v>262</v>
      </c>
      <c r="S11" s="72">
        <f>Сор_Р!H16</f>
        <v>22</v>
      </c>
      <c r="T11" s="352" t="s">
        <v>263</v>
      </c>
      <c r="W11" s="81"/>
    </row>
    <row r="12" spans="1:94" s="72" customFormat="1" ht="11.4" x14ac:dyDescent="0.2">
      <c r="A12" s="79" t="s">
        <v>264</v>
      </c>
      <c r="D12" s="72" t="str">
        <f>Сор_Анг!D18</f>
        <v>familiya ст суд</v>
      </c>
      <c r="E12" s="72" t="str">
        <f>Сор_Анг!E18</f>
        <v>RUS5</v>
      </c>
      <c r="J12" s="90" t="s">
        <v>265</v>
      </c>
      <c r="M12" s="79" t="s">
        <v>181</v>
      </c>
      <c r="P12" s="73" t="str">
        <f>Сор_Р!D18</f>
        <v>ЯХЕЕВ Анатолий</v>
      </c>
      <c r="Q12" s="73" t="str">
        <f>Сор_Р!E18</f>
        <v>ССВК</v>
      </c>
      <c r="R12" s="73"/>
      <c r="T12" s="171"/>
      <c r="U12" s="353" t="s">
        <v>155</v>
      </c>
      <c r="X12" s="30"/>
    </row>
    <row r="13" spans="1:94" s="72" customFormat="1" ht="10.199999999999999" x14ac:dyDescent="0.2">
      <c r="A13" s="86" t="s">
        <v>266</v>
      </c>
      <c r="D13" s="72" t="str">
        <f>Сор_Анг!D19</f>
        <v>familiya с1</v>
      </c>
      <c r="E13" s="72" t="str">
        <f>Сор_Анг!E19</f>
        <v>RUS6</v>
      </c>
      <c r="G13" s="87" t="s">
        <v>267</v>
      </c>
      <c r="H13" s="72" t="str">
        <f>Сор_Анг!M20</f>
        <v>w1</v>
      </c>
      <c r="J13" s="72" t="str">
        <f>Сор_Анг!K17</f>
        <v>familiya о4</v>
      </c>
      <c r="K13" s="72" t="str">
        <f>Сор_Анг!L17</f>
        <v>RUS4</v>
      </c>
      <c r="M13" s="79" t="s">
        <v>185</v>
      </c>
      <c r="P13" s="73" t="str">
        <f>Сор_Р!D19</f>
        <v>ЕРБЯГИНА Светлана</v>
      </c>
      <c r="Q13" s="73" t="str">
        <f>Сор_Р!E19</f>
        <v>СС2К</v>
      </c>
      <c r="S13" s="74" t="s">
        <v>193</v>
      </c>
      <c r="T13" s="81" t="str">
        <f>Сор_Р!M13</f>
        <v>ясно</v>
      </c>
      <c r="U13" s="81" t="str">
        <f>Сор_Р!L22</f>
        <v>Фам4откр</v>
      </c>
      <c r="W13" s="89" t="str">
        <f>Сор_Р!M22</f>
        <v>стр4</v>
      </c>
    </row>
    <row r="14" spans="1:94" s="72" customFormat="1" ht="10.199999999999999" x14ac:dyDescent="0.2">
      <c r="A14" s="86" t="s">
        <v>268</v>
      </c>
      <c r="D14" s="72" t="str">
        <f>Сор_Анг!D20</f>
        <v>familiya с2</v>
      </c>
      <c r="E14" s="72" t="str">
        <f>Сор_Анг!E20</f>
        <v>RUS7</v>
      </c>
      <c r="G14" s="87" t="s">
        <v>269</v>
      </c>
      <c r="H14" s="72" t="str">
        <f>Сор_Анг!M21</f>
        <v>t1</v>
      </c>
      <c r="J14" s="72" t="str">
        <f>Сор_Анг!K18</f>
        <v>familiya о5</v>
      </c>
      <c r="K14" s="72" t="str">
        <f>Сор_Анг!L18</f>
        <v>RUS5</v>
      </c>
      <c r="M14" s="79" t="s">
        <v>189</v>
      </c>
      <c r="P14" s="73" t="str">
        <f>Сор_Р!D20</f>
        <v>ЯХЕЕВ Анатолий</v>
      </c>
      <c r="Q14" s="73" t="str">
        <f>Сор_Р!E20</f>
        <v>ССВК</v>
      </c>
      <c r="S14" s="74" t="s">
        <v>270</v>
      </c>
      <c r="T14" s="81">
        <f>Сор_Р!M14</f>
        <v>-1</v>
      </c>
      <c r="U14" s="81" t="str">
        <f>Сор_Р!L23</f>
        <v>Фам5откр</v>
      </c>
      <c r="W14" s="89" t="str">
        <f>Сор_Р!M23</f>
        <v>стр5</v>
      </c>
    </row>
    <row r="15" spans="1:94" s="72" customFormat="1" ht="10.199999999999999" x14ac:dyDescent="0.2">
      <c r="A15" s="86" t="s">
        <v>271</v>
      </c>
      <c r="D15" s="72" t="str">
        <f>Сор_Анг!D21</f>
        <v>familiya с3</v>
      </c>
      <c r="E15" s="72" t="str">
        <f>Сор_Анг!E21</f>
        <v>RUS8</v>
      </c>
      <c r="G15" s="87" t="s">
        <v>272</v>
      </c>
      <c r="H15" s="72" t="str">
        <f>Сор_Анг!M22</f>
        <v>dw1</v>
      </c>
      <c r="J15" s="72" t="str">
        <f>Сор_Анг!K19</f>
        <v>familiya о6</v>
      </c>
      <c r="K15" s="72" t="str">
        <f>Сор_Анг!L19</f>
        <v>RUS6</v>
      </c>
      <c r="M15" s="79" t="s">
        <v>194</v>
      </c>
      <c r="P15" s="73" t="str">
        <f>Сор_Р!D21</f>
        <v>КОНОПЛЕВ Олег</v>
      </c>
      <c r="Q15" s="73" t="str">
        <f>Сор_Р!E21</f>
        <v>ССВК</v>
      </c>
      <c r="S15" s="74" t="s">
        <v>273</v>
      </c>
      <c r="T15" s="81" t="str">
        <f>Сор_Р!M15</f>
        <v>С</v>
      </c>
      <c r="U15" s="81" t="str">
        <f>Сор_Р!L24</f>
        <v>Фам6откр</v>
      </c>
      <c r="W15" s="89" t="str">
        <f>Сор_Р!M24</f>
        <v>стр6</v>
      </c>
    </row>
    <row r="16" spans="1:94" s="72" customFormat="1" ht="12" customHeight="1" x14ac:dyDescent="0.25">
      <c r="A16" s="86" t="s">
        <v>274</v>
      </c>
      <c r="D16" s="72" t="str">
        <f>Сор_Анг!D22</f>
        <v>familiya с4</v>
      </c>
      <c r="E16" s="72" t="str">
        <f>Сор_Анг!E22</f>
        <v>RUS9</v>
      </c>
      <c r="G16" s="87" t="s">
        <v>275</v>
      </c>
      <c r="H16" s="72" t="str">
        <f>Сор_Анг!M23</f>
        <v>sw1</v>
      </c>
      <c r="J16" s="43"/>
      <c r="L16" s="92"/>
      <c r="M16" s="79" t="s">
        <v>200</v>
      </c>
      <c r="P16" s="73" t="str">
        <f>Сор_Р!D22</f>
        <v>ГЕРАСИМОВА Александра</v>
      </c>
      <c r="Q16" s="73" t="str">
        <f>Сор_Р!E22</f>
        <v>СС3К</v>
      </c>
      <c r="S16" s="74" t="s">
        <v>276</v>
      </c>
      <c r="T16" s="81" t="str">
        <f>Сор_Р!M16</f>
        <v>1 м/с</v>
      </c>
      <c r="U16" s="73"/>
    </row>
    <row r="17" spans="1:24" s="72" customFormat="1" ht="12" customHeight="1" x14ac:dyDescent="0.25">
      <c r="A17" s="86" t="s">
        <v>277</v>
      </c>
      <c r="D17" s="72" t="str">
        <f>Сор_Анг!D23</f>
        <v>familiya с5</v>
      </c>
      <c r="E17" s="72" t="str">
        <f>Сор_Анг!E23</f>
        <v>RUS10</v>
      </c>
      <c r="I17" s="43"/>
      <c r="J17" s="43"/>
      <c r="M17" s="79" t="s">
        <v>205</v>
      </c>
      <c r="P17" s="73" t="str">
        <f>Сор_Р!D23</f>
        <v>ЖДАНКО Алексей</v>
      </c>
      <c r="Q17" s="73" t="str">
        <f>Сор_Р!E23</f>
        <v>СС1К</v>
      </c>
      <c r="R17" s="73"/>
      <c r="U17" s="73"/>
      <c r="X17" s="77" t="s">
        <v>296</v>
      </c>
    </row>
    <row r="18" spans="1:24" s="358" customFormat="1" ht="12.75" customHeight="1" x14ac:dyDescent="0.3">
      <c r="A18" s="94" t="s">
        <v>278</v>
      </c>
      <c r="B18" s="95" t="s">
        <v>279</v>
      </c>
      <c r="C18" s="95" t="s">
        <v>280</v>
      </c>
      <c r="D18" s="95" t="s">
        <v>281</v>
      </c>
      <c r="E18" s="95" t="s">
        <v>282</v>
      </c>
      <c r="F18" s="95" t="s">
        <v>283</v>
      </c>
      <c r="G18" s="354"/>
      <c r="H18" s="354"/>
      <c r="I18" s="354"/>
      <c r="J18" s="354"/>
      <c r="K18" s="354"/>
      <c r="L18" s="355"/>
      <c r="M18" s="356" t="s">
        <v>284</v>
      </c>
      <c r="N18" s="357" t="s">
        <v>393</v>
      </c>
      <c r="O18" s="357" t="s">
        <v>286</v>
      </c>
      <c r="P18" s="357" t="s">
        <v>287</v>
      </c>
      <c r="Q18" s="357" t="s">
        <v>288</v>
      </c>
      <c r="R18" s="357" t="s">
        <v>289</v>
      </c>
      <c r="S18" s="100" t="s">
        <v>290</v>
      </c>
      <c r="T18" s="100" t="s">
        <v>291</v>
      </c>
      <c r="U18" s="100" t="s">
        <v>292</v>
      </c>
      <c r="V18" s="100" t="s">
        <v>293</v>
      </c>
      <c r="W18" s="100" t="s">
        <v>294</v>
      </c>
      <c r="X18" s="358" t="s">
        <v>295</v>
      </c>
    </row>
    <row r="19" spans="1:24" s="358" customFormat="1" ht="12.9" customHeight="1" x14ac:dyDescent="0.3">
      <c r="A19" s="359">
        <v>1</v>
      </c>
      <c r="B19" s="360"/>
      <c r="C19" s="360"/>
      <c r="D19" s="361"/>
      <c r="E19" s="360"/>
      <c r="F19" s="360"/>
      <c r="G19" s="108"/>
      <c r="H19" s="108"/>
      <c r="I19" s="108"/>
      <c r="J19" s="108"/>
      <c r="K19" s="108"/>
      <c r="L19" s="108"/>
      <c r="M19" s="359">
        <v>1</v>
      </c>
      <c r="N19" s="109" t="s">
        <v>297</v>
      </c>
      <c r="O19" s="109" t="s">
        <v>298</v>
      </c>
      <c r="P19" s="109" t="s">
        <v>299</v>
      </c>
      <c r="Q19" s="109" t="s">
        <v>300</v>
      </c>
      <c r="R19" s="109" t="s">
        <v>301</v>
      </c>
      <c r="S19" s="109" t="s">
        <v>302</v>
      </c>
      <c r="T19" s="109" t="s">
        <v>303</v>
      </c>
      <c r="U19" s="109" t="s">
        <v>304</v>
      </c>
      <c r="V19" s="109" t="s">
        <v>305</v>
      </c>
      <c r="W19" s="362"/>
      <c r="X19">
        <f t="shared" ref="X19:X58" ca="1" si="0">RAND()</f>
        <v>0.27432714231198108</v>
      </c>
    </row>
    <row r="20" spans="1:24" s="358" customFormat="1" ht="12.9" customHeight="1" x14ac:dyDescent="0.3">
      <c r="A20" s="105">
        <v>2</v>
      </c>
      <c r="B20" s="360"/>
      <c r="C20" s="360"/>
      <c r="D20" s="361"/>
      <c r="E20" s="360"/>
      <c r="F20" s="360"/>
      <c r="G20" s="108"/>
      <c r="H20" s="108"/>
      <c r="I20" s="108"/>
      <c r="J20" s="108"/>
      <c r="K20" s="108"/>
      <c r="L20" s="108"/>
      <c r="M20" s="105">
        <v>2</v>
      </c>
      <c r="N20" s="109" t="s">
        <v>476</v>
      </c>
      <c r="O20" s="109" t="s">
        <v>477</v>
      </c>
      <c r="P20" s="109" t="s">
        <v>478</v>
      </c>
      <c r="Q20" s="109" t="s">
        <v>479</v>
      </c>
      <c r="R20" s="109" t="s">
        <v>480</v>
      </c>
      <c r="S20" s="109" t="s">
        <v>481</v>
      </c>
      <c r="T20" s="109" t="s">
        <v>482</v>
      </c>
      <c r="U20" s="109" t="s">
        <v>483</v>
      </c>
      <c r="V20" s="109" t="s">
        <v>222</v>
      </c>
      <c r="W20" s="362"/>
      <c r="X20">
        <f t="shared" ca="1" si="0"/>
        <v>0.70286079255586476</v>
      </c>
    </row>
    <row r="21" spans="1:24" ht="12.9" customHeight="1" x14ac:dyDescent="0.25">
      <c r="A21" s="105">
        <v>3</v>
      </c>
      <c r="B21" s="360"/>
      <c r="C21" s="360"/>
      <c r="D21" s="361"/>
      <c r="E21" s="360"/>
      <c r="F21" s="360"/>
      <c r="G21" s="29"/>
      <c r="H21" s="29"/>
      <c r="I21" s="29"/>
      <c r="J21" s="29"/>
      <c r="K21" s="29"/>
      <c r="L21" s="29"/>
      <c r="M21" s="105">
        <v>3</v>
      </c>
      <c r="N21" s="109" t="s">
        <v>484</v>
      </c>
      <c r="O21" s="109" t="s">
        <v>485</v>
      </c>
      <c r="P21" s="109" t="s">
        <v>486</v>
      </c>
      <c r="Q21" s="109" t="s">
        <v>487</v>
      </c>
      <c r="R21" s="109" t="s">
        <v>488</v>
      </c>
      <c r="S21" s="109" t="s">
        <v>489</v>
      </c>
      <c r="T21" s="109" t="s">
        <v>490</v>
      </c>
      <c r="U21" s="109" t="s">
        <v>491</v>
      </c>
      <c r="V21" s="109" t="s">
        <v>492</v>
      </c>
      <c r="W21" s="72"/>
      <c r="X21">
        <f t="shared" ca="1" si="0"/>
        <v>0.20802651705173247</v>
      </c>
    </row>
    <row r="22" spans="1:24" ht="12.9" customHeight="1" x14ac:dyDescent="0.25">
      <c r="A22" s="105">
        <v>4</v>
      </c>
      <c r="B22" s="360"/>
      <c r="C22" s="360"/>
      <c r="D22" s="361"/>
      <c r="E22" s="360"/>
      <c r="F22" s="360"/>
      <c r="G22" s="29"/>
      <c r="H22" s="29"/>
      <c r="I22" s="29"/>
      <c r="J22" s="29"/>
      <c r="K22" s="29"/>
      <c r="L22" s="29"/>
      <c r="M22" s="105">
        <v>4</v>
      </c>
      <c r="N22" s="109" t="s">
        <v>493</v>
      </c>
      <c r="O22" s="109" t="s">
        <v>494</v>
      </c>
      <c r="P22" s="109" t="s">
        <v>495</v>
      </c>
      <c r="Q22" s="109" t="s">
        <v>496</v>
      </c>
      <c r="R22" s="109" t="s">
        <v>497</v>
      </c>
      <c r="S22" s="109" t="s">
        <v>498</v>
      </c>
      <c r="T22" s="109" t="s">
        <v>499</v>
      </c>
      <c r="U22" s="109" t="s">
        <v>500</v>
      </c>
      <c r="V22" s="109" t="s">
        <v>501</v>
      </c>
      <c r="W22" s="72"/>
      <c r="X22">
        <f t="shared" ca="1" si="0"/>
        <v>0.23424437914572949</v>
      </c>
    </row>
    <row r="23" spans="1:24" s="358" customFormat="1" ht="13.5" customHeight="1" x14ac:dyDescent="0.3">
      <c r="A23" s="105">
        <v>5</v>
      </c>
      <c r="B23" s="360"/>
      <c r="C23" s="360"/>
      <c r="D23" s="361"/>
      <c r="E23" s="360"/>
      <c r="F23" s="360"/>
      <c r="G23" s="108"/>
      <c r="H23" s="108"/>
      <c r="I23" s="108"/>
      <c r="J23" s="108"/>
      <c r="K23" s="108"/>
      <c r="L23" s="108"/>
      <c r="M23" s="105">
        <v>5</v>
      </c>
      <c r="N23" s="109" t="s">
        <v>502</v>
      </c>
      <c r="O23" s="109" t="s">
        <v>503</v>
      </c>
      <c r="P23" s="109" t="s">
        <v>504</v>
      </c>
      <c r="Q23" s="109" t="s">
        <v>505</v>
      </c>
      <c r="R23" s="109" t="s">
        <v>506</v>
      </c>
      <c r="S23" s="109" t="s">
        <v>507</v>
      </c>
      <c r="T23" s="109" t="s">
        <v>508</v>
      </c>
      <c r="U23" s="109" t="s">
        <v>509</v>
      </c>
      <c r="V23" s="109" t="s">
        <v>510</v>
      </c>
      <c r="W23" s="72"/>
      <c r="X23">
        <f t="shared" ca="1" si="0"/>
        <v>0.6950091353225788</v>
      </c>
    </row>
    <row r="24" spans="1:24" s="358" customFormat="1" ht="12.9" customHeight="1" x14ac:dyDescent="0.3">
      <c r="A24" s="105">
        <v>6</v>
      </c>
      <c r="B24" s="360"/>
      <c r="C24" s="360"/>
      <c r="D24" s="361"/>
      <c r="E24" s="360"/>
      <c r="F24" s="360"/>
      <c r="G24" s="108"/>
      <c r="H24" s="108"/>
      <c r="I24" s="108"/>
      <c r="J24" s="108"/>
      <c r="K24" s="108"/>
      <c r="L24" s="108"/>
      <c r="M24" s="105">
        <v>6</v>
      </c>
      <c r="N24" s="109" t="s">
        <v>511</v>
      </c>
      <c r="O24" s="109" t="s">
        <v>512</v>
      </c>
      <c r="P24" s="109" t="s">
        <v>513</v>
      </c>
      <c r="Q24" s="109" t="s">
        <v>514</v>
      </c>
      <c r="R24" s="109" t="s">
        <v>515</v>
      </c>
      <c r="S24" s="109" t="s">
        <v>516</v>
      </c>
      <c r="T24" s="109" t="s">
        <v>517</v>
      </c>
      <c r="U24" s="109" t="s">
        <v>518</v>
      </c>
      <c r="V24" s="109" t="s">
        <v>519</v>
      </c>
      <c r="W24" s="362"/>
      <c r="X24">
        <f t="shared" ca="1" si="0"/>
        <v>0.88450765051191027</v>
      </c>
    </row>
    <row r="25" spans="1:24" ht="12.9" customHeight="1" x14ac:dyDescent="0.25">
      <c r="A25" s="105">
        <v>7</v>
      </c>
      <c r="B25" s="360"/>
      <c r="C25" s="360"/>
      <c r="D25" s="361"/>
      <c r="E25" s="360"/>
      <c r="F25" s="360"/>
      <c r="G25" s="29"/>
      <c r="H25" s="29"/>
      <c r="I25" s="29"/>
      <c r="J25" s="29"/>
      <c r="K25" s="29"/>
      <c r="L25" s="29"/>
      <c r="M25" s="105">
        <v>7</v>
      </c>
      <c r="N25" s="109" t="s">
        <v>520</v>
      </c>
      <c r="O25" s="109" t="s">
        <v>521</v>
      </c>
      <c r="P25" s="109" t="s">
        <v>522</v>
      </c>
      <c r="Q25" s="109" t="s">
        <v>523</v>
      </c>
      <c r="R25" s="109" t="s">
        <v>524</v>
      </c>
      <c r="S25" s="109" t="s">
        <v>525</v>
      </c>
      <c r="T25" s="109" t="s">
        <v>526</v>
      </c>
      <c r="U25" s="109" t="s">
        <v>527</v>
      </c>
      <c r="V25" s="109" t="s">
        <v>528</v>
      </c>
      <c r="W25" s="362"/>
      <c r="X25">
        <f t="shared" ca="1" si="0"/>
        <v>2.3218612988988307E-2</v>
      </c>
    </row>
    <row r="26" spans="1:24" s="358" customFormat="1" ht="12.9" customHeight="1" x14ac:dyDescent="0.3">
      <c r="A26" s="105">
        <v>8</v>
      </c>
      <c r="B26" s="360"/>
      <c r="C26" s="360"/>
      <c r="D26" s="361"/>
      <c r="E26" s="360"/>
      <c r="F26" s="360"/>
      <c r="G26" s="108"/>
      <c r="H26" s="108"/>
      <c r="I26" s="108"/>
      <c r="J26" s="108"/>
      <c r="K26" s="108"/>
      <c r="L26" s="108"/>
      <c r="M26" s="105">
        <v>8</v>
      </c>
      <c r="N26" s="109" t="s">
        <v>529</v>
      </c>
      <c r="O26" s="109" t="s">
        <v>530</v>
      </c>
      <c r="P26" s="109" t="s">
        <v>531</v>
      </c>
      <c r="Q26" s="109" t="s">
        <v>532</v>
      </c>
      <c r="R26" s="109" t="s">
        <v>533</v>
      </c>
      <c r="S26" s="109" t="s">
        <v>534</v>
      </c>
      <c r="T26" s="109" t="s">
        <v>535</v>
      </c>
      <c r="U26" s="109" t="s">
        <v>536</v>
      </c>
      <c r="V26" s="109" t="s">
        <v>537</v>
      </c>
      <c r="W26" s="72"/>
      <c r="X26">
        <f t="shared" ca="1" si="0"/>
        <v>0.13132432347210332</v>
      </c>
    </row>
    <row r="27" spans="1:24" s="358" customFormat="1" ht="12.9" customHeight="1" x14ac:dyDescent="0.3">
      <c r="A27" s="105">
        <v>9</v>
      </c>
      <c r="B27" s="360"/>
      <c r="C27" s="360"/>
      <c r="D27" s="361"/>
      <c r="E27" s="360"/>
      <c r="F27" s="360"/>
      <c r="G27" s="108"/>
      <c r="H27" s="108"/>
      <c r="I27" s="108"/>
      <c r="J27" s="108"/>
      <c r="K27" s="108"/>
      <c r="L27" s="108"/>
      <c r="M27" s="105">
        <v>9</v>
      </c>
      <c r="N27" s="109" t="s">
        <v>538</v>
      </c>
      <c r="O27" s="109" t="s">
        <v>539</v>
      </c>
      <c r="P27" s="109" t="s">
        <v>540</v>
      </c>
      <c r="Q27" s="109" t="s">
        <v>541</v>
      </c>
      <c r="R27" s="109" t="s">
        <v>542</v>
      </c>
      <c r="S27" s="109" t="s">
        <v>543</v>
      </c>
      <c r="T27" s="109" t="s">
        <v>544</v>
      </c>
      <c r="U27" s="109" t="s">
        <v>545</v>
      </c>
      <c r="V27" s="109" t="s">
        <v>546</v>
      </c>
      <c r="W27" s="72"/>
      <c r="X27">
        <f t="shared" ca="1" si="0"/>
        <v>9.5005065630070273E-2</v>
      </c>
    </row>
    <row r="28" spans="1:24" ht="12.9" customHeight="1" x14ac:dyDescent="0.25">
      <c r="A28" s="105">
        <v>10</v>
      </c>
      <c r="B28" s="360"/>
      <c r="C28" s="360"/>
      <c r="D28" s="361"/>
      <c r="E28" s="360"/>
      <c r="F28" s="360"/>
      <c r="G28" s="29"/>
      <c r="H28" s="29"/>
      <c r="I28" s="29"/>
      <c r="J28" s="29"/>
      <c r="K28" s="29"/>
      <c r="L28" s="29"/>
      <c r="M28" s="105">
        <v>10</v>
      </c>
      <c r="N28" s="109" t="s">
        <v>547</v>
      </c>
      <c r="O28" s="109" t="s">
        <v>548</v>
      </c>
      <c r="P28" s="109" t="s">
        <v>549</v>
      </c>
      <c r="Q28" s="109" t="s">
        <v>550</v>
      </c>
      <c r="R28" s="109" t="s">
        <v>551</v>
      </c>
      <c r="S28" s="109" t="s">
        <v>552</v>
      </c>
      <c r="T28" s="109" t="s">
        <v>553</v>
      </c>
      <c r="U28" s="109" t="s">
        <v>554</v>
      </c>
      <c r="V28" s="109" t="s">
        <v>555</v>
      </c>
      <c r="W28" s="362"/>
      <c r="X28">
        <f t="shared" ca="1" si="0"/>
        <v>0.14638214679556338</v>
      </c>
    </row>
    <row r="29" spans="1:24" s="358" customFormat="1" ht="12.9" customHeight="1" x14ac:dyDescent="0.3">
      <c r="A29" s="105">
        <v>11</v>
      </c>
      <c r="B29" s="360"/>
      <c r="C29" s="360"/>
      <c r="D29" s="361"/>
      <c r="E29" s="360"/>
      <c r="F29" s="360"/>
      <c r="G29" s="108"/>
      <c r="H29" s="108"/>
      <c r="I29" s="108"/>
      <c r="J29" s="108"/>
      <c r="K29" s="108"/>
      <c r="L29" s="108"/>
      <c r="M29" s="105">
        <v>11</v>
      </c>
      <c r="N29" s="109" t="s">
        <v>556</v>
      </c>
      <c r="O29" s="109" t="s">
        <v>557</v>
      </c>
      <c r="P29" s="109" t="s">
        <v>558</v>
      </c>
      <c r="Q29" s="109" t="s">
        <v>559</v>
      </c>
      <c r="R29" s="109" t="s">
        <v>560</v>
      </c>
      <c r="S29" s="109" t="s">
        <v>561</v>
      </c>
      <c r="T29" s="109" t="s">
        <v>562</v>
      </c>
      <c r="U29" s="109" t="s">
        <v>563</v>
      </c>
      <c r="V29" s="109" t="s">
        <v>564</v>
      </c>
      <c r="W29" s="72"/>
      <c r="X29">
        <f t="shared" ca="1" si="0"/>
        <v>0.46235694374910985</v>
      </c>
    </row>
    <row r="30" spans="1:24" ht="12.9" customHeight="1" x14ac:dyDescent="0.25">
      <c r="A30" s="105">
        <v>12</v>
      </c>
      <c r="B30" s="108"/>
      <c r="C30" s="29"/>
      <c r="D30" s="107"/>
      <c r="E30" s="29"/>
      <c r="F30" s="108"/>
      <c r="G30" s="29"/>
      <c r="H30" s="29"/>
      <c r="I30" s="29"/>
      <c r="J30" s="29"/>
      <c r="K30" s="29"/>
      <c r="L30" s="29"/>
      <c r="M30" s="105">
        <v>12</v>
      </c>
      <c r="N30" s="109" t="s">
        <v>565</v>
      </c>
      <c r="O30" s="109" t="s">
        <v>566</v>
      </c>
      <c r="P30" s="109" t="s">
        <v>567</v>
      </c>
      <c r="Q30" s="109" t="s">
        <v>568</v>
      </c>
      <c r="R30" s="109" t="s">
        <v>569</v>
      </c>
      <c r="S30" s="109" t="s">
        <v>570</v>
      </c>
      <c r="T30" s="109" t="s">
        <v>571</v>
      </c>
      <c r="U30" s="109" t="s">
        <v>572</v>
      </c>
      <c r="V30" s="109" t="s">
        <v>573</v>
      </c>
      <c r="W30" s="362"/>
      <c r="X30">
        <f t="shared" ca="1" si="0"/>
        <v>0.76717471280098826</v>
      </c>
    </row>
    <row r="31" spans="1:24" ht="12.9" customHeight="1" x14ac:dyDescent="0.25">
      <c r="A31" s="105">
        <v>13</v>
      </c>
      <c r="B31" s="108"/>
      <c r="C31" s="29"/>
      <c r="D31" s="107"/>
      <c r="E31" s="29"/>
      <c r="F31" s="108"/>
      <c r="G31" s="29"/>
      <c r="H31" s="29"/>
      <c r="I31" s="29"/>
      <c r="J31" s="29"/>
      <c r="K31" s="29"/>
      <c r="L31" s="29"/>
      <c r="M31" s="105">
        <v>13</v>
      </c>
      <c r="N31" s="109" t="s">
        <v>574</v>
      </c>
      <c r="O31" s="109" t="s">
        <v>575</v>
      </c>
      <c r="P31" s="109" t="s">
        <v>576</v>
      </c>
      <c r="Q31" s="109" t="s">
        <v>577</v>
      </c>
      <c r="R31" s="109" t="s">
        <v>578</v>
      </c>
      <c r="S31" s="109" t="s">
        <v>579</v>
      </c>
      <c r="T31" s="109" t="s">
        <v>580</v>
      </c>
      <c r="U31" s="109" t="s">
        <v>581</v>
      </c>
      <c r="V31" s="109" t="s">
        <v>582</v>
      </c>
      <c r="W31" s="72"/>
      <c r="X31">
        <f t="shared" ca="1" si="0"/>
        <v>0.45798661190561984</v>
      </c>
    </row>
    <row r="32" spans="1:24" ht="12.9" customHeight="1" x14ac:dyDescent="0.25">
      <c r="A32" s="105">
        <v>14</v>
      </c>
      <c r="B32" s="108"/>
      <c r="C32" s="29"/>
      <c r="D32" s="107"/>
      <c r="E32" s="29"/>
      <c r="F32" s="108"/>
      <c r="G32" s="29"/>
      <c r="H32" s="29"/>
      <c r="I32" s="29"/>
      <c r="J32" s="29"/>
      <c r="K32" s="29"/>
      <c r="L32" s="29"/>
      <c r="M32" s="105">
        <v>14</v>
      </c>
      <c r="N32" s="109" t="s">
        <v>583</v>
      </c>
      <c r="O32" s="109" t="s">
        <v>584</v>
      </c>
      <c r="P32" s="109" t="s">
        <v>585</v>
      </c>
      <c r="Q32" s="109" t="s">
        <v>586</v>
      </c>
      <c r="R32" s="109" t="s">
        <v>587</v>
      </c>
      <c r="S32" s="109" t="s">
        <v>588</v>
      </c>
      <c r="T32" s="109" t="s">
        <v>589</v>
      </c>
      <c r="U32" s="109" t="s">
        <v>590</v>
      </c>
      <c r="V32" s="109" t="s">
        <v>591</v>
      </c>
      <c r="W32" s="72"/>
      <c r="X32">
        <f t="shared" ca="1" si="0"/>
        <v>0.61694707238870317</v>
      </c>
    </row>
    <row r="33" spans="1:24" ht="12.9" customHeight="1" x14ac:dyDescent="0.25">
      <c r="A33" s="105">
        <v>15</v>
      </c>
      <c r="B33" s="108"/>
      <c r="C33" s="29"/>
      <c r="D33" s="107"/>
      <c r="E33" s="29"/>
      <c r="F33" s="108"/>
      <c r="G33" s="29"/>
      <c r="H33" s="29"/>
      <c r="I33" s="29"/>
      <c r="J33" s="29"/>
      <c r="K33" s="29"/>
      <c r="L33" s="29"/>
      <c r="M33" s="105">
        <v>15</v>
      </c>
      <c r="N33" s="109" t="s">
        <v>592</v>
      </c>
      <c r="O33" s="109" t="s">
        <v>593</v>
      </c>
      <c r="P33" s="109" t="s">
        <v>594</v>
      </c>
      <c r="Q33" s="109" t="s">
        <v>595</v>
      </c>
      <c r="R33" s="109" t="s">
        <v>596</v>
      </c>
      <c r="S33" s="109" t="s">
        <v>597</v>
      </c>
      <c r="T33" s="109" t="s">
        <v>598</v>
      </c>
      <c r="U33" s="109" t="s">
        <v>599</v>
      </c>
      <c r="V33" s="109" t="s">
        <v>600</v>
      </c>
      <c r="W33" s="362"/>
      <c r="X33">
        <f t="shared" ca="1" si="0"/>
        <v>0.65316433850505384</v>
      </c>
    </row>
    <row r="34" spans="1:24" ht="12.9" customHeight="1" x14ac:dyDescent="0.25">
      <c r="A34" s="105">
        <v>16</v>
      </c>
      <c r="B34" s="108"/>
      <c r="C34" s="29"/>
      <c r="D34" s="107"/>
      <c r="E34" s="29"/>
      <c r="F34" s="108"/>
      <c r="G34" s="29"/>
      <c r="H34" s="29"/>
      <c r="I34" s="29"/>
      <c r="J34" s="29"/>
      <c r="K34" s="29"/>
      <c r="L34" s="29"/>
      <c r="M34" s="105">
        <v>16</v>
      </c>
      <c r="N34" s="109" t="s">
        <v>601</v>
      </c>
      <c r="O34" s="109" t="s">
        <v>602</v>
      </c>
      <c r="P34" s="109" t="s">
        <v>603</v>
      </c>
      <c r="Q34" s="109" t="s">
        <v>604</v>
      </c>
      <c r="R34" s="109" t="s">
        <v>605</v>
      </c>
      <c r="S34" s="109" t="s">
        <v>606</v>
      </c>
      <c r="T34" s="109" t="s">
        <v>607</v>
      </c>
      <c r="U34" s="109" t="s">
        <v>608</v>
      </c>
      <c r="V34" s="109" t="s">
        <v>609</v>
      </c>
      <c r="W34" s="362"/>
      <c r="X34">
        <f t="shared" ca="1" si="0"/>
        <v>0.60060020264783087</v>
      </c>
    </row>
    <row r="35" spans="1:24" ht="12.9" customHeight="1" x14ac:dyDescent="0.25">
      <c r="A35" s="105">
        <v>17</v>
      </c>
      <c r="B35" s="29"/>
      <c r="C35" s="29"/>
      <c r="D35" s="111"/>
      <c r="E35" s="29"/>
      <c r="F35" s="29"/>
      <c r="G35" s="29"/>
      <c r="H35" s="29"/>
      <c r="I35" s="29"/>
      <c r="J35" s="29"/>
      <c r="K35" s="29"/>
      <c r="L35" s="29"/>
      <c r="M35" s="105">
        <v>17</v>
      </c>
      <c r="N35" s="109" t="s">
        <v>610</v>
      </c>
      <c r="O35" s="109" t="s">
        <v>611</v>
      </c>
      <c r="P35" s="109" t="s">
        <v>612</v>
      </c>
      <c r="Q35" s="109" t="s">
        <v>613</v>
      </c>
      <c r="R35" s="109" t="s">
        <v>614</v>
      </c>
      <c r="S35" s="109" t="s">
        <v>615</v>
      </c>
      <c r="T35" s="109" t="s">
        <v>616</v>
      </c>
      <c r="U35" s="109" t="s">
        <v>617</v>
      </c>
      <c r="V35" s="109" t="s">
        <v>618</v>
      </c>
      <c r="W35" s="72"/>
      <c r="X35">
        <f t="shared" ca="1" si="0"/>
        <v>0.87015288503147614</v>
      </c>
    </row>
    <row r="36" spans="1:24" ht="12.9" customHeight="1" x14ac:dyDescent="0.25">
      <c r="A36" s="105">
        <v>18</v>
      </c>
      <c r="B36" s="29"/>
      <c r="C36" s="29"/>
      <c r="D36" s="111"/>
      <c r="E36" s="29"/>
      <c r="F36" s="29"/>
      <c r="G36" s="29"/>
      <c r="H36" s="29"/>
      <c r="I36" s="29"/>
      <c r="J36" s="29"/>
      <c r="K36" s="29"/>
      <c r="L36" s="29"/>
      <c r="M36" s="105">
        <v>18</v>
      </c>
      <c r="N36" s="109" t="s">
        <v>619</v>
      </c>
      <c r="O36" s="109" t="s">
        <v>620</v>
      </c>
      <c r="P36" s="109" t="s">
        <v>621</v>
      </c>
      <c r="Q36" s="109" t="s">
        <v>622</v>
      </c>
      <c r="R36" s="109" t="s">
        <v>623</v>
      </c>
      <c r="S36" s="109" t="s">
        <v>624</v>
      </c>
      <c r="T36" s="109" t="s">
        <v>625</v>
      </c>
      <c r="U36" s="109" t="s">
        <v>626</v>
      </c>
      <c r="V36" s="109" t="s">
        <v>627</v>
      </c>
      <c r="W36" s="72"/>
      <c r="X36">
        <f t="shared" ca="1" si="0"/>
        <v>0.66013952657975106</v>
      </c>
    </row>
    <row r="37" spans="1:24" ht="12.9" customHeight="1" x14ac:dyDescent="0.25">
      <c r="A37" s="105">
        <v>19</v>
      </c>
      <c r="B37" s="29"/>
      <c r="C37" s="29"/>
      <c r="D37" s="111"/>
      <c r="E37" s="29"/>
      <c r="F37" s="29"/>
      <c r="G37" s="29"/>
      <c r="H37" s="29"/>
      <c r="I37" s="29"/>
      <c r="J37" s="29"/>
      <c r="K37" s="29"/>
      <c r="L37" s="29"/>
      <c r="M37" s="105">
        <v>19</v>
      </c>
      <c r="N37" s="109" t="s">
        <v>628</v>
      </c>
      <c r="O37" s="109" t="s">
        <v>629</v>
      </c>
      <c r="P37" s="109" t="s">
        <v>630</v>
      </c>
      <c r="Q37" s="109" t="s">
        <v>631</v>
      </c>
      <c r="R37" s="109" t="s">
        <v>632</v>
      </c>
      <c r="S37" s="109" t="s">
        <v>633</v>
      </c>
      <c r="T37" s="109" t="s">
        <v>634</v>
      </c>
      <c r="U37" s="109" t="s">
        <v>635</v>
      </c>
      <c r="V37" s="109" t="s">
        <v>636</v>
      </c>
      <c r="W37" s="362"/>
      <c r="X37">
        <f t="shared" ca="1" si="0"/>
        <v>0.30976236061598661</v>
      </c>
    </row>
    <row r="38" spans="1:24" s="358" customFormat="1" ht="12.9" customHeight="1" x14ac:dyDescent="0.3">
      <c r="A38" s="105">
        <v>20</v>
      </c>
      <c r="B38" s="112"/>
      <c r="C38" s="108"/>
      <c r="D38" s="113"/>
      <c r="E38" s="114"/>
      <c r="F38" s="108"/>
      <c r="G38" s="108"/>
      <c r="H38" s="108"/>
      <c r="I38" s="108"/>
      <c r="J38" s="108"/>
      <c r="K38" s="108"/>
      <c r="L38" s="108"/>
      <c r="M38" s="105">
        <v>20</v>
      </c>
      <c r="N38" s="109" t="s">
        <v>637</v>
      </c>
      <c r="O38" s="109" t="s">
        <v>638</v>
      </c>
      <c r="P38" s="109" t="s">
        <v>639</v>
      </c>
      <c r="Q38" s="109" t="s">
        <v>640</v>
      </c>
      <c r="R38" s="109" t="s">
        <v>641</v>
      </c>
      <c r="S38" s="109" t="s">
        <v>642</v>
      </c>
      <c r="T38" s="109" t="s">
        <v>643</v>
      </c>
      <c r="U38" s="109" t="s">
        <v>644</v>
      </c>
      <c r="V38" s="109" t="s">
        <v>645</v>
      </c>
      <c r="W38" s="72"/>
      <c r="X38">
        <f t="shared" ca="1" si="0"/>
        <v>0.90215464931946077</v>
      </c>
    </row>
    <row r="39" spans="1:24" ht="12.9" customHeight="1" x14ac:dyDescent="0.25">
      <c r="A39" s="105">
        <v>21</v>
      </c>
      <c r="B39" s="112"/>
      <c r="C39" s="29"/>
      <c r="D39" s="113"/>
      <c r="E39" s="114"/>
      <c r="F39" s="29"/>
      <c r="G39" s="29"/>
      <c r="H39" s="29"/>
      <c r="I39" s="29"/>
      <c r="J39" s="29"/>
      <c r="K39" s="29"/>
      <c r="L39" s="29"/>
      <c r="M39" s="105">
        <v>21</v>
      </c>
      <c r="N39" s="109" t="s">
        <v>646</v>
      </c>
      <c r="O39" s="109" t="s">
        <v>647</v>
      </c>
      <c r="P39" s="109" t="s">
        <v>648</v>
      </c>
      <c r="Q39" s="109" t="s">
        <v>649</v>
      </c>
      <c r="R39" s="109" t="s">
        <v>650</v>
      </c>
      <c r="S39" s="109" t="s">
        <v>651</v>
      </c>
      <c r="T39" s="109" t="s">
        <v>652</v>
      </c>
      <c r="U39" s="109" t="s">
        <v>653</v>
      </c>
      <c r="V39" s="109" t="s">
        <v>654</v>
      </c>
      <c r="W39" s="72"/>
      <c r="X39">
        <f t="shared" ca="1" si="0"/>
        <v>0.27371287387766552</v>
      </c>
    </row>
    <row r="40" spans="1:24" ht="12.9" customHeight="1" x14ac:dyDescent="0.25">
      <c r="A40" s="105">
        <v>22</v>
      </c>
      <c r="B40" s="115"/>
      <c r="C40" s="29"/>
      <c r="D40" s="113"/>
      <c r="E40" s="114"/>
      <c r="F40" s="29"/>
      <c r="G40" s="29"/>
      <c r="H40" s="29"/>
      <c r="I40" s="29"/>
      <c r="J40" s="29"/>
      <c r="K40" s="29"/>
      <c r="L40" s="29"/>
      <c r="M40" s="105">
        <v>22</v>
      </c>
      <c r="N40" s="109" t="s">
        <v>655</v>
      </c>
      <c r="O40" s="109" t="s">
        <v>656</v>
      </c>
      <c r="P40" s="109" t="s">
        <v>657</v>
      </c>
      <c r="Q40" s="109" t="s">
        <v>658</v>
      </c>
      <c r="R40" s="109" t="s">
        <v>659</v>
      </c>
      <c r="S40" s="109" t="s">
        <v>660</v>
      </c>
      <c r="T40" s="109" t="s">
        <v>661</v>
      </c>
      <c r="U40" s="109" t="s">
        <v>662</v>
      </c>
      <c r="V40" s="109" t="s">
        <v>663</v>
      </c>
      <c r="W40" s="72"/>
      <c r="X40">
        <f t="shared" ca="1" si="0"/>
        <v>0.95747313787045063</v>
      </c>
    </row>
    <row r="41" spans="1:24" s="358" customFormat="1" ht="12.9" customHeight="1" x14ac:dyDescent="0.3">
      <c r="A41" s="105">
        <v>23</v>
      </c>
      <c r="B41" s="112"/>
      <c r="C41" s="108"/>
      <c r="D41" s="113"/>
      <c r="E41" s="114"/>
      <c r="F41" s="108"/>
      <c r="G41" s="108"/>
      <c r="H41" s="108"/>
      <c r="I41" s="108"/>
      <c r="J41" s="108"/>
      <c r="K41" s="108"/>
      <c r="L41" s="108"/>
      <c r="M41" s="105">
        <v>23</v>
      </c>
      <c r="N41" s="109" t="s">
        <v>664</v>
      </c>
      <c r="O41" s="109" t="s">
        <v>665</v>
      </c>
      <c r="P41" s="109" t="s">
        <v>666</v>
      </c>
      <c r="Q41" s="109" t="s">
        <v>667</v>
      </c>
      <c r="R41" s="109" t="s">
        <v>668</v>
      </c>
      <c r="S41" s="109" t="s">
        <v>669</v>
      </c>
      <c r="T41" s="109" t="s">
        <v>670</v>
      </c>
      <c r="U41" s="109" t="s">
        <v>671</v>
      </c>
      <c r="V41" s="109" t="s">
        <v>672</v>
      </c>
      <c r="W41" s="362"/>
      <c r="X41">
        <f t="shared" ca="1" si="0"/>
        <v>6.107762426997132E-2</v>
      </c>
    </row>
    <row r="42" spans="1:24" s="358" customFormat="1" ht="12.9" customHeight="1" x14ac:dyDescent="0.3">
      <c r="A42" s="105">
        <v>24</v>
      </c>
      <c r="B42" s="115"/>
      <c r="C42" s="108"/>
      <c r="D42" s="113"/>
      <c r="E42" s="114"/>
      <c r="F42" s="108"/>
      <c r="G42" s="108"/>
      <c r="H42" s="108"/>
      <c r="I42" s="108"/>
      <c r="J42" s="108"/>
      <c r="K42" s="108"/>
      <c r="L42" s="108"/>
      <c r="M42" s="105">
        <v>24</v>
      </c>
      <c r="N42" s="109" t="s">
        <v>673</v>
      </c>
      <c r="O42" s="109" t="s">
        <v>674</v>
      </c>
      <c r="P42" s="109" t="s">
        <v>675</v>
      </c>
      <c r="Q42" s="109" t="s">
        <v>676</v>
      </c>
      <c r="R42" s="109" t="s">
        <v>677</v>
      </c>
      <c r="S42" s="109" t="s">
        <v>678</v>
      </c>
      <c r="T42" s="109" t="s">
        <v>679</v>
      </c>
      <c r="U42" s="109" t="s">
        <v>680</v>
      </c>
      <c r="V42" s="109" t="s">
        <v>681</v>
      </c>
      <c r="W42" s="72"/>
      <c r="X42">
        <f t="shared" ca="1" si="0"/>
        <v>0.74402633301985877</v>
      </c>
    </row>
    <row r="43" spans="1:24" ht="12.9" customHeight="1" x14ac:dyDescent="0.25">
      <c r="A43" s="105">
        <v>25</v>
      </c>
      <c r="B43" s="115"/>
      <c r="C43" s="29"/>
      <c r="D43" s="113"/>
      <c r="E43" s="113"/>
      <c r="F43" s="111"/>
      <c r="G43" s="29"/>
      <c r="H43" s="29"/>
      <c r="I43" s="29"/>
      <c r="J43" s="29"/>
      <c r="K43" s="29"/>
      <c r="L43" s="29"/>
      <c r="M43" s="105">
        <v>25</v>
      </c>
      <c r="N43" s="109" t="s">
        <v>682</v>
      </c>
      <c r="O43" s="109" t="s">
        <v>683</v>
      </c>
      <c r="P43" s="109" t="s">
        <v>684</v>
      </c>
      <c r="Q43" s="109" t="s">
        <v>685</v>
      </c>
      <c r="R43" s="109" t="s">
        <v>686</v>
      </c>
      <c r="S43" s="109" t="s">
        <v>687</v>
      </c>
      <c r="T43" s="109" t="s">
        <v>688</v>
      </c>
      <c r="U43" s="109" t="s">
        <v>689</v>
      </c>
      <c r="V43" s="109" t="s">
        <v>690</v>
      </c>
      <c r="W43" s="72"/>
      <c r="X43">
        <f t="shared" ca="1" si="0"/>
        <v>0.67964858736471867</v>
      </c>
    </row>
    <row r="44" spans="1:24" x14ac:dyDescent="0.25">
      <c r="A44" s="105">
        <v>26</v>
      </c>
      <c r="B44" s="105"/>
      <c r="C44" s="29"/>
      <c r="D44" s="363"/>
      <c r="E44" s="363"/>
      <c r="F44" s="363"/>
      <c r="G44" s="29"/>
      <c r="H44" s="29"/>
      <c r="I44" s="29"/>
      <c r="J44" s="29"/>
      <c r="K44" s="29"/>
      <c r="L44" s="29"/>
      <c r="M44" s="105">
        <v>26</v>
      </c>
      <c r="N44" s="109" t="s">
        <v>691</v>
      </c>
      <c r="O44" s="109" t="s">
        <v>692</v>
      </c>
      <c r="P44" s="109" t="s">
        <v>693</v>
      </c>
      <c r="Q44" s="109" t="s">
        <v>694</v>
      </c>
      <c r="R44" s="109" t="s">
        <v>695</v>
      </c>
      <c r="S44" s="109" t="s">
        <v>696</v>
      </c>
      <c r="T44" s="109" t="s">
        <v>697</v>
      </c>
      <c r="U44" s="109" t="s">
        <v>698</v>
      </c>
      <c r="V44" s="109" t="s">
        <v>699</v>
      </c>
      <c r="W44" s="72"/>
      <c r="X44">
        <f t="shared" ca="1" si="0"/>
        <v>0.32611087134519678</v>
      </c>
    </row>
    <row r="45" spans="1:24" x14ac:dyDescent="0.25">
      <c r="A45" s="105">
        <v>27</v>
      </c>
      <c r="B45" s="105"/>
      <c r="C45" s="29"/>
      <c r="D45" s="363"/>
      <c r="E45" s="363"/>
      <c r="F45" s="363"/>
      <c r="G45" s="29"/>
      <c r="H45" s="29"/>
      <c r="I45" s="29"/>
      <c r="J45" s="29"/>
      <c r="K45" s="29"/>
      <c r="L45" s="29"/>
      <c r="M45" s="105">
        <v>27</v>
      </c>
      <c r="N45" s="109" t="s">
        <v>700</v>
      </c>
      <c r="O45" s="109" t="s">
        <v>701</v>
      </c>
      <c r="P45" s="109" t="s">
        <v>702</v>
      </c>
      <c r="Q45" s="109" t="s">
        <v>703</v>
      </c>
      <c r="R45" s="109" t="s">
        <v>704</v>
      </c>
      <c r="S45" s="109" t="s">
        <v>705</v>
      </c>
      <c r="T45" s="109" t="s">
        <v>706</v>
      </c>
      <c r="U45" s="109" t="s">
        <v>707</v>
      </c>
      <c r="V45" s="109" t="s">
        <v>708</v>
      </c>
      <c r="W45" s="72"/>
      <c r="X45">
        <f t="shared" ca="1" si="0"/>
        <v>0.81802506842883016</v>
      </c>
    </row>
    <row r="46" spans="1:24" x14ac:dyDescent="0.25">
      <c r="A46" s="105">
        <v>28</v>
      </c>
      <c r="B46" s="105"/>
      <c r="C46" s="29"/>
      <c r="D46" s="363"/>
      <c r="E46" s="363"/>
      <c r="F46" s="363"/>
      <c r="G46" s="29"/>
      <c r="H46" s="29"/>
      <c r="I46" s="29"/>
      <c r="J46" s="29"/>
      <c r="K46" s="29"/>
      <c r="L46" s="29"/>
      <c r="M46" s="105">
        <v>28</v>
      </c>
      <c r="N46" s="109" t="s">
        <v>709</v>
      </c>
      <c r="O46" s="109" t="s">
        <v>710</v>
      </c>
      <c r="P46" s="109" t="s">
        <v>711</v>
      </c>
      <c r="Q46" s="109" t="s">
        <v>712</v>
      </c>
      <c r="R46" s="109" t="s">
        <v>713</v>
      </c>
      <c r="S46" s="109" t="s">
        <v>714</v>
      </c>
      <c r="T46" s="109" t="s">
        <v>715</v>
      </c>
      <c r="U46" s="109" t="s">
        <v>716</v>
      </c>
      <c r="V46" s="109" t="s">
        <v>717</v>
      </c>
      <c r="W46" s="72"/>
      <c r="X46">
        <f t="shared" ca="1" si="0"/>
        <v>0.47721747269174186</v>
      </c>
    </row>
    <row r="47" spans="1:24" x14ac:dyDescent="0.25">
      <c r="A47" s="105">
        <v>29</v>
      </c>
      <c r="B47" s="105"/>
      <c r="C47" s="29"/>
      <c r="D47" s="363"/>
      <c r="E47" s="363"/>
      <c r="F47" s="363"/>
      <c r="G47" s="29"/>
      <c r="H47" s="29"/>
      <c r="I47" s="29"/>
      <c r="J47" s="29"/>
      <c r="K47" s="29"/>
      <c r="L47" s="29"/>
      <c r="M47" s="105">
        <v>29</v>
      </c>
      <c r="N47" s="109" t="s">
        <v>718</v>
      </c>
      <c r="O47" s="109" t="s">
        <v>719</v>
      </c>
      <c r="P47" s="109" t="s">
        <v>720</v>
      </c>
      <c r="Q47" s="109" t="s">
        <v>721</v>
      </c>
      <c r="R47" s="109" t="s">
        <v>722</v>
      </c>
      <c r="S47" s="109" t="s">
        <v>723</v>
      </c>
      <c r="T47" s="109" t="s">
        <v>724</v>
      </c>
      <c r="U47" s="109" t="s">
        <v>725</v>
      </c>
      <c r="V47" s="109" t="s">
        <v>726</v>
      </c>
      <c r="W47" s="72"/>
      <c r="X47">
        <f t="shared" ca="1" si="0"/>
        <v>0.96299456817215312</v>
      </c>
    </row>
    <row r="48" spans="1:24" x14ac:dyDescent="0.25">
      <c r="A48" s="105">
        <v>30</v>
      </c>
      <c r="B48" s="105"/>
      <c r="C48" s="29"/>
      <c r="D48" s="363"/>
      <c r="E48" s="363"/>
      <c r="F48" s="363"/>
      <c r="G48" s="29"/>
      <c r="H48" s="29"/>
      <c r="I48" s="29"/>
      <c r="J48" s="29"/>
      <c r="K48" s="29"/>
      <c r="L48" s="29"/>
      <c r="M48" s="105">
        <v>30</v>
      </c>
      <c r="N48" s="109" t="s">
        <v>727</v>
      </c>
      <c r="O48" s="109" t="s">
        <v>728</v>
      </c>
      <c r="P48" s="109" t="s">
        <v>729</v>
      </c>
      <c r="Q48" s="109" t="s">
        <v>730</v>
      </c>
      <c r="R48" s="109" t="s">
        <v>731</v>
      </c>
      <c r="S48" s="109" t="s">
        <v>732</v>
      </c>
      <c r="T48" s="109" t="s">
        <v>733</v>
      </c>
      <c r="U48" s="109" t="s">
        <v>734</v>
      </c>
      <c r="V48" s="109" t="s">
        <v>735</v>
      </c>
      <c r="W48" s="72"/>
      <c r="X48">
        <f t="shared" ca="1" si="0"/>
        <v>0.2074468419550678</v>
      </c>
    </row>
    <row r="49" spans="1:24" x14ac:dyDescent="0.25">
      <c r="A49" s="105">
        <v>31</v>
      </c>
      <c r="B49" s="105"/>
      <c r="C49" s="29"/>
      <c r="D49" s="363"/>
      <c r="E49" s="363"/>
      <c r="F49" s="363"/>
      <c r="G49" s="29"/>
      <c r="H49" s="29"/>
      <c r="I49" s="29"/>
      <c r="J49" s="29"/>
      <c r="K49" s="29"/>
      <c r="L49" s="29"/>
      <c r="M49" s="105">
        <v>31</v>
      </c>
      <c r="N49" s="109" t="s">
        <v>736</v>
      </c>
      <c r="O49" s="109" t="s">
        <v>737</v>
      </c>
      <c r="P49" s="109" t="s">
        <v>738</v>
      </c>
      <c r="Q49" s="109" t="s">
        <v>739</v>
      </c>
      <c r="R49" s="109" t="s">
        <v>740</v>
      </c>
      <c r="S49" s="109" t="s">
        <v>741</v>
      </c>
      <c r="T49" s="109" t="s">
        <v>742</v>
      </c>
      <c r="U49" s="109" t="s">
        <v>743</v>
      </c>
      <c r="V49" s="109" t="s">
        <v>744</v>
      </c>
      <c r="W49" s="72"/>
      <c r="X49">
        <f t="shared" ca="1" si="0"/>
        <v>0.66271696202250263</v>
      </c>
    </row>
    <row r="50" spans="1:24" x14ac:dyDescent="0.25">
      <c r="A50" s="105">
        <v>32</v>
      </c>
      <c r="B50" s="105"/>
      <c r="C50" s="29"/>
      <c r="D50" s="363"/>
      <c r="E50" s="363"/>
      <c r="F50" s="363"/>
      <c r="G50" s="29"/>
      <c r="H50" s="29"/>
      <c r="I50" s="29"/>
      <c r="J50" s="29"/>
      <c r="K50" s="29"/>
      <c r="L50" s="29"/>
      <c r="M50" s="105">
        <v>32</v>
      </c>
      <c r="N50" s="109" t="s">
        <v>745</v>
      </c>
      <c r="O50" s="109" t="s">
        <v>746</v>
      </c>
      <c r="P50" s="109" t="s">
        <v>747</v>
      </c>
      <c r="Q50" s="109" t="s">
        <v>748</v>
      </c>
      <c r="R50" s="109" t="s">
        <v>749</v>
      </c>
      <c r="S50" s="109" t="s">
        <v>750</v>
      </c>
      <c r="T50" s="109" t="s">
        <v>751</v>
      </c>
      <c r="U50" s="109" t="s">
        <v>752</v>
      </c>
      <c r="V50" s="109" t="s">
        <v>753</v>
      </c>
      <c r="W50" s="72"/>
      <c r="X50">
        <f t="shared" ca="1" si="0"/>
        <v>3.3135817532807144E-2</v>
      </c>
    </row>
    <row r="51" spans="1:24" x14ac:dyDescent="0.25">
      <c r="A51" s="105">
        <v>33</v>
      </c>
      <c r="B51" s="105"/>
      <c r="C51" s="29"/>
      <c r="D51" s="363"/>
      <c r="E51" s="363"/>
      <c r="F51" s="363"/>
      <c r="G51" s="29"/>
      <c r="H51" s="29"/>
      <c r="I51" s="29"/>
      <c r="J51" s="29"/>
      <c r="K51" s="29"/>
      <c r="L51" s="29"/>
      <c r="M51" s="105">
        <v>33</v>
      </c>
      <c r="N51" s="109" t="s">
        <v>754</v>
      </c>
      <c r="O51" s="109" t="s">
        <v>755</v>
      </c>
      <c r="P51" s="109" t="s">
        <v>756</v>
      </c>
      <c r="Q51" s="109" t="s">
        <v>757</v>
      </c>
      <c r="R51" s="109" t="s">
        <v>758</v>
      </c>
      <c r="S51" s="109" t="s">
        <v>759</v>
      </c>
      <c r="T51" s="109" t="s">
        <v>760</v>
      </c>
      <c r="U51" s="109" t="s">
        <v>761</v>
      </c>
      <c r="V51" s="109" t="s">
        <v>762</v>
      </c>
      <c r="W51" s="72"/>
      <c r="X51">
        <f t="shared" ca="1" si="0"/>
        <v>0.31451397326090536</v>
      </c>
    </row>
    <row r="52" spans="1:24" x14ac:dyDescent="0.25">
      <c r="A52" s="105">
        <v>34</v>
      </c>
      <c r="B52" s="105"/>
      <c r="C52" s="29"/>
      <c r="D52" s="363"/>
      <c r="E52" s="363"/>
      <c r="F52" s="363"/>
      <c r="G52" s="29"/>
      <c r="H52" s="29"/>
      <c r="I52" s="29"/>
      <c r="J52" s="29"/>
      <c r="K52" s="29"/>
      <c r="L52" s="29"/>
      <c r="M52" s="105">
        <v>34</v>
      </c>
      <c r="N52" s="109" t="s">
        <v>763</v>
      </c>
      <c r="O52" s="109" t="s">
        <v>764</v>
      </c>
      <c r="P52" s="109" t="s">
        <v>765</v>
      </c>
      <c r="Q52" s="109" t="s">
        <v>766</v>
      </c>
      <c r="R52" s="109" t="s">
        <v>767</v>
      </c>
      <c r="S52" s="109" t="s">
        <v>768</v>
      </c>
      <c r="T52" s="109" t="s">
        <v>769</v>
      </c>
      <c r="U52" s="109" t="s">
        <v>770</v>
      </c>
      <c r="V52" s="109" t="s">
        <v>771</v>
      </c>
      <c r="W52" s="72"/>
      <c r="X52">
        <f t="shared" ca="1" si="0"/>
        <v>0.25693123571071885</v>
      </c>
    </row>
    <row r="53" spans="1:24" x14ac:dyDescent="0.25">
      <c r="A53" s="105">
        <v>35</v>
      </c>
      <c r="B53" s="105"/>
      <c r="C53" s="29"/>
      <c r="D53" s="363"/>
      <c r="E53" s="363"/>
      <c r="F53" s="363"/>
      <c r="G53" s="29"/>
      <c r="H53" s="29"/>
      <c r="I53" s="29"/>
      <c r="J53" s="29"/>
      <c r="K53" s="29"/>
      <c r="L53" s="29"/>
      <c r="M53" s="105">
        <v>35</v>
      </c>
      <c r="N53" s="109" t="s">
        <v>772</v>
      </c>
      <c r="O53" s="109" t="s">
        <v>773</v>
      </c>
      <c r="P53" s="109" t="s">
        <v>774</v>
      </c>
      <c r="Q53" s="109" t="s">
        <v>775</v>
      </c>
      <c r="R53" s="109" t="s">
        <v>776</v>
      </c>
      <c r="S53" s="109" t="s">
        <v>777</v>
      </c>
      <c r="T53" s="109" t="s">
        <v>778</v>
      </c>
      <c r="U53" s="109" t="s">
        <v>779</v>
      </c>
      <c r="V53" s="109" t="s">
        <v>780</v>
      </c>
      <c r="W53" s="72"/>
      <c r="X53">
        <f t="shared" ca="1" si="0"/>
        <v>0.85237685842603672</v>
      </c>
    </row>
    <row r="54" spans="1:24" x14ac:dyDescent="0.25">
      <c r="A54" s="105">
        <v>36</v>
      </c>
      <c r="B54" s="105"/>
      <c r="C54" s="29"/>
      <c r="D54" s="363"/>
      <c r="E54" s="363"/>
      <c r="F54" s="363"/>
      <c r="G54" s="29"/>
      <c r="H54" s="29"/>
      <c r="I54" s="29"/>
      <c r="J54" s="29"/>
      <c r="K54" s="29"/>
      <c r="L54" s="29"/>
      <c r="M54" s="105">
        <v>36</v>
      </c>
      <c r="N54" s="109" t="s">
        <v>781</v>
      </c>
      <c r="O54" s="109" t="s">
        <v>782</v>
      </c>
      <c r="P54" s="109" t="s">
        <v>783</v>
      </c>
      <c r="Q54" s="109" t="s">
        <v>784</v>
      </c>
      <c r="R54" s="109" t="s">
        <v>785</v>
      </c>
      <c r="S54" s="109" t="s">
        <v>786</v>
      </c>
      <c r="T54" s="109" t="s">
        <v>787</v>
      </c>
      <c r="U54" s="109" t="s">
        <v>788</v>
      </c>
      <c r="V54" s="109" t="s">
        <v>789</v>
      </c>
      <c r="W54" s="72"/>
      <c r="X54">
        <f t="shared" ca="1" si="0"/>
        <v>0.55718361864680166</v>
      </c>
    </row>
    <row r="55" spans="1:24" x14ac:dyDescent="0.25">
      <c r="A55" s="105">
        <v>37</v>
      </c>
      <c r="B55" s="105"/>
      <c r="C55" s="29"/>
      <c r="D55" s="363"/>
      <c r="E55" s="363"/>
      <c r="F55" s="363"/>
      <c r="G55" s="29"/>
      <c r="H55" s="29"/>
      <c r="I55" s="29"/>
      <c r="J55" s="29"/>
      <c r="K55" s="29"/>
      <c r="L55" s="29"/>
      <c r="M55" s="105">
        <v>37</v>
      </c>
      <c r="N55" s="109" t="s">
        <v>790</v>
      </c>
      <c r="O55" s="109" t="s">
        <v>791</v>
      </c>
      <c r="P55" s="109" t="s">
        <v>792</v>
      </c>
      <c r="Q55" s="109" t="s">
        <v>793</v>
      </c>
      <c r="R55" s="109" t="s">
        <v>794</v>
      </c>
      <c r="S55" s="109" t="s">
        <v>795</v>
      </c>
      <c r="T55" s="109" t="s">
        <v>796</v>
      </c>
      <c r="U55" s="109" t="s">
        <v>797</v>
      </c>
      <c r="V55" s="109" t="s">
        <v>798</v>
      </c>
      <c r="W55" s="72"/>
      <c r="X55">
        <f t="shared" ca="1" si="0"/>
        <v>0.77903784193497627</v>
      </c>
    </row>
    <row r="56" spans="1:24" x14ac:dyDescent="0.25">
      <c r="A56" s="105">
        <v>38</v>
      </c>
      <c r="B56" s="105"/>
      <c r="C56" s="29"/>
      <c r="D56" s="363"/>
      <c r="E56" s="363"/>
      <c r="F56" s="363"/>
      <c r="G56" s="29"/>
      <c r="H56" s="29"/>
      <c r="I56" s="29"/>
      <c r="J56" s="29"/>
      <c r="K56" s="29"/>
      <c r="L56" s="29"/>
      <c r="M56" s="105">
        <v>38</v>
      </c>
      <c r="N56" s="109" t="s">
        <v>799</v>
      </c>
      <c r="O56" s="109" t="s">
        <v>800</v>
      </c>
      <c r="P56" s="109" t="s">
        <v>801</v>
      </c>
      <c r="Q56" s="109" t="s">
        <v>802</v>
      </c>
      <c r="R56" s="109" t="s">
        <v>803</v>
      </c>
      <c r="S56" s="109" t="s">
        <v>804</v>
      </c>
      <c r="T56" s="109" t="s">
        <v>805</v>
      </c>
      <c r="U56" s="109" t="s">
        <v>806</v>
      </c>
      <c r="V56" s="109" t="s">
        <v>807</v>
      </c>
      <c r="W56" s="72"/>
      <c r="X56">
        <f t="shared" ca="1" si="0"/>
        <v>0.47750580147815458</v>
      </c>
    </row>
    <row r="57" spans="1:24" x14ac:dyDescent="0.25">
      <c r="A57" s="105">
        <v>39</v>
      </c>
      <c r="B57" s="105"/>
      <c r="C57" s="29"/>
      <c r="D57" s="363"/>
      <c r="E57" s="363"/>
      <c r="F57" s="363"/>
      <c r="G57" s="29"/>
      <c r="H57" s="29"/>
      <c r="I57" s="29"/>
      <c r="J57" s="29"/>
      <c r="K57" s="29"/>
      <c r="L57" s="29"/>
      <c r="M57" s="105">
        <v>39</v>
      </c>
      <c r="N57" s="109" t="s">
        <v>808</v>
      </c>
      <c r="O57" s="109" t="s">
        <v>809</v>
      </c>
      <c r="P57" s="109" t="s">
        <v>810</v>
      </c>
      <c r="Q57" s="109" t="s">
        <v>811</v>
      </c>
      <c r="R57" s="109" t="s">
        <v>812</v>
      </c>
      <c r="S57" s="109" t="s">
        <v>813</v>
      </c>
      <c r="T57" s="109" t="s">
        <v>814</v>
      </c>
      <c r="U57" s="109" t="s">
        <v>815</v>
      </c>
      <c r="V57" s="109" t="s">
        <v>816</v>
      </c>
      <c r="W57" s="72"/>
      <c r="X57">
        <f t="shared" ca="1" si="0"/>
        <v>0.35549244545132619</v>
      </c>
    </row>
    <row r="58" spans="1:24" x14ac:dyDescent="0.25">
      <c r="A58" s="105">
        <v>40</v>
      </c>
      <c r="B58" s="105"/>
      <c r="C58" s="29"/>
      <c r="D58" s="363"/>
      <c r="E58" s="363"/>
      <c r="F58" s="363"/>
      <c r="G58" s="29"/>
      <c r="H58" s="29"/>
      <c r="I58" s="29"/>
      <c r="J58" s="29"/>
      <c r="K58" s="29"/>
      <c r="L58" s="29"/>
      <c r="M58" s="105">
        <v>40</v>
      </c>
      <c r="N58" s="109" t="s">
        <v>817</v>
      </c>
      <c r="O58" s="109" t="s">
        <v>818</v>
      </c>
      <c r="P58" s="109" t="s">
        <v>819</v>
      </c>
      <c r="Q58" s="109" t="s">
        <v>820</v>
      </c>
      <c r="R58" s="109" t="s">
        <v>821</v>
      </c>
      <c r="S58" s="109" t="s">
        <v>822</v>
      </c>
      <c r="T58" s="109" t="s">
        <v>823</v>
      </c>
      <c r="U58" s="109" t="s">
        <v>824</v>
      </c>
      <c r="V58" s="109" t="s">
        <v>825</v>
      </c>
      <c r="W58" s="72"/>
      <c r="X58">
        <f t="shared" ca="1" si="0"/>
        <v>0.66225869374805801</v>
      </c>
    </row>
    <row r="59" spans="1:24" x14ac:dyDescent="0.25">
      <c r="A59" s="29"/>
      <c r="B59" s="29"/>
      <c r="C59" s="29"/>
      <c r="D59" s="29"/>
      <c r="E59" s="29"/>
      <c r="F59" s="29"/>
      <c r="G59" s="364"/>
      <c r="H59" s="29"/>
      <c r="I59" s="365"/>
      <c r="J59" s="365"/>
      <c r="K59" s="366"/>
      <c r="L59" s="365"/>
      <c r="M59" s="367"/>
      <c r="N59" s="368"/>
      <c r="O59" s="368"/>
      <c r="P59" s="369"/>
      <c r="Q59" s="369"/>
      <c r="R59" s="370"/>
      <c r="S59" s="369"/>
      <c r="T59" s="371"/>
      <c r="U59" s="371"/>
      <c r="V59" s="72"/>
      <c r="W59" s="72"/>
    </row>
    <row r="60" spans="1:24" x14ac:dyDescent="0.25">
      <c r="G60" s="372"/>
      <c r="I60" s="373"/>
      <c r="J60" s="373"/>
      <c r="K60" s="374"/>
      <c r="L60" s="373"/>
      <c r="M60" s="375"/>
      <c r="N60" s="376"/>
      <c r="O60" s="376"/>
      <c r="P60" s="377"/>
      <c r="Q60" s="377"/>
      <c r="R60" s="378"/>
      <c r="S60" s="377"/>
      <c r="T60" s="371"/>
      <c r="U60" s="371"/>
      <c r="V60" s="72"/>
      <c r="W60" s="72"/>
    </row>
    <row r="61" spans="1:24" x14ac:dyDescent="0.25">
      <c r="G61" s="372"/>
      <c r="I61" s="373"/>
      <c r="J61" s="373"/>
      <c r="K61" s="374"/>
      <c r="L61" s="373"/>
      <c r="M61" s="375"/>
      <c r="N61" s="376"/>
      <c r="O61" s="376"/>
      <c r="P61" s="377"/>
      <c r="Q61" s="377"/>
      <c r="R61" s="378"/>
      <c r="S61" s="377"/>
      <c r="T61" s="371"/>
      <c r="U61" s="371"/>
      <c r="V61" s="72"/>
      <c r="W61" s="72"/>
    </row>
    <row r="62" spans="1:24" x14ac:dyDescent="0.25">
      <c r="G62" s="372"/>
      <c r="I62" s="373"/>
      <c r="J62" s="373"/>
      <c r="K62" s="374"/>
      <c r="L62" s="373"/>
      <c r="M62" s="375"/>
      <c r="N62" s="376"/>
      <c r="O62" s="376"/>
      <c r="P62" s="377"/>
      <c r="Q62" s="377"/>
      <c r="R62" s="378"/>
      <c r="S62" s="377"/>
      <c r="T62" s="371"/>
      <c r="U62" s="371"/>
      <c r="V62" s="72"/>
      <c r="W62" s="72"/>
    </row>
    <row r="63" spans="1:24" x14ac:dyDescent="0.25">
      <c r="G63" s="2"/>
      <c r="T63" s="72"/>
      <c r="U63" s="72"/>
      <c r="V63" s="72"/>
      <c r="W63" s="72"/>
    </row>
    <row r="64" spans="1:24" x14ac:dyDescent="0.25">
      <c r="G64" s="2"/>
      <c r="T64" s="72"/>
      <c r="U64" s="72"/>
      <c r="V64" s="72"/>
      <c r="W64" s="72"/>
    </row>
    <row r="65" spans="7:23" x14ac:dyDescent="0.25">
      <c r="G65" s="2"/>
      <c r="T65" s="72"/>
      <c r="U65" s="72"/>
      <c r="V65" s="72"/>
      <c r="W65" s="72"/>
    </row>
    <row r="66" spans="7:23" x14ac:dyDescent="0.25">
      <c r="G66" s="2"/>
      <c r="T66" s="72"/>
      <c r="U66" s="72"/>
      <c r="V66" s="72"/>
      <c r="W66" s="72"/>
    </row>
    <row r="67" spans="7:23" x14ac:dyDescent="0.25">
      <c r="T67" s="72"/>
      <c r="U67" s="72"/>
      <c r="V67" s="72"/>
      <c r="W67" s="72"/>
    </row>
    <row r="68" spans="7:23" x14ac:dyDescent="0.25">
      <c r="T68" s="72"/>
      <c r="U68" s="72"/>
      <c r="V68" s="72"/>
      <c r="W68" s="72"/>
    </row>
    <row r="69" spans="7:23" x14ac:dyDescent="0.25">
      <c r="T69" s="72"/>
      <c r="U69" s="72"/>
      <c r="V69" s="72"/>
      <c r="W69" s="72"/>
    </row>
    <row r="70" spans="7:23" x14ac:dyDescent="0.25">
      <c r="T70" s="72"/>
      <c r="U70" s="72"/>
      <c r="V70" s="72"/>
      <c r="W70" s="72"/>
    </row>
    <row r="71" spans="7:23" x14ac:dyDescent="0.25">
      <c r="T71" s="72"/>
      <c r="U71" s="72"/>
      <c r="V71" s="72"/>
      <c r="W71" s="72"/>
    </row>
    <row r="72" spans="7:23" x14ac:dyDescent="0.25">
      <c r="T72" s="72"/>
      <c r="U72" s="72"/>
      <c r="V72" s="72"/>
      <c r="W72" s="72"/>
    </row>
    <row r="73" spans="7:23" x14ac:dyDescent="0.25">
      <c r="T73" s="72"/>
      <c r="U73" s="72"/>
      <c r="V73" s="72"/>
      <c r="W73" s="72"/>
    </row>
    <row r="74" spans="7:23" x14ac:dyDescent="0.25">
      <c r="T74" s="72"/>
      <c r="U74" s="72"/>
      <c r="V74" s="72"/>
      <c r="W74" s="72"/>
    </row>
    <row r="75" spans="7:23" x14ac:dyDescent="0.25">
      <c r="T75" s="72"/>
      <c r="U75" s="72"/>
      <c r="V75" s="72"/>
      <c r="W75" s="72"/>
    </row>
    <row r="76" spans="7:23" x14ac:dyDescent="0.25">
      <c r="T76" s="72"/>
      <c r="U76" s="72"/>
      <c r="V76" s="72"/>
      <c r="W76" s="72"/>
    </row>
    <row r="77" spans="7:23" x14ac:dyDescent="0.25">
      <c r="T77" s="72"/>
      <c r="U77" s="72"/>
      <c r="V77" s="72"/>
      <c r="W77" s="72"/>
    </row>
    <row r="78" spans="7:23" x14ac:dyDescent="0.25">
      <c r="T78" s="72"/>
      <c r="U78" s="72"/>
      <c r="V78" s="72"/>
      <c r="W78" s="72"/>
    </row>
    <row r="79" spans="7:23" x14ac:dyDescent="0.25">
      <c r="T79" s="72"/>
      <c r="U79" s="72"/>
      <c r="V79" s="72"/>
      <c r="W79" s="72"/>
    </row>
    <row r="80" spans="7:23" x14ac:dyDescent="0.25">
      <c r="T80" s="72"/>
      <c r="U80" s="72"/>
      <c r="V80" s="72"/>
      <c r="W80" s="72"/>
    </row>
    <row r="81" spans="20:23" x14ac:dyDescent="0.25">
      <c r="T81" s="72"/>
      <c r="U81" s="72"/>
      <c r="V81" s="72"/>
      <c r="W81" s="72"/>
    </row>
    <row r="82" spans="20:23" x14ac:dyDescent="0.25">
      <c r="T82" s="72"/>
      <c r="U82" s="72"/>
      <c r="V82" s="72"/>
      <c r="W82" s="72"/>
    </row>
    <row r="83" spans="20:23" x14ac:dyDescent="0.25">
      <c r="T83" s="72"/>
      <c r="U83" s="72"/>
      <c r="V83" s="72"/>
      <c r="W83" s="72"/>
    </row>
    <row r="84" spans="20:23" x14ac:dyDescent="0.25">
      <c r="T84" s="72"/>
      <c r="U84" s="72"/>
      <c r="V84" s="72"/>
      <c r="W84" s="72"/>
    </row>
    <row r="85" spans="20:23" x14ac:dyDescent="0.25">
      <c r="T85" s="72"/>
      <c r="U85" s="72"/>
      <c r="V85" s="72"/>
      <c r="W85" s="72"/>
    </row>
    <row r="86" spans="20:23" x14ac:dyDescent="0.25">
      <c r="T86" s="72"/>
      <c r="U86" s="72"/>
      <c r="V86" s="72"/>
      <c r="W86" s="72"/>
    </row>
    <row r="87" spans="20:23" x14ac:dyDescent="0.25">
      <c r="T87" s="72"/>
      <c r="U87" s="72"/>
      <c r="V87" s="72"/>
      <c r="W87" s="72"/>
    </row>
  </sheetData>
  <sheetProtection selectLockedCells="1" selectUnlockedCells="1"/>
  <pageMargins left="0.39374999999999999" right="0.2361111111111111" top="0.39374999999999999" bottom="0.78749999999999998" header="0.51180555555555551" footer="0.31527777777777777"/>
  <pageSetup paperSize="9" scale="95" firstPageNumber="0" orientation="portrait" horizontalDpi="300" verticalDpi="300"/>
  <headerFooter alignWithMargins="0">
    <oddFooter>&amp;L&amp;"Times New Roman,Обычный"&amp;7Mogul 5 MW Yahei , Krasnoe Ozero&amp;R&amp;"Times New Roman,Обычный"&amp;7Print Date:  &amp;D, Time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2"/>
  <dimension ref="A1:CM290"/>
  <sheetViews>
    <sheetView topLeftCell="A69" zoomScaleNormal="100" workbookViewId="0">
      <selection activeCell="Z77" sqref="Z77"/>
    </sheetView>
  </sheetViews>
  <sheetFormatPr defaultColWidth="12" defaultRowHeight="13.2" x14ac:dyDescent="0.25"/>
  <cols>
    <col min="1" max="1" width="2.5546875" style="2" customWidth="1"/>
    <col min="2" max="2" width="3.109375" style="2" customWidth="1"/>
    <col min="3" max="3" width="7" style="2" customWidth="1"/>
    <col min="4" max="4" width="15.88671875" style="1" customWidth="1"/>
    <col min="5" max="5" width="3.6640625" style="1" customWidth="1"/>
    <col min="6" max="6" width="6.6640625" style="1" customWidth="1"/>
    <col min="7" max="7" width="5" style="1" customWidth="1"/>
    <col min="8" max="10" width="12" style="1" customWidth="1"/>
    <col min="11" max="12" width="3.33203125" style="1" customWidth="1"/>
    <col min="13" max="13" width="3.109375" style="1" customWidth="1"/>
    <col min="14" max="14" width="5.88671875" style="1" customWidth="1"/>
    <col min="15" max="15" width="4.6640625" style="121" customWidth="1"/>
    <col min="16" max="16" width="3.6640625" style="54" customWidth="1"/>
    <col min="17" max="17" width="2.88671875" style="1" customWidth="1"/>
    <col min="18" max="18" width="4" style="11" customWidth="1"/>
    <col min="19" max="19" width="2.88671875" style="11" customWidth="1"/>
    <col min="20" max="20" width="3.88671875" style="11" customWidth="1"/>
    <col min="21" max="21" width="6" style="11" customWidth="1"/>
    <col min="22" max="22" width="4.109375" style="1" customWidth="1"/>
    <col min="23" max="23" width="3.88671875" style="1" customWidth="1"/>
    <col min="24" max="24" width="4.33203125" style="1" customWidth="1"/>
    <col min="25" max="25" width="2.109375" style="1" customWidth="1"/>
    <col min="26" max="26" width="2.5546875" style="2" customWidth="1"/>
    <col min="27" max="28" width="0" style="2" hidden="1" customWidth="1"/>
    <col min="29" max="29" width="2.6640625" customWidth="1"/>
    <col min="30" max="30" width="2.6640625" style="51" hidden="1" customWidth="1"/>
    <col min="31" max="31" width="3.5546875" style="51" hidden="1" customWidth="1"/>
    <col min="32" max="32" width="8" style="51" hidden="1" customWidth="1"/>
    <col min="33" max="33" width="18.33203125" style="51" hidden="1" customWidth="1"/>
    <col min="34" max="34" width="3" style="51" hidden="1" customWidth="1"/>
    <col min="35" max="35" width="3.33203125" style="51" hidden="1" customWidth="1"/>
    <col min="36" max="38" width="0" style="51" hidden="1" customWidth="1"/>
    <col min="39" max="39" width="3.33203125" style="51" hidden="1" customWidth="1"/>
    <col min="40" max="40" width="3" style="51" hidden="1" customWidth="1"/>
    <col min="41" max="41" width="3.33203125" style="51" hidden="1" customWidth="1"/>
    <col min="42" max="42" width="3.44140625" style="51" hidden="1" customWidth="1"/>
    <col min="43" max="43" width="4.88671875" style="51" hidden="1" customWidth="1"/>
    <col min="44" max="44" width="3.5546875" style="51" hidden="1" customWidth="1"/>
    <col min="45" max="45" width="3" style="51" hidden="1" customWidth="1"/>
    <col min="46" max="46" width="4.33203125" style="51" hidden="1" customWidth="1"/>
    <col min="47" max="47" width="3" style="51" hidden="1" customWidth="1"/>
    <col min="48" max="49" width="3.6640625" style="51" hidden="1" customWidth="1"/>
    <col min="50" max="50" width="5.109375" style="51" hidden="1" customWidth="1"/>
    <col min="51" max="51" width="4.88671875" style="51" hidden="1" customWidth="1"/>
    <col min="52" max="52" width="4.6640625" style="51" hidden="1" customWidth="1"/>
    <col min="53" max="53" width="2.88671875" style="51" hidden="1" customWidth="1"/>
    <col min="54" max="56" width="0" style="51" hidden="1" customWidth="1"/>
    <col min="57" max="57" width="3.5546875" style="51" hidden="1" customWidth="1"/>
    <col min="58" max="58" width="2.6640625" style="379" customWidth="1"/>
    <col min="59" max="59" width="3.33203125" style="1" customWidth="1"/>
    <col min="60" max="60" width="19" style="1" customWidth="1"/>
    <col min="61" max="61" width="2.6640625" style="1" customWidth="1"/>
    <col min="62" max="62" width="3.5546875" style="1" customWidth="1"/>
    <col min="63" max="66" width="0" style="1" hidden="1" customWidth="1"/>
    <col min="67" max="67" width="5.44140625" style="11" customWidth="1"/>
    <col min="68" max="68" width="7.33203125" style="11" customWidth="1"/>
    <col min="69" max="69" width="4.5546875" style="53" customWidth="1"/>
    <col min="70" max="70" width="4.33203125" style="53" customWidth="1"/>
    <col min="71" max="71" width="4.109375" style="53" customWidth="1"/>
    <col min="72" max="72" width="4.33203125" style="53" customWidth="1"/>
    <col min="73" max="73" width="6.109375" style="2" customWidth="1"/>
    <col min="74" max="74" width="6.33203125" style="2" customWidth="1"/>
    <col min="75" max="76" width="4.33203125" style="54" customWidth="1"/>
    <col min="77" max="77" width="4.109375" style="53" customWidth="1"/>
    <col min="78" max="78" width="4.33203125" style="53" customWidth="1"/>
    <col min="79" max="79" width="4.44140625" style="53" customWidth="1"/>
    <col min="80" max="80" width="4" style="53" customWidth="1"/>
    <col min="81" max="81" width="5" style="29" customWidth="1"/>
    <col min="82" max="83" width="5.109375" style="29" customWidth="1"/>
    <col min="84" max="84" width="5" style="29" customWidth="1"/>
    <col min="85" max="86" width="5.109375" style="29" customWidth="1"/>
    <col min="87" max="87" width="5.44140625" style="2" customWidth="1"/>
    <col min="88" max="88" width="7.44140625" style="2" customWidth="1"/>
    <col min="89" max="89" width="2.44140625" style="2" customWidth="1"/>
    <col min="90" max="90" width="0" style="2" hidden="1" customWidth="1"/>
    <col min="91" max="91" width="4.109375" style="55" customWidth="1"/>
    <col min="92" max="16384" width="12" style="1"/>
  </cols>
  <sheetData>
    <row r="1" spans="1:91" ht="3.75" customHeight="1" x14ac:dyDescent="0.25">
      <c r="BF1" s="380"/>
      <c r="BG1" s="20" t="s">
        <v>306</v>
      </c>
    </row>
    <row r="2" spans="1:91" ht="5.25" customHeight="1" x14ac:dyDescent="0.3">
      <c r="BF2" s="380"/>
      <c r="BG2" s="20" t="s">
        <v>394</v>
      </c>
      <c r="BS2" s="60" t="s">
        <v>395</v>
      </c>
      <c r="BT2" s="60"/>
    </row>
    <row r="3" spans="1:91" ht="1.5" customHeight="1" thickBot="1" x14ac:dyDescent="0.3">
      <c r="A3" s="56"/>
      <c r="B3" s="56"/>
      <c r="C3" s="56"/>
      <c r="D3" s="18"/>
      <c r="E3" s="18"/>
      <c r="F3" s="18"/>
      <c r="G3" s="18"/>
      <c r="H3" s="18"/>
      <c r="I3" s="18"/>
      <c r="J3" s="18"/>
      <c r="K3" s="18"/>
      <c r="L3" s="18"/>
      <c r="M3" s="18"/>
      <c r="N3" s="18"/>
      <c r="O3" s="129"/>
      <c r="P3" s="130"/>
      <c r="Q3" s="18"/>
      <c r="R3" s="131"/>
      <c r="S3" s="131"/>
      <c r="T3" s="131"/>
      <c r="U3" s="131"/>
      <c r="V3" s="18"/>
      <c r="W3" s="18"/>
      <c r="X3" s="18"/>
      <c r="Y3" s="18"/>
      <c r="Z3" s="56"/>
      <c r="AA3" s="56"/>
      <c r="AB3" s="56"/>
      <c r="AC3" s="132"/>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380"/>
    </row>
    <row r="4" spans="1:91" ht="57.75" customHeight="1" thickBot="1" x14ac:dyDescent="0.35">
      <c r="I4" s="628"/>
      <c r="M4" s="381"/>
      <c r="N4" s="628" t="str">
        <f>Сор_Р!F3</f>
        <v>ЧЕМПИОНАТ САНКТ-ПЕТЕРБУРГА</v>
      </c>
      <c r="R4" s="1"/>
      <c r="S4" s="1"/>
      <c r="T4" s="1"/>
      <c r="U4" s="1"/>
      <c r="AO4" s="22" t="str">
        <f>Сор_Анг!F3</f>
        <v>FIS  FREESTYLE  EUROPA  CUP</v>
      </c>
      <c r="BF4" s="380"/>
      <c r="BH4" s="135" t="s">
        <v>311</v>
      </c>
      <c r="BS4" s="60"/>
      <c r="BT4" s="60"/>
      <c r="BV4" s="60"/>
    </row>
    <row r="5" spans="1:91" ht="28.5" customHeight="1" x14ac:dyDescent="0.25">
      <c r="C5" s="64"/>
      <c r="I5" s="59" t="str">
        <f>Сор_Р!F4</f>
        <v>ГЛК "Красное Озеро", дер. Васильево, Приозерский р-н, Ленингадская обл., 01 апреля 2022г., 12:00</v>
      </c>
      <c r="R5" s="1"/>
      <c r="S5" s="1"/>
      <c r="T5" s="1"/>
      <c r="U5" s="1"/>
      <c r="X5" s="21"/>
      <c r="Z5" s="136"/>
      <c r="AA5" s="136"/>
      <c r="AB5" s="136"/>
      <c r="AO5" s="59" t="str">
        <f>Сор_Анг!F4</f>
        <v>Krasnoe Ozero, Leningrad region, RUS, Date, Time</v>
      </c>
      <c r="AW5" s="62" t="s">
        <v>241</v>
      </c>
      <c r="AY5" s="382" t="str">
        <f>Сор_Анг!F6</f>
        <v>Codex Number ledi</v>
      </c>
      <c r="BF5" s="383"/>
      <c r="BG5" s="384"/>
      <c r="BH5" s="385"/>
      <c r="BI5" s="385"/>
      <c r="BJ5" s="385"/>
      <c r="BK5" s="385"/>
      <c r="BL5" s="384"/>
      <c r="BM5" s="384"/>
      <c r="BN5" s="384"/>
      <c r="BO5" s="386"/>
      <c r="BP5" s="386"/>
      <c r="BQ5" s="387"/>
      <c r="BR5" s="387"/>
      <c r="BS5" s="387"/>
      <c r="BT5" s="387"/>
      <c r="BU5" s="388"/>
      <c r="BV5" s="388"/>
      <c r="BW5" s="389"/>
      <c r="BX5" s="389"/>
      <c r="BY5" s="387"/>
      <c r="BZ5" s="387"/>
      <c r="CA5" s="387"/>
      <c r="CB5" s="387"/>
      <c r="CC5" s="384"/>
      <c r="CD5" s="384"/>
      <c r="CE5" s="384"/>
      <c r="CF5" s="384"/>
      <c r="CG5" s="384"/>
      <c r="CH5" s="384"/>
      <c r="CI5" s="388"/>
      <c r="CJ5" s="390"/>
      <c r="CK5" s="391">
        <f>TIE!Q46</f>
        <v>3</v>
      </c>
    </row>
    <row r="6" spans="1:91" ht="18.75" customHeight="1" thickBot="1" x14ac:dyDescent="0.3">
      <c r="A6" s="151"/>
      <c r="B6" s="56"/>
      <c r="C6" s="151"/>
      <c r="D6" s="151"/>
      <c r="E6" s="18"/>
      <c r="F6" s="18"/>
      <c r="G6" s="18"/>
      <c r="H6" s="18"/>
      <c r="I6" s="68" t="s">
        <v>1075</v>
      </c>
      <c r="J6" s="18"/>
      <c r="K6" s="18"/>
      <c r="L6" s="18"/>
      <c r="M6" s="18"/>
      <c r="N6" s="603"/>
      <c r="O6" s="129"/>
      <c r="P6" s="130"/>
      <c r="Q6" s="18"/>
      <c r="R6" s="18"/>
      <c r="S6" s="18"/>
      <c r="T6" s="392"/>
      <c r="U6" s="392"/>
      <c r="V6" s="18"/>
      <c r="W6" s="18"/>
      <c r="X6" s="18"/>
      <c r="Y6" s="393"/>
      <c r="Z6" s="394"/>
      <c r="AA6" s="394"/>
      <c r="AB6" s="394"/>
      <c r="AC6" s="132"/>
      <c r="AD6" s="133"/>
      <c r="AE6" s="133"/>
      <c r="AF6" s="133"/>
      <c r="AG6" s="133"/>
      <c r="AH6" s="133"/>
      <c r="AI6" s="133"/>
      <c r="AJ6" s="133"/>
      <c r="AK6" s="133"/>
      <c r="AL6" s="133"/>
      <c r="AM6" s="133"/>
      <c r="AN6" s="133"/>
      <c r="AO6" s="68" t="s">
        <v>396</v>
      </c>
      <c r="AP6" s="133"/>
      <c r="AQ6" s="133"/>
      <c r="AR6" s="133"/>
      <c r="AS6" s="133"/>
      <c r="AT6" s="133"/>
      <c r="AU6" s="133"/>
      <c r="AV6" s="133"/>
      <c r="AW6" s="133"/>
      <c r="AX6" s="133"/>
      <c r="AY6" s="133"/>
      <c r="AZ6" s="133"/>
      <c r="BA6" s="133"/>
      <c r="BB6" s="133"/>
      <c r="BC6" s="133"/>
      <c r="BD6" s="133"/>
      <c r="BE6" s="133"/>
      <c r="BF6" s="395"/>
      <c r="BG6" s="10"/>
      <c r="BH6" s="175"/>
      <c r="BI6" s="175"/>
      <c r="BJ6" s="175"/>
      <c r="BK6" s="175"/>
      <c r="BL6" s="10"/>
      <c r="BM6" s="10"/>
      <c r="BN6" s="10"/>
      <c r="BO6" s="176"/>
      <c r="BP6" s="176"/>
      <c r="BQ6" s="177"/>
      <c r="BR6" s="177"/>
      <c r="BS6" s="177"/>
      <c r="BT6" s="177"/>
      <c r="BU6" s="166"/>
      <c r="BV6" s="166"/>
      <c r="BW6" s="178"/>
      <c r="BX6" s="178"/>
      <c r="BY6" s="177"/>
      <c r="BZ6" s="177"/>
      <c r="CA6" s="177"/>
      <c r="CB6" s="177"/>
      <c r="CC6" s="10"/>
      <c r="CD6" s="10"/>
      <c r="CE6" s="10"/>
      <c r="CF6" s="10"/>
      <c r="CG6" s="10"/>
      <c r="CH6" s="10"/>
      <c r="CI6" s="166"/>
      <c r="CJ6" s="396"/>
      <c r="CK6" s="397"/>
    </row>
    <row r="7" spans="1:91" ht="5.25" customHeight="1" x14ac:dyDescent="0.25">
      <c r="A7" s="71"/>
      <c r="C7" s="64"/>
      <c r="D7" s="72"/>
      <c r="E7" s="72"/>
      <c r="F7" s="72"/>
      <c r="G7" s="72"/>
      <c r="N7" s="65"/>
      <c r="R7" s="1"/>
      <c r="S7" s="1"/>
      <c r="T7" s="23"/>
      <c r="U7" s="23"/>
      <c r="Y7" s="398"/>
      <c r="Z7" s="152"/>
      <c r="AA7" s="152"/>
      <c r="AB7" s="152"/>
      <c r="AD7" s="71" t="s">
        <v>147</v>
      </c>
      <c r="AG7" s="72" t="str">
        <f>Сор_Анг!D12</f>
        <v>KRAMPFL Reinhard</v>
      </c>
      <c r="AH7" s="72" t="str">
        <f>Сор_Анг!E12</f>
        <v>FIS</v>
      </c>
      <c r="AO7" s="65"/>
      <c r="BF7" s="395"/>
      <c r="BG7" s="10"/>
      <c r="BH7" s="175"/>
      <c r="BI7" s="175"/>
      <c r="BJ7" s="175"/>
      <c r="BK7" s="175"/>
      <c r="BL7" s="10"/>
      <c r="BM7" s="10"/>
      <c r="BN7" s="10"/>
      <c r="BO7" s="176"/>
      <c r="BP7" s="176"/>
      <c r="BQ7" s="177"/>
      <c r="BR7" s="177"/>
      <c r="BS7" s="177"/>
      <c r="BT7" s="177"/>
      <c r="BU7" s="166"/>
      <c r="BV7" s="166"/>
      <c r="BW7" s="178"/>
      <c r="BX7" s="178"/>
      <c r="BY7" s="177"/>
      <c r="BZ7" s="177"/>
      <c r="CA7" s="177"/>
      <c r="CB7" s="177"/>
      <c r="CC7" s="10"/>
      <c r="CD7" s="10"/>
      <c r="CE7" s="10"/>
      <c r="CF7" s="10"/>
      <c r="CG7" s="10"/>
      <c r="CH7" s="10"/>
      <c r="CI7" s="166"/>
      <c r="CJ7" s="396"/>
      <c r="CK7" s="397">
        <f>TIE!Q47</f>
        <v>3</v>
      </c>
    </row>
    <row r="8" spans="1:91" s="72" customFormat="1" x14ac:dyDescent="0.25">
      <c r="A8" s="72" t="s">
        <v>251</v>
      </c>
      <c r="D8" s="72" t="str">
        <f>Сор_Р!D13</f>
        <v>ГЕРАСИМОВ Александр</v>
      </c>
      <c r="G8" s="72" t="str">
        <f>Сор_Р!E13</f>
        <v>СС1К</v>
      </c>
      <c r="J8" s="74"/>
      <c r="M8" s="84"/>
      <c r="N8" s="74" t="s">
        <v>153</v>
      </c>
      <c r="O8" s="86" t="str">
        <f>Сор_Р!H13</f>
        <v>Могул</v>
      </c>
      <c r="P8" s="1"/>
      <c r="Z8" s="164"/>
      <c r="AA8" s="164"/>
      <c r="AB8" s="164"/>
      <c r="AD8" s="72" t="s">
        <v>248</v>
      </c>
      <c r="AG8" s="72" t="str">
        <f>Сор_Анг!D13</f>
        <v>familiya дел</v>
      </c>
      <c r="AH8" s="72" t="str">
        <f>Сор_Анг!E13</f>
        <v>RUS1</v>
      </c>
      <c r="AI8" s="51"/>
      <c r="AJ8" s="51"/>
      <c r="AK8" s="51"/>
      <c r="AL8" s="51"/>
      <c r="AM8" s="51"/>
      <c r="AN8" s="51"/>
      <c r="AO8" s="51"/>
      <c r="AP8" s="51"/>
      <c r="AQ8" s="76" t="s">
        <v>249</v>
      </c>
      <c r="AR8" s="77" t="str">
        <f>Сор_Анг!H13</f>
        <v>Mogul</v>
      </c>
      <c r="AW8" s="164"/>
      <c r="AZ8" s="51"/>
      <c r="BA8" s="51"/>
      <c r="BB8" s="51"/>
      <c r="BC8" s="51"/>
      <c r="BD8" s="51"/>
      <c r="BE8" s="51"/>
      <c r="BF8" s="395"/>
      <c r="BG8" s="10"/>
      <c r="BH8" s="175"/>
      <c r="BI8" s="175"/>
      <c r="BJ8" s="175"/>
      <c r="BK8" s="175"/>
      <c r="BL8" s="10"/>
      <c r="BM8" s="10"/>
      <c r="BN8" s="10"/>
      <c r="BO8" s="176"/>
      <c r="BP8" s="176"/>
      <c r="BQ8" s="177"/>
      <c r="BR8" s="177"/>
      <c r="BS8" s="177"/>
      <c r="BT8" s="177"/>
      <c r="BU8" s="166"/>
      <c r="BV8" s="166"/>
      <c r="BW8" s="178"/>
      <c r="BX8" s="178"/>
      <c r="BY8" s="177"/>
      <c r="BZ8" s="177"/>
      <c r="CA8" s="177"/>
      <c r="CB8" s="177"/>
      <c r="CC8" s="10"/>
      <c r="CD8" s="10"/>
      <c r="CE8" s="10"/>
      <c r="CF8" s="10"/>
      <c r="CG8" s="10"/>
      <c r="CH8" s="10"/>
      <c r="CI8" s="166"/>
      <c r="CJ8" s="396"/>
      <c r="CK8" s="397"/>
      <c r="CL8" s="77"/>
      <c r="CM8" s="167"/>
    </row>
    <row r="9" spans="1:91" s="72" customFormat="1" ht="10.8" thickBot="1" x14ac:dyDescent="0.25">
      <c r="A9" s="72" t="s">
        <v>255</v>
      </c>
      <c r="D9" s="72" t="str">
        <f>Сор_Р!D14</f>
        <v>ГИТИНА Елена</v>
      </c>
      <c r="G9" s="72" t="str">
        <f>Сор_Р!E14</f>
        <v>ССВК</v>
      </c>
      <c r="J9" s="74"/>
      <c r="K9" s="78"/>
      <c r="M9" s="84"/>
      <c r="N9" s="74" t="s">
        <v>159</v>
      </c>
      <c r="O9" s="86">
        <f>Сор_Р!H14</f>
        <v>180</v>
      </c>
      <c r="Q9" s="84" t="s">
        <v>160</v>
      </c>
      <c r="AA9" s="164"/>
      <c r="AB9" s="164"/>
      <c r="AD9" s="79" t="s">
        <v>253</v>
      </c>
      <c r="AG9" s="72" t="str">
        <f>Сор_Анг!D14</f>
        <v>familiyaгл суд</v>
      </c>
      <c r="AH9" s="72" t="str">
        <f>Сор_Анг!E14</f>
        <v>RUS2</v>
      </c>
      <c r="AI9" s="51"/>
      <c r="AJ9" s="51"/>
      <c r="AK9" s="51"/>
      <c r="AL9" s="51"/>
      <c r="AM9" s="51"/>
      <c r="AN9" s="51"/>
      <c r="AO9" s="51"/>
      <c r="AP9" s="51"/>
      <c r="AQ9" s="76" t="s">
        <v>254</v>
      </c>
      <c r="AR9" s="77">
        <f>Сор_Анг!H14</f>
        <v>200</v>
      </c>
      <c r="AS9" s="399" t="s">
        <v>160</v>
      </c>
      <c r="AX9" s="74" t="s">
        <v>392</v>
      </c>
      <c r="AY9" s="78">
        <f>Сор_Анг!H21</f>
        <v>22.72</v>
      </c>
      <c r="AZ9" s="51"/>
      <c r="BA9" s="51"/>
      <c r="BB9" s="51"/>
      <c r="BC9" s="51"/>
      <c r="BD9" s="51"/>
      <c r="BE9" s="51"/>
      <c r="BF9" s="400"/>
      <c r="BG9" s="401"/>
      <c r="BH9" s="402"/>
      <c r="BI9" s="402"/>
      <c r="BJ9" s="402"/>
      <c r="BK9" s="402"/>
      <c r="BL9" s="401"/>
      <c r="BM9" s="401"/>
      <c r="BN9" s="401"/>
      <c r="BO9" s="403"/>
      <c r="BP9" s="403"/>
      <c r="BQ9" s="404"/>
      <c r="BR9" s="404"/>
      <c r="BS9" s="404"/>
      <c r="BT9" s="404"/>
      <c r="BU9" s="405"/>
      <c r="BV9" s="405"/>
      <c r="BW9" s="406"/>
      <c r="BX9" s="406"/>
      <c r="BY9" s="404"/>
      <c r="BZ9" s="404"/>
      <c r="CA9" s="404"/>
      <c r="CB9" s="404"/>
      <c r="CC9" s="401"/>
      <c r="CD9" s="401"/>
      <c r="CE9" s="401"/>
      <c r="CF9" s="401"/>
      <c r="CG9" s="401"/>
      <c r="CH9" s="401"/>
      <c r="CI9" s="405"/>
      <c r="CJ9" s="407"/>
      <c r="CK9" s="408">
        <f>TIE!Q48</f>
        <v>3</v>
      </c>
      <c r="CL9" s="77"/>
      <c r="CM9" s="167"/>
    </row>
    <row r="10" spans="1:91" s="72" customFormat="1" ht="10.199999999999999" x14ac:dyDescent="0.2">
      <c r="A10" s="72" t="s">
        <v>397</v>
      </c>
      <c r="D10" s="72" t="str">
        <f>Сор_Р!D15</f>
        <v>КРЮКОВА Валентина</v>
      </c>
      <c r="G10" s="72" t="str">
        <f>Сор_Р!E15</f>
        <v>ССВК</v>
      </c>
      <c r="J10" s="74"/>
      <c r="K10" s="86"/>
      <c r="M10" s="84"/>
      <c r="N10" s="74" t="s">
        <v>167</v>
      </c>
      <c r="O10" s="86">
        <f>Сор_Р!H15</f>
        <v>20</v>
      </c>
      <c r="Q10" s="84" t="s">
        <v>160</v>
      </c>
      <c r="T10" s="74"/>
      <c r="U10" s="86" t="s">
        <v>398</v>
      </c>
      <c r="AA10" s="164"/>
      <c r="AB10" s="164"/>
      <c r="AD10" s="79" t="s">
        <v>256</v>
      </c>
      <c r="AG10" s="72" t="str">
        <f>Сор_Анг!D15</f>
        <v>familiya секр</v>
      </c>
      <c r="AH10" s="72" t="str">
        <f>Сор_Анг!E15</f>
        <v>RUS3</v>
      </c>
      <c r="AI10" s="51"/>
      <c r="AJ10" s="51"/>
      <c r="AK10" s="51"/>
      <c r="AL10" s="51"/>
      <c r="AM10" s="51"/>
      <c r="AN10" s="51"/>
      <c r="AO10" s="51"/>
      <c r="AP10" s="51"/>
      <c r="AQ10" s="74" t="s">
        <v>257</v>
      </c>
      <c r="AR10" s="77" t="str">
        <f>Сор_Анг!H15</f>
        <v>w1</v>
      </c>
      <c r="AS10" s="399" t="s">
        <v>160</v>
      </c>
      <c r="AZ10" s="51"/>
      <c r="BA10" s="51"/>
      <c r="BB10" s="51"/>
      <c r="BC10" s="51"/>
      <c r="BD10" s="51"/>
      <c r="BE10" s="51"/>
      <c r="BF10" s="409"/>
      <c r="BH10" s="84"/>
      <c r="BI10" s="84"/>
      <c r="BJ10" s="84"/>
      <c r="BK10" s="84"/>
      <c r="BO10" s="162"/>
      <c r="BP10" s="162"/>
      <c r="BQ10" s="169"/>
      <c r="BR10" s="169"/>
      <c r="BS10" s="169"/>
      <c r="BT10" s="169"/>
      <c r="BU10" s="77"/>
      <c r="BV10" s="77"/>
      <c r="BW10" s="161"/>
      <c r="BX10" s="161"/>
      <c r="BY10" s="169"/>
      <c r="BZ10" s="169"/>
      <c r="CA10" s="169"/>
      <c r="CB10" s="169"/>
      <c r="CI10" s="77"/>
      <c r="CJ10" s="77"/>
      <c r="CK10" s="410"/>
      <c r="CL10" s="77"/>
      <c r="CM10" s="167"/>
    </row>
    <row r="11" spans="1:91" s="72" customFormat="1" x14ac:dyDescent="0.25">
      <c r="A11" s="72" t="s">
        <v>261</v>
      </c>
      <c r="D11" s="72" t="str">
        <f>Сор_Р!D16</f>
        <v>РАГИМОВ Тимур</v>
      </c>
      <c r="G11" s="72" t="str">
        <f>Сор_Р!E16</f>
        <v>СС2К</v>
      </c>
      <c r="L11" s="92"/>
      <c r="M11" s="84"/>
      <c r="N11" s="74" t="s">
        <v>262</v>
      </c>
      <c r="O11" s="86">
        <f>Сор_Р!H16</f>
        <v>22</v>
      </c>
      <c r="Q11" s="85" t="s">
        <v>263</v>
      </c>
      <c r="U11" s="78">
        <f>Сор_Р!H21</f>
        <v>20.45</v>
      </c>
      <c r="Z11" s="164"/>
      <c r="AA11" s="164"/>
      <c r="AB11" s="164"/>
      <c r="AD11" s="79" t="s">
        <v>259</v>
      </c>
      <c r="AG11" s="72" t="str">
        <f>Сор_Анг!D16</f>
        <v>familiya склон</v>
      </c>
      <c r="AH11" s="72" t="str">
        <f>Сор_Анг!E16</f>
        <v>RUS4</v>
      </c>
      <c r="AI11" s="51"/>
      <c r="AJ11" s="51"/>
      <c r="AK11" s="51"/>
      <c r="AL11" s="51"/>
      <c r="AM11" s="51"/>
      <c r="AN11" s="51"/>
      <c r="AO11" s="51"/>
      <c r="AP11" s="51"/>
      <c r="AQ11" s="74" t="s">
        <v>260</v>
      </c>
      <c r="AR11" s="77" t="str">
        <f>Сор_Анг!H16</f>
        <v>g1</v>
      </c>
      <c r="AS11" s="34" t="s">
        <v>176</v>
      </c>
      <c r="AW11" s="164"/>
      <c r="AZ11" s="51"/>
      <c r="BA11" s="51"/>
      <c r="BB11" s="51"/>
      <c r="BC11" s="51"/>
      <c r="BD11" s="51"/>
      <c r="BE11" s="51"/>
      <c r="BF11" s="409"/>
      <c r="BO11" s="162"/>
      <c r="BP11" s="162"/>
      <c r="BQ11" s="169"/>
      <c r="BR11" s="169"/>
      <c r="BS11" s="169"/>
      <c r="BT11" s="169"/>
      <c r="BU11" s="77"/>
      <c r="BV11" s="77"/>
      <c r="BW11" s="161"/>
      <c r="BX11" s="161"/>
      <c r="BY11" s="169"/>
      <c r="BZ11" s="169"/>
      <c r="CA11" s="169"/>
      <c r="CB11" s="169"/>
      <c r="CI11" s="77"/>
      <c r="CJ11" s="77"/>
      <c r="CK11" s="77"/>
      <c r="CL11" s="77"/>
      <c r="CM11" s="167"/>
    </row>
    <row r="12" spans="1:91" s="72" customFormat="1" ht="10.8" thickBot="1" x14ac:dyDescent="0.25">
      <c r="A12" s="72" t="s">
        <v>318</v>
      </c>
      <c r="D12" s="72" t="str">
        <f>Сор_Р!D18</f>
        <v>ЯХЕЕВ Анатолий</v>
      </c>
      <c r="G12" s="72" t="str">
        <f>Сор_Р!E18</f>
        <v>ССВК</v>
      </c>
      <c r="J12" s="74"/>
      <c r="N12" s="171"/>
      <c r="AA12" s="164"/>
      <c r="AB12" s="164"/>
      <c r="AD12" s="79" t="s">
        <v>264</v>
      </c>
      <c r="AG12" s="72" t="str">
        <f>Сор_Анг!D18</f>
        <v>familiya ст суд</v>
      </c>
      <c r="AH12" s="72" t="str">
        <f>Сор_Анг!E18</f>
        <v>RUS5</v>
      </c>
      <c r="AI12" s="51"/>
      <c r="AJ12" s="51"/>
      <c r="AK12" s="51"/>
      <c r="AL12" s="51"/>
      <c r="AM12" s="51"/>
      <c r="AN12" s="51"/>
      <c r="AO12" s="51"/>
      <c r="AP12" s="51"/>
      <c r="AZ12" s="51"/>
      <c r="BA12" s="51"/>
      <c r="BB12" s="51"/>
      <c r="BC12" s="51"/>
      <c r="BD12" s="51"/>
      <c r="BE12" s="51"/>
      <c r="BF12" s="409"/>
      <c r="BH12" s="173" t="s">
        <v>320</v>
      </c>
      <c r="BI12" s="84"/>
      <c r="BJ12" s="84"/>
      <c r="BK12" s="84"/>
      <c r="BO12" s="162"/>
      <c r="BP12" s="162"/>
      <c r="BQ12" s="169"/>
      <c r="BR12" s="169"/>
      <c r="BS12" s="169"/>
      <c r="BT12" s="169"/>
      <c r="BU12" s="77"/>
      <c r="BV12" s="77"/>
      <c r="BW12" s="161"/>
      <c r="BX12" s="161"/>
      <c r="BY12" s="169"/>
      <c r="BZ12" s="169"/>
      <c r="CA12" s="169"/>
      <c r="CB12" s="169"/>
      <c r="CI12" s="77"/>
      <c r="CJ12" s="77"/>
      <c r="CK12" s="77"/>
      <c r="CL12" s="77"/>
      <c r="CM12" s="167"/>
    </row>
    <row r="13" spans="1:91" s="72" customFormat="1" ht="10.199999999999999" x14ac:dyDescent="0.2">
      <c r="A13" s="72" t="s">
        <v>321</v>
      </c>
      <c r="D13" s="72" t="str">
        <f>Сор_Р!D19</f>
        <v>ЕРБЯГИНА Светлана</v>
      </c>
      <c r="G13" s="72" t="str">
        <f>Сор_Р!E19</f>
        <v>СС2К</v>
      </c>
      <c r="N13" s="171"/>
      <c r="O13" s="88" t="s">
        <v>193</v>
      </c>
      <c r="P13" s="73" t="str">
        <f>Сор_Р!M13</f>
        <v>ясно</v>
      </c>
      <c r="U13" s="90" t="s">
        <v>155</v>
      </c>
      <c r="W13" s="84"/>
      <c r="X13" s="84"/>
      <c r="Y13" s="84"/>
      <c r="Z13" s="164"/>
      <c r="AA13" s="164"/>
      <c r="AB13" s="164"/>
      <c r="AD13" s="86" t="s">
        <v>266</v>
      </c>
      <c r="AG13" s="72" t="str">
        <f>Сор_Анг!D19</f>
        <v>familiya с1</v>
      </c>
      <c r="AH13" s="72" t="str">
        <f>Сор_Анг!E19</f>
        <v>RUS6</v>
      </c>
      <c r="AI13" s="51"/>
      <c r="AJ13" s="51"/>
      <c r="AK13" s="51"/>
      <c r="AL13" s="51"/>
      <c r="AM13" s="51"/>
      <c r="AN13" s="51"/>
      <c r="AO13" s="51"/>
      <c r="AP13" s="51"/>
      <c r="AQ13" s="87" t="s">
        <v>267</v>
      </c>
      <c r="AR13" s="181" t="str">
        <f>Сор_Анг!M20</f>
        <v>w1</v>
      </c>
      <c r="AU13" s="90" t="s">
        <v>265</v>
      </c>
      <c r="AW13" s="84"/>
      <c r="AX13" s="84"/>
      <c r="AY13" s="51"/>
      <c r="AZ13" s="51"/>
      <c r="BA13" s="51"/>
      <c r="BB13" s="51"/>
      <c r="BC13" s="51"/>
      <c r="BD13" s="51"/>
      <c r="BE13" s="51"/>
      <c r="BF13" s="383"/>
      <c r="BG13" s="384"/>
      <c r="BH13" s="385"/>
      <c r="BI13" s="385"/>
      <c r="BJ13" s="385"/>
      <c r="BK13" s="385"/>
      <c r="BL13" s="384"/>
      <c r="BM13" s="384"/>
      <c r="BN13" s="384"/>
      <c r="BO13" s="386"/>
      <c r="BP13" s="386"/>
      <c r="BQ13" s="387"/>
      <c r="BR13" s="387"/>
      <c r="BS13" s="387"/>
      <c r="BT13" s="387"/>
      <c r="BU13" s="388"/>
      <c r="BV13" s="388"/>
      <c r="BW13" s="389"/>
      <c r="BX13" s="389"/>
      <c r="BY13" s="387"/>
      <c r="BZ13" s="387"/>
      <c r="CA13" s="387"/>
      <c r="CB13" s="387"/>
      <c r="CC13" s="384"/>
      <c r="CD13" s="384"/>
      <c r="CE13" s="384"/>
      <c r="CF13" s="384"/>
      <c r="CG13" s="384"/>
      <c r="CH13" s="384"/>
      <c r="CI13" s="388"/>
      <c r="CJ13" s="390"/>
      <c r="CK13" s="391">
        <f>TIE!M26</f>
        <v>1.5</v>
      </c>
      <c r="CL13" s="77"/>
      <c r="CM13" s="167"/>
    </row>
    <row r="14" spans="1:91" s="72" customFormat="1" ht="11.4" x14ac:dyDescent="0.2">
      <c r="A14" s="72" t="s">
        <v>322</v>
      </c>
      <c r="D14" s="72" t="str">
        <f>Сор_Р!D20</f>
        <v>ЯХЕЕВ Анатолий</v>
      </c>
      <c r="G14" s="72" t="str">
        <f>Сор_Р!E20</f>
        <v>ССВК</v>
      </c>
      <c r="N14" s="171"/>
      <c r="O14" s="411" t="s">
        <v>220</v>
      </c>
      <c r="P14" s="73">
        <f>Сор_Р!M14</f>
        <v>-1</v>
      </c>
      <c r="Q14" s="85" t="s">
        <v>1046</v>
      </c>
      <c r="T14" s="84"/>
      <c r="U14" s="73" t="str">
        <f>Сор_Р!L22</f>
        <v>Фам4откр</v>
      </c>
      <c r="X14" s="84"/>
      <c r="Z14" s="73" t="str">
        <f>Сор_Р!M22</f>
        <v>стр4</v>
      </c>
      <c r="AA14" s="164"/>
      <c r="AB14" s="164"/>
      <c r="AD14" s="86" t="s">
        <v>268</v>
      </c>
      <c r="AG14" s="72" t="str">
        <f>Сор_Анг!D20</f>
        <v>familiya с2</v>
      </c>
      <c r="AH14" s="72" t="str">
        <f>Сор_Анг!E20</f>
        <v>RUS7</v>
      </c>
      <c r="AI14" s="51"/>
      <c r="AJ14" s="51"/>
      <c r="AK14" s="51"/>
      <c r="AL14" s="51"/>
      <c r="AM14" s="51"/>
      <c r="AN14" s="51"/>
      <c r="AO14" s="51"/>
      <c r="AP14" s="51"/>
      <c r="AQ14" s="87" t="s">
        <v>269</v>
      </c>
      <c r="AR14" s="181" t="str">
        <f>Сор_Анг!M21</f>
        <v>t1</v>
      </c>
      <c r="AU14" s="81" t="str">
        <f>Сор_Анг!K17</f>
        <v>familiya о4</v>
      </c>
      <c r="AY14" s="412" t="str">
        <f>Сор_Анг!L17</f>
        <v>RUS4</v>
      </c>
      <c r="AZ14" s="51"/>
      <c r="BA14" s="51"/>
      <c r="BB14" s="51"/>
      <c r="BC14" s="51"/>
      <c r="BD14" s="51"/>
      <c r="BE14" s="51"/>
      <c r="BF14" s="395"/>
      <c r="BG14" s="10"/>
      <c r="BH14" s="175"/>
      <c r="BI14" s="175"/>
      <c r="BJ14" s="175"/>
      <c r="BK14" s="175"/>
      <c r="BL14" s="10"/>
      <c r="BM14" s="10"/>
      <c r="BN14" s="10"/>
      <c r="BO14" s="176"/>
      <c r="BP14" s="176"/>
      <c r="BQ14" s="177"/>
      <c r="BR14" s="177"/>
      <c r="BS14" s="177"/>
      <c r="BT14" s="177"/>
      <c r="BU14" s="166"/>
      <c r="BV14" s="166"/>
      <c r="BW14" s="178"/>
      <c r="BX14" s="178"/>
      <c r="BY14" s="177"/>
      <c r="BZ14" s="177"/>
      <c r="CA14" s="177"/>
      <c r="CB14" s="177"/>
      <c r="CC14" s="10"/>
      <c r="CD14" s="10"/>
      <c r="CE14" s="10"/>
      <c r="CF14" s="10"/>
      <c r="CG14" s="10"/>
      <c r="CH14" s="10"/>
      <c r="CI14" s="166"/>
      <c r="CJ14" s="396"/>
      <c r="CK14" s="397"/>
      <c r="CL14" s="77"/>
      <c r="CM14" s="167"/>
    </row>
    <row r="15" spans="1:91" s="72" customFormat="1" ht="11.4" x14ac:dyDescent="0.2">
      <c r="A15" s="72" t="s">
        <v>323</v>
      </c>
      <c r="D15" s="72" t="str">
        <f>Сор_Р!D21</f>
        <v>КОНОПЛЕВ Олег</v>
      </c>
      <c r="G15" s="72" t="str">
        <f>Сор_Р!E21</f>
        <v>ССВК</v>
      </c>
      <c r="N15" s="171"/>
      <c r="O15" s="411" t="s">
        <v>223</v>
      </c>
      <c r="P15" s="73" t="str">
        <f>Сор_Р!M15</f>
        <v>С</v>
      </c>
      <c r="T15" s="84"/>
      <c r="U15" s="73" t="str">
        <f>Сор_Р!L23</f>
        <v>Фам5откр</v>
      </c>
      <c r="X15" s="84"/>
      <c r="Z15" s="73" t="str">
        <f>Сор_Р!M23</f>
        <v>стр5</v>
      </c>
      <c r="AA15" s="164"/>
      <c r="AB15" s="164"/>
      <c r="AD15" s="86" t="s">
        <v>271</v>
      </c>
      <c r="AG15" s="72" t="str">
        <f>Сор_Анг!D21</f>
        <v>familiya с3</v>
      </c>
      <c r="AH15" s="72" t="str">
        <f>Сор_Анг!E21</f>
        <v>RUS8</v>
      </c>
      <c r="AI15" s="51"/>
      <c r="AJ15" s="51"/>
      <c r="AK15" s="51"/>
      <c r="AL15" s="51"/>
      <c r="AM15" s="51"/>
      <c r="AN15" s="51"/>
      <c r="AO15" s="51"/>
      <c r="AP15" s="51"/>
      <c r="AQ15" s="87" t="s">
        <v>272</v>
      </c>
      <c r="AR15" s="181" t="str">
        <f>Сор_Анг!M22</f>
        <v>dw1</v>
      </c>
      <c r="AU15" s="81" t="str">
        <f>Сор_Анг!K18</f>
        <v>familiya о5</v>
      </c>
      <c r="AY15" s="412" t="str">
        <f>Сор_Анг!L18</f>
        <v>RUS5</v>
      </c>
      <c r="AZ15" s="51"/>
      <c r="BA15" s="51"/>
      <c r="BB15" s="51"/>
      <c r="BC15" s="51"/>
      <c r="BD15" s="51"/>
      <c r="BE15" s="51"/>
      <c r="BF15" s="400"/>
      <c r="BG15" s="401"/>
      <c r="BH15" s="402"/>
      <c r="BI15" s="402"/>
      <c r="BJ15" s="402"/>
      <c r="BK15" s="402"/>
      <c r="BL15" s="401"/>
      <c r="BM15" s="401"/>
      <c r="BN15" s="401"/>
      <c r="BO15" s="403"/>
      <c r="BP15" s="403"/>
      <c r="BQ15" s="404"/>
      <c r="BR15" s="404"/>
      <c r="BS15" s="404"/>
      <c r="BT15" s="404"/>
      <c r="BU15" s="405"/>
      <c r="BV15" s="405"/>
      <c r="BW15" s="406"/>
      <c r="BX15" s="406"/>
      <c r="BY15" s="404"/>
      <c r="BZ15" s="404"/>
      <c r="CA15" s="404"/>
      <c r="CB15" s="404"/>
      <c r="CC15" s="401"/>
      <c r="CD15" s="401"/>
      <c r="CE15" s="401"/>
      <c r="CF15" s="401"/>
      <c r="CG15" s="401"/>
      <c r="CH15" s="401"/>
      <c r="CI15" s="405"/>
      <c r="CJ15" s="407"/>
      <c r="CK15" s="408">
        <f>TIE!M27</f>
        <v>1.5</v>
      </c>
      <c r="CL15" s="77"/>
      <c r="CM15" s="167"/>
    </row>
    <row r="16" spans="1:91" s="72" customFormat="1" ht="12.6" x14ac:dyDescent="0.25">
      <c r="A16" s="72" t="s">
        <v>324</v>
      </c>
      <c r="D16" s="72" t="str">
        <f>Сор_Р!D22</f>
        <v>ГЕРАСИМОВА Александра</v>
      </c>
      <c r="G16" s="72" t="str">
        <f>Сор_Р!E22</f>
        <v>СС3К</v>
      </c>
      <c r="O16" s="411" t="s">
        <v>225</v>
      </c>
      <c r="P16" s="73" t="str">
        <f>Сор_Р!M16</f>
        <v>1 м/с</v>
      </c>
      <c r="Q16"/>
      <c r="U16" s="73" t="str">
        <f>Сор_Р!L24</f>
        <v>Фам6откр</v>
      </c>
      <c r="X16" s="84"/>
      <c r="Z16" s="73" t="str">
        <f>Сор_Р!M24</f>
        <v>стр6</v>
      </c>
      <c r="AA16" s="164"/>
      <c r="AB16" s="164"/>
      <c r="AD16" s="86" t="s">
        <v>274</v>
      </c>
      <c r="AG16" s="72" t="str">
        <f>Сор_Анг!D22</f>
        <v>familiya с4</v>
      </c>
      <c r="AH16" s="72" t="str">
        <f>Сор_Анг!E22</f>
        <v>RUS9</v>
      </c>
      <c r="AI16" s="51"/>
      <c r="AJ16" s="51"/>
      <c r="AK16" s="51"/>
      <c r="AL16" s="51"/>
      <c r="AM16" s="51"/>
      <c r="AN16" s="51"/>
      <c r="AO16" s="51"/>
      <c r="AP16" s="51"/>
      <c r="AQ16" s="87" t="s">
        <v>275</v>
      </c>
      <c r="AR16" s="181" t="str">
        <f>Сор_Анг!M23</f>
        <v>sw1</v>
      </c>
      <c r="AU16" s="81" t="str">
        <f>Сор_Анг!K19</f>
        <v>familiya о6</v>
      </c>
      <c r="AY16" s="412" t="str">
        <f>Сор_Анг!L19</f>
        <v>RUS6</v>
      </c>
      <c r="AZ16" s="51"/>
      <c r="BA16" s="51"/>
      <c r="BB16" s="51"/>
      <c r="BC16" s="51"/>
      <c r="BD16" s="51"/>
      <c r="BE16" s="51"/>
      <c r="BF16" s="409"/>
      <c r="BO16" s="162"/>
      <c r="BP16" s="162"/>
      <c r="BQ16" s="169"/>
      <c r="BR16" s="169"/>
      <c r="BS16" s="169"/>
      <c r="BT16" s="169"/>
      <c r="BU16" s="77"/>
      <c r="BV16" s="77"/>
      <c r="BW16" s="161"/>
      <c r="BX16" s="161"/>
      <c r="BY16" s="169"/>
      <c r="BZ16" s="169"/>
      <c r="CA16" s="169"/>
      <c r="CB16" s="169"/>
      <c r="CI16" s="77"/>
      <c r="CJ16" s="77"/>
      <c r="CK16" s="77"/>
      <c r="CL16" s="77"/>
      <c r="CM16" s="167"/>
    </row>
    <row r="17" spans="1:91" s="72" customFormat="1" ht="10.199999999999999" x14ac:dyDescent="0.2">
      <c r="A17" s="72" t="s">
        <v>325</v>
      </c>
      <c r="D17" s="72" t="str">
        <f>Сор_Р!D23</f>
        <v>ЖДАНКО Алексей</v>
      </c>
      <c r="G17" s="72" t="str">
        <f>Сор_Р!E23</f>
        <v>СС1К</v>
      </c>
      <c r="N17" s="180"/>
      <c r="O17" s="74"/>
      <c r="P17" s="412"/>
      <c r="Q17" s="84"/>
      <c r="AA17" s="164"/>
      <c r="AB17" s="164"/>
      <c r="AD17" s="86" t="s">
        <v>277</v>
      </c>
      <c r="AG17" s="72" t="str">
        <f>Сор_Анг!D23</f>
        <v>familiya с5</v>
      </c>
      <c r="AH17" s="72" t="str">
        <f>Сор_Анг!E23</f>
        <v>RUS10</v>
      </c>
      <c r="AI17" s="51"/>
      <c r="AJ17" s="51"/>
      <c r="AK17" s="51"/>
      <c r="AL17" s="51"/>
      <c r="AM17" s="51"/>
      <c r="AN17" s="51"/>
      <c r="AO17" s="51"/>
      <c r="AP17" s="51"/>
      <c r="AQ17" s="74"/>
      <c r="AR17" s="160"/>
      <c r="AZ17" s="51"/>
      <c r="BA17" s="51"/>
      <c r="BB17" s="51"/>
      <c r="BC17" s="51"/>
      <c r="BD17" s="51"/>
      <c r="BE17" s="51"/>
      <c r="BF17" s="409"/>
      <c r="BO17" s="162"/>
      <c r="BP17" s="162"/>
      <c r="BQ17" s="169"/>
      <c r="BR17" s="169"/>
      <c r="BS17" s="169"/>
      <c r="BT17" s="169"/>
      <c r="BU17" s="77"/>
      <c r="BV17" s="77"/>
      <c r="BW17" s="161"/>
      <c r="BX17" s="161"/>
      <c r="BY17" s="169"/>
      <c r="BZ17" s="169"/>
      <c r="CA17" s="169"/>
      <c r="CB17" s="169"/>
      <c r="CI17" s="77"/>
      <c r="CJ17" s="77"/>
      <c r="CK17" s="77"/>
      <c r="CL17" s="77"/>
      <c r="CM17" s="167"/>
    </row>
    <row r="18" spans="1:91" s="72" customFormat="1" ht="3.75" customHeight="1" x14ac:dyDescent="0.2">
      <c r="A18" s="413"/>
      <c r="B18" s="413"/>
      <c r="C18" s="413"/>
      <c r="D18" s="344"/>
      <c r="E18" s="344"/>
      <c r="F18" s="344"/>
      <c r="G18" s="344"/>
      <c r="H18" s="344"/>
      <c r="I18" s="344"/>
      <c r="J18" s="344"/>
      <c r="K18" s="413"/>
      <c r="L18" s="344"/>
      <c r="M18" s="344"/>
      <c r="N18" s="344"/>
      <c r="O18" s="414"/>
      <c r="P18" s="415"/>
      <c r="Q18" s="344"/>
      <c r="R18" s="344"/>
      <c r="S18" s="344"/>
      <c r="T18" s="344"/>
      <c r="U18" s="344"/>
      <c r="V18" s="344"/>
      <c r="W18" s="344"/>
      <c r="X18" s="344"/>
      <c r="Y18" s="344"/>
      <c r="Z18" s="413"/>
      <c r="AA18" s="77"/>
      <c r="AB18" s="77"/>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409"/>
      <c r="BO18" s="162"/>
      <c r="BP18" s="162"/>
      <c r="BQ18" s="169"/>
      <c r="BR18" s="169"/>
      <c r="BS18" s="169"/>
      <c r="BT18" s="169"/>
      <c r="BU18" s="77"/>
      <c r="BV18" s="77"/>
      <c r="BW18" s="161"/>
      <c r="BX18" s="161"/>
      <c r="BY18" s="169"/>
      <c r="BZ18" s="169"/>
      <c r="CA18" s="169"/>
      <c r="CB18" s="169"/>
      <c r="CI18" s="77"/>
      <c r="CJ18" s="77"/>
      <c r="CK18" s="77"/>
      <c r="CL18" s="77"/>
      <c r="CM18" s="167"/>
    </row>
    <row r="19" spans="1:91" s="219" customFormat="1" ht="14.4" customHeight="1" x14ac:dyDescent="0.2">
      <c r="A19" s="416" t="s">
        <v>326</v>
      </c>
      <c r="B19" s="197"/>
      <c r="C19" s="197"/>
      <c r="D19" s="198"/>
      <c r="E19" s="197"/>
      <c r="F19" s="197"/>
      <c r="G19" s="197"/>
      <c r="H19" s="198"/>
      <c r="I19" s="198"/>
      <c r="J19" s="198"/>
      <c r="K19" s="633" t="s">
        <v>327</v>
      </c>
      <c r="L19" s="633"/>
      <c r="M19" s="633"/>
      <c r="N19" s="633"/>
      <c r="O19" s="200"/>
      <c r="P19" s="201"/>
      <c r="Q19" s="202"/>
      <c r="R19" s="203" t="s">
        <v>328</v>
      </c>
      <c r="S19" s="203"/>
      <c r="T19" s="204"/>
      <c r="U19" s="205"/>
      <c r="V19" s="634" t="s">
        <v>329</v>
      </c>
      <c r="W19" s="634"/>
      <c r="X19" s="206"/>
      <c r="Y19" s="198"/>
      <c r="Z19" s="207" t="s">
        <v>330</v>
      </c>
      <c r="AA19" s="208" t="s">
        <v>331</v>
      </c>
      <c r="AB19" s="207" t="s">
        <v>331</v>
      </c>
      <c r="AC19" s="209" t="s">
        <v>331</v>
      </c>
      <c r="AD19" s="196" t="s">
        <v>332</v>
      </c>
      <c r="AE19" s="197"/>
      <c r="AF19" s="197"/>
      <c r="AG19" s="198"/>
      <c r="AH19" s="197"/>
      <c r="AI19" s="199"/>
      <c r="AJ19" s="198"/>
      <c r="AK19" s="198"/>
      <c r="AL19" s="198"/>
      <c r="AM19" s="633" t="s">
        <v>333</v>
      </c>
      <c r="AN19" s="633"/>
      <c r="AO19" s="633"/>
      <c r="AP19" s="633"/>
      <c r="AQ19" s="200"/>
      <c r="AR19" s="201"/>
      <c r="AS19" s="202"/>
      <c r="AT19" s="203" t="s">
        <v>334</v>
      </c>
      <c r="AU19" s="203"/>
      <c r="AV19" s="204"/>
      <c r="AW19" s="205"/>
      <c r="AX19" s="634" t="s">
        <v>335</v>
      </c>
      <c r="AY19" s="634"/>
      <c r="AZ19" s="206"/>
      <c r="BA19" s="198"/>
      <c r="BB19" s="207" t="s">
        <v>330</v>
      </c>
      <c r="BC19" s="208" t="s">
        <v>331</v>
      </c>
      <c r="BD19" s="207" t="s">
        <v>331</v>
      </c>
      <c r="BE19" s="209" t="s">
        <v>149</v>
      </c>
      <c r="BF19" s="417" t="s">
        <v>336</v>
      </c>
      <c r="BG19" s="211"/>
      <c r="BH19" s="212"/>
      <c r="BI19" s="211"/>
      <c r="BJ19" s="211"/>
      <c r="BK19" s="211"/>
      <c r="BL19" s="212"/>
      <c r="BM19" s="212"/>
      <c r="BN19" s="212"/>
      <c r="BO19" s="635" t="s">
        <v>329</v>
      </c>
      <c r="BP19" s="635"/>
      <c r="BQ19" s="636" t="s">
        <v>327</v>
      </c>
      <c r="BR19" s="636"/>
      <c r="BS19" s="636"/>
      <c r="BT19" s="636"/>
      <c r="BU19" s="213" t="s">
        <v>337</v>
      </c>
      <c r="BV19" s="213" t="s">
        <v>337</v>
      </c>
      <c r="BW19" s="214" t="s">
        <v>338</v>
      </c>
      <c r="BX19" s="214" t="s">
        <v>338</v>
      </c>
      <c r="BY19" s="637" t="s">
        <v>339</v>
      </c>
      <c r="BZ19" s="637"/>
      <c r="CA19" s="638" t="s">
        <v>340</v>
      </c>
      <c r="CB19" s="638"/>
      <c r="CC19" s="639" t="s">
        <v>339</v>
      </c>
      <c r="CD19" s="639"/>
      <c r="CE19" s="639"/>
      <c r="CF19" s="638" t="s">
        <v>340</v>
      </c>
      <c r="CG19" s="638"/>
      <c r="CH19" s="638"/>
      <c r="CI19" s="215" t="s">
        <v>341</v>
      </c>
      <c r="CJ19" s="216" t="s">
        <v>342</v>
      </c>
      <c r="CK19" s="211" t="s">
        <v>343</v>
      </c>
      <c r="CL19" s="217" t="s">
        <v>330</v>
      </c>
      <c r="CM19" s="218" t="s">
        <v>344</v>
      </c>
    </row>
    <row r="20" spans="1:91" s="93" customFormat="1" ht="14.25" customHeight="1" x14ac:dyDescent="0.2">
      <c r="A20" s="232" t="s">
        <v>345</v>
      </c>
      <c r="B20" s="233" t="s">
        <v>374</v>
      </c>
      <c r="C20" s="233" t="s">
        <v>286</v>
      </c>
      <c r="D20" s="233" t="s">
        <v>287</v>
      </c>
      <c r="E20" s="233" t="s">
        <v>375</v>
      </c>
      <c r="F20" s="233" t="s">
        <v>289</v>
      </c>
      <c r="G20" s="233" t="s">
        <v>348</v>
      </c>
      <c r="H20" s="233" t="s">
        <v>291</v>
      </c>
      <c r="I20" s="233" t="s">
        <v>349</v>
      </c>
      <c r="J20" s="233" t="s">
        <v>350</v>
      </c>
      <c r="K20" s="235" t="s">
        <v>351</v>
      </c>
      <c r="L20" s="236" t="s">
        <v>226</v>
      </c>
      <c r="M20" s="236" t="s">
        <v>352</v>
      </c>
      <c r="N20" s="237" t="s">
        <v>353</v>
      </c>
      <c r="O20" s="200" t="s">
        <v>337</v>
      </c>
      <c r="P20" s="238" t="s">
        <v>354</v>
      </c>
      <c r="Q20" s="641" t="s">
        <v>355</v>
      </c>
      <c r="R20" s="641"/>
      <c r="S20" s="641" t="s">
        <v>356</v>
      </c>
      <c r="T20" s="641"/>
      <c r="U20" s="239" t="s">
        <v>353</v>
      </c>
      <c r="V20" s="240" t="s">
        <v>329</v>
      </c>
      <c r="W20" s="241" t="s">
        <v>353</v>
      </c>
      <c r="X20" s="232" t="s">
        <v>342</v>
      </c>
      <c r="Y20" s="233" t="s">
        <v>357</v>
      </c>
      <c r="Z20" s="242" t="s">
        <v>358</v>
      </c>
      <c r="AA20" s="243" t="s">
        <v>291</v>
      </c>
      <c r="AB20" s="242" t="s">
        <v>292</v>
      </c>
      <c r="AC20" s="244" t="s">
        <v>149</v>
      </c>
      <c r="AD20" s="232" t="s">
        <v>359</v>
      </c>
      <c r="AE20" s="233" t="s">
        <v>279</v>
      </c>
      <c r="AF20" s="233" t="s">
        <v>280</v>
      </c>
      <c r="AG20" s="233" t="s">
        <v>281</v>
      </c>
      <c r="AH20" s="233" t="s">
        <v>282</v>
      </c>
      <c r="AI20" s="234" t="s">
        <v>360</v>
      </c>
      <c r="AJ20" s="233" t="s">
        <v>292</v>
      </c>
      <c r="AK20" s="233" t="s">
        <v>361</v>
      </c>
      <c r="AL20" s="233" t="s">
        <v>290</v>
      </c>
      <c r="AM20" s="235" t="s">
        <v>362</v>
      </c>
      <c r="AN20" s="236" t="s">
        <v>363</v>
      </c>
      <c r="AO20" s="236" t="s">
        <v>364</v>
      </c>
      <c r="AP20" s="237" t="s">
        <v>365</v>
      </c>
      <c r="AQ20" s="200" t="s">
        <v>366</v>
      </c>
      <c r="AR20" s="238" t="s">
        <v>38</v>
      </c>
      <c r="AS20" s="641" t="s">
        <v>367</v>
      </c>
      <c r="AT20" s="641"/>
      <c r="AU20" s="641" t="s">
        <v>368</v>
      </c>
      <c r="AV20" s="641"/>
      <c r="AW20" s="239" t="s">
        <v>365</v>
      </c>
      <c r="AX20" s="240" t="s">
        <v>335</v>
      </c>
      <c r="AY20" s="241" t="s">
        <v>369</v>
      </c>
      <c r="AZ20" s="232" t="s">
        <v>370</v>
      </c>
      <c r="BA20" s="233" t="s">
        <v>357</v>
      </c>
      <c r="BB20" s="242" t="s">
        <v>371</v>
      </c>
      <c r="BC20" s="243" t="s">
        <v>292</v>
      </c>
      <c r="BD20" s="242" t="s">
        <v>372</v>
      </c>
      <c r="BE20" s="244" t="s">
        <v>373</v>
      </c>
      <c r="BF20" s="418" t="s">
        <v>345</v>
      </c>
      <c r="BG20" s="246" t="s">
        <v>374</v>
      </c>
      <c r="BH20" s="246" t="s">
        <v>287</v>
      </c>
      <c r="BI20" s="246" t="s">
        <v>375</v>
      </c>
      <c r="BJ20" s="246" t="s">
        <v>289</v>
      </c>
      <c r="BK20" s="246" t="s">
        <v>376</v>
      </c>
      <c r="BL20" s="246" t="s">
        <v>292</v>
      </c>
      <c r="BM20" s="247" t="s">
        <v>361</v>
      </c>
      <c r="BN20" s="246" t="s">
        <v>290</v>
      </c>
      <c r="BO20" s="248" t="s">
        <v>377</v>
      </c>
      <c r="BP20" s="249" t="s">
        <v>378</v>
      </c>
      <c r="BQ20" s="250" t="s">
        <v>351</v>
      </c>
      <c r="BR20" s="250" t="s">
        <v>226</v>
      </c>
      <c r="BS20" s="250" t="s">
        <v>352</v>
      </c>
      <c r="BT20" s="251" t="s">
        <v>353</v>
      </c>
      <c r="BU20" s="252" t="s">
        <v>379</v>
      </c>
      <c r="BV20" s="252" t="s">
        <v>380</v>
      </c>
      <c r="BW20" s="252" t="s">
        <v>379</v>
      </c>
      <c r="BX20" s="252" t="s">
        <v>380</v>
      </c>
      <c r="BY20" s="253" t="s">
        <v>379</v>
      </c>
      <c r="BZ20" s="252" t="s">
        <v>380</v>
      </c>
      <c r="CA20" s="252" t="s">
        <v>379</v>
      </c>
      <c r="CB20" s="254" t="s">
        <v>380</v>
      </c>
      <c r="CC20" s="253" t="s">
        <v>379</v>
      </c>
      <c r="CD20" s="252" t="s">
        <v>380</v>
      </c>
      <c r="CE20" s="254" t="s">
        <v>353</v>
      </c>
      <c r="CF20" s="253" t="s">
        <v>379</v>
      </c>
      <c r="CG20" s="252" t="s">
        <v>380</v>
      </c>
      <c r="CH20" s="254" t="s">
        <v>353</v>
      </c>
      <c r="CI20" s="254" t="s">
        <v>353</v>
      </c>
      <c r="CJ20" s="255" t="s">
        <v>381</v>
      </c>
      <c r="CK20" s="246" t="s">
        <v>382</v>
      </c>
      <c r="CL20" s="256" t="s">
        <v>358</v>
      </c>
      <c r="CM20" s="257" t="s">
        <v>383</v>
      </c>
    </row>
    <row r="21" spans="1:91" s="93" customFormat="1" ht="14.1" customHeight="1" x14ac:dyDescent="0.25">
      <c r="A21" s="258">
        <v>1</v>
      </c>
      <c r="B21" s="419"/>
      <c r="C21" s="419"/>
      <c r="D21" s="259"/>
      <c r="E21" s="419"/>
      <c r="F21" s="419"/>
      <c r="G21" s="419"/>
      <c r="H21" s="259"/>
      <c r="I21" s="259"/>
      <c r="J21" s="259"/>
      <c r="K21" s="260">
        <f>BQ21</f>
        <v>0</v>
      </c>
      <c r="L21" s="260">
        <f>BR21</f>
        <v>0</v>
      </c>
      <c r="M21" s="260">
        <f>BS21</f>
        <v>0</v>
      </c>
      <c r="N21" s="260">
        <f>BT21</f>
        <v>0</v>
      </c>
      <c r="O21" s="261" t="str">
        <f>BU21</f>
        <v>nj</v>
      </c>
      <c r="P21" s="262">
        <f>BW21</f>
        <v>0</v>
      </c>
      <c r="Q21" s="260">
        <f>BY21</f>
        <v>0</v>
      </c>
      <c r="R21" s="262">
        <f>CC21+CD21</f>
        <v>0</v>
      </c>
      <c r="S21" s="260">
        <f>CA21</f>
        <v>0</v>
      </c>
      <c r="T21" s="262">
        <f>CF21+CG21</f>
        <v>0</v>
      </c>
      <c r="U21" s="262">
        <f>CI21</f>
        <v>0</v>
      </c>
      <c r="V21" s="262">
        <f>BO21</f>
        <v>99</v>
      </c>
      <c r="W21" s="263">
        <f>BP21</f>
        <v>0</v>
      </c>
      <c r="X21" s="264">
        <f>CJ21</f>
        <v>0</v>
      </c>
      <c r="Y21" s="265"/>
      <c r="Z21" s="266"/>
      <c r="AA21" s="266"/>
      <c r="AB21" s="266"/>
      <c r="AC21" s="267"/>
      <c r="AD21" s="268">
        <v>1</v>
      </c>
      <c r="AE21" s="268"/>
      <c r="AF21" s="268"/>
      <c r="AG21" s="268"/>
      <c r="AH21" s="268"/>
      <c r="AI21" s="268"/>
      <c r="AJ21" s="268"/>
      <c r="AK21" s="268"/>
      <c r="AL21" s="268"/>
      <c r="AM21" s="265">
        <f>BQ21</f>
        <v>0</v>
      </c>
      <c r="AN21" s="265">
        <f>BR21</f>
        <v>0</v>
      </c>
      <c r="AO21" s="265">
        <f>BS21</f>
        <v>0</v>
      </c>
      <c r="AP21" s="265">
        <f>BT21</f>
        <v>0</v>
      </c>
      <c r="AQ21" s="266" t="str">
        <f>BU21</f>
        <v>nj</v>
      </c>
      <c r="AR21" s="263">
        <f>BW21</f>
        <v>0</v>
      </c>
      <c r="AS21" s="265">
        <f>BY21</f>
        <v>0</v>
      </c>
      <c r="AT21" s="263">
        <f>CE21</f>
        <v>0</v>
      </c>
      <c r="AU21" s="265">
        <f>CA21</f>
        <v>0</v>
      </c>
      <c r="AV21" s="263">
        <f>CH21</f>
        <v>0</v>
      </c>
      <c r="AW21" s="263">
        <f>CI21</f>
        <v>0</v>
      </c>
      <c r="AX21" s="263">
        <f>BO21</f>
        <v>99</v>
      </c>
      <c r="AY21" s="263">
        <f>BP21</f>
        <v>0</v>
      </c>
      <c r="AZ21" s="263">
        <f>CJ21</f>
        <v>0</v>
      </c>
      <c r="BA21" s="267"/>
      <c r="BB21" s="267"/>
      <c r="BC21" s="267"/>
      <c r="BD21" s="267"/>
      <c r="BE21" s="267"/>
      <c r="BF21" s="380">
        <v>1</v>
      </c>
      <c r="BG21" s="271"/>
      <c r="BH21" s="270"/>
      <c r="BI21" s="271"/>
      <c r="BJ21" s="270"/>
      <c r="BK21" s="270"/>
      <c r="BL21" s="272"/>
      <c r="BM21" s="272"/>
      <c r="BN21" s="272"/>
      <c r="BO21" s="273">
        <v>99</v>
      </c>
      <c r="BP21" s="274">
        <f>INT((IF(48-(32*BO21/$U$11)&lt;0,0,(IF(48-(32*BO21/$U$11)&lt;=20,48-(32*BO21/$U$11),20))))*100)/100</f>
        <v>0</v>
      </c>
      <c r="BQ21" s="562"/>
      <c r="BR21" s="562"/>
      <c r="BS21" s="562"/>
      <c r="BT21" s="275">
        <f xml:space="preserve"> IF(SUM(BQ21:BS21)&lt;SUM(BQ22:BS22),0.3,(SUM(BQ21:BS21)-SUM(BQ22:BS22)))</f>
        <v>0</v>
      </c>
      <c r="BU21" s="77" t="s">
        <v>4</v>
      </c>
      <c r="BV21" s="77" t="s">
        <v>4</v>
      </c>
      <c r="BW21" s="276">
        <f>IF(TYPE(FIND("P",BU21))=16,VLOOKUP(BU21:BU21,KT!A:C,2,FALSE),VLOOKUP(BU21:BU21,KT!H:J,2,FALSE))</f>
        <v>0</v>
      </c>
      <c r="BX21" s="276">
        <f>IF(TYPE(FIND("P",BV21))=16,VLOOKUP(BV21:BV21,KT!A:C,2,FALSE),VLOOKUP(BV21:BV21,KT!H:J,2,FALSE))</f>
        <v>0</v>
      </c>
      <c r="BY21" s="562"/>
      <c r="BZ21" s="562"/>
      <c r="CA21" s="562"/>
      <c r="CB21" s="562"/>
      <c r="CC21" s="277">
        <f>INT((IF((BY21*BW21)&gt;10,10,(BY21*BW21)))*100)/100</f>
        <v>0</v>
      </c>
      <c r="CD21" s="277">
        <f>INT((IF((BZ21*BX21)&gt;10,10,(BZ21*BX21)))*100)/100</f>
        <v>0</v>
      </c>
      <c r="CE21" s="277">
        <f>INT((CC21+CD21)*100)/100</f>
        <v>0</v>
      </c>
      <c r="CF21" s="277">
        <f>INT((IF((BW21*CA21)&gt;10,10,(BW21*CA21)))*100)/100</f>
        <v>0</v>
      </c>
      <c r="CG21" s="277">
        <f>INT((IF((BX21*CB21)&gt;10,10,(BX21*CB21)))*100)/100</f>
        <v>0</v>
      </c>
      <c r="CH21" s="277">
        <f>INT((CF21+CG21)*100)/100</f>
        <v>0</v>
      </c>
      <c r="CI21" s="278">
        <f>INT((CE21+CH21)/2*100)/100</f>
        <v>0</v>
      </c>
      <c r="CJ21" s="279">
        <f>SUM(BP21+BT21+CI21)</f>
        <v>0</v>
      </c>
      <c r="CK21" s="280"/>
      <c r="CL21" s="280"/>
      <c r="CM21" s="218">
        <f>RANK(CJ21,$CJ$21:$CJ$67)</f>
        <v>1</v>
      </c>
    </row>
    <row r="22" spans="1:91" s="93" customFormat="1" ht="14.1" customHeight="1" x14ac:dyDescent="0.25">
      <c r="A22" s="258"/>
      <c r="B22" s="419"/>
      <c r="C22" s="419"/>
      <c r="D22" s="281"/>
      <c r="E22" s="419"/>
      <c r="F22" s="419"/>
      <c r="G22" s="419"/>
      <c r="H22" s="282"/>
      <c r="I22" s="282"/>
      <c r="J22" s="282"/>
      <c r="K22" s="260">
        <f t="shared" ref="K22:K68" si="0">BQ22</f>
        <v>0</v>
      </c>
      <c r="L22" s="260">
        <f t="shared" ref="L22:L68" si="1">BR22</f>
        <v>0</v>
      </c>
      <c r="M22" s="260">
        <f t="shared" ref="M22:M68" si="2">BS22</f>
        <v>0</v>
      </c>
      <c r="N22" s="260"/>
      <c r="O22" s="261" t="str">
        <f>BV21</f>
        <v>nj</v>
      </c>
      <c r="P22" s="262">
        <f>BX21</f>
        <v>0</v>
      </c>
      <c r="Q22" s="260">
        <f>BZ21</f>
        <v>0</v>
      </c>
      <c r="R22" s="262"/>
      <c r="S22" s="260">
        <f>CB21</f>
        <v>0</v>
      </c>
      <c r="T22" s="262"/>
      <c r="U22" s="262"/>
      <c r="V22" s="262"/>
      <c r="W22" s="263"/>
      <c r="X22" s="264"/>
      <c r="Y22" s="265"/>
      <c r="Z22" s="283"/>
      <c r="AA22" s="283"/>
      <c r="AB22" s="283"/>
      <c r="AC22" s="267"/>
      <c r="AD22" s="268"/>
      <c r="AE22" s="268"/>
      <c r="AF22" s="268"/>
      <c r="AG22" s="268"/>
      <c r="AH22" s="268"/>
      <c r="AI22" s="268"/>
      <c r="AJ22" s="268"/>
      <c r="AK22" s="268"/>
      <c r="AL22" s="268"/>
      <c r="AM22" s="283"/>
      <c r="AN22" s="283"/>
      <c r="AO22" s="283"/>
      <c r="AP22" s="283"/>
      <c r="AQ22" s="266" t="str">
        <f>BV21</f>
        <v>nj</v>
      </c>
      <c r="AR22" s="263">
        <f>BX21</f>
        <v>0</v>
      </c>
      <c r="AS22" s="265">
        <f>BZ21</f>
        <v>0</v>
      </c>
      <c r="AT22" s="283"/>
      <c r="AU22" s="265">
        <f>CB21</f>
        <v>0</v>
      </c>
      <c r="AV22" s="283"/>
      <c r="AW22" s="283"/>
      <c r="AX22" s="283"/>
      <c r="AY22" s="283"/>
      <c r="AZ22" s="263"/>
      <c r="BA22" s="267"/>
      <c r="BB22" s="267"/>
      <c r="BC22" s="267"/>
      <c r="BD22" s="267"/>
      <c r="BE22" s="267"/>
      <c r="BF22" s="380"/>
      <c r="BG22" s="2"/>
      <c r="BH22" s="285"/>
      <c r="BI22" s="285"/>
      <c r="BJ22" s="285"/>
      <c r="BK22" s="285"/>
      <c r="BL22" s="286"/>
      <c r="BM22" s="286"/>
      <c r="BN22" s="286"/>
      <c r="BO22" s="273"/>
      <c r="BP22" s="274"/>
      <c r="BQ22" s="562"/>
      <c r="BR22" s="562"/>
      <c r="BS22" s="562"/>
      <c r="BT22" s="275"/>
      <c r="BU22" s="77"/>
      <c r="BV22" s="77"/>
      <c r="BW22" s="276"/>
      <c r="BX22" s="276"/>
      <c r="BY22" s="53"/>
      <c r="BZ22" s="53"/>
      <c r="CA22" s="53"/>
      <c r="CB22" s="53"/>
      <c r="CC22" s="277"/>
      <c r="CD22" s="277"/>
      <c r="CE22" s="277"/>
      <c r="CF22" s="277"/>
      <c r="CG22" s="277"/>
      <c r="CH22" s="277"/>
      <c r="CI22" s="278"/>
      <c r="CJ22" s="279"/>
      <c r="CK22" s="280"/>
      <c r="CL22" s="280"/>
      <c r="CM22" s="218">
        <f>CM21</f>
        <v>1</v>
      </c>
    </row>
    <row r="23" spans="1:91" s="93" customFormat="1" ht="14.1" customHeight="1" x14ac:dyDescent="0.25">
      <c r="A23" s="258">
        <v>2</v>
      </c>
      <c r="B23" s="419"/>
      <c r="C23" s="419"/>
      <c r="D23" s="259"/>
      <c r="E23" s="419"/>
      <c r="F23" s="419"/>
      <c r="G23" s="419"/>
      <c r="H23" s="259"/>
      <c r="I23" s="259"/>
      <c r="J23" s="259"/>
      <c r="K23" s="260">
        <f t="shared" si="0"/>
        <v>0</v>
      </c>
      <c r="L23" s="260">
        <f t="shared" si="1"/>
        <v>0</v>
      </c>
      <c r="M23" s="260">
        <f t="shared" si="2"/>
        <v>0</v>
      </c>
      <c r="N23" s="260">
        <f>BT23</f>
        <v>0</v>
      </c>
      <c r="O23" s="261" t="str">
        <f>BU23</f>
        <v>nj</v>
      </c>
      <c r="P23" s="262">
        <f>BW23</f>
        <v>0</v>
      </c>
      <c r="Q23" s="260">
        <f>BY23</f>
        <v>0</v>
      </c>
      <c r="R23" s="262">
        <f>CC23+CD23</f>
        <v>0</v>
      </c>
      <c r="S23" s="260">
        <f>CA23</f>
        <v>0</v>
      </c>
      <c r="T23" s="262">
        <f>CF23+CG23</f>
        <v>0</v>
      </c>
      <c r="U23" s="262">
        <f>CI23</f>
        <v>0</v>
      </c>
      <c r="V23" s="262">
        <f>BO23</f>
        <v>99</v>
      </c>
      <c r="W23" s="263">
        <f>BP23</f>
        <v>0</v>
      </c>
      <c r="X23" s="264">
        <f>CJ23</f>
        <v>0</v>
      </c>
      <c r="Y23" s="265"/>
      <c r="Z23" s="266"/>
      <c r="AA23" s="266"/>
      <c r="AB23" s="266"/>
      <c r="AC23" s="267"/>
      <c r="AD23" s="268">
        <v>2</v>
      </c>
      <c r="AE23" s="268"/>
      <c r="AF23" s="268"/>
      <c r="AG23" s="268"/>
      <c r="AH23" s="268"/>
      <c r="AI23" s="268"/>
      <c r="AJ23" s="268"/>
      <c r="AK23" s="268"/>
      <c r="AL23" s="268"/>
      <c r="AM23" s="265">
        <f>BQ23</f>
        <v>0</v>
      </c>
      <c r="AN23" s="265">
        <f>BR23</f>
        <v>0</v>
      </c>
      <c r="AO23" s="265">
        <f>BS23</f>
        <v>0</v>
      </c>
      <c r="AP23" s="265">
        <f>BT23</f>
        <v>0</v>
      </c>
      <c r="AQ23" s="266" t="str">
        <f>BU23</f>
        <v>nj</v>
      </c>
      <c r="AR23" s="263">
        <f>BW23</f>
        <v>0</v>
      </c>
      <c r="AS23" s="265">
        <f>BY23</f>
        <v>0</v>
      </c>
      <c r="AT23" s="263">
        <f>CE23</f>
        <v>0</v>
      </c>
      <c r="AU23" s="265">
        <f>CA23</f>
        <v>0</v>
      </c>
      <c r="AV23" s="263">
        <f>CH23</f>
        <v>0</v>
      </c>
      <c r="AW23" s="263">
        <f>CI23</f>
        <v>0</v>
      </c>
      <c r="AX23" s="263">
        <f>BO23</f>
        <v>99</v>
      </c>
      <c r="AY23" s="263">
        <f>BP23</f>
        <v>0</v>
      </c>
      <c r="AZ23" s="263">
        <f>CJ23</f>
        <v>0</v>
      </c>
      <c r="BA23" s="268"/>
      <c r="BB23" s="268"/>
      <c r="BC23" s="268"/>
      <c r="BD23" s="268"/>
      <c r="BE23" s="268"/>
      <c r="BF23" s="380">
        <v>2</v>
      </c>
      <c r="BG23" s="420"/>
      <c r="BH23" s="288"/>
      <c r="BI23" s="288"/>
      <c r="BJ23" s="288"/>
      <c r="BK23" s="288"/>
      <c r="BL23" s="272"/>
      <c r="BM23" s="272"/>
      <c r="BN23" s="272"/>
      <c r="BO23" s="273">
        <v>99</v>
      </c>
      <c r="BP23" s="274">
        <f>INT((IF(48-(32*BO23/$U$11)&lt;0,0,(IF(48-(32*BO23/$U$11)&lt;=20,48-(32*BO23/$U$11),20))))*100)/100</f>
        <v>0</v>
      </c>
      <c r="BQ23" s="563"/>
      <c r="BR23" s="563"/>
      <c r="BS23" s="563"/>
      <c r="BT23" s="275">
        <f t="shared" ref="BT23:BT67" si="3" xml:space="preserve"> IF(SUM(BQ23:BS23)&lt;SUM(BQ24:BS24),0.3,(SUM(BQ23:BS23)-SUM(BQ24:BS24)))</f>
        <v>0</v>
      </c>
      <c r="BU23" s="77" t="s">
        <v>4</v>
      </c>
      <c r="BV23" s="77" t="s">
        <v>4</v>
      </c>
      <c r="BW23" s="276">
        <f>IF(TYPE(FIND("P",BU23))=16,VLOOKUP(BU23:BU23,KT!A:C,2,FALSE),VLOOKUP(BU23:BU23,KT!H:J,2,FALSE))</f>
        <v>0</v>
      </c>
      <c r="BX23" s="276">
        <f>IF(TYPE(FIND("P",BV23))=16,VLOOKUP(BV23:BV23,KT!A:C,2,FALSE),VLOOKUP(BV23:BV23,KT!H:J,2,FALSE))</f>
        <v>0</v>
      </c>
      <c r="BY23" s="563"/>
      <c r="BZ23" s="563"/>
      <c r="CA23" s="563"/>
      <c r="CB23" s="563"/>
      <c r="CC23" s="277">
        <f>INT((IF((BY23*BW23)&gt;10,10,(BY23*BW23)))*100)/100</f>
        <v>0</v>
      </c>
      <c r="CD23" s="277">
        <f>INT((IF((BZ23*BX23)&gt;10,10,(BZ23*BX23)))*100)/100</f>
        <v>0</v>
      </c>
      <c r="CE23" s="277">
        <f>INT((CC23+CD23)*100)/100</f>
        <v>0</v>
      </c>
      <c r="CF23" s="277">
        <f>INT((IF((BW23*CA23)&gt;10,10,(BW23*CA23)))*100)/100</f>
        <v>0</v>
      </c>
      <c r="CG23" s="277">
        <f>INT((IF((BX23*CB23)&gt;10,10,(BX23*CB23)))*100)/100</f>
        <v>0</v>
      </c>
      <c r="CH23" s="277">
        <f>INT((CF23+CG23)*100)/100</f>
        <v>0</v>
      </c>
      <c r="CI23" s="278">
        <f>INT((CE23+CH23)/2*100)/100</f>
        <v>0</v>
      </c>
      <c r="CJ23" s="279">
        <f>SUM(BP23+BT23+CI23)</f>
        <v>0</v>
      </c>
      <c r="CK23" s="280"/>
      <c r="CL23" s="280"/>
      <c r="CM23" s="218">
        <f>RANK(CJ23,$CJ$21:$CJ$67)</f>
        <v>1</v>
      </c>
    </row>
    <row r="24" spans="1:91" s="93" customFormat="1" ht="14.1" customHeight="1" x14ac:dyDescent="0.25">
      <c r="A24" s="51"/>
      <c r="B24" s="419"/>
      <c r="C24" s="419"/>
      <c r="D24" s="281"/>
      <c r="E24" s="419"/>
      <c r="F24" s="419"/>
      <c r="G24" s="419"/>
      <c r="H24" s="282"/>
      <c r="I24" s="282"/>
      <c r="J24" s="282"/>
      <c r="K24" s="260">
        <f t="shared" si="0"/>
        <v>0</v>
      </c>
      <c r="L24" s="260">
        <f t="shared" si="1"/>
        <v>0</v>
      </c>
      <c r="M24" s="260">
        <f t="shared" si="2"/>
        <v>0</v>
      </c>
      <c r="N24" s="260"/>
      <c r="O24" s="261" t="str">
        <f>BV23</f>
        <v>nj</v>
      </c>
      <c r="P24" s="262">
        <f>BX23</f>
        <v>0</v>
      </c>
      <c r="Q24" s="260">
        <f>BZ23</f>
        <v>0</v>
      </c>
      <c r="R24" s="262"/>
      <c r="S24" s="260">
        <f>CB23</f>
        <v>0</v>
      </c>
      <c r="T24" s="262"/>
      <c r="U24" s="262"/>
      <c r="V24" s="262"/>
      <c r="W24" s="263"/>
      <c r="X24" s="264"/>
      <c r="Y24" s="265"/>
      <c r="Z24" s="266"/>
      <c r="AA24" s="266"/>
      <c r="AB24" s="266"/>
      <c r="AC24" s="267"/>
      <c r="AD24" s="268"/>
      <c r="AE24" s="268"/>
      <c r="AF24" s="268"/>
      <c r="AG24" s="268"/>
      <c r="AH24" s="268"/>
      <c r="AI24" s="268"/>
      <c r="AJ24" s="268"/>
      <c r="AK24" s="268"/>
      <c r="AL24" s="268"/>
      <c r="AM24" s="283"/>
      <c r="AN24" s="283"/>
      <c r="AO24" s="283"/>
      <c r="AP24" s="283"/>
      <c r="AQ24" s="266" t="str">
        <f>BV23</f>
        <v>nj</v>
      </c>
      <c r="AR24" s="263">
        <f>BX23</f>
        <v>0</v>
      </c>
      <c r="AS24" s="265">
        <f>BZ23</f>
        <v>0</v>
      </c>
      <c r="AT24" s="283"/>
      <c r="AU24" s="265">
        <f>CB23</f>
        <v>0</v>
      </c>
      <c r="AV24" s="283"/>
      <c r="AW24" s="283"/>
      <c r="AX24" s="283"/>
      <c r="AY24" s="283"/>
      <c r="AZ24" s="263"/>
      <c r="BA24" s="268"/>
      <c r="BB24" s="268"/>
      <c r="BC24" s="268"/>
      <c r="BD24" s="268"/>
      <c r="BE24" s="268"/>
      <c r="BF24" s="380"/>
      <c r="BG24" s="271"/>
      <c r="BH24" s="272"/>
      <c r="BI24" s="272"/>
      <c r="BJ24" s="272"/>
      <c r="BK24" s="272"/>
      <c r="BL24" s="290"/>
      <c r="BM24" s="290"/>
      <c r="BN24" s="290"/>
      <c r="BO24" s="273"/>
      <c r="BP24" s="274"/>
      <c r="BQ24" s="563"/>
      <c r="BR24" s="563"/>
      <c r="BS24" s="563"/>
      <c r="BT24" s="275"/>
      <c r="BU24" s="77"/>
      <c r="BV24" s="77"/>
      <c r="BW24" s="276"/>
      <c r="BX24" s="276"/>
      <c r="BY24" s="53"/>
      <c r="BZ24" s="53"/>
      <c r="CA24" s="53"/>
      <c r="CB24" s="53"/>
      <c r="CC24" s="277"/>
      <c r="CD24" s="277"/>
      <c r="CE24" s="277"/>
      <c r="CF24" s="277"/>
      <c r="CG24" s="277"/>
      <c r="CH24" s="277"/>
      <c r="CI24" s="278"/>
      <c r="CJ24" s="279"/>
      <c r="CK24" s="280"/>
      <c r="CL24" s="280"/>
      <c r="CM24" s="218">
        <f>CM23</f>
        <v>1</v>
      </c>
    </row>
    <row r="25" spans="1:91" s="72" customFormat="1" ht="14.1" customHeight="1" x14ac:dyDescent="0.25">
      <c r="A25" s="258">
        <v>3</v>
      </c>
      <c r="B25" s="419"/>
      <c r="C25" s="419"/>
      <c r="D25" s="259"/>
      <c r="E25" s="419"/>
      <c r="F25" s="419"/>
      <c r="G25" s="419"/>
      <c r="H25" s="259"/>
      <c r="I25" s="259"/>
      <c r="J25" s="259"/>
      <c r="K25" s="260">
        <f t="shared" si="0"/>
        <v>0</v>
      </c>
      <c r="L25" s="260">
        <f t="shared" si="1"/>
        <v>0</v>
      </c>
      <c r="M25" s="260">
        <f t="shared" si="2"/>
        <v>0</v>
      </c>
      <c r="N25" s="260">
        <f>BT25</f>
        <v>0</v>
      </c>
      <c r="O25" s="261" t="str">
        <f>BU25</f>
        <v>nj</v>
      </c>
      <c r="P25" s="262">
        <f>BW25</f>
        <v>0</v>
      </c>
      <c r="Q25" s="260">
        <f>BY25</f>
        <v>0</v>
      </c>
      <c r="R25" s="262">
        <f>CC25+CD25</f>
        <v>0</v>
      </c>
      <c r="S25" s="260">
        <f>CA25</f>
        <v>0</v>
      </c>
      <c r="T25" s="262">
        <f>CF25+CG25</f>
        <v>0</v>
      </c>
      <c r="U25" s="262">
        <f>CI25</f>
        <v>0</v>
      </c>
      <c r="V25" s="262">
        <f>BO25</f>
        <v>99</v>
      </c>
      <c r="W25" s="263">
        <f>BP25</f>
        <v>0</v>
      </c>
      <c r="X25" s="264">
        <f>CJ25</f>
        <v>0</v>
      </c>
      <c r="Y25" s="265"/>
      <c r="Z25" s="266"/>
      <c r="AA25" s="266"/>
      <c r="AB25" s="266"/>
      <c r="AC25" s="291"/>
      <c r="AD25" s="51">
        <v>3</v>
      </c>
      <c r="AE25" s="268"/>
      <c r="AF25" s="268"/>
      <c r="AG25" s="268"/>
      <c r="AH25" s="268"/>
      <c r="AI25" s="268"/>
      <c r="AJ25" s="51"/>
      <c r="AK25" s="51"/>
      <c r="AL25" s="51"/>
      <c r="AM25" s="265">
        <f>BQ25</f>
        <v>0</v>
      </c>
      <c r="AN25" s="265">
        <f>BR25</f>
        <v>0</v>
      </c>
      <c r="AO25" s="265">
        <f>BS25</f>
        <v>0</v>
      </c>
      <c r="AP25" s="265">
        <f>BT25</f>
        <v>0</v>
      </c>
      <c r="AQ25" s="266" t="str">
        <f>BU25</f>
        <v>nj</v>
      </c>
      <c r="AR25" s="263">
        <f>BW25</f>
        <v>0</v>
      </c>
      <c r="AS25" s="265">
        <f>BY25</f>
        <v>0</v>
      </c>
      <c r="AT25" s="263">
        <f>CE25</f>
        <v>0</v>
      </c>
      <c r="AU25" s="265">
        <f>CA25</f>
        <v>0</v>
      </c>
      <c r="AV25" s="263">
        <f>CH25</f>
        <v>0</v>
      </c>
      <c r="AW25" s="263">
        <f>CI25</f>
        <v>0</v>
      </c>
      <c r="AX25" s="263">
        <f>BO25</f>
        <v>99</v>
      </c>
      <c r="AY25" s="263">
        <f>BP25</f>
        <v>0</v>
      </c>
      <c r="AZ25" s="263">
        <f>CJ25</f>
        <v>0</v>
      </c>
      <c r="BA25" s="51"/>
      <c r="BB25" s="51"/>
      <c r="BC25" s="51"/>
      <c r="BD25" s="51"/>
      <c r="BE25" s="51"/>
      <c r="BF25" s="380">
        <v>3</v>
      </c>
      <c r="BG25" s="271"/>
      <c r="BH25" s="270"/>
      <c r="BI25" s="270"/>
      <c r="BJ25" s="270"/>
      <c r="BK25" s="270"/>
      <c r="BL25" s="270"/>
      <c r="BM25" s="272"/>
      <c r="BN25" s="272"/>
      <c r="BO25" s="273">
        <v>99</v>
      </c>
      <c r="BP25" s="274">
        <f>INT((IF(48-(32*BO25/$U$11)&lt;0,0,(IF(48-(32*BO25/$U$11)&lt;=20,48-(32*BO25/$U$11),20))))*100)/100</f>
        <v>0</v>
      </c>
      <c r="BQ25" s="562"/>
      <c r="BR25" s="562"/>
      <c r="BS25" s="562"/>
      <c r="BT25" s="275">
        <f t="shared" si="3"/>
        <v>0</v>
      </c>
      <c r="BU25" s="77" t="s">
        <v>4</v>
      </c>
      <c r="BV25" s="77" t="s">
        <v>4</v>
      </c>
      <c r="BW25" s="276">
        <f>IF(TYPE(FIND("P",BU25))=16,VLOOKUP(BU25:BU25,KT!A:C,2,FALSE),VLOOKUP(BU25:BU25,KT!H:J,2,FALSE))</f>
        <v>0</v>
      </c>
      <c r="BX25" s="276">
        <f>IF(TYPE(FIND("P",BV25))=16,VLOOKUP(BV25:BV25,KT!A:C,2,FALSE),VLOOKUP(BV25:BV25,KT!H:J,2,FALSE))</f>
        <v>0</v>
      </c>
      <c r="BY25" s="562"/>
      <c r="BZ25" s="562"/>
      <c r="CA25" s="562"/>
      <c r="CB25" s="562"/>
      <c r="CC25" s="277">
        <f>INT((IF((BY25*BW25)&gt;10,10,(BY25*BW25)))*100)/100</f>
        <v>0</v>
      </c>
      <c r="CD25" s="277">
        <f>INT((IF((BZ25*BX25)&gt;10,10,(BZ25*BX25)))*100)/100</f>
        <v>0</v>
      </c>
      <c r="CE25" s="277">
        <f>INT((CC25+CD25)*100)/100</f>
        <v>0</v>
      </c>
      <c r="CF25" s="277">
        <f>INT((IF((BW25*CA25)&gt;10,10,(BW25*CA25)))*100)/100</f>
        <v>0</v>
      </c>
      <c r="CG25" s="277">
        <f>INT((IF((BX25*CB25)&gt;10,10,(BX25*CB25)))*100)/100</f>
        <v>0</v>
      </c>
      <c r="CH25" s="277">
        <f>INT((CF25+CG25)*100)/100</f>
        <v>0</v>
      </c>
      <c r="CI25" s="278">
        <f>INT((CE25+CH25)/2*100)/100</f>
        <v>0</v>
      </c>
      <c r="CJ25" s="279">
        <f>SUM(BP25+BT25+CI25)</f>
        <v>0</v>
      </c>
      <c r="CK25" s="280"/>
      <c r="CL25" s="280"/>
      <c r="CM25" s="218">
        <f>RANK(CJ25,$CJ$21:$CJ$67)</f>
        <v>1</v>
      </c>
    </row>
    <row r="26" spans="1:91" s="93" customFormat="1" ht="14.1" customHeight="1" x14ac:dyDescent="0.25">
      <c r="A26" s="51"/>
      <c r="B26" s="419"/>
      <c r="C26" s="419"/>
      <c r="D26" s="281"/>
      <c r="E26" s="419"/>
      <c r="F26" s="419"/>
      <c r="G26" s="419"/>
      <c r="H26" s="282"/>
      <c r="I26" s="282"/>
      <c r="J26" s="282"/>
      <c r="K26" s="260">
        <f t="shared" si="0"/>
        <v>0</v>
      </c>
      <c r="L26" s="260">
        <f t="shared" si="1"/>
        <v>0</v>
      </c>
      <c r="M26" s="260">
        <f t="shared" si="2"/>
        <v>0</v>
      </c>
      <c r="N26" s="260"/>
      <c r="O26" s="261" t="str">
        <f>BV25</f>
        <v>nj</v>
      </c>
      <c r="P26" s="262">
        <f>BX25</f>
        <v>0</v>
      </c>
      <c r="Q26" s="260">
        <f>BZ25</f>
        <v>0</v>
      </c>
      <c r="R26" s="262"/>
      <c r="S26" s="260">
        <f>CB25</f>
        <v>0</v>
      </c>
      <c r="T26" s="262"/>
      <c r="U26" s="262"/>
      <c r="V26" s="262"/>
      <c r="W26" s="263"/>
      <c r="X26" s="264"/>
      <c r="Y26" s="265"/>
      <c r="Z26" s="266"/>
      <c r="AA26" s="266"/>
      <c r="AB26" s="266"/>
      <c r="AC26" s="267"/>
      <c r="AD26" s="268"/>
      <c r="AE26" s="268"/>
      <c r="AF26" s="268"/>
      <c r="AG26" s="268"/>
      <c r="AH26" s="268"/>
      <c r="AI26" s="268"/>
      <c r="AJ26" s="268"/>
      <c r="AK26" s="268"/>
      <c r="AL26" s="268"/>
      <c r="AM26" s="283"/>
      <c r="AN26" s="283"/>
      <c r="AO26" s="283"/>
      <c r="AP26" s="283"/>
      <c r="AQ26" s="266" t="str">
        <f>BV25</f>
        <v>nj</v>
      </c>
      <c r="AR26" s="263">
        <f>BX25</f>
        <v>0</v>
      </c>
      <c r="AS26" s="265">
        <f>BZ25</f>
        <v>0</v>
      </c>
      <c r="AT26" s="283"/>
      <c r="AU26" s="265">
        <f>CB25</f>
        <v>0</v>
      </c>
      <c r="AV26" s="283"/>
      <c r="AW26" s="283"/>
      <c r="AX26" s="283"/>
      <c r="AY26" s="283"/>
      <c r="AZ26" s="263"/>
      <c r="BA26" s="268"/>
      <c r="BB26" s="268"/>
      <c r="BC26" s="268"/>
      <c r="BD26" s="268"/>
      <c r="BE26" s="268"/>
      <c r="BF26" s="380"/>
      <c r="BG26" s="271"/>
      <c r="BH26" s="272"/>
      <c r="BI26" s="272"/>
      <c r="BJ26" s="272"/>
      <c r="BK26" s="272"/>
      <c r="BL26" s="290"/>
      <c r="BM26" s="290"/>
      <c r="BN26" s="290"/>
      <c r="BO26" s="273"/>
      <c r="BP26" s="274"/>
      <c r="BQ26" s="562"/>
      <c r="BR26" s="562"/>
      <c r="BS26" s="562"/>
      <c r="BT26" s="275"/>
      <c r="BU26" s="77"/>
      <c r="BV26" s="77"/>
      <c r="BW26" s="276"/>
      <c r="BX26" s="276"/>
      <c r="BY26" s="53"/>
      <c r="BZ26" s="53"/>
      <c r="CA26" s="53"/>
      <c r="CB26" s="53"/>
      <c r="CC26" s="277"/>
      <c r="CD26" s="277"/>
      <c r="CE26" s="277"/>
      <c r="CF26" s="277"/>
      <c r="CG26" s="277"/>
      <c r="CH26" s="277"/>
      <c r="CI26" s="278"/>
      <c r="CJ26" s="279"/>
      <c r="CK26" s="280"/>
      <c r="CL26" s="280"/>
      <c r="CM26" s="218">
        <f>CM25</f>
        <v>1</v>
      </c>
    </row>
    <row r="27" spans="1:91" s="72" customFormat="1" ht="14.1" customHeight="1" x14ac:dyDescent="0.25">
      <c r="A27" s="258">
        <v>4</v>
      </c>
      <c r="B27" s="419"/>
      <c r="C27" s="419"/>
      <c r="D27" s="259"/>
      <c r="E27" s="419"/>
      <c r="F27" s="419"/>
      <c r="G27" s="419"/>
      <c r="H27" s="259"/>
      <c r="I27" s="282"/>
      <c r="J27" s="282"/>
      <c r="K27" s="260">
        <f t="shared" si="0"/>
        <v>0</v>
      </c>
      <c r="L27" s="260">
        <f t="shared" si="1"/>
        <v>0</v>
      </c>
      <c r="M27" s="260">
        <f t="shared" si="2"/>
        <v>0</v>
      </c>
      <c r="N27" s="260">
        <f>BT27</f>
        <v>0</v>
      </c>
      <c r="O27" s="261" t="str">
        <f>BU27</f>
        <v>nj</v>
      </c>
      <c r="P27" s="262">
        <f>BW27</f>
        <v>0</v>
      </c>
      <c r="Q27" s="260">
        <f>BY27</f>
        <v>0</v>
      </c>
      <c r="R27" s="262">
        <f>CC27+CD27</f>
        <v>0</v>
      </c>
      <c r="S27" s="260">
        <f>CA27</f>
        <v>0</v>
      </c>
      <c r="T27" s="262">
        <f>CF27+CG27</f>
        <v>0</v>
      </c>
      <c r="U27" s="262">
        <f>CI27</f>
        <v>0</v>
      </c>
      <c r="V27" s="262">
        <f>BO27</f>
        <v>99</v>
      </c>
      <c r="W27" s="263">
        <f>BP27</f>
        <v>0</v>
      </c>
      <c r="X27" s="264">
        <f>CJ27</f>
        <v>0</v>
      </c>
      <c r="Y27" s="265"/>
      <c r="Z27" s="283"/>
      <c r="AA27" s="283"/>
      <c r="AB27" s="283"/>
      <c r="AC27" s="291"/>
      <c r="AD27" s="51">
        <v>4</v>
      </c>
      <c r="AE27" s="268"/>
      <c r="AF27" s="268"/>
      <c r="AG27" s="268"/>
      <c r="AH27" s="268"/>
      <c r="AI27" s="268"/>
      <c r="AJ27" s="51"/>
      <c r="AK27" s="51"/>
      <c r="AL27" s="51"/>
      <c r="AM27" s="265">
        <f>BQ27</f>
        <v>0</v>
      </c>
      <c r="AN27" s="265">
        <f>BR27</f>
        <v>0</v>
      </c>
      <c r="AO27" s="265">
        <f>BS27</f>
        <v>0</v>
      </c>
      <c r="AP27" s="265">
        <f>BT27</f>
        <v>0</v>
      </c>
      <c r="AQ27" s="266" t="str">
        <f>BU27</f>
        <v>nj</v>
      </c>
      <c r="AR27" s="263">
        <f>BW27</f>
        <v>0</v>
      </c>
      <c r="AS27" s="265">
        <f>BY27</f>
        <v>0</v>
      </c>
      <c r="AT27" s="263">
        <f>CE27</f>
        <v>0</v>
      </c>
      <c r="AU27" s="265">
        <f>CA27</f>
        <v>0</v>
      </c>
      <c r="AV27" s="263">
        <f>CH27</f>
        <v>0</v>
      </c>
      <c r="AW27" s="263">
        <f>CI27</f>
        <v>0</v>
      </c>
      <c r="AX27" s="263">
        <f>BO27</f>
        <v>99</v>
      </c>
      <c r="AY27" s="263">
        <f>BP27</f>
        <v>0</v>
      </c>
      <c r="AZ27" s="263">
        <f>CJ27</f>
        <v>0</v>
      </c>
      <c r="BA27" s="51"/>
      <c r="BB27" s="51"/>
      <c r="BC27" s="51"/>
      <c r="BD27" s="51"/>
      <c r="BE27" s="51"/>
      <c r="BF27" s="380">
        <v>4</v>
      </c>
      <c r="BG27" s="420"/>
      <c r="BH27" s="288"/>
      <c r="BI27" s="288"/>
      <c r="BJ27" s="288"/>
      <c r="BK27" s="288"/>
      <c r="BL27" s="272"/>
      <c r="BM27" s="290"/>
      <c r="BN27" s="290"/>
      <c r="BO27" s="273">
        <v>99</v>
      </c>
      <c r="BP27" s="274">
        <f>INT((IF(48-(32*BO27/$U$11)&lt;0,0,(IF(48-(32*BO27/$U$11)&lt;=20,48-(32*BO27/$U$11),20))))*100)/100</f>
        <v>0</v>
      </c>
      <c r="BQ27" s="563"/>
      <c r="BR27" s="563"/>
      <c r="BS27" s="563"/>
      <c r="BT27" s="275">
        <f t="shared" si="3"/>
        <v>0</v>
      </c>
      <c r="BU27" s="77" t="s">
        <v>4</v>
      </c>
      <c r="BV27" s="77" t="s">
        <v>4</v>
      </c>
      <c r="BW27" s="276">
        <f>IF(TYPE(FIND("P",BU27))=16,VLOOKUP(BU27:BU27,KT!A:C,2,FALSE),VLOOKUP(BU27:BU27,KT!H:J,2,FALSE))</f>
        <v>0</v>
      </c>
      <c r="BX27" s="276">
        <f>IF(TYPE(FIND("P",BV27))=16,VLOOKUP(BV27:BV27,KT!A:C,2,FALSE),VLOOKUP(BV27:BV27,KT!H:J,2,FALSE))</f>
        <v>0</v>
      </c>
      <c r="BY27" s="563"/>
      <c r="BZ27" s="563"/>
      <c r="CA27" s="563"/>
      <c r="CB27" s="563"/>
      <c r="CC27" s="277">
        <f>INT((IF((BY27*BW27)&gt;10,10,(BY27*BW27)))*100)/100</f>
        <v>0</v>
      </c>
      <c r="CD27" s="277">
        <f>INT((IF((BZ27*BX27)&gt;10,10,(BZ27*BX27)))*100)/100</f>
        <v>0</v>
      </c>
      <c r="CE27" s="277">
        <f>INT((CC27+CD27)*100)/100</f>
        <v>0</v>
      </c>
      <c r="CF27" s="277">
        <f>INT((IF((BW27*CA27)&gt;10,10,(BW27*CA27)))*100)/100</f>
        <v>0</v>
      </c>
      <c r="CG27" s="277">
        <f>INT((IF((BX27*CB27)&gt;10,10,(BX27*CB27)))*100)/100</f>
        <v>0</v>
      </c>
      <c r="CH27" s="277">
        <f>INT((CF27+CG27)*100)/100</f>
        <v>0</v>
      </c>
      <c r="CI27" s="278">
        <f>INT((CE27+CH27)/2*100)/100</f>
        <v>0</v>
      </c>
      <c r="CJ27" s="279">
        <f>SUM(BP27+BT27+CI27)</f>
        <v>0</v>
      </c>
      <c r="CK27" s="280"/>
      <c r="CL27" s="280"/>
      <c r="CM27" s="218">
        <f>RANK(CJ27,$CJ$21:$CJ$67)</f>
        <v>1</v>
      </c>
    </row>
    <row r="28" spans="1:91" s="72" customFormat="1" ht="14.1" customHeight="1" x14ac:dyDescent="0.25">
      <c r="A28" s="258"/>
      <c r="B28" s="419"/>
      <c r="C28" s="419"/>
      <c r="D28" s="281"/>
      <c r="E28" s="419"/>
      <c r="F28" s="419"/>
      <c r="G28" s="419"/>
      <c r="H28" s="282"/>
      <c r="I28" s="282"/>
      <c r="J28" s="282"/>
      <c r="K28" s="260">
        <f t="shared" si="0"/>
        <v>0</v>
      </c>
      <c r="L28" s="260">
        <f t="shared" si="1"/>
        <v>0</v>
      </c>
      <c r="M28" s="260">
        <f t="shared" si="2"/>
        <v>0</v>
      </c>
      <c r="N28" s="260"/>
      <c r="O28" s="261" t="str">
        <f>BV27</f>
        <v>nj</v>
      </c>
      <c r="P28" s="262">
        <f>BX27</f>
        <v>0</v>
      </c>
      <c r="Q28" s="260">
        <f>BZ27</f>
        <v>0</v>
      </c>
      <c r="R28" s="262"/>
      <c r="S28" s="260">
        <f>CB27</f>
        <v>0</v>
      </c>
      <c r="T28" s="262"/>
      <c r="U28" s="262"/>
      <c r="V28" s="262"/>
      <c r="W28" s="263"/>
      <c r="X28" s="264"/>
      <c r="Y28" s="265"/>
      <c r="Z28" s="283"/>
      <c r="AA28" s="283"/>
      <c r="AB28" s="283"/>
      <c r="AC28" s="291"/>
      <c r="AD28" s="51"/>
      <c r="AE28" s="268"/>
      <c r="AF28" s="268"/>
      <c r="AG28" s="268"/>
      <c r="AH28" s="268"/>
      <c r="AI28" s="268"/>
      <c r="AJ28" s="51"/>
      <c r="AK28" s="51"/>
      <c r="AL28" s="51"/>
      <c r="AM28" s="283"/>
      <c r="AN28" s="283"/>
      <c r="AO28" s="283"/>
      <c r="AP28" s="283"/>
      <c r="AQ28" s="266" t="str">
        <f>BV27</f>
        <v>nj</v>
      </c>
      <c r="AR28" s="263">
        <f>BX27</f>
        <v>0</v>
      </c>
      <c r="AS28" s="265">
        <f>BZ27</f>
        <v>0</v>
      </c>
      <c r="AT28" s="283"/>
      <c r="AU28" s="265">
        <f>CB27</f>
        <v>0</v>
      </c>
      <c r="AV28" s="283"/>
      <c r="AW28" s="283"/>
      <c r="AX28" s="283"/>
      <c r="AY28" s="283"/>
      <c r="AZ28" s="263"/>
      <c r="BA28" s="51"/>
      <c r="BB28" s="51"/>
      <c r="BC28" s="51"/>
      <c r="BD28" s="51"/>
      <c r="BE28" s="51"/>
      <c r="BF28" s="380"/>
      <c r="BG28" s="299"/>
      <c r="BH28" s="292"/>
      <c r="BI28" s="292"/>
      <c r="BJ28" s="292"/>
      <c r="BK28" s="292"/>
      <c r="BL28" s="290"/>
      <c r="BM28" s="290"/>
      <c r="BN28" s="290"/>
      <c r="BO28" s="273"/>
      <c r="BP28" s="274"/>
      <c r="BQ28" s="563"/>
      <c r="BR28" s="563"/>
      <c r="BS28" s="563"/>
      <c r="BT28" s="275"/>
      <c r="BU28" s="77"/>
      <c r="BV28" s="77"/>
      <c r="BW28" s="276"/>
      <c r="BX28" s="276"/>
      <c r="BY28" s="53"/>
      <c r="BZ28" s="53"/>
      <c r="CA28" s="53"/>
      <c r="CB28" s="53"/>
      <c r="CC28" s="277"/>
      <c r="CD28" s="277"/>
      <c r="CE28" s="277"/>
      <c r="CF28" s="277"/>
      <c r="CG28" s="277"/>
      <c r="CH28" s="277"/>
      <c r="CI28" s="278"/>
      <c r="CJ28" s="279"/>
      <c r="CK28" s="280"/>
      <c r="CL28" s="280"/>
      <c r="CM28" s="218">
        <f>CM27</f>
        <v>1</v>
      </c>
    </row>
    <row r="29" spans="1:91" s="93" customFormat="1" ht="14.1" customHeight="1" x14ac:dyDescent="0.25">
      <c r="A29" s="258">
        <v>5</v>
      </c>
      <c r="B29" s="419"/>
      <c r="C29" s="419"/>
      <c r="D29" s="259"/>
      <c r="E29" s="419"/>
      <c r="F29" s="419"/>
      <c r="G29" s="419"/>
      <c r="H29" s="259"/>
      <c r="I29" s="282"/>
      <c r="J29" s="282"/>
      <c r="K29" s="260">
        <f t="shared" si="0"/>
        <v>0</v>
      </c>
      <c r="L29" s="260">
        <f t="shared" si="1"/>
        <v>0</v>
      </c>
      <c r="M29" s="260">
        <f t="shared" si="2"/>
        <v>0</v>
      </c>
      <c r="N29" s="260">
        <f>BT29</f>
        <v>0</v>
      </c>
      <c r="O29" s="261" t="str">
        <f>BU29</f>
        <v>nj</v>
      </c>
      <c r="P29" s="262">
        <f>BW29</f>
        <v>0</v>
      </c>
      <c r="Q29" s="260">
        <f>BY29</f>
        <v>0</v>
      </c>
      <c r="R29" s="262">
        <f>CC29+CD29</f>
        <v>0</v>
      </c>
      <c r="S29" s="260">
        <f>CA29</f>
        <v>0</v>
      </c>
      <c r="T29" s="262">
        <f>CF29+CG29</f>
        <v>0</v>
      </c>
      <c r="U29" s="262">
        <f>CI29</f>
        <v>0</v>
      </c>
      <c r="V29" s="262">
        <f>BO29</f>
        <v>99</v>
      </c>
      <c r="W29" s="263">
        <f>BP29</f>
        <v>0</v>
      </c>
      <c r="X29" s="264">
        <f>CJ29</f>
        <v>0</v>
      </c>
      <c r="Y29" s="265"/>
      <c r="Z29" s="266"/>
      <c r="AA29" s="266"/>
      <c r="AB29" s="266"/>
      <c r="AC29" s="267"/>
      <c r="AD29" s="268">
        <v>5</v>
      </c>
      <c r="AE29" s="268"/>
      <c r="AF29" s="268"/>
      <c r="AG29" s="268"/>
      <c r="AH29" s="268"/>
      <c r="AI29" s="268"/>
      <c r="AJ29" s="268"/>
      <c r="AK29" s="268"/>
      <c r="AL29" s="268"/>
      <c r="AM29" s="265">
        <f>BQ29</f>
        <v>0</v>
      </c>
      <c r="AN29" s="265">
        <f>BR29</f>
        <v>0</v>
      </c>
      <c r="AO29" s="265">
        <f>BS29</f>
        <v>0</v>
      </c>
      <c r="AP29" s="265">
        <f>BT29</f>
        <v>0</v>
      </c>
      <c r="AQ29" s="266" t="str">
        <f>BU29</f>
        <v>nj</v>
      </c>
      <c r="AR29" s="263">
        <f>BW29</f>
        <v>0</v>
      </c>
      <c r="AS29" s="265">
        <f>BY29</f>
        <v>0</v>
      </c>
      <c r="AT29" s="263">
        <f>CE29</f>
        <v>0</v>
      </c>
      <c r="AU29" s="265">
        <f>CA29</f>
        <v>0</v>
      </c>
      <c r="AV29" s="263">
        <f>CH29</f>
        <v>0</v>
      </c>
      <c r="AW29" s="263">
        <f>CI29</f>
        <v>0</v>
      </c>
      <c r="AX29" s="263">
        <f>BO29</f>
        <v>99</v>
      </c>
      <c r="AY29" s="263">
        <f>BP29</f>
        <v>0</v>
      </c>
      <c r="AZ29" s="263">
        <f>CJ29</f>
        <v>0</v>
      </c>
      <c r="BA29" s="268"/>
      <c r="BB29" s="268"/>
      <c r="BC29" s="268"/>
      <c r="BD29" s="268"/>
      <c r="BE29" s="268"/>
      <c r="BF29" s="380">
        <v>5</v>
      </c>
      <c r="BG29" s="420"/>
      <c r="BH29" s="288"/>
      <c r="BI29" s="288"/>
      <c r="BJ29" s="288"/>
      <c r="BK29" s="288"/>
      <c r="BL29" s="272"/>
      <c r="BM29" s="290"/>
      <c r="BN29" s="290"/>
      <c r="BO29" s="273">
        <v>99</v>
      </c>
      <c r="BP29" s="274">
        <f>INT((IF(48-(32*BO29/$U$11)&lt;0,0,(IF(48-(32*BO29/$U$11)&lt;=20,48-(32*BO29/$U$11),20))))*100)/100</f>
        <v>0</v>
      </c>
      <c r="BQ29" s="562"/>
      <c r="BR29" s="562"/>
      <c r="BS29" s="562"/>
      <c r="BT29" s="275">
        <f t="shared" si="3"/>
        <v>0</v>
      </c>
      <c r="BU29" s="77" t="s">
        <v>4</v>
      </c>
      <c r="BV29" s="77" t="s">
        <v>4</v>
      </c>
      <c r="BW29" s="276">
        <f>IF(TYPE(FIND("P",BU29))=16,VLOOKUP(BU29:BU29,KT!A:C,2,FALSE),VLOOKUP(BU29:BU29,KT!H:J,2,FALSE))</f>
        <v>0</v>
      </c>
      <c r="BX29" s="276">
        <f>IF(TYPE(FIND("P",BV29))=16,VLOOKUP(BV29:BV29,KT!A:C,2,FALSE),VLOOKUP(BV29:BV29,KT!H:J,2,FALSE))</f>
        <v>0</v>
      </c>
      <c r="BY29" s="562"/>
      <c r="BZ29" s="562"/>
      <c r="CA29" s="562"/>
      <c r="CB29" s="562"/>
      <c r="CC29" s="277">
        <f>INT((IF((BY29*BW29)&gt;10,10,(BY29*BW29)))*100)/100</f>
        <v>0</v>
      </c>
      <c r="CD29" s="277">
        <f>INT((IF((BZ29*BX29)&gt;10,10,(BZ29*BX29)))*100)/100</f>
        <v>0</v>
      </c>
      <c r="CE29" s="277">
        <f>INT((CC29+CD29)*100)/100</f>
        <v>0</v>
      </c>
      <c r="CF29" s="277">
        <f>INT((IF((BW29*CA29)&gt;10,10,(BW29*CA29)))*100)/100</f>
        <v>0</v>
      </c>
      <c r="CG29" s="277">
        <f>INT((IF((BX29*CB29)&gt;10,10,(BX29*CB29)))*100)/100</f>
        <v>0</v>
      </c>
      <c r="CH29" s="277">
        <f>INT((CF29+CG29)*100)/100</f>
        <v>0</v>
      </c>
      <c r="CI29" s="278">
        <f>INT((CE29+CH29)/2*100)/100</f>
        <v>0</v>
      </c>
      <c r="CJ29" s="279">
        <f>SUM(BP29+BT29+CI29)</f>
        <v>0</v>
      </c>
      <c r="CK29" s="280"/>
      <c r="CL29" s="280"/>
      <c r="CM29" s="218">
        <f>RANK(CJ29,$CJ$21:$CJ$67)</f>
        <v>1</v>
      </c>
    </row>
    <row r="30" spans="1:91" s="93" customFormat="1" ht="14.1" customHeight="1" x14ac:dyDescent="0.25">
      <c r="A30" s="258"/>
      <c r="B30" s="419"/>
      <c r="C30" s="419"/>
      <c r="D30" s="281"/>
      <c r="E30" s="419"/>
      <c r="F30" s="419"/>
      <c r="G30" s="419"/>
      <c r="H30" s="282"/>
      <c r="I30" s="282"/>
      <c r="J30" s="282"/>
      <c r="K30" s="260">
        <f t="shared" si="0"/>
        <v>0</v>
      </c>
      <c r="L30" s="260">
        <f t="shared" si="1"/>
        <v>0</v>
      </c>
      <c r="M30" s="260">
        <f t="shared" si="2"/>
        <v>0</v>
      </c>
      <c r="N30" s="260"/>
      <c r="O30" s="261" t="str">
        <f>BV29</f>
        <v>nj</v>
      </c>
      <c r="P30" s="262">
        <f>BX29</f>
        <v>0</v>
      </c>
      <c r="Q30" s="260">
        <f>BZ29</f>
        <v>0</v>
      </c>
      <c r="R30" s="262"/>
      <c r="S30" s="260">
        <f>CB29</f>
        <v>0</v>
      </c>
      <c r="T30" s="262"/>
      <c r="U30" s="262"/>
      <c r="V30" s="262"/>
      <c r="W30" s="263"/>
      <c r="X30" s="264"/>
      <c r="Y30" s="265"/>
      <c r="Z30" s="266"/>
      <c r="AA30" s="266"/>
      <c r="AB30" s="266"/>
      <c r="AC30" s="267"/>
      <c r="AD30" s="268"/>
      <c r="AE30" s="268"/>
      <c r="AF30" s="268"/>
      <c r="AG30" s="268"/>
      <c r="AH30" s="268"/>
      <c r="AI30" s="268"/>
      <c r="AJ30" s="268"/>
      <c r="AK30" s="268"/>
      <c r="AL30" s="268"/>
      <c r="AM30" s="283"/>
      <c r="AN30" s="283"/>
      <c r="AO30" s="283"/>
      <c r="AP30" s="283"/>
      <c r="AQ30" s="266" t="str">
        <f>BV29</f>
        <v>nj</v>
      </c>
      <c r="AR30" s="263">
        <f>BX29</f>
        <v>0</v>
      </c>
      <c r="AS30" s="265">
        <f>BZ29</f>
        <v>0</v>
      </c>
      <c r="AT30" s="283"/>
      <c r="AU30" s="265">
        <f>CB29</f>
        <v>0</v>
      </c>
      <c r="AV30" s="283"/>
      <c r="AW30" s="283"/>
      <c r="AX30" s="283"/>
      <c r="AY30" s="283"/>
      <c r="AZ30" s="263"/>
      <c r="BA30" s="268"/>
      <c r="BB30" s="268"/>
      <c r="BC30" s="268"/>
      <c r="BD30" s="268"/>
      <c r="BE30" s="268"/>
      <c r="BF30" s="380"/>
      <c r="BG30" s="271"/>
      <c r="BH30" s="292"/>
      <c r="BI30" s="292"/>
      <c r="BJ30" s="292"/>
      <c r="BK30" s="292"/>
      <c r="BL30" s="290"/>
      <c r="BM30" s="290"/>
      <c r="BN30" s="290"/>
      <c r="BO30" s="273"/>
      <c r="BP30" s="274"/>
      <c r="BQ30" s="562"/>
      <c r="BR30" s="562"/>
      <c r="BS30" s="562"/>
      <c r="BT30" s="275"/>
      <c r="BU30" s="77"/>
      <c r="BV30" s="77"/>
      <c r="BW30" s="276"/>
      <c r="BX30" s="276"/>
      <c r="BY30" s="53"/>
      <c r="BZ30" s="53"/>
      <c r="CA30" s="53"/>
      <c r="CB30" s="53"/>
      <c r="CC30" s="277"/>
      <c r="CD30" s="277"/>
      <c r="CE30" s="277"/>
      <c r="CF30" s="277"/>
      <c r="CG30" s="277"/>
      <c r="CH30" s="277"/>
      <c r="CI30" s="278"/>
      <c r="CJ30" s="279"/>
      <c r="CK30" s="280"/>
      <c r="CL30" s="280"/>
      <c r="CM30" s="218">
        <f>CM29</f>
        <v>1</v>
      </c>
    </row>
    <row r="31" spans="1:91" s="93" customFormat="1" ht="14.1" customHeight="1" x14ac:dyDescent="0.25">
      <c r="A31" s="258">
        <v>6</v>
      </c>
      <c r="B31" s="419"/>
      <c r="C31" s="419"/>
      <c r="D31" s="259"/>
      <c r="E31" s="419"/>
      <c r="F31" s="419"/>
      <c r="G31" s="419"/>
      <c r="H31" s="259"/>
      <c r="I31" s="259"/>
      <c r="J31" s="259"/>
      <c r="K31" s="260">
        <f t="shared" si="0"/>
        <v>0</v>
      </c>
      <c r="L31" s="260">
        <f t="shared" si="1"/>
        <v>0</v>
      </c>
      <c r="M31" s="260">
        <f t="shared" si="2"/>
        <v>0</v>
      </c>
      <c r="N31" s="260">
        <f>BT31</f>
        <v>0</v>
      </c>
      <c r="O31" s="261" t="str">
        <f>BU31</f>
        <v>nj</v>
      </c>
      <c r="P31" s="262">
        <f>BW31</f>
        <v>0</v>
      </c>
      <c r="Q31" s="260">
        <f>BY31</f>
        <v>0</v>
      </c>
      <c r="R31" s="262">
        <f>CC31+CD31</f>
        <v>0</v>
      </c>
      <c r="S31" s="260">
        <f>CA31</f>
        <v>0</v>
      </c>
      <c r="T31" s="262">
        <f>CF31+CG31</f>
        <v>0</v>
      </c>
      <c r="U31" s="262">
        <f>CI31</f>
        <v>0</v>
      </c>
      <c r="V31" s="262">
        <f>BO31</f>
        <v>99</v>
      </c>
      <c r="W31" s="263">
        <f>BP31</f>
        <v>0</v>
      </c>
      <c r="X31" s="264">
        <f>CJ31</f>
        <v>0</v>
      </c>
      <c r="Y31" s="265"/>
      <c r="Z31" s="266"/>
      <c r="AA31" s="266"/>
      <c r="AB31" s="266"/>
      <c r="AC31" s="267"/>
      <c r="AD31" s="268">
        <v>6</v>
      </c>
      <c r="AE31" s="268"/>
      <c r="AF31" s="268"/>
      <c r="AG31" s="268"/>
      <c r="AH31" s="268"/>
      <c r="AI31" s="268"/>
      <c r="AJ31" s="268"/>
      <c r="AK31" s="268"/>
      <c r="AL31" s="268"/>
      <c r="AM31" s="265">
        <f>BQ31</f>
        <v>0</v>
      </c>
      <c r="AN31" s="265">
        <f>BR31</f>
        <v>0</v>
      </c>
      <c r="AO31" s="265">
        <f>BS31</f>
        <v>0</v>
      </c>
      <c r="AP31" s="265">
        <f>BT31</f>
        <v>0</v>
      </c>
      <c r="AQ31" s="266" t="str">
        <f>BU31</f>
        <v>nj</v>
      </c>
      <c r="AR31" s="263">
        <f>BW31</f>
        <v>0</v>
      </c>
      <c r="AS31" s="265">
        <f>BY31</f>
        <v>0</v>
      </c>
      <c r="AT31" s="263">
        <f>CE31</f>
        <v>0</v>
      </c>
      <c r="AU31" s="265">
        <f>CA31</f>
        <v>0</v>
      </c>
      <c r="AV31" s="263">
        <f>CH31</f>
        <v>0</v>
      </c>
      <c r="AW31" s="263">
        <f>CI31</f>
        <v>0</v>
      </c>
      <c r="AX31" s="263">
        <f>BO31</f>
        <v>99</v>
      </c>
      <c r="AY31" s="263">
        <f>BP31</f>
        <v>0</v>
      </c>
      <c r="AZ31" s="263">
        <f>CJ31</f>
        <v>0</v>
      </c>
      <c r="BA31" s="268"/>
      <c r="BB31" s="268"/>
      <c r="BC31" s="268"/>
      <c r="BD31" s="268"/>
      <c r="BE31" s="268"/>
      <c r="BF31" s="380">
        <v>6</v>
      </c>
      <c r="BG31" s="271"/>
      <c r="BH31" s="270"/>
      <c r="BI31" s="270"/>
      <c r="BJ31" s="270"/>
      <c r="BK31" s="270"/>
      <c r="BL31" s="272"/>
      <c r="BM31" s="272"/>
      <c r="BN31" s="272"/>
      <c r="BO31" s="273">
        <v>99</v>
      </c>
      <c r="BP31" s="274">
        <f>INT((IF(48-(32*BO31/$U$11)&lt;0,0,(IF(48-(32*BO31/$U$11)&lt;=20,48-(32*BO31/$U$11),20))))*100)/100</f>
        <v>0</v>
      </c>
      <c r="BQ31" s="563"/>
      <c r="BR31" s="563"/>
      <c r="BS31" s="563"/>
      <c r="BT31" s="275">
        <f t="shared" si="3"/>
        <v>0</v>
      </c>
      <c r="BU31" s="77" t="s">
        <v>4</v>
      </c>
      <c r="BV31" s="77" t="s">
        <v>4</v>
      </c>
      <c r="BW31" s="276">
        <f>IF(TYPE(FIND("P",BU31))=16,VLOOKUP(BU31:BU31,KT!A:C,2,FALSE),VLOOKUP(BU31:BU31,KT!H:J,2,FALSE))</f>
        <v>0</v>
      </c>
      <c r="BX31" s="276">
        <f>IF(TYPE(FIND("P",BV31))=16,VLOOKUP(BV31:BV31,KT!A:C,2,FALSE),VLOOKUP(BV31:BV31,KT!H:J,2,FALSE))</f>
        <v>0</v>
      </c>
      <c r="BY31" s="563"/>
      <c r="BZ31" s="563"/>
      <c r="CA31" s="563"/>
      <c r="CB31" s="563"/>
      <c r="CC31" s="277">
        <f>INT((IF((BY31*BW31)&gt;10,10,(BY31*BW31)))*100)/100</f>
        <v>0</v>
      </c>
      <c r="CD31" s="277">
        <f>INT((IF((BZ31*BX31)&gt;10,10,(BZ31*BX31)))*100)/100</f>
        <v>0</v>
      </c>
      <c r="CE31" s="277">
        <f>INT((CC31+CD31)*100)/100</f>
        <v>0</v>
      </c>
      <c r="CF31" s="277">
        <f>INT((IF((BW31*CA31)&gt;10,10,(BW31*CA31)))*100)/100</f>
        <v>0</v>
      </c>
      <c r="CG31" s="277">
        <f>INT((IF((BX31*CB31)&gt;10,10,(BX31*CB31)))*100)/100</f>
        <v>0</v>
      </c>
      <c r="CH31" s="277">
        <f>INT((CF31+CG31)*100)/100</f>
        <v>0</v>
      </c>
      <c r="CI31" s="278">
        <f>INT((CE31+CH31)/2*100)/100</f>
        <v>0</v>
      </c>
      <c r="CJ31" s="279">
        <f>SUM(BP31+BT31+CI31)</f>
        <v>0</v>
      </c>
      <c r="CK31" s="280"/>
      <c r="CL31" s="280"/>
      <c r="CM31" s="218">
        <f>RANK(CJ31,$CJ$21:$CJ$67)</f>
        <v>1</v>
      </c>
    </row>
    <row r="32" spans="1:91" s="93" customFormat="1" ht="14.1" customHeight="1" x14ac:dyDescent="0.25">
      <c r="A32" s="258"/>
      <c r="B32" s="419"/>
      <c r="C32" s="419"/>
      <c r="D32" s="281"/>
      <c r="E32" s="419"/>
      <c r="F32" s="419"/>
      <c r="G32" s="419"/>
      <c r="H32" s="282"/>
      <c r="I32" s="282"/>
      <c r="J32" s="282"/>
      <c r="K32" s="260">
        <f t="shared" si="0"/>
        <v>0</v>
      </c>
      <c r="L32" s="260">
        <f t="shared" si="1"/>
        <v>0</v>
      </c>
      <c r="M32" s="260">
        <f t="shared" si="2"/>
        <v>0</v>
      </c>
      <c r="N32" s="260"/>
      <c r="O32" s="261" t="str">
        <f>BV31</f>
        <v>nj</v>
      </c>
      <c r="P32" s="262">
        <f>BX31</f>
        <v>0</v>
      </c>
      <c r="Q32" s="260">
        <f>BZ31</f>
        <v>0</v>
      </c>
      <c r="R32" s="262"/>
      <c r="S32" s="260">
        <f>CB31</f>
        <v>0</v>
      </c>
      <c r="T32" s="262"/>
      <c r="U32" s="262"/>
      <c r="V32" s="262"/>
      <c r="W32" s="263"/>
      <c r="X32" s="264"/>
      <c r="Y32" s="265"/>
      <c r="Z32" s="283"/>
      <c r="AA32" s="283"/>
      <c r="AB32" s="283"/>
      <c r="AC32" s="267"/>
      <c r="AD32" s="268"/>
      <c r="AE32" s="268"/>
      <c r="AF32" s="268"/>
      <c r="AG32" s="268"/>
      <c r="AH32" s="268"/>
      <c r="AI32" s="268"/>
      <c r="AJ32" s="268"/>
      <c r="AK32" s="268"/>
      <c r="AL32" s="268"/>
      <c r="AM32" s="283"/>
      <c r="AN32" s="283"/>
      <c r="AO32" s="283"/>
      <c r="AP32" s="283"/>
      <c r="AQ32" s="266" t="str">
        <f>BV31</f>
        <v>nj</v>
      </c>
      <c r="AR32" s="263">
        <f>BX31</f>
        <v>0</v>
      </c>
      <c r="AS32" s="265">
        <f>BZ31</f>
        <v>0</v>
      </c>
      <c r="AT32" s="283"/>
      <c r="AU32" s="265">
        <f>CB31</f>
        <v>0</v>
      </c>
      <c r="AV32" s="283"/>
      <c r="AW32" s="283"/>
      <c r="AX32" s="283"/>
      <c r="AY32" s="283"/>
      <c r="AZ32" s="263"/>
      <c r="BA32" s="268"/>
      <c r="BB32" s="268"/>
      <c r="BC32" s="268"/>
      <c r="BD32" s="268"/>
      <c r="BE32" s="268"/>
      <c r="BF32" s="380"/>
      <c r="BG32" s="271"/>
      <c r="BH32" s="292"/>
      <c r="BI32" s="292"/>
      <c r="BJ32" s="292"/>
      <c r="BK32" s="292"/>
      <c r="BL32" s="290"/>
      <c r="BM32" s="290"/>
      <c r="BN32" s="290"/>
      <c r="BO32" s="273"/>
      <c r="BP32" s="274"/>
      <c r="BQ32" s="563"/>
      <c r="BR32" s="563"/>
      <c r="BS32" s="563"/>
      <c r="BT32" s="275"/>
      <c r="BU32" s="77"/>
      <c r="BV32" s="77"/>
      <c r="BW32" s="276"/>
      <c r="BX32" s="276"/>
      <c r="BY32" s="53"/>
      <c r="BZ32" s="53"/>
      <c r="CA32" s="53"/>
      <c r="CB32" s="53"/>
      <c r="CC32" s="277"/>
      <c r="CD32" s="277"/>
      <c r="CE32" s="277"/>
      <c r="CF32" s="277"/>
      <c r="CG32" s="277"/>
      <c r="CH32" s="277"/>
      <c r="CI32" s="278"/>
      <c r="CJ32" s="279"/>
      <c r="CK32" s="280"/>
      <c r="CL32" s="280"/>
      <c r="CM32" s="218">
        <f>CM31</f>
        <v>1</v>
      </c>
    </row>
    <row r="33" spans="1:91" s="93" customFormat="1" ht="14.1" customHeight="1" x14ac:dyDescent="0.25">
      <c r="A33" s="258">
        <v>7</v>
      </c>
      <c r="B33" s="419"/>
      <c r="C33" s="419"/>
      <c r="D33" s="259"/>
      <c r="E33" s="419"/>
      <c r="F33" s="419"/>
      <c r="G33" s="419"/>
      <c r="H33" s="259"/>
      <c r="I33" s="282"/>
      <c r="J33" s="282"/>
      <c r="K33" s="260">
        <f t="shared" si="0"/>
        <v>0</v>
      </c>
      <c r="L33" s="260">
        <f t="shared" si="1"/>
        <v>0</v>
      </c>
      <c r="M33" s="260">
        <f t="shared" si="2"/>
        <v>0</v>
      </c>
      <c r="N33" s="260">
        <f>BT33</f>
        <v>0</v>
      </c>
      <c r="O33" s="261" t="str">
        <f>BU33</f>
        <v>nj</v>
      </c>
      <c r="P33" s="262">
        <f>BW33</f>
        <v>0</v>
      </c>
      <c r="Q33" s="260">
        <f>BY33</f>
        <v>0</v>
      </c>
      <c r="R33" s="262">
        <f>CC33+CD33</f>
        <v>0</v>
      </c>
      <c r="S33" s="260">
        <f>CA33</f>
        <v>0</v>
      </c>
      <c r="T33" s="262">
        <f>CF33+CG33</f>
        <v>0</v>
      </c>
      <c r="U33" s="262">
        <f>CI33</f>
        <v>0</v>
      </c>
      <c r="V33" s="262">
        <f>BO33</f>
        <v>99</v>
      </c>
      <c r="W33" s="263">
        <f>BP33</f>
        <v>0</v>
      </c>
      <c r="X33" s="264">
        <f>CJ33</f>
        <v>0</v>
      </c>
      <c r="Y33" s="265"/>
      <c r="Z33" s="266"/>
      <c r="AA33" s="266"/>
      <c r="AB33" s="266"/>
      <c r="AC33" s="267"/>
      <c r="AD33" s="268">
        <v>7</v>
      </c>
      <c r="AE33" s="268"/>
      <c r="AF33" s="268"/>
      <c r="AG33" s="268"/>
      <c r="AH33" s="268"/>
      <c r="AI33" s="268"/>
      <c r="AJ33" s="268"/>
      <c r="AK33" s="268"/>
      <c r="AL33" s="268"/>
      <c r="AM33" s="265">
        <f>BQ33</f>
        <v>0</v>
      </c>
      <c r="AN33" s="265">
        <f>BR33</f>
        <v>0</v>
      </c>
      <c r="AO33" s="265">
        <f>BS33</f>
        <v>0</v>
      </c>
      <c r="AP33" s="265">
        <f>BT33</f>
        <v>0</v>
      </c>
      <c r="AQ33" s="266" t="str">
        <f>BU33</f>
        <v>nj</v>
      </c>
      <c r="AR33" s="263">
        <f>BW33</f>
        <v>0</v>
      </c>
      <c r="AS33" s="265">
        <f>BY33</f>
        <v>0</v>
      </c>
      <c r="AT33" s="263">
        <f>CE33</f>
        <v>0</v>
      </c>
      <c r="AU33" s="265">
        <f>CA33</f>
        <v>0</v>
      </c>
      <c r="AV33" s="263">
        <f>CH33</f>
        <v>0</v>
      </c>
      <c r="AW33" s="263">
        <f>CI33</f>
        <v>0</v>
      </c>
      <c r="AX33" s="263">
        <f>BO33</f>
        <v>99</v>
      </c>
      <c r="AY33" s="263">
        <f>BP33</f>
        <v>0</v>
      </c>
      <c r="AZ33" s="263">
        <f>CJ33</f>
        <v>0</v>
      </c>
      <c r="BA33" s="268"/>
      <c r="BB33" s="268"/>
      <c r="BC33" s="268"/>
      <c r="BD33" s="268"/>
      <c r="BE33" s="268"/>
      <c r="BF33" s="380">
        <v>7</v>
      </c>
      <c r="BG33" s="420"/>
      <c r="BH33" s="288"/>
      <c r="BI33" s="288"/>
      <c r="BJ33" s="288"/>
      <c r="BK33" s="288"/>
      <c r="BL33" s="272"/>
      <c r="BM33" s="290"/>
      <c r="BN33" s="290"/>
      <c r="BO33" s="273">
        <v>99</v>
      </c>
      <c r="BP33" s="274">
        <f>INT((IF(48-(32*BO33/$U$11)&lt;0,0,(IF(48-(32*BO33/$U$11)&lt;=20,48-(32*BO33/$U$11),20))))*100)/100</f>
        <v>0</v>
      </c>
      <c r="BQ33" s="562"/>
      <c r="BR33" s="562"/>
      <c r="BS33" s="562"/>
      <c r="BT33" s="275">
        <f t="shared" si="3"/>
        <v>0</v>
      </c>
      <c r="BU33" s="77" t="s">
        <v>4</v>
      </c>
      <c r="BV33" s="77" t="s">
        <v>4</v>
      </c>
      <c r="BW33" s="276">
        <f>IF(TYPE(FIND("P",BU33))=16,VLOOKUP(BU33:BU33,KT!A:C,2,FALSE),VLOOKUP(BU33:BU33,KT!H:J,2,FALSE))</f>
        <v>0</v>
      </c>
      <c r="BX33" s="276">
        <f>IF(TYPE(FIND("P",BV33))=16,VLOOKUP(BV33:BV33,KT!A:C,2,FALSE),VLOOKUP(BV33:BV33,KT!H:J,2,FALSE))</f>
        <v>0</v>
      </c>
      <c r="BY33" s="562"/>
      <c r="BZ33" s="562"/>
      <c r="CA33" s="562"/>
      <c r="CB33" s="562"/>
      <c r="CC33" s="277">
        <f>INT((IF((BY33*BW33)&gt;10,10,(BY33*BW33)))*100)/100</f>
        <v>0</v>
      </c>
      <c r="CD33" s="277">
        <f>INT((IF((BZ33*BX33)&gt;10,10,(BZ33*BX33)))*100)/100</f>
        <v>0</v>
      </c>
      <c r="CE33" s="277">
        <f>INT((CC33+CD33)*100)/100</f>
        <v>0</v>
      </c>
      <c r="CF33" s="277">
        <f>INT((IF((BW33*CA33)&gt;10,10,(BW33*CA33)))*100)/100</f>
        <v>0</v>
      </c>
      <c r="CG33" s="277">
        <f>INT((IF((BX33*CB33)&gt;10,10,(BX33*CB33)))*100)/100</f>
        <v>0</v>
      </c>
      <c r="CH33" s="277">
        <f>INT((CF33+CG33)*100)/100</f>
        <v>0</v>
      </c>
      <c r="CI33" s="278">
        <f>INT((CE33+CH33)/2*100)/100</f>
        <v>0</v>
      </c>
      <c r="CJ33" s="279">
        <f>SUM(BP33+BT33+CI33)</f>
        <v>0</v>
      </c>
      <c r="CK33" s="280"/>
      <c r="CL33" s="280"/>
      <c r="CM33" s="218">
        <f>RANK(CJ33,$CJ$21:$CJ$67)</f>
        <v>1</v>
      </c>
    </row>
    <row r="34" spans="1:91" s="93" customFormat="1" ht="14.1" customHeight="1" x14ac:dyDescent="0.25">
      <c r="A34" s="258"/>
      <c r="B34" s="419"/>
      <c r="C34" s="419"/>
      <c r="D34" s="281"/>
      <c r="E34" s="419"/>
      <c r="F34" s="419"/>
      <c r="G34" s="419"/>
      <c r="H34" s="282"/>
      <c r="I34" s="282"/>
      <c r="J34" s="282"/>
      <c r="K34" s="260">
        <f t="shared" si="0"/>
        <v>0</v>
      </c>
      <c r="L34" s="260">
        <f t="shared" si="1"/>
        <v>0</v>
      </c>
      <c r="M34" s="260">
        <f t="shared" si="2"/>
        <v>0</v>
      </c>
      <c r="N34" s="260"/>
      <c r="O34" s="261" t="str">
        <f>BV33</f>
        <v>nj</v>
      </c>
      <c r="P34" s="262">
        <f>BX33</f>
        <v>0</v>
      </c>
      <c r="Q34" s="260">
        <f>BZ33</f>
        <v>0</v>
      </c>
      <c r="R34" s="262"/>
      <c r="S34" s="260">
        <f>CB33</f>
        <v>0</v>
      </c>
      <c r="T34" s="262"/>
      <c r="U34" s="262"/>
      <c r="V34" s="262"/>
      <c r="W34" s="263"/>
      <c r="X34" s="264"/>
      <c r="Y34" s="265"/>
      <c r="Z34" s="283"/>
      <c r="AA34" s="283"/>
      <c r="AB34" s="283"/>
      <c r="AC34" s="267"/>
      <c r="AD34" s="268"/>
      <c r="AE34" s="268"/>
      <c r="AF34" s="268"/>
      <c r="AG34" s="268"/>
      <c r="AH34" s="268"/>
      <c r="AI34" s="268"/>
      <c r="AJ34" s="268"/>
      <c r="AK34" s="268"/>
      <c r="AL34" s="268"/>
      <c r="AM34" s="283"/>
      <c r="AN34" s="283"/>
      <c r="AO34" s="283"/>
      <c r="AP34" s="283"/>
      <c r="AQ34" s="266" t="str">
        <f>BV33</f>
        <v>nj</v>
      </c>
      <c r="AR34" s="263">
        <f>BX33</f>
        <v>0</v>
      </c>
      <c r="AS34" s="265">
        <f>BZ33</f>
        <v>0</v>
      </c>
      <c r="AT34" s="283"/>
      <c r="AU34" s="265">
        <f>CB33</f>
        <v>0</v>
      </c>
      <c r="AV34" s="283"/>
      <c r="AW34" s="283"/>
      <c r="AX34" s="283"/>
      <c r="AY34" s="283"/>
      <c r="AZ34" s="263"/>
      <c r="BA34" s="268"/>
      <c r="BB34" s="268"/>
      <c r="BC34" s="268"/>
      <c r="BD34" s="268"/>
      <c r="BE34" s="268"/>
      <c r="BF34" s="380"/>
      <c r="BG34" s="271"/>
      <c r="BH34" s="292"/>
      <c r="BI34" s="292"/>
      <c r="BJ34" s="292"/>
      <c r="BK34" s="292"/>
      <c r="BL34" s="290"/>
      <c r="BM34" s="290"/>
      <c r="BN34" s="290"/>
      <c r="BO34" s="273"/>
      <c r="BP34" s="274"/>
      <c r="BQ34" s="562"/>
      <c r="BR34" s="562"/>
      <c r="BS34" s="562"/>
      <c r="BT34" s="275"/>
      <c r="BU34" s="77"/>
      <c r="BV34" s="77"/>
      <c r="BW34" s="276"/>
      <c r="BX34" s="276"/>
      <c r="BY34" s="53"/>
      <c r="BZ34" s="53"/>
      <c r="CA34" s="53"/>
      <c r="CB34" s="53"/>
      <c r="CC34" s="277"/>
      <c r="CD34" s="277"/>
      <c r="CE34" s="277"/>
      <c r="CF34" s="277"/>
      <c r="CG34" s="277"/>
      <c r="CH34" s="277"/>
      <c r="CI34" s="278"/>
      <c r="CJ34" s="279"/>
      <c r="CK34" s="280"/>
      <c r="CL34" s="280"/>
      <c r="CM34" s="218">
        <f>CM33</f>
        <v>1</v>
      </c>
    </row>
    <row r="35" spans="1:91" s="93" customFormat="1" ht="14.1" customHeight="1" x14ac:dyDescent="0.25">
      <c r="A35" s="258">
        <v>8</v>
      </c>
      <c r="B35" s="419"/>
      <c r="C35" s="419"/>
      <c r="D35" s="259"/>
      <c r="E35" s="419"/>
      <c r="F35" s="419"/>
      <c r="G35" s="419"/>
      <c r="H35" s="259"/>
      <c r="I35" s="282"/>
      <c r="J35" s="282"/>
      <c r="K35" s="260">
        <f t="shared" si="0"/>
        <v>0</v>
      </c>
      <c r="L35" s="260">
        <f t="shared" si="1"/>
        <v>0</v>
      </c>
      <c r="M35" s="260">
        <f t="shared" si="2"/>
        <v>0</v>
      </c>
      <c r="N35" s="260">
        <f>BT35</f>
        <v>0</v>
      </c>
      <c r="O35" s="261" t="str">
        <f>BU35</f>
        <v>nj</v>
      </c>
      <c r="P35" s="262">
        <f>BW35</f>
        <v>0</v>
      </c>
      <c r="Q35" s="260">
        <f>BY35</f>
        <v>0</v>
      </c>
      <c r="R35" s="262">
        <f>CC35+CD35</f>
        <v>0</v>
      </c>
      <c r="S35" s="260">
        <f>CA35</f>
        <v>0</v>
      </c>
      <c r="T35" s="262">
        <f>CF35+CG35</f>
        <v>0</v>
      </c>
      <c r="U35" s="262">
        <f>CI35</f>
        <v>0</v>
      </c>
      <c r="V35" s="262">
        <f>BO35</f>
        <v>99</v>
      </c>
      <c r="W35" s="263">
        <f>BP35</f>
        <v>0</v>
      </c>
      <c r="X35" s="264">
        <f>CJ35</f>
        <v>0</v>
      </c>
      <c r="Y35" s="265"/>
      <c r="Z35" s="266"/>
      <c r="AA35" s="266"/>
      <c r="AB35" s="266"/>
      <c r="AC35" s="267"/>
      <c r="AD35" s="268">
        <v>8</v>
      </c>
      <c r="AE35" s="268"/>
      <c r="AF35" s="268"/>
      <c r="AG35" s="268"/>
      <c r="AH35" s="268"/>
      <c r="AI35" s="268"/>
      <c r="AJ35" s="268"/>
      <c r="AK35" s="268"/>
      <c r="AL35" s="268"/>
      <c r="AM35" s="265">
        <f>BQ35</f>
        <v>0</v>
      </c>
      <c r="AN35" s="265">
        <f>BR35</f>
        <v>0</v>
      </c>
      <c r="AO35" s="265">
        <f>BS35</f>
        <v>0</v>
      </c>
      <c r="AP35" s="265">
        <f>BT35</f>
        <v>0</v>
      </c>
      <c r="AQ35" s="266" t="str">
        <f>BU35</f>
        <v>nj</v>
      </c>
      <c r="AR35" s="263">
        <f>BW35</f>
        <v>0</v>
      </c>
      <c r="AS35" s="265">
        <f>BY35</f>
        <v>0</v>
      </c>
      <c r="AT35" s="263">
        <f>CE35</f>
        <v>0</v>
      </c>
      <c r="AU35" s="265">
        <f>CA35</f>
        <v>0</v>
      </c>
      <c r="AV35" s="263">
        <f>CH35</f>
        <v>0</v>
      </c>
      <c r="AW35" s="263">
        <f>CI35</f>
        <v>0</v>
      </c>
      <c r="AX35" s="263">
        <f>BO35</f>
        <v>99</v>
      </c>
      <c r="AY35" s="263">
        <f>BP35</f>
        <v>0</v>
      </c>
      <c r="AZ35" s="263">
        <f>CJ35</f>
        <v>0</v>
      </c>
      <c r="BA35" s="268"/>
      <c r="BB35" s="268"/>
      <c r="BC35" s="268"/>
      <c r="BD35" s="268"/>
      <c r="BE35" s="268"/>
      <c r="BF35" s="380">
        <v>8</v>
      </c>
      <c r="BG35" s="420"/>
      <c r="BH35" s="288"/>
      <c r="BI35" s="288"/>
      <c r="BJ35" s="288"/>
      <c r="BK35" s="288"/>
      <c r="BL35" s="272"/>
      <c r="BM35" s="290"/>
      <c r="BN35" s="290"/>
      <c r="BO35" s="273">
        <v>99</v>
      </c>
      <c r="BP35" s="274">
        <f>INT((IF(48-(32*BO35/$U$11)&lt;0,0,(IF(48-(32*BO35/$U$11)&lt;=20,48-(32*BO35/$U$11),20))))*100)/100</f>
        <v>0</v>
      </c>
      <c r="BQ35" s="563"/>
      <c r="BR35" s="563"/>
      <c r="BS35" s="563"/>
      <c r="BT35" s="275">
        <f t="shared" si="3"/>
        <v>0</v>
      </c>
      <c r="BU35" s="77" t="s">
        <v>4</v>
      </c>
      <c r="BV35" s="77" t="s">
        <v>4</v>
      </c>
      <c r="BW35" s="276">
        <f>IF(TYPE(FIND("P",BU35))=16,VLOOKUP(BU35:BU35,KT!A:C,2,FALSE),VLOOKUP(BU35:BU35,KT!H:J,2,FALSE))</f>
        <v>0</v>
      </c>
      <c r="BX35" s="276">
        <f>IF(TYPE(FIND("P",BV35))=16,VLOOKUP(BV35:BV35,KT!A:C,2,FALSE),VLOOKUP(BV35:BV35,KT!H:J,2,FALSE))</f>
        <v>0</v>
      </c>
      <c r="BY35" s="563"/>
      <c r="BZ35" s="563"/>
      <c r="CA35" s="563"/>
      <c r="CB35" s="563"/>
      <c r="CC35" s="277">
        <f>INT((IF((BY35*BW35)&gt;10,10,(BY35*BW35)))*100)/100</f>
        <v>0</v>
      </c>
      <c r="CD35" s="277">
        <f>INT((IF((BZ35*BX35)&gt;10,10,(BZ35*BX35)))*100)/100</f>
        <v>0</v>
      </c>
      <c r="CE35" s="277">
        <f>INT((CC35+CD35)*100)/100</f>
        <v>0</v>
      </c>
      <c r="CF35" s="277">
        <f>INT((IF((BW35*CA35)&gt;10,10,(BW35*CA35)))*100)/100</f>
        <v>0</v>
      </c>
      <c r="CG35" s="277">
        <f>INT((IF((BX35*CB35)&gt;10,10,(BX35*CB35)))*100)/100</f>
        <v>0</v>
      </c>
      <c r="CH35" s="277">
        <f>INT((CF35+CG35)*100)/100</f>
        <v>0</v>
      </c>
      <c r="CI35" s="278">
        <f>INT((CE35+CH35)/2*100)/100</f>
        <v>0</v>
      </c>
      <c r="CJ35" s="279">
        <f>SUM(BP35+BT35+CI35)</f>
        <v>0</v>
      </c>
      <c r="CK35" s="280"/>
      <c r="CL35" s="280"/>
      <c r="CM35" s="218">
        <f>RANK(CJ35,$CJ$21:$CJ$67)</f>
        <v>1</v>
      </c>
    </row>
    <row r="36" spans="1:91" s="93" customFormat="1" ht="14.1" customHeight="1" x14ac:dyDescent="0.25">
      <c r="A36" s="51"/>
      <c r="B36" s="419"/>
      <c r="C36" s="419"/>
      <c r="D36" s="281"/>
      <c r="E36" s="419"/>
      <c r="F36" s="419"/>
      <c r="G36" s="419"/>
      <c r="H36" s="282"/>
      <c r="I36" s="282"/>
      <c r="J36" s="282"/>
      <c r="K36" s="260">
        <f t="shared" si="0"/>
        <v>0</v>
      </c>
      <c r="L36" s="260">
        <f t="shared" si="1"/>
        <v>0</v>
      </c>
      <c r="M36" s="260">
        <f t="shared" si="2"/>
        <v>0</v>
      </c>
      <c r="N36" s="260"/>
      <c r="O36" s="261" t="str">
        <f>BV35</f>
        <v>nj</v>
      </c>
      <c r="P36" s="262">
        <f>BX35</f>
        <v>0</v>
      </c>
      <c r="Q36" s="260">
        <f>BZ35</f>
        <v>0</v>
      </c>
      <c r="R36" s="262"/>
      <c r="S36" s="260">
        <f>CB35</f>
        <v>0</v>
      </c>
      <c r="T36" s="262"/>
      <c r="U36" s="262"/>
      <c r="V36" s="262"/>
      <c r="W36" s="263"/>
      <c r="X36" s="264"/>
      <c r="Y36" s="265"/>
      <c r="Z36" s="266"/>
      <c r="AA36" s="266"/>
      <c r="AB36" s="266"/>
      <c r="AC36" s="267"/>
      <c r="AD36" s="268"/>
      <c r="AE36" s="268"/>
      <c r="AF36" s="268"/>
      <c r="AG36" s="268"/>
      <c r="AH36" s="268"/>
      <c r="AI36" s="268"/>
      <c r="AJ36" s="268"/>
      <c r="AK36" s="268"/>
      <c r="AL36" s="268"/>
      <c r="AM36" s="283"/>
      <c r="AN36" s="283"/>
      <c r="AO36" s="283"/>
      <c r="AP36" s="283"/>
      <c r="AQ36" s="266" t="str">
        <f>BV35</f>
        <v>nj</v>
      </c>
      <c r="AR36" s="263">
        <f>BX35</f>
        <v>0</v>
      </c>
      <c r="AS36" s="265">
        <f>BZ35</f>
        <v>0</v>
      </c>
      <c r="AT36" s="283"/>
      <c r="AU36" s="265">
        <f>CB35</f>
        <v>0</v>
      </c>
      <c r="AV36" s="283"/>
      <c r="AW36" s="283"/>
      <c r="AX36" s="283"/>
      <c r="AY36" s="283"/>
      <c r="AZ36" s="263"/>
      <c r="BA36" s="268"/>
      <c r="BB36" s="268"/>
      <c r="BC36" s="268"/>
      <c r="BD36" s="268"/>
      <c r="BE36" s="268"/>
      <c r="BF36" s="380"/>
      <c r="BG36" s="271"/>
      <c r="BH36" s="272"/>
      <c r="BI36" s="272"/>
      <c r="BJ36" s="272"/>
      <c r="BK36" s="272"/>
      <c r="BL36" s="290"/>
      <c r="BM36" s="290"/>
      <c r="BN36" s="290"/>
      <c r="BO36" s="273"/>
      <c r="BP36" s="274"/>
      <c r="BQ36" s="563"/>
      <c r="BR36" s="563"/>
      <c r="BS36" s="563"/>
      <c r="BT36" s="275"/>
      <c r="BU36" s="77"/>
      <c r="BV36" s="77"/>
      <c r="BW36" s="276"/>
      <c r="BX36" s="276"/>
      <c r="BY36" s="53"/>
      <c r="BZ36" s="53"/>
      <c r="CA36" s="53"/>
      <c r="CB36" s="53"/>
      <c r="CC36" s="277"/>
      <c r="CD36" s="277"/>
      <c r="CE36" s="277"/>
      <c r="CF36" s="277"/>
      <c r="CG36" s="277"/>
      <c r="CH36" s="277"/>
      <c r="CI36" s="278"/>
      <c r="CJ36" s="279"/>
      <c r="CK36" s="280"/>
      <c r="CL36" s="280"/>
      <c r="CM36" s="218">
        <f>CM35</f>
        <v>1</v>
      </c>
    </row>
    <row r="37" spans="1:91" s="93" customFormat="1" ht="14.1" customHeight="1" x14ac:dyDescent="0.25">
      <c r="A37" s="258">
        <v>9</v>
      </c>
      <c r="B37" s="419"/>
      <c r="C37" s="419"/>
      <c r="D37" s="259"/>
      <c r="E37" s="419"/>
      <c r="F37" s="419"/>
      <c r="G37" s="419"/>
      <c r="H37" s="259"/>
      <c r="I37" s="282"/>
      <c r="J37" s="282"/>
      <c r="K37" s="260">
        <f t="shared" si="0"/>
        <v>0</v>
      </c>
      <c r="L37" s="260">
        <f t="shared" si="1"/>
        <v>0</v>
      </c>
      <c r="M37" s="260">
        <f t="shared" si="2"/>
        <v>0</v>
      </c>
      <c r="N37" s="260">
        <f>BT37</f>
        <v>0</v>
      </c>
      <c r="O37" s="261" t="str">
        <f>BU37</f>
        <v>nj</v>
      </c>
      <c r="P37" s="262">
        <f>BW37</f>
        <v>0</v>
      </c>
      <c r="Q37" s="260">
        <f>BY37</f>
        <v>0</v>
      </c>
      <c r="R37" s="262">
        <f>CC37+CD37</f>
        <v>0</v>
      </c>
      <c r="S37" s="260">
        <f>CA37</f>
        <v>0</v>
      </c>
      <c r="T37" s="262">
        <f>CF37+CG37</f>
        <v>0</v>
      </c>
      <c r="U37" s="262">
        <f>CI37</f>
        <v>0</v>
      </c>
      <c r="V37" s="262">
        <f>BO37</f>
        <v>99</v>
      </c>
      <c r="W37" s="263">
        <f>BP37</f>
        <v>0</v>
      </c>
      <c r="X37" s="264">
        <f>CJ37</f>
        <v>0</v>
      </c>
      <c r="Y37" s="265"/>
      <c r="Z37" s="266"/>
      <c r="AA37" s="266"/>
      <c r="AB37" s="266"/>
      <c r="AC37" s="267"/>
      <c r="AD37" s="268">
        <v>9</v>
      </c>
      <c r="AE37" s="268"/>
      <c r="AF37" s="268"/>
      <c r="AG37" s="268"/>
      <c r="AH37" s="268"/>
      <c r="AI37" s="268"/>
      <c r="AJ37" s="268"/>
      <c r="AK37" s="268"/>
      <c r="AL37" s="268"/>
      <c r="AM37" s="265">
        <f>BQ37</f>
        <v>0</v>
      </c>
      <c r="AN37" s="265">
        <f>BR37</f>
        <v>0</v>
      </c>
      <c r="AO37" s="265">
        <f>BS37</f>
        <v>0</v>
      </c>
      <c r="AP37" s="265">
        <f>BT37</f>
        <v>0</v>
      </c>
      <c r="AQ37" s="266" t="str">
        <f>BU37</f>
        <v>nj</v>
      </c>
      <c r="AR37" s="263">
        <f>BW37</f>
        <v>0</v>
      </c>
      <c r="AS37" s="265">
        <f>BY37</f>
        <v>0</v>
      </c>
      <c r="AT37" s="263">
        <f>CE37</f>
        <v>0</v>
      </c>
      <c r="AU37" s="265">
        <f>CA37</f>
        <v>0</v>
      </c>
      <c r="AV37" s="263">
        <f>CH37</f>
        <v>0</v>
      </c>
      <c r="AW37" s="263">
        <f>CI37</f>
        <v>0</v>
      </c>
      <c r="AX37" s="263">
        <f>BO37</f>
        <v>99</v>
      </c>
      <c r="AY37" s="263">
        <f>BP37</f>
        <v>0</v>
      </c>
      <c r="AZ37" s="263">
        <f>CJ37</f>
        <v>0</v>
      </c>
      <c r="BA37" s="268"/>
      <c r="BB37" s="268"/>
      <c r="BC37" s="268"/>
      <c r="BD37" s="268"/>
      <c r="BE37" s="268"/>
      <c r="BF37" s="380">
        <v>9</v>
      </c>
      <c r="BG37" s="420"/>
      <c r="BH37" s="288"/>
      <c r="BI37" s="288"/>
      <c r="BJ37" s="288"/>
      <c r="BK37" s="288"/>
      <c r="BL37" s="272"/>
      <c r="BM37" s="290"/>
      <c r="BN37" s="290"/>
      <c r="BO37" s="273">
        <v>99</v>
      </c>
      <c r="BP37" s="274">
        <f>INT((IF(48-(32*BO37/$U$11)&lt;0,0,(IF(48-(32*BO37/$U$11)&lt;=20,48-(32*BO37/$U$11),20))))*100)/100</f>
        <v>0</v>
      </c>
      <c r="BQ37" s="562"/>
      <c r="BR37" s="562"/>
      <c r="BS37" s="562"/>
      <c r="BT37" s="275">
        <f t="shared" si="3"/>
        <v>0</v>
      </c>
      <c r="BU37" s="77" t="s">
        <v>4</v>
      </c>
      <c r="BV37" s="77" t="s">
        <v>4</v>
      </c>
      <c r="BW37" s="276">
        <f>IF(TYPE(FIND("P",BU37))=16,VLOOKUP(BU37:BU37,KT!A:C,2,FALSE),VLOOKUP(BU37:BU37,KT!H:J,2,FALSE))</f>
        <v>0</v>
      </c>
      <c r="BX37" s="276">
        <f>IF(TYPE(FIND("P",BV37))=16,VLOOKUP(BV37:BV37,KT!A:C,2,FALSE),VLOOKUP(BV37:BV37,KT!H:J,2,FALSE))</f>
        <v>0</v>
      </c>
      <c r="BY37" s="562"/>
      <c r="BZ37" s="562"/>
      <c r="CA37" s="562"/>
      <c r="CB37" s="562"/>
      <c r="CC37" s="277">
        <f>INT((IF((BY37*BW37)&gt;10,10,(BY37*BW37)))*100)/100</f>
        <v>0</v>
      </c>
      <c r="CD37" s="277">
        <f>INT((IF((BZ37*BX37)&gt;10,10,(BZ37*BX37)))*100)/100</f>
        <v>0</v>
      </c>
      <c r="CE37" s="277">
        <f>INT((CC37+CD37)*100)/100</f>
        <v>0</v>
      </c>
      <c r="CF37" s="277">
        <f>INT((IF((BW37*CA37)&gt;10,10,(BW37*CA37)))*100)/100</f>
        <v>0</v>
      </c>
      <c r="CG37" s="277">
        <f>INT((IF((BX37*CB37)&gt;10,10,(BX37*CB37)))*100)/100</f>
        <v>0</v>
      </c>
      <c r="CH37" s="277">
        <f>INT((CF37+CG37)*100)/100</f>
        <v>0</v>
      </c>
      <c r="CI37" s="278">
        <f>INT((CE37+CH37)/2*100)/100</f>
        <v>0</v>
      </c>
      <c r="CJ37" s="279">
        <f>SUM(BP37+BT37+CI37)</f>
        <v>0</v>
      </c>
      <c r="CK37" s="280"/>
      <c r="CL37" s="280"/>
      <c r="CM37" s="218">
        <f>RANK(CJ37,$CJ$21:$CJ$67)</f>
        <v>1</v>
      </c>
    </row>
    <row r="38" spans="1:91" s="93" customFormat="1" ht="14.1" customHeight="1" x14ac:dyDescent="0.25">
      <c r="A38" s="51"/>
      <c r="B38" s="419"/>
      <c r="C38" s="419"/>
      <c r="D38" s="281"/>
      <c r="E38" s="419"/>
      <c r="F38" s="419"/>
      <c r="G38" s="419"/>
      <c r="H38" s="282"/>
      <c r="I38" s="282"/>
      <c r="J38" s="282"/>
      <c r="K38" s="260">
        <f t="shared" si="0"/>
        <v>0</v>
      </c>
      <c r="L38" s="260">
        <f t="shared" si="1"/>
        <v>0</v>
      </c>
      <c r="M38" s="260">
        <f t="shared" si="2"/>
        <v>0</v>
      </c>
      <c r="N38" s="260"/>
      <c r="O38" s="261" t="str">
        <f>BV37</f>
        <v>nj</v>
      </c>
      <c r="P38" s="262">
        <f>BX37</f>
        <v>0</v>
      </c>
      <c r="Q38" s="260">
        <f>BZ37</f>
        <v>0</v>
      </c>
      <c r="R38" s="262"/>
      <c r="S38" s="260">
        <f>CB37</f>
        <v>0</v>
      </c>
      <c r="T38" s="262"/>
      <c r="U38" s="262"/>
      <c r="V38" s="262"/>
      <c r="W38" s="263"/>
      <c r="X38" s="264"/>
      <c r="Y38" s="265"/>
      <c r="Z38" s="266"/>
      <c r="AA38" s="266"/>
      <c r="AB38" s="266"/>
      <c r="AC38" s="267"/>
      <c r="AD38" s="268"/>
      <c r="AE38" s="268"/>
      <c r="AF38" s="268"/>
      <c r="AG38" s="268"/>
      <c r="AH38" s="268"/>
      <c r="AI38" s="268"/>
      <c r="AJ38" s="268"/>
      <c r="AK38" s="268"/>
      <c r="AL38" s="268"/>
      <c r="AM38" s="283"/>
      <c r="AN38" s="283"/>
      <c r="AO38" s="283"/>
      <c r="AP38" s="283"/>
      <c r="AQ38" s="266" t="str">
        <f>BV37</f>
        <v>nj</v>
      </c>
      <c r="AR38" s="263">
        <f>BX37</f>
        <v>0</v>
      </c>
      <c r="AS38" s="265">
        <f>BZ37</f>
        <v>0</v>
      </c>
      <c r="AT38" s="283"/>
      <c r="AU38" s="265">
        <f>CB37</f>
        <v>0</v>
      </c>
      <c r="AV38" s="283"/>
      <c r="AW38" s="283"/>
      <c r="AX38" s="283"/>
      <c r="AY38" s="283"/>
      <c r="AZ38" s="263"/>
      <c r="BA38" s="268"/>
      <c r="BB38" s="268"/>
      <c r="BC38" s="268"/>
      <c r="BD38" s="268"/>
      <c r="BE38" s="268"/>
      <c r="BF38" s="380"/>
      <c r="BG38" s="271"/>
      <c r="BH38" s="272"/>
      <c r="BI38" s="272"/>
      <c r="BJ38" s="272"/>
      <c r="BK38" s="272"/>
      <c r="BL38" s="290"/>
      <c r="BM38" s="290"/>
      <c r="BN38" s="290"/>
      <c r="BO38" s="273"/>
      <c r="BP38" s="274"/>
      <c r="BQ38" s="562"/>
      <c r="BR38" s="562"/>
      <c r="BS38" s="562"/>
      <c r="BT38" s="275"/>
      <c r="BU38" s="77"/>
      <c r="BV38" s="77"/>
      <c r="BW38" s="276"/>
      <c r="BX38" s="276"/>
      <c r="BY38" s="53"/>
      <c r="BZ38" s="53"/>
      <c r="CA38" s="53"/>
      <c r="CB38" s="53"/>
      <c r="CC38" s="277"/>
      <c r="CD38" s="277"/>
      <c r="CE38" s="277"/>
      <c r="CF38" s="277"/>
      <c r="CG38" s="277"/>
      <c r="CH38" s="277"/>
      <c r="CI38" s="278"/>
      <c r="CJ38" s="279"/>
      <c r="CK38" s="280"/>
      <c r="CL38" s="280"/>
      <c r="CM38" s="218">
        <f>CM37</f>
        <v>1</v>
      </c>
    </row>
    <row r="39" spans="1:91" s="93" customFormat="1" ht="14.1" customHeight="1" x14ac:dyDescent="0.25">
      <c r="A39" s="258">
        <v>10</v>
      </c>
      <c r="B39" s="419"/>
      <c r="C39" s="419"/>
      <c r="D39" s="259"/>
      <c r="E39" s="419"/>
      <c r="F39" s="419"/>
      <c r="G39" s="419"/>
      <c r="H39" s="259"/>
      <c r="I39" s="282"/>
      <c r="J39" s="282"/>
      <c r="K39" s="260">
        <f t="shared" si="0"/>
        <v>0</v>
      </c>
      <c r="L39" s="260">
        <f t="shared" si="1"/>
        <v>0</v>
      </c>
      <c r="M39" s="260">
        <f t="shared" si="2"/>
        <v>0</v>
      </c>
      <c r="N39" s="260">
        <f>BT39</f>
        <v>0</v>
      </c>
      <c r="O39" s="261" t="str">
        <f>BU39</f>
        <v>nj</v>
      </c>
      <c r="P39" s="262">
        <f>BW39</f>
        <v>0</v>
      </c>
      <c r="Q39" s="260">
        <f>BY39</f>
        <v>0</v>
      </c>
      <c r="R39" s="262">
        <f>CC39+CD39</f>
        <v>0</v>
      </c>
      <c r="S39" s="260">
        <f>CA39</f>
        <v>0</v>
      </c>
      <c r="T39" s="262">
        <f>CF39+CG39</f>
        <v>0</v>
      </c>
      <c r="U39" s="262">
        <f>CI39</f>
        <v>0</v>
      </c>
      <c r="V39" s="262">
        <f>BO39</f>
        <v>99</v>
      </c>
      <c r="W39" s="263">
        <f>BP39</f>
        <v>0</v>
      </c>
      <c r="X39" s="264">
        <f>CJ39</f>
        <v>0</v>
      </c>
      <c r="Y39" s="265"/>
      <c r="Z39" s="266"/>
      <c r="AA39" s="266"/>
      <c r="AB39" s="266"/>
      <c r="AC39" s="267"/>
      <c r="AD39" s="268">
        <v>10</v>
      </c>
      <c r="AE39" s="268"/>
      <c r="AF39" s="268"/>
      <c r="AG39" s="268"/>
      <c r="AH39" s="268"/>
      <c r="AI39" s="268"/>
      <c r="AJ39" s="268"/>
      <c r="AK39" s="268"/>
      <c r="AL39" s="268"/>
      <c r="AM39" s="265">
        <f>BQ39</f>
        <v>0</v>
      </c>
      <c r="AN39" s="265">
        <f>BR39</f>
        <v>0</v>
      </c>
      <c r="AO39" s="265">
        <f>BS39</f>
        <v>0</v>
      </c>
      <c r="AP39" s="265">
        <f>BT39</f>
        <v>0</v>
      </c>
      <c r="AQ39" s="266" t="str">
        <f>BU39</f>
        <v>nj</v>
      </c>
      <c r="AR39" s="263">
        <f>BW39</f>
        <v>0</v>
      </c>
      <c r="AS39" s="265">
        <f>BY39</f>
        <v>0</v>
      </c>
      <c r="AT39" s="263">
        <f>CE39</f>
        <v>0</v>
      </c>
      <c r="AU39" s="265">
        <f>CA39</f>
        <v>0</v>
      </c>
      <c r="AV39" s="263">
        <f>CH39</f>
        <v>0</v>
      </c>
      <c r="AW39" s="263">
        <f>CI39</f>
        <v>0</v>
      </c>
      <c r="AX39" s="263">
        <f>BO39</f>
        <v>99</v>
      </c>
      <c r="AY39" s="263">
        <f>BP39</f>
        <v>0</v>
      </c>
      <c r="AZ39" s="263">
        <f>CJ39</f>
        <v>0</v>
      </c>
      <c r="BA39" s="268"/>
      <c r="BB39" s="268"/>
      <c r="BC39" s="268"/>
      <c r="BD39" s="268"/>
      <c r="BE39" s="268"/>
      <c r="BF39" s="380">
        <v>10</v>
      </c>
      <c r="BG39" s="420"/>
      <c r="BH39" s="288"/>
      <c r="BI39" s="288"/>
      <c r="BJ39" s="288"/>
      <c r="BK39" s="288"/>
      <c r="BL39" s="272"/>
      <c r="BM39" s="290"/>
      <c r="BN39" s="290"/>
      <c r="BO39" s="273">
        <v>99</v>
      </c>
      <c r="BP39" s="274">
        <f>INT((IF(48-(32*BO39/$U$11)&lt;0,0,(IF(48-(32*BO39/$U$11)&lt;=20,48-(32*BO39/$U$11),20))))*100)/100</f>
        <v>0</v>
      </c>
      <c r="BQ39" s="563"/>
      <c r="BR39" s="563"/>
      <c r="BS39" s="563"/>
      <c r="BT39" s="275">
        <f t="shared" si="3"/>
        <v>0</v>
      </c>
      <c r="BU39" s="77" t="s">
        <v>4</v>
      </c>
      <c r="BV39" s="77" t="s">
        <v>4</v>
      </c>
      <c r="BW39" s="276">
        <f>IF(TYPE(FIND("P",BU39))=16,VLOOKUP(BU39:BU39,KT!A:C,2,FALSE),VLOOKUP(BU39:BU39,KT!H:J,2,FALSE))</f>
        <v>0</v>
      </c>
      <c r="BX39" s="276">
        <f>IF(TYPE(FIND("P",BV39))=16,VLOOKUP(BV39:BV39,KT!A:C,2,FALSE),VLOOKUP(BV39:BV39,KT!H:J,2,FALSE))</f>
        <v>0</v>
      </c>
      <c r="BY39" s="563"/>
      <c r="BZ39" s="563"/>
      <c r="CA39" s="563"/>
      <c r="CB39" s="563"/>
      <c r="CC39" s="277">
        <f>INT((IF((BY39*BW39)&gt;10,10,(BY39*BW39)))*100)/100</f>
        <v>0</v>
      </c>
      <c r="CD39" s="277">
        <f>INT((IF((BZ39*BX39)&gt;10,10,(BZ39*BX39)))*100)/100</f>
        <v>0</v>
      </c>
      <c r="CE39" s="277">
        <f>INT((CC39+CD39)*100)/100</f>
        <v>0</v>
      </c>
      <c r="CF39" s="277">
        <f>INT((IF((BW39*CA39)&gt;10,10,(BW39*CA39)))*100)/100</f>
        <v>0</v>
      </c>
      <c r="CG39" s="277">
        <f>INT((IF((BX39*CB39)&gt;10,10,(BX39*CB39)))*100)/100</f>
        <v>0</v>
      </c>
      <c r="CH39" s="277">
        <f>INT((CF39+CG39)*100)/100</f>
        <v>0</v>
      </c>
      <c r="CI39" s="278">
        <f>INT((CE39+CH39)/2*100)/100</f>
        <v>0</v>
      </c>
      <c r="CJ39" s="279">
        <f>SUM(BP39+BT39+CI39)</f>
        <v>0</v>
      </c>
      <c r="CK39" s="280"/>
      <c r="CL39" s="280"/>
      <c r="CM39" s="218">
        <f>RANK(CJ39,$CJ$21:$CJ$67)</f>
        <v>1</v>
      </c>
    </row>
    <row r="40" spans="1:91" s="93" customFormat="1" ht="14.1" customHeight="1" x14ac:dyDescent="0.25">
      <c r="A40" s="51"/>
      <c r="B40" s="419"/>
      <c r="C40" s="419"/>
      <c r="D40" s="281"/>
      <c r="E40" s="419"/>
      <c r="F40" s="419"/>
      <c r="G40" s="419"/>
      <c r="H40" s="282"/>
      <c r="I40" s="282"/>
      <c r="J40" s="282"/>
      <c r="K40" s="260">
        <f t="shared" si="0"/>
        <v>0</v>
      </c>
      <c r="L40" s="260">
        <f t="shared" si="1"/>
        <v>0</v>
      </c>
      <c r="M40" s="260">
        <f t="shared" si="2"/>
        <v>0</v>
      </c>
      <c r="N40" s="260"/>
      <c r="O40" s="261" t="str">
        <f>BV39</f>
        <v>nj</v>
      </c>
      <c r="P40" s="262">
        <f>BX39</f>
        <v>0</v>
      </c>
      <c r="Q40" s="260">
        <f>BZ39</f>
        <v>0</v>
      </c>
      <c r="R40" s="262"/>
      <c r="S40" s="260">
        <f>CB39</f>
        <v>0</v>
      </c>
      <c r="T40" s="262"/>
      <c r="U40" s="262"/>
      <c r="V40" s="262"/>
      <c r="W40" s="263"/>
      <c r="X40" s="264"/>
      <c r="Y40" s="265"/>
      <c r="Z40" s="266"/>
      <c r="AA40" s="266"/>
      <c r="AB40" s="266"/>
      <c r="AC40" s="267"/>
      <c r="AD40" s="268"/>
      <c r="AE40" s="268"/>
      <c r="AF40" s="268"/>
      <c r="AG40" s="268"/>
      <c r="AH40" s="268"/>
      <c r="AI40" s="268"/>
      <c r="AJ40" s="268"/>
      <c r="AK40" s="268"/>
      <c r="AL40" s="268"/>
      <c r="AM40" s="283"/>
      <c r="AN40" s="283"/>
      <c r="AO40" s="283"/>
      <c r="AP40" s="283"/>
      <c r="AQ40" s="266" t="str">
        <f>BV39</f>
        <v>nj</v>
      </c>
      <c r="AR40" s="263">
        <f>BX39</f>
        <v>0</v>
      </c>
      <c r="AS40" s="265">
        <f>BZ39</f>
        <v>0</v>
      </c>
      <c r="AT40" s="283"/>
      <c r="AU40" s="265">
        <f>CB39</f>
        <v>0</v>
      </c>
      <c r="AV40" s="283"/>
      <c r="AW40" s="283"/>
      <c r="AX40" s="283"/>
      <c r="AY40" s="283"/>
      <c r="AZ40" s="263"/>
      <c r="BA40" s="268"/>
      <c r="BB40" s="268"/>
      <c r="BC40" s="268"/>
      <c r="BD40" s="268"/>
      <c r="BE40" s="268"/>
      <c r="BF40" s="380"/>
      <c r="BG40" s="271"/>
      <c r="BH40" s="272"/>
      <c r="BI40" s="272"/>
      <c r="BJ40" s="272"/>
      <c r="BK40" s="272"/>
      <c r="BL40" s="290"/>
      <c r="BM40" s="290"/>
      <c r="BN40" s="290"/>
      <c r="BO40" s="273"/>
      <c r="BP40" s="274"/>
      <c r="BQ40" s="563"/>
      <c r="BR40" s="563"/>
      <c r="BS40" s="563"/>
      <c r="BT40" s="275"/>
      <c r="BU40" s="77"/>
      <c r="BV40" s="77"/>
      <c r="BW40" s="276"/>
      <c r="BX40" s="276"/>
      <c r="BY40" s="53"/>
      <c r="BZ40" s="53"/>
      <c r="CA40" s="53"/>
      <c r="CB40" s="53"/>
      <c r="CC40" s="277"/>
      <c r="CD40" s="277"/>
      <c r="CE40" s="277"/>
      <c r="CF40" s="277"/>
      <c r="CG40" s="277"/>
      <c r="CH40" s="277"/>
      <c r="CI40" s="278"/>
      <c r="CJ40" s="279"/>
      <c r="CK40" s="280"/>
      <c r="CL40" s="280"/>
      <c r="CM40" s="218">
        <f>CM39</f>
        <v>1</v>
      </c>
    </row>
    <row r="41" spans="1:91" s="93" customFormat="1" ht="14.1" customHeight="1" x14ac:dyDescent="0.25">
      <c r="A41" s="258">
        <v>11</v>
      </c>
      <c r="B41" s="419"/>
      <c r="C41" s="419"/>
      <c r="D41" s="259"/>
      <c r="E41" s="419"/>
      <c r="F41" s="419"/>
      <c r="G41" s="419"/>
      <c r="H41" s="259"/>
      <c r="I41" s="282"/>
      <c r="J41" s="282"/>
      <c r="K41" s="260">
        <f t="shared" si="0"/>
        <v>0</v>
      </c>
      <c r="L41" s="260">
        <f t="shared" si="1"/>
        <v>0</v>
      </c>
      <c r="M41" s="260">
        <f t="shared" si="2"/>
        <v>0</v>
      </c>
      <c r="N41" s="260">
        <f>BT41</f>
        <v>0</v>
      </c>
      <c r="O41" s="261" t="str">
        <f>BU41</f>
        <v>nj</v>
      </c>
      <c r="P41" s="262">
        <f>BW41</f>
        <v>0</v>
      </c>
      <c r="Q41" s="260">
        <f>BY41</f>
        <v>0</v>
      </c>
      <c r="R41" s="262">
        <f>CC41+CD41</f>
        <v>0</v>
      </c>
      <c r="S41" s="260">
        <f>CA41</f>
        <v>0</v>
      </c>
      <c r="T41" s="262">
        <f>CF41+CG41</f>
        <v>0</v>
      </c>
      <c r="U41" s="262">
        <f>CI41</f>
        <v>0</v>
      </c>
      <c r="V41" s="262">
        <f>BO41</f>
        <v>99</v>
      </c>
      <c r="W41" s="263">
        <f>BP41</f>
        <v>0</v>
      </c>
      <c r="X41" s="264">
        <f>CJ41</f>
        <v>0</v>
      </c>
      <c r="Y41" s="265"/>
      <c r="Z41" s="266"/>
      <c r="AA41" s="266"/>
      <c r="AB41" s="266"/>
      <c r="AC41" s="267"/>
      <c r="AD41" s="268">
        <v>11</v>
      </c>
      <c r="AE41" s="268"/>
      <c r="AF41" s="268"/>
      <c r="AG41" s="268"/>
      <c r="AH41" s="268"/>
      <c r="AI41" s="268"/>
      <c r="AJ41" s="268"/>
      <c r="AK41" s="268"/>
      <c r="AL41" s="268"/>
      <c r="AM41" s="265">
        <f>BQ41</f>
        <v>0</v>
      </c>
      <c r="AN41" s="265">
        <f>BR41</f>
        <v>0</v>
      </c>
      <c r="AO41" s="265">
        <f>BS41</f>
        <v>0</v>
      </c>
      <c r="AP41" s="265">
        <f>BT41</f>
        <v>0</v>
      </c>
      <c r="AQ41" s="266" t="str">
        <f>BU41</f>
        <v>nj</v>
      </c>
      <c r="AR41" s="263">
        <f>BW41</f>
        <v>0</v>
      </c>
      <c r="AS41" s="265">
        <f>BY41</f>
        <v>0</v>
      </c>
      <c r="AT41" s="263">
        <f>CE41</f>
        <v>0</v>
      </c>
      <c r="AU41" s="265">
        <f>CA41</f>
        <v>0</v>
      </c>
      <c r="AV41" s="263">
        <f>CH41</f>
        <v>0</v>
      </c>
      <c r="AW41" s="263">
        <f>CI41</f>
        <v>0</v>
      </c>
      <c r="AX41" s="263">
        <f>BO41</f>
        <v>99</v>
      </c>
      <c r="AY41" s="263">
        <f>BP41</f>
        <v>0</v>
      </c>
      <c r="AZ41" s="263">
        <f>CJ41</f>
        <v>0</v>
      </c>
      <c r="BA41" s="268"/>
      <c r="BB41" s="268"/>
      <c r="BC41" s="268"/>
      <c r="BD41" s="268"/>
      <c r="BE41" s="268"/>
      <c r="BF41" s="380">
        <v>11</v>
      </c>
      <c r="BG41" s="420"/>
      <c r="BH41" s="288"/>
      <c r="BI41" s="288"/>
      <c r="BJ41" s="288"/>
      <c r="BK41" s="288"/>
      <c r="BL41" s="272"/>
      <c r="BM41" s="290"/>
      <c r="BN41" s="290"/>
      <c r="BO41" s="273">
        <v>99</v>
      </c>
      <c r="BP41" s="274">
        <f>INT((IF(48-(32*BO41/$U$11)&lt;0,0,(IF(48-(32*BO41/$U$11)&lt;=20,48-(32*BO41/$U$11),20))))*100)/100</f>
        <v>0</v>
      </c>
      <c r="BQ41" s="562"/>
      <c r="BR41" s="562"/>
      <c r="BS41" s="562"/>
      <c r="BT41" s="275">
        <f t="shared" si="3"/>
        <v>0</v>
      </c>
      <c r="BU41" s="77" t="s">
        <v>4</v>
      </c>
      <c r="BV41" s="77" t="s">
        <v>4</v>
      </c>
      <c r="BW41" s="276">
        <f>IF(TYPE(FIND("P",BU41))=16,VLOOKUP(BU41:BU41,KT!A:C,2,FALSE),VLOOKUP(BU41:BU41,KT!H:J,2,FALSE))</f>
        <v>0</v>
      </c>
      <c r="BX41" s="276">
        <f>IF(TYPE(FIND("P",BV41))=16,VLOOKUP(BV41:BV41,KT!A:C,2,FALSE),VLOOKUP(BV41:BV41,KT!H:J,2,FALSE))</f>
        <v>0</v>
      </c>
      <c r="BY41" s="562"/>
      <c r="BZ41" s="562"/>
      <c r="CA41" s="562"/>
      <c r="CB41" s="562"/>
      <c r="CC41" s="277">
        <f>INT((IF((BY41*BW41)&gt;10,10,(BY41*BW41)))*100)/100</f>
        <v>0</v>
      </c>
      <c r="CD41" s="277">
        <f>INT((IF((BZ41*BX41)&gt;10,10,(BZ41*BX41)))*100)/100</f>
        <v>0</v>
      </c>
      <c r="CE41" s="277">
        <f>INT((CC41+CD41)*100)/100</f>
        <v>0</v>
      </c>
      <c r="CF41" s="277">
        <f>INT((IF((BW41*CA41)&gt;10,10,(BW41*CA41)))*100)/100</f>
        <v>0</v>
      </c>
      <c r="CG41" s="277">
        <f>INT((IF((BX41*CB41)&gt;10,10,(BX41*CB41)))*100)/100</f>
        <v>0</v>
      </c>
      <c r="CH41" s="277">
        <f>INT((CF41+CG41)*100)/100</f>
        <v>0</v>
      </c>
      <c r="CI41" s="278">
        <f>INT((CE41+CH41)/2*100)/100</f>
        <v>0</v>
      </c>
      <c r="CJ41" s="279">
        <f>SUM(BP41+BT41+CI41)</f>
        <v>0</v>
      </c>
      <c r="CK41" s="280"/>
      <c r="CL41" s="280"/>
      <c r="CM41" s="218">
        <f>RANK(CJ41,$CJ$21:$CJ$67)</f>
        <v>1</v>
      </c>
    </row>
    <row r="42" spans="1:91" s="93" customFormat="1" ht="14.1" customHeight="1" x14ac:dyDescent="0.25">
      <c r="A42" s="51"/>
      <c r="B42" s="419"/>
      <c r="C42" s="419"/>
      <c r="D42" s="281"/>
      <c r="E42" s="419"/>
      <c r="F42" s="419"/>
      <c r="G42" s="419"/>
      <c r="H42" s="282"/>
      <c r="I42" s="282"/>
      <c r="J42" s="282"/>
      <c r="K42" s="260">
        <f t="shared" si="0"/>
        <v>0</v>
      </c>
      <c r="L42" s="260">
        <f t="shared" si="1"/>
        <v>0</v>
      </c>
      <c r="M42" s="260">
        <f t="shared" si="2"/>
        <v>0</v>
      </c>
      <c r="N42" s="260"/>
      <c r="O42" s="261" t="str">
        <f>BV41</f>
        <v>nj</v>
      </c>
      <c r="P42" s="262">
        <f>BX41</f>
        <v>0</v>
      </c>
      <c r="Q42" s="260">
        <f>BZ41</f>
        <v>0</v>
      </c>
      <c r="R42" s="262"/>
      <c r="S42" s="260">
        <f>CB41</f>
        <v>0</v>
      </c>
      <c r="T42" s="262"/>
      <c r="U42" s="262"/>
      <c r="V42" s="262"/>
      <c r="W42" s="263"/>
      <c r="X42" s="264"/>
      <c r="Y42" s="265"/>
      <c r="Z42" s="266"/>
      <c r="AA42" s="266"/>
      <c r="AB42" s="266"/>
      <c r="AC42" s="267"/>
      <c r="AD42" s="268"/>
      <c r="AE42" s="268"/>
      <c r="AF42" s="268"/>
      <c r="AG42" s="268"/>
      <c r="AH42" s="268"/>
      <c r="AI42" s="268"/>
      <c r="AJ42" s="268"/>
      <c r="AK42" s="268"/>
      <c r="AL42" s="268"/>
      <c r="AM42" s="283"/>
      <c r="AN42" s="283"/>
      <c r="AO42" s="283"/>
      <c r="AP42" s="283"/>
      <c r="AQ42" s="266" t="str">
        <f>BV41</f>
        <v>nj</v>
      </c>
      <c r="AR42" s="263">
        <f>BX41</f>
        <v>0</v>
      </c>
      <c r="AS42" s="265">
        <f>BZ41</f>
        <v>0</v>
      </c>
      <c r="AT42" s="283"/>
      <c r="AU42" s="265">
        <f>CB41</f>
        <v>0</v>
      </c>
      <c r="AV42" s="283"/>
      <c r="AW42" s="283"/>
      <c r="AX42" s="283"/>
      <c r="AY42" s="283"/>
      <c r="AZ42" s="263"/>
      <c r="BA42" s="268"/>
      <c r="BB42" s="268"/>
      <c r="BC42" s="268"/>
      <c r="BD42" s="268"/>
      <c r="BE42" s="268"/>
      <c r="BF42" s="380"/>
      <c r="BG42" s="271"/>
      <c r="BH42" s="272"/>
      <c r="BI42" s="272"/>
      <c r="BJ42" s="272"/>
      <c r="BK42" s="272"/>
      <c r="BL42" s="290"/>
      <c r="BM42" s="290"/>
      <c r="BN42" s="290"/>
      <c r="BO42" s="273"/>
      <c r="BP42" s="274"/>
      <c r="BQ42" s="562"/>
      <c r="BR42" s="562"/>
      <c r="BS42" s="562"/>
      <c r="BT42" s="275"/>
      <c r="BU42" s="77"/>
      <c r="BV42" s="77"/>
      <c r="BW42" s="276"/>
      <c r="BX42" s="276"/>
      <c r="BY42" s="53"/>
      <c r="BZ42" s="53"/>
      <c r="CA42" s="53"/>
      <c r="CB42" s="53"/>
      <c r="CC42" s="277"/>
      <c r="CD42" s="277"/>
      <c r="CE42" s="277"/>
      <c r="CF42" s="277"/>
      <c r="CG42" s="277"/>
      <c r="CH42" s="277"/>
      <c r="CI42" s="278"/>
      <c r="CJ42" s="279"/>
      <c r="CK42" s="280"/>
      <c r="CL42" s="280"/>
      <c r="CM42" s="218">
        <f>CM41</f>
        <v>1</v>
      </c>
    </row>
    <row r="43" spans="1:91" s="93" customFormat="1" ht="14.1" customHeight="1" x14ac:dyDescent="0.25">
      <c r="A43" s="258">
        <v>12</v>
      </c>
      <c r="B43" s="419"/>
      <c r="C43" s="419"/>
      <c r="D43" s="259"/>
      <c r="E43" s="419"/>
      <c r="F43" s="419"/>
      <c r="G43" s="419"/>
      <c r="H43" s="259"/>
      <c r="I43" s="282"/>
      <c r="J43" s="282"/>
      <c r="K43" s="260">
        <f t="shared" si="0"/>
        <v>0</v>
      </c>
      <c r="L43" s="260">
        <f t="shared" si="1"/>
        <v>0</v>
      </c>
      <c r="M43" s="260">
        <f t="shared" si="2"/>
        <v>0</v>
      </c>
      <c r="N43" s="260">
        <f>BT43</f>
        <v>0</v>
      </c>
      <c r="O43" s="261" t="str">
        <f>BU43</f>
        <v>nj</v>
      </c>
      <c r="P43" s="262">
        <f>BW43</f>
        <v>0</v>
      </c>
      <c r="Q43" s="260">
        <f>BY43</f>
        <v>0</v>
      </c>
      <c r="R43" s="262">
        <f>CC43+CD43</f>
        <v>0</v>
      </c>
      <c r="S43" s="260">
        <f>CA43</f>
        <v>0</v>
      </c>
      <c r="T43" s="262">
        <f>CF43+CG43</f>
        <v>0</v>
      </c>
      <c r="U43" s="262">
        <f>CI43</f>
        <v>0</v>
      </c>
      <c r="V43" s="262">
        <f>BO43</f>
        <v>99</v>
      </c>
      <c r="W43" s="263">
        <f>BP43</f>
        <v>0</v>
      </c>
      <c r="X43" s="264">
        <f>CJ43</f>
        <v>0</v>
      </c>
      <c r="Y43" s="265"/>
      <c r="Z43" s="266"/>
      <c r="AA43" s="266"/>
      <c r="AB43" s="266"/>
      <c r="AC43" s="267"/>
      <c r="AD43" s="268">
        <v>12</v>
      </c>
      <c r="AE43" s="268"/>
      <c r="AF43" s="268"/>
      <c r="AG43" s="268"/>
      <c r="AH43" s="268"/>
      <c r="AI43" s="268"/>
      <c r="AJ43" s="268"/>
      <c r="AK43" s="268"/>
      <c r="AL43" s="268"/>
      <c r="AM43" s="265">
        <f>BQ43</f>
        <v>0</v>
      </c>
      <c r="AN43" s="265">
        <f>BR43</f>
        <v>0</v>
      </c>
      <c r="AO43" s="265">
        <f>BS43</f>
        <v>0</v>
      </c>
      <c r="AP43" s="265">
        <f>BT43</f>
        <v>0</v>
      </c>
      <c r="AQ43" s="266" t="str">
        <f>BU43</f>
        <v>nj</v>
      </c>
      <c r="AR43" s="263">
        <f>BW43</f>
        <v>0</v>
      </c>
      <c r="AS43" s="265">
        <f>BY43</f>
        <v>0</v>
      </c>
      <c r="AT43" s="263">
        <f>CE43</f>
        <v>0</v>
      </c>
      <c r="AU43" s="265">
        <f>CA43</f>
        <v>0</v>
      </c>
      <c r="AV43" s="263">
        <f>CH43</f>
        <v>0</v>
      </c>
      <c r="AW43" s="263">
        <f>CI43</f>
        <v>0</v>
      </c>
      <c r="AX43" s="263">
        <f>BO43</f>
        <v>99</v>
      </c>
      <c r="AY43" s="263">
        <f>BP43</f>
        <v>0</v>
      </c>
      <c r="AZ43" s="263">
        <f>CJ43</f>
        <v>0</v>
      </c>
      <c r="BA43" s="268"/>
      <c r="BB43" s="268"/>
      <c r="BC43" s="268"/>
      <c r="BD43" s="268"/>
      <c r="BE43" s="268"/>
      <c r="BF43" s="380">
        <v>12</v>
      </c>
      <c r="BG43" s="420"/>
      <c r="BH43" s="288"/>
      <c r="BI43" s="288"/>
      <c r="BJ43" s="288"/>
      <c r="BK43" s="288"/>
      <c r="BL43" s="272"/>
      <c r="BM43" s="290"/>
      <c r="BN43" s="290"/>
      <c r="BO43" s="273">
        <v>99</v>
      </c>
      <c r="BP43" s="274">
        <f>INT((IF(48-(32*BO43/$U$11)&lt;0,0,(IF(48-(32*BO43/$U$11)&lt;=20,48-(32*BO43/$U$11),20))))*100)/100</f>
        <v>0</v>
      </c>
      <c r="BQ43" s="563"/>
      <c r="BR43" s="563"/>
      <c r="BS43" s="563"/>
      <c r="BT43" s="275">
        <f t="shared" si="3"/>
        <v>0</v>
      </c>
      <c r="BU43" s="77" t="s">
        <v>4</v>
      </c>
      <c r="BV43" s="77" t="s">
        <v>4</v>
      </c>
      <c r="BW43" s="276">
        <f>IF(TYPE(FIND("P",BU43))=16,VLOOKUP(BU43:BU43,KT!A:C,2,FALSE),VLOOKUP(BU43:BU43,KT!H:J,2,FALSE))</f>
        <v>0</v>
      </c>
      <c r="BX43" s="276">
        <f>IF(TYPE(FIND("P",BV43))=16,VLOOKUP(BV43:BV43,KT!A:C,2,FALSE),VLOOKUP(BV43:BV43,KT!H:J,2,FALSE))</f>
        <v>0</v>
      </c>
      <c r="BY43" s="563"/>
      <c r="BZ43" s="563"/>
      <c r="CA43" s="563"/>
      <c r="CB43" s="563"/>
      <c r="CC43" s="277">
        <f>INT((IF((BY43*BW43)&gt;10,10,(BY43*BW43)))*100)/100</f>
        <v>0</v>
      </c>
      <c r="CD43" s="277">
        <f>INT((IF((BZ43*BX43)&gt;10,10,(BZ43*BX43)))*100)/100</f>
        <v>0</v>
      </c>
      <c r="CE43" s="277">
        <f>INT((CC43+CD43)*100)/100</f>
        <v>0</v>
      </c>
      <c r="CF43" s="277">
        <f>INT((IF((BW43*CA43)&gt;10,10,(BW43*CA43)))*100)/100</f>
        <v>0</v>
      </c>
      <c r="CG43" s="277">
        <f>INT((IF((BX43*CB43)&gt;10,10,(BX43*CB43)))*100)/100</f>
        <v>0</v>
      </c>
      <c r="CH43" s="277">
        <f>INT((CF43+CG43)*100)/100</f>
        <v>0</v>
      </c>
      <c r="CI43" s="278">
        <f>INT((CE43+CH43)/2*100)/100</f>
        <v>0</v>
      </c>
      <c r="CJ43" s="279">
        <f>SUM(BP43+BT43+CI43)</f>
        <v>0</v>
      </c>
      <c r="CK43" s="280"/>
      <c r="CL43" s="280"/>
      <c r="CM43" s="218">
        <f>RANK(CJ43,$CJ$21:$CJ$67)</f>
        <v>1</v>
      </c>
    </row>
    <row r="44" spans="1:91" s="93" customFormat="1" ht="14.1" customHeight="1" x14ac:dyDescent="0.25">
      <c r="A44" s="51"/>
      <c r="B44" s="419"/>
      <c r="C44" s="419"/>
      <c r="D44" s="281"/>
      <c r="E44" s="419"/>
      <c r="F44" s="419"/>
      <c r="G44" s="419"/>
      <c r="H44" s="282"/>
      <c r="I44" s="282"/>
      <c r="J44" s="282"/>
      <c r="K44" s="260">
        <f t="shared" si="0"/>
        <v>0</v>
      </c>
      <c r="L44" s="260">
        <f t="shared" si="1"/>
        <v>0</v>
      </c>
      <c r="M44" s="260">
        <f t="shared" si="2"/>
        <v>0</v>
      </c>
      <c r="N44" s="260"/>
      <c r="O44" s="261" t="str">
        <f>BV43</f>
        <v>nj</v>
      </c>
      <c r="P44" s="262">
        <f>BX43</f>
        <v>0</v>
      </c>
      <c r="Q44" s="260">
        <f>BZ43</f>
        <v>0</v>
      </c>
      <c r="R44" s="262"/>
      <c r="S44" s="260">
        <f>CB43</f>
        <v>0</v>
      </c>
      <c r="T44" s="262"/>
      <c r="U44" s="262"/>
      <c r="V44" s="262"/>
      <c r="W44" s="263"/>
      <c r="X44" s="264"/>
      <c r="Y44" s="265"/>
      <c r="Z44" s="266"/>
      <c r="AA44" s="266"/>
      <c r="AB44" s="266"/>
      <c r="AC44" s="267"/>
      <c r="AD44" s="268"/>
      <c r="AE44" s="268"/>
      <c r="AF44" s="268"/>
      <c r="AG44" s="268"/>
      <c r="AH44" s="268"/>
      <c r="AI44" s="268"/>
      <c r="AJ44" s="268"/>
      <c r="AK44" s="268"/>
      <c r="AL44" s="268"/>
      <c r="AM44" s="283"/>
      <c r="AN44" s="283"/>
      <c r="AO44" s="283"/>
      <c r="AP44" s="283"/>
      <c r="AQ44" s="266" t="str">
        <f>BV43</f>
        <v>nj</v>
      </c>
      <c r="AR44" s="263">
        <f>BX43</f>
        <v>0</v>
      </c>
      <c r="AS44" s="265">
        <f>BZ43</f>
        <v>0</v>
      </c>
      <c r="AT44" s="283"/>
      <c r="AU44" s="265">
        <f>CB43</f>
        <v>0</v>
      </c>
      <c r="AV44" s="283"/>
      <c r="AW44" s="283"/>
      <c r="AX44" s="283"/>
      <c r="AY44" s="283"/>
      <c r="AZ44" s="263"/>
      <c r="BA44" s="268"/>
      <c r="BB44" s="268"/>
      <c r="BC44" s="268"/>
      <c r="BD44" s="268"/>
      <c r="BE44" s="268"/>
      <c r="BF44" s="380"/>
      <c r="BG44" s="271"/>
      <c r="BH44" s="272"/>
      <c r="BI44" s="272"/>
      <c r="BJ44" s="272"/>
      <c r="BK44" s="272"/>
      <c r="BL44" s="290"/>
      <c r="BM44" s="290"/>
      <c r="BN44" s="290"/>
      <c r="BO44" s="273"/>
      <c r="BP44" s="274"/>
      <c r="BQ44" s="563"/>
      <c r="BR44" s="563"/>
      <c r="BS44" s="563"/>
      <c r="BT44" s="275"/>
      <c r="BU44" s="77"/>
      <c r="BV44" s="77"/>
      <c r="BW44" s="276"/>
      <c r="BX44" s="276"/>
      <c r="BY44" s="53"/>
      <c r="BZ44" s="53"/>
      <c r="CA44" s="53"/>
      <c r="CB44" s="53"/>
      <c r="CC44" s="277"/>
      <c r="CD44" s="277"/>
      <c r="CE44" s="277"/>
      <c r="CF44" s="277"/>
      <c r="CG44" s="277"/>
      <c r="CH44" s="277"/>
      <c r="CI44" s="278"/>
      <c r="CJ44" s="279"/>
      <c r="CK44" s="280"/>
      <c r="CL44" s="280"/>
      <c r="CM44" s="218">
        <f>CM43</f>
        <v>1</v>
      </c>
    </row>
    <row r="45" spans="1:91" s="93" customFormat="1" ht="14.1" customHeight="1" x14ac:dyDescent="0.25">
      <c r="A45" s="258">
        <v>13</v>
      </c>
      <c r="B45" s="419"/>
      <c r="C45" s="419"/>
      <c r="D45" s="259"/>
      <c r="E45" s="419"/>
      <c r="F45" s="419"/>
      <c r="G45" s="419"/>
      <c r="H45" s="259"/>
      <c r="I45" s="282"/>
      <c r="J45" s="282"/>
      <c r="K45" s="260">
        <f t="shared" si="0"/>
        <v>0</v>
      </c>
      <c r="L45" s="260">
        <f t="shared" si="1"/>
        <v>0</v>
      </c>
      <c r="M45" s="260">
        <f t="shared" si="2"/>
        <v>0</v>
      </c>
      <c r="N45" s="260">
        <f>BT45</f>
        <v>0</v>
      </c>
      <c r="O45" s="261" t="str">
        <f>BU45</f>
        <v>nj</v>
      </c>
      <c r="P45" s="262">
        <f>BW45</f>
        <v>0</v>
      </c>
      <c r="Q45" s="260">
        <f>BY45</f>
        <v>0</v>
      </c>
      <c r="R45" s="262">
        <f>CC45+CD45</f>
        <v>0</v>
      </c>
      <c r="S45" s="260">
        <f>CA45</f>
        <v>0</v>
      </c>
      <c r="T45" s="262">
        <f>CF45+CG45</f>
        <v>0</v>
      </c>
      <c r="U45" s="262">
        <f>CI45</f>
        <v>0</v>
      </c>
      <c r="V45" s="262">
        <f>BO45</f>
        <v>99</v>
      </c>
      <c r="W45" s="263">
        <f>BP45</f>
        <v>0</v>
      </c>
      <c r="X45" s="264">
        <f>CJ45</f>
        <v>0</v>
      </c>
      <c r="Y45" s="265"/>
      <c r="Z45" s="266"/>
      <c r="AA45" s="266"/>
      <c r="AB45" s="266"/>
      <c r="AC45" s="267"/>
      <c r="AD45" s="268">
        <v>13</v>
      </c>
      <c r="AE45" s="268"/>
      <c r="AF45" s="268"/>
      <c r="AG45" s="268"/>
      <c r="AH45" s="268"/>
      <c r="AI45" s="268"/>
      <c r="AJ45" s="268"/>
      <c r="AK45" s="268"/>
      <c r="AL45" s="268"/>
      <c r="AM45" s="265">
        <f>BQ45</f>
        <v>0</v>
      </c>
      <c r="AN45" s="265">
        <f>BR45</f>
        <v>0</v>
      </c>
      <c r="AO45" s="265">
        <f>BS45</f>
        <v>0</v>
      </c>
      <c r="AP45" s="265">
        <f>BT45</f>
        <v>0</v>
      </c>
      <c r="AQ45" s="266" t="str">
        <f>BU45</f>
        <v>nj</v>
      </c>
      <c r="AR45" s="263">
        <f>BW45</f>
        <v>0</v>
      </c>
      <c r="AS45" s="265">
        <f>BY45</f>
        <v>0</v>
      </c>
      <c r="AT45" s="263">
        <f>CE45</f>
        <v>0</v>
      </c>
      <c r="AU45" s="265">
        <f>CA45</f>
        <v>0</v>
      </c>
      <c r="AV45" s="263">
        <f>CH45</f>
        <v>0</v>
      </c>
      <c r="AW45" s="263">
        <f>CI45</f>
        <v>0</v>
      </c>
      <c r="AX45" s="263">
        <f>BO45</f>
        <v>99</v>
      </c>
      <c r="AY45" s="263">
        <f>BP45</f>
        <v>0</v>
      </c>
      <c r="AZ45" s="263">
        <f>CJ45</f>
        <v>0</v>
      </c>
      <c r="BA45" s="268"/>
      <c r="BB45" s="268"/>
      <c r="BC45" s="268"/>
      <c r="BD45" s="268"/>
      <c r="BE45" s="268"/>
      <c r="BF45" s="380">
        <v>13</v>
      </c>
      <c r="BG45" s="420"/>
      <c r="BH45" s="288"/>
      <c r="BI45" s="288"/>
      <c r="BJ45" s="288"/>
      <c r="BK45" s="288"/>
      <c r="BL45" s="272"/>
      <c r="BM45" s="290"/>
      <c r="BN45" s="290"/>
      <c r="BO45" s="273">
        <v>99</v>
      </c>
      <c r="BP45" s="274">
        <f>INT((IF(48-(32*BO45/$U$11)&lt;0,0,(IF(48-(32*BO45/$U$11)&lt;=20,48-(32*BO45/$U$11),20))))*100)/100</f>
        <v>0</v>
      </c>
      <c r="BQ45" s="562"/>
      <c r="BR45" s="562"/>
      <c r="BS45" s="562"/>
      <c r="BT45" s="275">
        <f t="shared" si="3"/>
        <v>0</v>
      </c>
      <c r="BU45" s="77" t="s">
        <v>4</v>
      </c>
      <c r="BV45" s="77" t="s">
        <v>4</v>
      </c>
      <c r="BW45" s="276">
        <f>IF(TYPE(FIND("P",BU45))=16,VLOOKUP(BU45:BU45,KT!A:C,2,FALSE),VLOOKUP(BU45:BU45,KT!H:J,2,FALSE))</f>
        <v>0</v>
      </c>
      <c r="BX45" s="276">
        <f>IF(TYPE(FIND("P",BV45))=16,VLOOKUP(BV45:BV45,KT!A:C,2,FALSE),VLOOKUP(BV45:BV45,KT!H:J,2,FALSE))</f>
        <v>0</v>
      </c>
      <c r="BY45" s="562"/>
      <c r="BZ45" s="562"/>
      <c r="CA45" s="562"/>
      <c r="CB45" s="562"/>
      <c r="CC45" s="277">
        <f>INT((IF((BY45*BW45)&gt;10,10,(BY45*BW45)))*100)/100</f>
        <v>0</v>
      </c>
      <c r="CD45" s="277">
        <f>INT((IF((BZ45*BX45)&gt;10,10,(BZ45*BX45)))*100)/100</f>
        <v>0</v>
      </c>
      <c r="CE45" s="277">
        <f>INT((CC45+CD45)*100)/100</f>
        <v>0</v>
      </c>
      <c r="CF45" s="277">
        <f>INT((IF((BW45*CA45)&gt;10,10,(BW45*CA45)))*100)/100</f>
        <v>0</v>
      </c>
      <c r="CG45" s="277">
        <f>INT((IF((BX45*CB45)&gt;10,10,(BX45*CB45)))*100)/100</f>
        <v>0</v>
      </c>
      <c r="CH45" s="277">
        <f>INT((CF45+CG45)*100)/100</f>
        <v>0</v>
      </c>
      <c r="CI45" s="278">
        <f>INT((CE45+CH45)/2*100)/100</f>
        <v>0</v>
      </c>
      <c r="CJ45" s="279">
        <f>SUM(BP45+BT45+CI45)</f>
        <v>0</v>
      </c>
      <c r="CK45" s="280"/>
      <c r="CL45" s="280"/>
      <c r="CM45" s="218">
        <f>RANK(CJ45,$CJ$21:$CJ$67)</f>
        <v>1</v>
      </c>
    </row>
    <row r="46" spans="1:91" s="93" customFormat="1" ht="14.1" customHeight="1" x14ac:dyDescent="0.25">
      <c r="A46" s="51"/>
      <c r="B46" s="419"/>
      <c r="C46" s="419"/>
      <c r="D46" s="281"/>
      <c r="E46" s="419"/>
      <c r="F46" s="419"/>
      <c r="G46" s="419"/>
      <c r="H46" s="282"/>
      <c r="I46" s="282"/>
      <c r="J46" s="282"/>
      <c r="K46" s="260">
        <f t="shared" si="0"/>
        <v>0</v>
      </c>
      <c r="L46" s="260">
        <f t="shared" si="1"/>
        <v>0</v>
      </c>
      <c r="M46" s="260">
        <f t="shared" si="2"/>
        <v>0</v>
      </c>
      <c r="N46" s="260"/>
      <c r="O46" s="261" t="str">
        <f>BV45</f>
        <v>nj</v>
      </c>
      <c r="P46" s="262">
        <f>BX45</f>
        <v>0</v>
      </c>
      <c r="Q46" s="260">
        <f>BZ45</f>
        <v>0</v>
      </c>
      <c r="R46" s="262"/>
      <c r="S46" s="260">
        <f>CB45</f>
        <v>0</v>
      </c>
      <c r="T46" s="262"/>
      <c r="U46" s="262"/>
      <c r="V46" s="262"/>
      <c r="W46" s="263"/>
      <c r="X46" s="264"/>
      <c r="Y46" s="265"/>
      <c r="Z46" s="266"/>
      <c r="AA46" s="266"/>
      <c r="AB46" s="266"/>
      <c r="AC46" s="267"/>
      <c r="AD46" s="268"/>
      <c r="AE46" s="268"/>
      <c r="AF46" s="268"/>
      <c r="AG46" s="268"/>
      <c r="AH46" s="268"/>
      <c r="AI46" s="268"/>
      <c r="AJ46" s="268"/>
      <c r="AK46" s="268"/>
      <c r="AL46" s="268"/>
      <c r="AM46" s="283"/>
      <c r="AN46" s="283"/>
      <c r="AO46" s="283"/>
      <c r="AP46" s="283"/>
      <c r="AQ46" s="266" t="str">
        <f>BV45</f>
        <v>nj</v>
      </c>
      <c r="AR46" s="263">
        <f>BX45</f>
        <v>0</v>
      </c>
      <c r="AS46" s="265">
        <f>BZ45</f>
        <v>0</v>
      </c>
      <c r="AT46" s="283"/>
      <c r="AU46" s="265">
        <f>CB45</f>
        <v>0</v>
      </c>
      <c r="AV46" s="283"/>
      <c r="AW46" s="283"/>
      <c r="AX46" s="283"/>
      <c r="AY46" s="283"/>
      <c r="AZ46" s="263"/>
      <c r="BA46" s="268"/>
      <c r="BB46" s="268"/>
      <c r="BC46" s="268"/>
      <c r="BD46" s="268"/>
      <c r="BE46" s="268"/>
      <c r="BF46" s="380"/>
      <c r="BG46" s="271"/>
      <c r="BH46" s="272"/>
      <c r="BI46" s="272"/>
      <c r="BJ46" s="272"/>
      <c r="BK46" s="272"/>
      <c r="BL46" s="290"/>
      <c r="BM46" s="290"/>
      <c r="BN46" s="290"/>
      <c r="BO46" s="273"/>
      <c r="BP46" s="274"/>
      <c r="BQ46" s="562"/>
      <c r="BR46" s="562"/>
      <c r="BS46" s="562"/>
      <c r="BT46" s="275"/>
      <c r="BU46" s="77"/>
      <c r="BV46" s="77"/>
      <c r="BW46" s="276"/>
      <c r="BX46" s="276"/>
      <c r="BY46" s="53"/>
      <c r="BZ46" s="53"/>
      <c r="CA46" s="53"/>
      <c r="CB46" s="53"/>
      <c r="CC46" s="277"/>
      <c r="CD46" s="277"/>
      <c r="CE46" s="277"/>
      <c r="CF46" s="277"/>
      <c r="CG46" s="277"/>
      <c r="CH46" s="277"/>
      <c r="CI46" s="278"/>
      <c r="CJ46" s="279"/>
      <c r="CK46" s="280"/>
      <c r="CL46" s="280"/>
      <c r="CM46" s="218">
        <f>CM45</f>
        <v>1</v>
      </c>
    </row>
    <row r="47" spans="1:91" s="93" customFormat="1" ht="14.1" customHeight="1" x14ac:dyDescent="0.25">
      <c r="A47" s="258">
        <v>14</v>
      </c>
      <c r="B47" s="419"/>
      <c r="C47" s="419"/>
      <c r="D47" s="259"/>
      <c r="E47" s="419"/>
      <c r="F47" s="419"/>
      <c r="G47" s="419"/>
      <c r="H47" s="259"/>
      <c r="I47" s="282"/>
      <c r="J47" s="282"/>
      <c r="K47" s="260">
        <f t="shared" si="0"/>
        <v>0</v>
      </c>
      <c r="L47" s="260">
        <f t="shared" si="1"/>
        <v>0</v>
      </c>
      <c r="M47" s="260">
        <f t="shared" si="2"/>
        <v>0</v>
      </c>
      <c r="N47" s="260">
        <f>BT47</f>
        <v>0</v>
      </c>
      <c r="O47" s="261" t="str">
        <f>BU47</f>
        <v>nj</v>
      </c>
      <c r="P47" s="262">
        <f>BW47</f>
        <v>0</v>
      </c>
      <c r="Q47" s="260">
        <f>BY47</f>
        <v>0</v>
      </c>
      <c r="R47" s="262">
        <f>CC47+CD47</f>
        <v>0</v>
      </c>
      <c r="S47" s="260">
        <f>CA47</f>
        <v>0</v>
      </c>
      <c r="T47" s="262">
        <f>CF47+CG47</f>
        <v>0</v>
      </c>
      <c r="U47" s="262">
        <f>CI47</f>
        <v>0</v>
      </c>
      <c r="V47" s="262">
        <f>BO47</f>
        <v>99</v>
      </c>
      <c r="W47" s="263">
        <f>BP47</f>
        <v>0</v>
      </c>
      <c r="X47" s="264">
        <f>CJ47</f>
        <v>0</v>
      </c>
      <c r="Y47" s="265"/>
      <c r="Z47" s="266"/>
      <c r="AA47" s="266"/>
      <c r="AB47" s="266"/>
      <c r="AC47" s="267"/>
      <c r="AD47" s="268">
        <v>14</v>
      </c>
      <c r="AE47" s="268"/>
      <c r="AF47" s="268"/>
      <c r="AG47" s="268"/>
      <c r="AH47" s="268"/>
      <c r="AI47" s="268"/>
      <c r="AJ47" s="268"/>
      <c r="AK47" s="268"/>
      <c r="AL47" s="268"/>
      <c r="AM47" s="265">
        <f>BQ47</f>
        <v>0</v>
      </c>
      <c r="AN47" s="265">
        <f>BR47</f>
        <v>0</v>
      </c>
      <c r="AO47" s="265">
        <f>BS47</f>
        <v>0</v>
      </c>
      <c r="AP47" s="265">
        <f>BT47</f>
        <v>0</v>
      </c>
      <c r="AQ47" s="266" t="str">
        <f>BU47</f>
        <v>nj</v>
      </c>
      <c r="AR47" s="263">
        <f>BW47</f>
        <v>0</v>
      </c>
      <c r="AS47" s="265">
        <f>BY47</f>
        <v>0</v>
      </c>
      <c r="AT47" s="263">
        <f>CE47</f>
        <v>0</v>
      </c>
      <c r="AU47" s="265">
        <f>CA47</f>
        <v>0</v>
      </c>
      <c r="AV47" s="263">
        <f>CH47</f>
        <v>0</v>
      </c>
      <c r="AW47" s="263">
        <f>CI47</f>
        <v>0</v>
      </c>
      <c r="AX47" s="263">
        <f>BO47</f>
        <v>99</v>
      </c>
      <c r="AY47" s="263">
        <f>BP47</f>
        <v>0</v>
      </c>
      <c r="AZ47" s="263">
        <f>CJ47</f>
        <v>0</v>
      </c>
      <c r="BA47" s="268"/>
      <c r="BB47" s="268"/>
      <c r="BC47" s="268"/>
      <c r="BD47" s="268"/>
      <c r="BE47" s="268"/>
      <c r="BF47" s="380">
        <v>14</v>
      </c>
      <c r="BG47" s="420"/>
      <c r="BH47" s="288"/>
      <c r="BI47" s="288"/>
      <c r="BJ47" s="288"/>
      <c r="BK47" s="288"/>
      <c r="BL47" s="272"/>
      <c r="BM47" s="290"/>
      <c r="BN47" s="290"/>
      <c r="BO47" s="273">
        <v>99</v>
      </c>
      <c r="BP47" s="274">
        <f>INT((IF(48-(32*BO47/$U$11)&lt;0,0,(IF(48-(32*BO47/$U$11)&lt;=20,48-(32*BO47/$U$11),20))))*100)/100</f>
        <v>0</v>
      </c>
      <c r="BQ47" s="563"/>
      <c r="BR47" s="563"/>
      <c r="BS47" s="563"/>
      <c r="BT47" s="275">
        <f t="shared" si="3"/>
        <v>0</v>
      </c>
      <c r="BU47" s="77" t="s">
        <v>4</v>
      </c>
      <c r="BV47" s="77" t="s">
        <v>4</v>
      </c>
      <c r="BW47" s="276">
        <f>IF(TYPE(FIND("P",BU47))=16,VLOOKUP(BU47:BU47,KT!A:C,2,FALSE),VLOOKUP(BU47:BU47,KT!H:J,2,FALSE))</f>
        <v>0</v>
      </c>
      <c r="BX47" s="276">
        <f>IF(TYPE(FIND("P",BV47))=16,VLOOKUP(BV47:BV47,KT!A:C,2,FALSE),VLOOKUP(BV47:BV47,KT!H:J,2,FALSE))</f>
        <v>0</v>
      </c>
      <c r="BY47" s="563"/>
      <c r="BZ47" s="563"/>
      <c r="CA47" s="563"/>
      <c r="CB47" s="563"/>
      <c r="CC47" s="277">
        <f>INT((IF((BY47*BW47)&gt;10,10,(BY47*BW47)))*100)/100</f>
        <v>0</v>
      </c>
      <c r="CD47" s="277">
        <f>INT((IF((BZ47*BX47)&gt;10,10,(BZ47*BX47)))*100)/100</f>
        <v>0</v>
      </c>
      <c r="CE47" s="277">
        <f>INT((CC47+CD47)*100)/100</f>
        <v>0</v>
      </c>
      <c r="CF47" s="277">
        <f>INT((IF((BW47*CA47)&gt;10,10,(BW47*CA47)))*100)/100</f>
        <v>0</v>
      </c>
      <c r="CG47" s="277">
        <f>INT((IF((BX47*CB47)&gt;10,10,(BX47*CB47)))*100)/100</f>
        <v>0</v>
      </c>
      <c r="CH47" s="277">
        <f>INT((CF47+CG47)*100)/100</f>
        <v>0</v>
      </c>
      <c r="CI47" s="278">
        <f>INT((CE47+CH47)/2*100)/100</f>
        <v>0</v>
      </c>
      <c r="CJ47" s="279">
        <f>SUM(BP47+BT47+CI47)</f>
        <v>0</v>
      </c>
      <c r="CK47" s="280"/>
      <c r="CL47" s="280"/>
      <c r="CM47" s="218">
        <f>RANK(CJ47,$CJ$21:$CJ$67)</f>
        <v>1</v>
      </c>
    </row>
    <row r="48" spans="1:91" s="93" customFormat="1" ht="14.1" customHeight="1" x14ac:dyDescent="0.25">
      <c r="A48" s="51"/>
      <c r="B48" s="419"/>
      <c r="C48" s="419"/>
      <c r="D48" s="281"/>
      <c r="E48" s="419"/>
      <c r="F48" s="419"/>
      <c r="G48" s="419"/>
      <c r="H48" s="282"/>
      <c r="I48" s="282"/>
      <c r="J48" s="282"/>
      <c r="K48" s="260">
        <f t="shared" si="0"/>
        <v>0</v>
      </c>
      <c r="L48" s="260">
        <f t="shared" si="1"/>
        <v>0</v>
      </c>
      <c r="M48" s="260">
        <f t="shared" si="2"/>
        <v>0</v>
      </c>
      <c r="N48" s="260"/>
      <c r="O48" s="261" t="str">
        <f>BV47</f>
        <v>nj</v>
      </c>
      <c r="P48" s="262">
        <f>BX47</f>
        <v>0</v>
      </c>
      <c r="Q48" s="260">
        <f>BZ47</f>
        <v>0</v>
      </c>
      <c r="R48" s="262"/>
      <c r="S48" s="260">
        <f>CB47</f>
        <v>0</v>
      </c>
      <c r="T48" s="262"/>
      <c r="U48" s="262"/>
      <c r="V48" s="262"/>
      <c r="W48" s="263"/>
      <c r="X48" s="264"/>
      <c r="Y48" s="265"/>
      <c r="Z48" s="266"/>
      <c r="AA48" s="266"/>
      <c r="AB48" s="266"/>
      <c r="AC48" s="267"/>
      <c r="AD48" s="268"/>
      <c r="AE48" s="268"/>
      <c r="AF48" s="268"/>
      <c r="AG48" s="268"/>
      <c r="AH48" s="268"/>
      <c r="AI48" s="268"/>
      <c r="AJ48" s="268"/>
      <c r="AK48" s="268"/>
      <c r="AL48" s="268"/>
      <c r="AM48" s="283"/>
      <c r="AN48" s="283"/>
      <c r="AO48" s="283"/>
      <c r="AP48" s="283"/>
      <c r="AQ48" s="266" t="str">
        <f>BV47</f>
        <v>nj</v>
      </c>
      <c r="AR48" s="263">
        <f>BX47</f>
        <v>0</v>
      </c>
      <c r="AS48" s="265">
        <f>BZ47</f>
        <v>0</v>
      </c>
      <c r="AT48" s="283"/>
      <c r="AU48" s="265">
        <f>CB47</f>
        <v>0</v>
      </c>
      <c r="AV48" s="283"/>
      <c r="AW48" s="283"/>
      <c r="AX48" s="283"/>
      <c r="AY48" s="283"/>
      <c r="AZ48" s="263"/>
      <c r="BA48" s="268"/>
      <c r="BB48" s="268"/>
      <c r="BC48" s="268"/>
      <c r="BD48" s="268"/>
      <c r="BE48" s="268"/>
      <c r="BF48" s="380"/>
      <c r="BG48" s="271"/>
      <c r="BH48" s="272"/>
      <c r="BI48" s="272"/>
      <c r="BJ48" s="272"/>
      <c r="BK48" s="272"/>
      <c r="BL48" s="290"/>
      <c r="BM48" s="290"/>
      <c r="BN48" s="290"/>
      <c r="BO48" s="273"/>
      <c r="BP48" s="274"/>
      <c r="BQ48" s="563"/>
      <c r="BR48" s="563"/>
      <c r="BS48" s="563"/>
      <c r="BT48" s="275"/>
      <c r="BU48" s="77"/>
      <c r="BV48" s="77"/>
      <c r="BW48" s="276"/>
      <c r="BX48" s="276"/>
      <c r="BY48" s="53"/>
      <c r="BZ48" s="53"/>
      <c r="CA48" s="53"/>
      <c r="CB48" s="53"/>
      <c r="CC48" s="277"/>
      <c r="CD48" s="277"/>
      <c r="CE48" s="277"/>
      <c r="CF48" s="277"/>
      <c r="CG48" s="277"/>
      <c r="CH48" s="277"/>
      <c r="CI48" s="278"/>
      <c r="CJ48" s="279"/>
      <c r="CK48" s="280"/>
      <c r="CL48" s="280"/>
      <c r="CM48" s="218">
        <f>CM47</f>
        <v>1</v>
      </c>
    </row>
    <row r="49" spans="1:91" s="93" customFormat="1" ht="12" customHeight="1" x14ac:dyDescent="0.25">
      <c r="A49" s="258">
        <v>15</v>
      </c>
      <c r="B49" s="419"/>
      <c r="C49" s="419"/>
      <c r="D49" s="259"/>
      <c r="E49" s="419"/>
      <c r="F49" s="419"/>
      <c r="G49" s="419"/>
      <c r="H49" s="259"/>
      <c r="I49" s="282"/>
      <c r="J49" s="282"/>
      <c r="K49" s="260">
        <f t="shared" si="0"/>
        <v>0</v>
      </c>
      <c r="L49" s="260">
        <f t="shared" si="1"/>
        <v>0</v>
      </c>
      <c r="M49" s="260">
        <f t="shared" si="2"/>
        <v>0</v>
      </c>
      <c r="N49" s="260">
        <f>BT49</f>
        <v>0</v>
      </c>
      <c r="O49" s="261" t="str">
        <f>BU49</f>
        <v>nj</v>
      </c>
      <c r="P49" s="262">
        <f>BW49</f>
        <v>0</v>
      </c>
      <c r="Q49" s="260">
        <f>BY49</f>
        <v>0</v>
      </c>
      <c r="R49" s="262">
        <f>CC49+CD49</f>
        <v>0</v>
      </c>
      <c r="S49" s="260">
        <f>CA49</f>
        <v>0</v>
      </c>
      <c r="T49" s="262">
        <f>CF49+CG49</f>
        <v>0</v>
      </c>
      <c r="U49" s="262">
        <f>CI49</f>
        <v>0</v>
      </c>
      <c r="V49" s="262">
        <f>BO49</f>
        <v>99</v>
      </c>
      <c r="W49" s="263">
        <f>BP49</f>
        <v>0</v>
      </c>
      <c r="X49" s="264">
        <f>CJ49</f>
        <v>0</v>
      </c>
      <c r="Y49" s="265"/>
      <c r="Z49" s="266"/>
      <c r="AA49" s="266"/>
      <c r="AB49" s="266"/>
      <c r="AC49" s="267"/>
      <c r="AD49" s="268">
        <v>15</v>
      </c>
      <c r="AE49" s="268"/>
      <c r="AF49" s="268"/>
      <c r="AG49" s="268"/>
      <c r="AH49" s="268"/>
      <c r="AI49" s="268"/>
      <c r="AJ49" s="268"/>
      <c r="AK49" s="268"/>
      <c r="AL49" s="268"/>
      <c r="AM49" s="265">
        <f>BQ49</f>
        <v>0</v>
      </c>
      <c r="AN49" s="265">
        <f>BR49</f>
        <v>0</v>
      </c>
      <c r="AO49" s="265">
        <f>BS49</f>
        <v>0</v>
      </c>
      <c r="AP49" s="265">
        <f>BT49</f>
        <v>0</v>
      </c>
      <c r="AQ49" s="266" t="str">
        <f>BU49</f>
        <v>nj</v>
      </c>
      <c r="AR49" s="263">
        <f>BW49</f>
        <v>0</v>
      </c>
      <c r="AS49" s="265">
        <f>BY49</f>
        <v>0</v>
      </c>
      <c r="AT49" s="263">
        <f>CE49</f>
        <v>0</v>
      </c>
      <c r="AU49" s="265">
        <f>CA49</f>
        <v>0</v>
      </c>
      <c r="AV49" s="263">
        <f>CH49</f>
        <v>0</v>
      </c>
      <c r="AW49" s="263">
        <f>CI49</f>
        <v>0</v>
      </c>
      <c r="AX49" s="263">
        <f>BO49</f>
        <v>99</v>
      </c>
      <c r="AY49" s="263">
        <f>BP49</f>
        <v>0</v>
      </c>
      <c r="AZ49" s="263">
        <f>CJ49</f>
        <v>0</v>
      </c>
      <c r="BA49" s="268"/>
      <c r="BB49" s="268"/>
      <c r="BC49" s="268"/>
      <c r="BD49" s="268"/>
      <c r="BE49" s="268"/>
      <c r="BF49" s="380">
        <v>15</v>
      </c>
      <c r="BG49" s="420"/>
      <c r="BH49" s="288"/>
      <c r="BI49" s="288"/>
      <c r="BJ49" s="288"/>
      <c r="BK49" s="288"/>
      <c r="BL49" s="272"/>
      <c r="BM49" s="290"/>
      <c r="BN49" s="290"/>
      <c r="BO49" s="273">
        <v>99</v>
      </c>
      <c r="BP49" s="274">
        <f>INT((IF(48-(32*BO49/$U$11)&lt;0,0,(IF(48-(32*BO49/$U$11)&lt;=20,48-(32*BO49/$U$11),20))))*100)/100</f>
        <v>0</v>
      </c>
      <c r="BQ49" s="562"/>
      <c r="BR49" s="562"/>
      <c r="BS49" s="562"/>
      <c r="BT49" s="275">
        <f t="shared" si="3"/>
        <v>0</v>
      </c>
      <c r="BU49" s="77" t="s">
        <v>4</v>
      </c>
      <c r="BV49" s="77" t="s">
        <v>4</v>
      </c>
      <c r="BW49" s="276">
        <f>IF(TYPE(FIND("P",BU49))=16,VLOOKUP(BU49:BU49,KT!A:C,2,FALSE),VLOOKUP(BU49:BU49,KT!H:J,2,FALSE))</f>
        <v>0</v>
      </c>
      <c r="BX49" s="276">
        <f>IF(TYPE(FIND("P",BV49))=16,VLOOKUP(BV49:BV49,KT!A:C,2,FALSE),VLOOKUP(BV49:BV49,KT!H:J,2,FALSE))</f>
        <v>0</v>
      </c>
      <c r="BY49" s="562"/>
      <c r="BZ49" s="562"/>
      <c r="CA49" s="562"/>
      <c r="CB49" s="562"/>
      <c r="CC49" s="277">
        <f>INT((IF((BY49*BW49)&gt;10,10,(BY49*BW49)))*100)/100</f>
        <v>0</v>
      </c>
      <c r="CD49" s="277">
        <f>INT((IF((BZ49*BX49)&gt;10,10,(BZ49*BX49)))*100)/100</f>
        <v>0</v>
      </c>
      <c r="CE49" s="277">
        <f>INT((CC49+CD49)*100)/100</f>
        <v>0</v>
      </c>
      <c r="CF49" s="277">
        <f>INT((IF((BW49*CA49)&gt;10,10,(BW49*CA49)))*100)/100</f>
        <v>0</v>
      </c>
      <c r="CG49" s="277">
        <f>INT((IF((BX49*CB49)&gt;10,10,(BX49*CB49)))*100)/100</f>
        <v>0</v>
      </c>
      <c r="CH49" s="277">
        <f>INT((CF49+CG49)*100)/100</f>
        <v>0</v>
      </c>
      <c r="CI49" s="278">
        <f>INT((CE49+CH49)/2*100)/100</f>
        <v>0</v>
      </c>
      <c r="CJ49" s="279">
        <f>SUM(BP49+BT49+CI49)</f>
        <v>0</v>
      </c>
      <c r="CK49" s="280"/>
      <c r="CL49" s="280"/>
      <c r="CM49" s="218">
        <f>RANK(CJ49,$CJ$21:$CJ$67)</f>
        <v>1</v>
      </c>
    </row>
    <row r="50" spans="1:91" s="93" customFormat="1" ht="12" customHeight="1" x14ac:dyDescent="0.25">
      <c r="A50" s="51"/>
      <c r="B50" s="419"/>
      <c r="C50" s="419"/>
      <c r="D50" s="281"/>
      <c r="E50" s="419"/>
      <c r="F50" s="419"/>
      <c r="G50" s="419"/>
      <c r="H50" s="282"/>
      <c r="I50" s="282"/>
      <c r="J50" s="282"/>
      <c r="K50" s="260">
        <f t="shared" si="0"/>
        <v>0</v>
      </c>
      <c r="L50" s="260">
        <f t="shared" si="1"/>
        <v>0</v>
      </c>
      <c r="M50" s="260">
        <f t="shared" si="2"/>
        <v>0</v>
      </c>
      <c r="N50" s="260"/>
      <c r="O50" s="261" t="str">
        <f>BV49</f>
        <v>nj</v>
      </c>
      <c r="P50" s="262">
        <f>BX49</f>
        <v>0</v>
      </c>
      <c r="Q50" s="260">
        <f>BZ49</f>
        <v>0</v>
      </c>
      <c r="R50" s="262"/>
      <c r="S50" s="260">
        <f>CB49</f>
        <v>0</v>
      </c>
      <c r="T50" s="262"/>
      <c r="U50" s="262"/>
      <c r="V50" s="262"/>
      <c r="W50" s="263"/>
      <c r="X50" s="264"/>
      <c r="Y50" s="265"/>
      <c r="Z50" s="266"/>
      <c r="AA50" s="266"/>
      <c r="AB50" s="266"/>
      <c r="AC50" s="267"/>
      <c r="AD50" s="268"/>
      <c r="AE50" s="268"/>
      <c r="AF50" s="268"/>
      <c r="AG50" s="268"/>
      <c r="AH50" s="268"/>
      <c r="AI50" s="268"/>
      <c r="AJ50" s="268"/>
      <c r="AK50" s="268"/>
      <c r="AL50" s="268"/>
      <c r="AM50" s="283"/>
      <c r="AN50" s="283"/>
      <c r="AO50" s="283"/>
      <c r="AP50" s="283"/>
      <c r="AQ50" s="266" t="str">
        <f>BV49</f>
        <v>nj</v>
      </c>
      <c r="AR50" s="263">
        <f>BX49</f>
        <v>0</v>
      </c>
      <c r="AS50" s="265">
        <f>BZ49</f>
        <v>0</v>
      </c>
      <c r="AT50" s="283"/>
      <c r="AU50" s="265">
        <f>CB49</f>
        <v>0</v>
      </c>
      <c r="AV50" s="283"/>
      <c r="AW50" s="283"/>
      <c r="AX50" s="283"/>
      <c r="AY50" s="283"/>
      <c r="AZ50" s="263"/>
      <c r="BA50" s="268"/>
      <c r="BB50" s="268"/>
      <c r="BC50" s="268"/>
      <c r="BD50" s="268"/>
      <c r="BE50" s="268"/>
      <c r="BF50" s="380"/>
      <c r="BG50" s="271"/>
      <c r="BH50" s="272"/>
      <c r="BI50" s="272"/>
      <c r="BJ50" s="272"/>
      <c r="BK50" s="272"/>
      <c r="BL50" s="290"/>
      <c r="BM50" s="290"/>
      <c r="BN50" s="290"/>
      <c r="BO50" s="273"/>
      <c r="BP50" s="274"/>
      <c r="BQ50" s="562"/>
      <c r="BR50" s="562"/>
      <c r="BS50" s="562"/>
      <c r="BT50" s="275"/>
      <c r="BU50" s="77"/>
      <c r="BV50" s="77"/>
      <c r="BW50" s="276"/>
      <c r="BX50" s="276"/>
      <c r="BY50" s="53"/>
      <c r="BZ50" s="53"/>
      <c r="CA50" s="53"/>
      <c r="CB50" s="53"/>
      <c r="CC50" s="277"/>
      <c r="CD50" s="277"/>
      <c r="CE50" s="277"/>
      <c r="CF50" s="277"/>
      <c r="CG50" s="277"/>
      <c r="CH50" s="277"/>
      <c r="CI50" s="278"/>
      <c r="CJ50" s="279"/>
      <c r="CK50" s="280"/>
      <c r="CL50" s="280"/>
      <c r="CM50" s="218">
        <f>CM49</f>
        <v>1</v>
      </c>
    </row>
    <row r="51" spans="1:91" s="93" customFormat="1" ht="12" customHeight="1" x14ac:dyDescent="0.25">
      <c r="A51" s="258">
        <v>16</v>
      </c>
      <c r="B51" s="419"/>
      <c r="C51" s="419"/>
      <c r="D51" s="259"/>
      <c r="E51" s="419"/>
      <c r="F51" s="419"/>
      <c r="G51" s="419"/>
      <c r="H51" s="259"/>
      <c r="I51" s="282"/>
      <c r="J51" s="282"/>
      <c r="K51" s="260">
        <f t="shared" si="0"/>
        <v>0</v>
      </c>
      <c r="L51" s="260">
        <f t="shared" si="1"/>
        <v>0</v>
      </c>
      <c r="M51" s="260">
        <f t="shared" si="2"/>
        <v>0</v>
      </c>
      <c r="N51" s="260">
        <f>BT51</f>
        <v>0</v>
      </c>
      <c r="O51" s="261" t="str">
        <f>BU51</f>
        <v>nj</v>
      </c>
      <c r="P51" s="262">
        <f>BW51</f>
        <v>0</v>
      </c>
      <c r="Q51" s="260">
        <f>BY51</f>
        <v>0</v>
      </c>
      <c r="R51" s="262">
        <f>CC51+CD51</f>
        <v>0</v>
      </c>
      <c r="S51" s="260">
        <f>CA51</f>
        <v>0</v>
      </c>
      <c r="T51" s="262">
        <f>CF51+CG51</f>
        <v>0</v>
      </c>
      <c r="U51" s="262">
        <f>CI51</f>
        <v>0</v>
      </c>
      <c r="V51" s="262">
        <f>BO51</f>
        <v>99</v>
      </c>
      <c r="W51" s="263">
        <f>BP51</f>
        <v>0</v>
      </c>
      <c r="X51" s="264">
        <f>CJ51</f>
        <v>0</v>
      </c>
      <c r="Y51" s="265"/>
      <c r="Z51" s="266"/>
      <c r="AA51" s="266"/>
      <c r="AB51" s="266"/>
      <c r="AC51" s="267"/>
      <c r="AD51" s="268">
        <v>16</v>
      </c>
      <c r="AE51" s="268"/>
      <c r="AF51" s="268"/>
      <c r="AG51" s="268"/>
      <c r="AH51" s="268"/>
      <c r="AI51" s="268"/>
      <c r="AJ51" s="268"/>
      <c r="AK51" s="268"/>
      <c r="AL51" s="268"/>
      <c r="AM51" s="265">
        <f>BQ51</f>
        <v>0</v>
      </c>
      <c r="AN51" s="265">
        <f>BR51</f>
        <v>0</v>
      </c>
      <c r="AO51" s="265">
        <f>BS51</f>
        <v>0</v>
      </c>
      <c r="AP51" s="265">
        <f>BT51</f>
        <v>0</v>
      </c>
      <c r="AQ51" s="266" t="str">
        <f>BU51</f>
        <v>nj</v>
      </c>
      <c r="AR51" s="263">
        <f>BW51</f>
        <v>0</v>
      </c>
      <c r="AS51" s="265">
        <f>BY51</f>
        <v>0</v>
      </c>
      <c r="AT51" s="263">
        <f>CE51</f>
        <v>0</v>
      </c>
      <c r="AU51" s="265">
        <f>CA51</f>
        <v>0</v>
      </c>
      <c r="AV51" s="263">
        <f>CH51</f>
        <v>0</v>
      </c>
      <c r="AW51" s="263">
        <f>CI51</f>
        <v>0</v>
      </c>
      <c r="AX51" s="263">
        <f>BO51</f>
        <v>99</v>
      </c>
      <c r="AY51" s="263">
        <f>BP51</f>
        <v>0</v>
      </c>
      <c r="AZ51" s="263">
        <f>CJ51</f>
        <v>0</v>
      </c>
      <c r="BA51" s="268"/>
      <c r="BB51" s="268"/>
      <c r="BC51" s="268"/>
      <c r="BD51" s="268"/>
      <c r="BE51" s="268"/>
      <c r="BF51" s="380">
        <v>16</v>
      </c>
      <c r="BG51" s="420"/>
      <c r="BH51" s="288"/>
      <c r="BI51" s="288"/>
      <c r="BJ51" s="288"/>
      <c r="BK51" s="288"/>
      <c r="BL51" s="272"/>
      <c r="BM51" s="290"/>
      <c r="BN51" s="290"/>
      <c r="BO51" s="273">
        <v>99</v>
      </c>
      <c r="BP51" s="274">
        <f>INT((IF(48-(32*BO51/$U$11)&lt;0,0,(IF(48-(32*BO51/$U$11)&lt;=20,48-(32*BO51/$U$11),20))))*100)/100</f>
        <v>0</v>
      </c>
      <c r="BQ51" s="563"/>
      <c r="BR51" s="563"/>
      <c r="BS51" s="563"/>
      <c r="BT51" s="275">
        <f t="shared" si="3"/>
        <v>0</v>
      </c>
      <c r="BU51" s="77" t="s">
        <v>4</v>
      </c>
      <c r="BV51" s="77" t="s">
        <v>4</v>
      </c>
      <c r="BW51" s="276">
        <f>IF(TYPE(FIND("P",BU51))=16,VLOOKUP(BU51:BU51,KT!A:C,2,FALSE),VLOOKUP(BU51:BU51,KT!H:J,2,FALSE))</f>
        <v>0</v>
      </c>
      <c r="BX51" s="276">
        <f>IF(TYPE(FIND("P",BV51))=16,VLOOKUP(BV51:BV51,KT!A:C,2,FALSE),VLOOKUP(BV51:BV51,KT!H:J,2,FALSE))</f>
        <v>0</v>
      </c>
      <c r="BY51" s="563"/>
      <c r="BZ51" s="563"/>
      <c r="CA51" s="563"/>
      <c r="CB51" s="563"/>
      <c r="CC51" s="277">
        <f>INT((IF((BY51*BW51)&gt;10,10,(BY51*BW51)))*100)/100</f>
        <v>0</v>
      </c>
      <c r="CD51" s="277">
        <f>INT((IF((BZ51*BX51)&gt;10,10,(BZ51*BX51)))*100)/100</f>
        <v>0</v>
      </c>
      <c r="CE51" s="277">
        <f>INT((CC51+CD51)*100)/100</f>
        <v>0</v>
      </c>
      <c r="CF51" s="277">
        <f>INT((IF((BW51*CA51)&gt;10,10,(BW51*CA51)))*100)/100</f>
        <v>0</v>
      </c>
      <c r="CG51" s="277">
        <f>INT((IF((BX51*CB51)&gt;10,10,(BX51*CB51)))*100)/100</f>
        <v>0</v>
      </c>
      <c r="CH51" s="277">
        <f>INT((CF51+CG51)*100)/100</f>
        <v>0</v>
      </c>
      <c r="CI51" s="278">
        <f>INT((CE51+CH51)/2*100)/100</f>
        <v>0</v>
      </c>
      <c r="CJ51" s="279">
        <f>SUM(BP51+BT51+CI51)</f>
        <v>0</v>
      </c>
      <c r="CK51" s="280"/>
      <c r="CL51" s="280"/>
      <c r="CM51" s="218">
        <f>RANK(CJ51,$CJ$21:$CJ$67)</f>
        <v>1</v>
      </c>
    </row>
    <row r="52" spans="1:91" s="93" customFormat="1" ht="12" customHeight="1" x14ac:dyDescent="0.25">
      <c r="A52" s="51"/>
      <c r="B52" s="419"/>
      <c r="C52" s="419"/>
      <c r="D52" s="281"/>
      <c r="E52" s="419"/>
      <c r="F52" s="419"/>
      <c r="G52" s="419"/>
      <c r="H52" s="282"/>
      <c r="I52" s="282"/>
      <c r="J52" s="282"/>
      <c r="K52" s="260">
        <f t="shared" si="0"/>
        <v>0</v>
      </c>
      <c r="L52" s="260">
        <f t="shared" si="1"/>
        <v>0</v>
      </c>
      <c r="M52" s="260">
        <f t="shared" si="2"/>
        <v>0</v>
      </c>
      <c r="N52" s="260"/>
      <c r="O52" s="261" t="str">
        <f>BV51</f>
        <v>nj</v>
      </c>
      <c r="P52" s="262">
        <f>BX51</f>
        <v>0</v>
      </c>
      <c r="Q52" s="260">
        <f>BZ51</f>
        <v>0</v>
      </c>
      <c r="R52" s="262"/>
      <c r="S52" s="260">
        <f>CB51</f>
        <v>0</v>
      </c>
      <c r="T52" s="262"/>
      <c r="U52" s="262"/>
      <c r="V52" s="262"/>
      <c r="W52" s="263"/>
      <c r="X52" s="264"/>
      <c r="Y52" s="265"/>
      <c r="Z52" s="266"/>
      <c r="AA52" s="266"/>
      <c r="AB52" s="266"/>
      <c r="AC52" s="267"/>
      <c r="AD52" s="268"/>
      <c r="AE52" s="268"/>
      <c r="AF52" s="268"/>
      <c r="AG52" s="268"/>
      <c r="AH52" s="268"/>
      <c r="AI52" s="268"/>
      <c r="AJ52" s="268"/>
      <c r="AK52" s="268"/>
      <c r="AL52" s="268"/>
      <c r="AM52" s="283"/>
      <c r="AN52" s="283"/>
      <c r="AO52" s="283"/>
      <c r="AP52" s="283"/>
      <c r="AQ52" s="266" t="str">
        <f>BV51</f>
        <v>nj</v>
      </c>
      <c r="AR52" s="263">
        <f>BX51</f>
        <v>0</v>
      </c>
      <c r="AS52" s="265">
        <f>BZ51</f>
        <v>0</v>
      </c>
      <c r="AT52" s="283"/>
      <c r="AU52" s="265">
        <f>CB51</f>
        <v>0</v>
      </c>
      <c r="AV52" s="283"/>
      <c r="AW52" s="283"/>
      <c r="AX52" s="283"/>
      <c r="AY52" s="283"/>
      <c r="AZ52" s="263"/>
      <c r="BA52" s="268"/>
      <c r="BB52" s="268"/>
      <c r="BC52" s="268"/>
      <c r="BD52" s="268"/>
      <c r="BE52" s="268"/>
      <c r="BF52" s="380"/>
      <c r="BG52" s="271"/>
      <c r="BH52" s="272"/>
      <c r="BI52" s="272"/>
      <c r="BJ52" s="272"/>
      <c r="BK52" s="272"/>
      <c r="BL52" s="290"/>
      <c r="BM52" s="290"/>
      <c r="BN52" s="290"/>
      <c r="BO52" s="273"/>
      <c r="BP52" s="274"/>
      <c r="BQ52" s="563"/>
      <c r="BR52" s="563"/>
      <c r="BS52" s="563"/>
      <c r="BT52" s="275"/>
      <c r="BU52" s="77"/>
      <c r="BV52" s="77"/>
      <c r="BW52" s="276"/>
      <c r="BX52" s="276"/>
      <c r="BY52" s="53"/>
      <c r="BZ52" s="53"/>
      <c r="CA52" s="53"/>
      <c r="CB52" s="53"/>
      <c r="CC52" s="277"/>
      <c r="CD52" s="277"/>
      <c r="CE52" s="277"/>
      <c r="CF52" s="277"/>
      <c r="CG52" s="277"/>
      <c r="CH52" s="277"/>
      <c r="CI52" s="278"/>
      <c r="CJ52" s="279"/>
      <c r="CK52" s="280"/>
      <c r="CL52" s="280"/>
      <c r="CM52" s="218">
        <f>CM51</f>
        <v>1</v>
      </c>
    </row>
    <row r="53" spans="1:91" s="93" customFormat="1" ht="12" customHeight="1" x14ac:dyDescent="0.25">
      <c r="A53" s="258">
        <v>17</v>
      </c>
      <c r="B53" s="419"/>
      <c r="C53" s="419"/>
      <c r="D53" s="259"/>
      <c r="E53" s="419"/>
      <c r="F53" s="419"/>
      <c r="G53" s="419"/>
      <c r="H53" s="259"/>
      <c r="I53" s="282"/>
      <c r="J53" s="282"/>
      <c r="K53" s="260">
        <f t="shared" si="0"/>
        <v>0</v>
      </c>
      <c r="L53" s="260">
        <f t="shared" si="1"/>
        <v>0</v>
      </c>
      <c r="M53" s="260">
        <f t="shared" si="2"/>
        <v>0</v>
      </c>
      <c r="N53" s="260">
        <f>BT53</f>
        <v>0</v>
      </c>
      <c r="O53" s="261" t="str">
        <f>BU53</f>
        <v>nj</v>
      </c>
      <c r="P53" s="262">
        <f>BW53</f>
        <v>0</v>
      </c>
      <c r="Q53" s="260">
        <f>BY53</f>
        <v>0</v>
      </c>
      <c r="R53" s="262">
        <f>CC53+CD53</f>
        <v>0</v>
      </c>
      <c r="S53" s="260">
        <f>CA53</f>
        <v>0</v>
      </c>
      <c r="T53" s="262">
        <f>CF53+CG53</f>
        <v>0</v>
      </c>
      <c r="U53" s="262">
        <f>CI53</f>
        <v>0</v>
      </c>
      <c r="V53" s="262">
        <f>BO53</f>
        <v>99</v>
      </c>
      <c r="W53" s="263">
        <f>BP53</f>
        <v>0</v>
      </c>
      <c r="X53" s="264">
        <f>CJ53</f>
        <v>0</v>
      </c>
      <c r="Y53" s="265"/>
      <c r="Z53" s="266"/>
      <c r="AA53" s="266"/>
      <c r="AB53" s="266"/>
      <c r="AC53" s="267"/>
      <c r="AD53" s="268">
        <v>17</v>
      </c>
      <c r="AE53" s="268"/>
      <c r="AF53" s="268"/>
      <c r="AG53" s="268"/>
      <c r="AH53" s="268"/>
      <c r="AI53" s="268"/>
      <c r="AJ53" s="268"/>
      <c r="AK53" s="268"/>
      <c r="AL53" s="268"/>
      <c r="AM53" s="265">
        <f>BQ53</f>
        <v>0</v>
      </c>
      <c r="AN53" s="265">
        <f>BR53</f>
        <v>0</v>
      </c>
      <c r="AO53" s="265">
        <f>BS53</f>
        <v>0</v>
      </c>
      <c r="AP53" s="265">
        <f>BT53</f>
        <v>0</v>
      </c>
      <c r="AQ53" s="266" t="str">
        <f>BU53</f>
        <v>nj</v>
      </c>
      <c r="AR53" s="263">
        <f>BW53</f>
        <v>0</v>
      </c>
      <c r="AS53" s="265">
        <f>BY53</f>
        <v>0</v>
      </c>
      <c r="AT53" s="263">
        <f>CE53</f>
        <v>0</v>
      </c>
      <c r="AU53" s="265">
        <f>CA53</f>
        <v>0</v>
      </c>
      <c r="AV53" s="263">
        <f>CH53</f>
        <v>0</v>
      </c>
      <c r="AW53" s="263">
        <f>CI53</f>
        <v>0</v>
      </c>
      <c r="AX53" s="263">
        <f>BO53</f>
        <v>99</v>
      </c>
      <c r="AY53" s="263">
        <f>BP53</f>
        <v>0</v>
      </c>
      <c r="AZ53" s="263">
        <f>CJ53</f>
        <v>0</v>
      </c>
      <c r="BA53" s="268"/>
      <c r="BB53" s="268"/>
      <c r="BC53" s="268"/>
      <c r="BD53" s="268"/>
      <c r="BE53" s="268"/>
      <c r="BF53" s="380">
        <v>17</v>
      </c>
      <c r="BG53" s="420"/>
      <c r="BH53" s="288"/>
      <c r="BI53" s="288"/>
      <c r="BJ53" s="288"/>
      <c r="BK53" s="288"/>
      <c r="BL53" s="272"/>
      <c r="BM53" s="290"/>
      <c r="BN53" s="290"/>
      <c r="BO53" s="273">
        <v>99</v>
      </c>
      <c r="BP53" s="274">
        <f>INT((IF(48-(32*BO53/$U$11)&lt;0,0,(IF(48-(32*BO53/$U$11)&lt;=20,48-(32*BO53/$U$11),20))))*100)/100</f>
        <v>0</v>
      </c>
      <c r="BQ53" s="562"/>
      <c r="BR53" s="562"/>
      <c r="BS53" s="562"/>
      <c r="BT53" s="275">
        <f t="shared" si="3"/>
        <v>0</v>
      </c>
      <c r="BU53" s="77" t="s">
        <v>4</v>
      </c>
      <c r="BV53" s="77" t="s">
        <v>4</v>
      </c>
      <c r="BW53" s="276">
        <f>IF(TYPE(FIND("P",BU53))=16,VLOOKUP(BU53:BU53,KT!A:C,2,FALSE),VLOOKUP(BU53:BU53,KT!H:J,2,FALSE))</f>
        <v>0</v>
      </c>
      <c r="BX53" s="276">
        <f>IF(TYPE(FIND("P",BV53))=16,VLOOKUP(BV53:BV53,KT!A:C,2,FALSE),VLOOKUP(BV53:BV53,KT!H:J,2,FALSE))</f>
        <v>0</v>
      </c>
      <c r="BY53" s="562"/>
      <c r="BZ53" s="562"/>
      <c r="CA53" s="562"/>
      <c r="CB53" s="562"/>
      <c r="CC53" s="277">
        <f>INT((IF((BY53*BW53)&gt;10,10,(BY53*BW53)))*100)/100</f>
        <v>0</v>
      </c>
      <c r="CD53" s="277">
        <f>INT((IF((BZ53*BX53)&gt;10,10,(BZ53*BX53)))*100)/100</f>
        <v>0</v>
      </c>
      <c r="CE53" s="277">
        <f>INT((CC53+CD53)*100)/100</f>
        <v>0</v>
      </c>
      <c r="CF53" s="277">
        <f>INT((IF((BW53*CA53)&gt;10,10,(BW53*CA53)))*100)/100</f>
        <v>0</v>
      </c>
      <c r="CG53" s="277">
        <f>INT((IF((BX53*CB53)&gt;10,10,(BX53*CB53)))*100)/100</f>
        <v>0</v>
      </c>
      <c r="CH53" s="277">
        <f>INT((CF53+CG53)*100)/100</f>
        <v>0</v>
      </c>
      <c r="CI53" s="278">
        <f>INT((CE53+CH53)/2*100)/100</f>
        <v>0</v>
      </c>
      <c r="CJ53" s="279">
        <f>SUM(BP53+BT53+CI53)</f>
        <v>0</v>
      </c>
      <c r="CK53" s="280"/>
      <c r="CL53" s="280"/>
      <c r="CM53" s="218">
        <f>RANK(CJ53,$CJ$21:$CJ$67)</f>
        <v>1</v>
      </c>
    </row>
    <row r="54" spans="1:91" s="93" customFormat="1" ht="12" customHeight="1" x14ac:dyDescent="0.25">
      <c r="A54" s="51"/>
      <c r="B54" s="419"/>
      <c r="C54" s="419"/>
      <c r="D54" s="281"/>
      <c r="E54" s="419"/>
      <c r="F54" s="419"/>
      <c r="G54" s="419"/>
      <c r="H54" s="282"/>
      <c r="I54" s="282"/>
      <c r="J54" s="282"/>
      <c r="K54" s="260">
        <f t="shared" si="0"/>
        <v>0</v>
      </c>
      <c r="L54" s="260">
        <f t="shared" si="1"/>
        <v>0</v>
      </c>
      <c r="M54" s="260">
        <f t="shared" si="2"/>
        <v>0</v>
      </c>
      <c r="N54" s="260"/>
      <c r="O54" s="261" t="str">
        <f>BV53</f>
        <v>nj</v>
      </c>
      <c r="P54" s="262">
        <f>BX53</f>
        <v>0</v>
      </c>
      <c r="Q54" s="260">
        <f>BZ53</f>
        <v>0</v>
      </c>
      <c r="R54" s="262"/>
      <c r="S54" s="260">
        <f>CB53</f>
        <v>0</v>
      </c>
      <c r="T54" s="262"/>
      <c r="U54" s="262"/>
      <c r="V54" s="262"/>
      <c r="W54" s="263"/>
      <c r="X54" s="264"/>
      <c r="Y54" s="265"/>
      <c r="Z54" s="266"/>
      <c r="AA54" s="266"/>
      <c r="AB54" s="266"/>
      <c r="AC54" s="267"/>
      <c r="AD54" s="268"/>
      <c r="AE54" s="268"/>
      <c r="AF54" s="268"/>
      <c r="AG54" s="268"/>
      <c r="AH54" s="268"/>
      <c r="AI54" s="268"/>
      <c r="AJ54" s="268"/>
      <c r="AK54" s="268"/>
      <c r="AL54" s="268"/>
      <c r="AM54" s="283"/>
      <c r="AN54" s="283"/>
      <c r="AO54" s="283"/>
      <c r="AP54" s="283"/>
      <c r="AQ54" s="266" t="str">
        <f>BV53</f>
        <v>nj</v>
      </c>
      <c r="AR54" s="263">
        <f>BX53</f>
        <v>0</v>
      </c>
      <c r="AS54" s="265">
        <f>BZ53</f>
        <v>0</v>
      </c>
      <c r="AT54" s="283"/>
      <c r="AU54" s="265">
        <f>CB53</f>
        <v>0</v>
      </c>
      <c r="AV54" s="283"/>
      <c r="AW54" s="283"/>
      <c r="AX54" s="283"/>
      <c r="AY54" s="283"/>
      <c r="AZ54" s="263"/>
      <c r="BA54" s="268"/>
      <c r="BB54" s="268"/>
      <c r="BC54" s="268"/>
      <c r="BD54" s="268"/>
      <c r="BE54" s="268"/>
      <c r="BF54" s="380"/>
      <c r="BG54" s="271"/>
      <c r="BH54" s="272"/>
      <c r="BI54" s="272"/>
      <c r="BJ54" s="272"/>
      <c r="BK54" s="272"/>
      <c r="BL54" s="290"/>
      <c r="BM54" s="290"/>
      <c r="BN54" s="290"/>
      <c r="BO54" s="273"/>
      <c r="BP54" s="274"/>
      <c r="BQ54" s="562"/>
      <c r="BR54" s="562"/>
      <c r="BS54" s="562"/>
      <c r="BT54" s="275"/>
      <c r="BU54" s="77"/>
      <c r="BV54" s="77"/>
      <c r="BW54" s="276"/>
      <c r="BX54" s="276"/>
      <c r="BY54" s="53"/>
      <c r="BZ54" s="53"/>
      <c r="CA54" s="53"/>
      <c r="CB54" s="53"/>
      <c r="CC54" s="277"/>
      <c r="CD54" s="277"/>
      <c r="CE54" s="277"/>
      <c r="CF54" s="277"/>
      <c r="CG54" s="277"/>
      <c r="CH54" s="277"/>
      <c r="CI54" s="278"/>
      <c r="CJ54" s="279"/>
      <c r="CK54" s="280"/>
      <c r="CL54" s="280"/>
      <c r="CM54" s="218">
        <f>CM53</f>
        <v>1</v>
      </c>
    </row>
    <row r="55" spans="1:91" s="93" customFormat="1" ht="12" customHeight="1" x14ac:dyDescent="0.25">
      <c r="A55" s="258">
        <v>18</v>
      </c>
      <c r="B55" s="419"/>
      <c r="C55" s="419"/>
      <c r="D55" s="259"/>
      <c r="E55" s="419"/>
      <c r="F55" s="419"/>
      <c r="G55" s="419"/>
      <c r="H55" s="259"/>
      <c r="I55" s="282"/>
      <c r="J55" s="282"/>
      <c r="K55" s="260">
        <f t="shared" si="0"/>
        <v>0</v>
      </c>
      <c r="L55" s="260">
        <f t="shared" si="1"/>
        <v>0</v>
      </c>
      <c r="M55" s="260">
        <f t="shared" si="2"/>
        <v>0</v>
      </c>
      <c r="N55" s="260">
        <f>BT55</f>
        <v>0</v>
      </c>
      <c r="O55" s="261" t="str">
        <f>BU55</f>
        <v>nj</v>
      </c>
      <c r="P55" s="262">
        <f>BW55</f>
        <v>0</v>
      </c>
      <c r="Q55" s="260">
        <f>BY55</f>
        <v>0</v>
      </c>
      <c r="R55" s="262">
        <f>CC55+CD55</f>
        <v>0</v>
      </c>
      <c r="S55" s="260">
        <f>CA55</f>
        <v>0</v>
      </c>
      <c r="T55" s="262">
        <f>CF55+CG55</f>
        <v>0</v>
      </c>
      <c r="U55" s="262">
        <f>CI55</f>
        <v>0</v>
      </c>
      <c r="V55" s="262">
        <f>BO55</f>
        <v>99</v>
      </c>
      <c r="W55" s="263">
        <f>BP55</f>
        <v>0</v>
      </c>
      <c r="X55" s="264">
        <f>CJ55</f>
        <v>0</v>
      </c>
      <c r="Y55" s="265"/>
      <c r="Z55" s="266"/>
      <c r="AA55" s="266"/>
      <c r="AB55" s="266"/>
      <c r="AC55" s="267"/>
      <c r="AD55" s="268">
        <v>18</v>
      </c>
      <c r="AE55" s="268"/>
      <c r="AF55" s="268"/>
      <c r="AG55" s="268"/>
      <c r="AH55" s="268"/>
      <c r="AI55" s="268"/>
      <c r="AJ55" s="268"/>
      <c r="AK55" s="268"/>
      <c r="AL55" s="268"/>
      <c r="AM55" s="265">
        <f>BQ55</f>
        <v>0</v>
      </c>
      <c r="AN55" s="265">
        <f>BR55</f>
        <v>0</v>
      </c>
      <c r="AO55" s="265">
        <f>BS55</f>
        <v>0</v>
      </c>
      <c r="AP55" s="265">
        <f>BT55</f>
        <v>0</v>
      </c>
      <c r="AQ55" s="266" t="str">
        <f>BU55</f>
        <v>nj</v>
      </c>
      <c r="AR55" s="263">
        <f>BW55</f>
        <v>0</v>
      </c>
      <c r="AS55" s="265">
        <f>BY55</f>
        <v>0</v>
      </c>
      <c r="AT55" s="263">
        <f>CE55</f>
        <v>0</v>
      </c>
      <c r="AU55" s="265">
        <f>CA55</f>
        <v>0</v>
      </c>
      <c r="AV55" s="263">
        <f>CH55</f>
        <v>0</v>
      </c>
      <c r="AW55" s="263">
        <f>CI55</f>
        <v>0</v>
      </c>
      <c r="AX55" s="263">
        <f>BO55</f>
        <v>99</v>
      </c>
      <c r="AY55" s="263">
        <f>BP55</f>
        <v>0</v>
      </c>
      <c r="AZ55" s="263">
        <f>CJ55</f>
        <v>0</v>
      </c>
      <c r="BA55" s="268"/>
      <c r="BB55" s="268"/>
      <c r="BC55" s="268"/>
      <c r="BD55" s="268"/>
      <c r="BE55" s="268"/>
      <c r="BF55" s="380">
        <v>18</v>
      </c>
      <c r="BG55" s="420"/>
      <c r="BH55" s="288"/>
      <c r="BI55" s="288"/>
      <c r="BJ55" s="288"/>
      <c r="BK55" s="288"/>
      <c r="BL55" s="272"/>
      <c r="BM55" s="290"/>
      <c r="BN55" s="290"/>
      <c r="BO55" s="273">
        <v>99</v>
      </c>
      <c r="BP55" s="274">
        <f>INT((IF(48-(32*BO55/$U$11)&lt;0,0,(IF(48-(32*BO55/$U$11)&lt;=20,48-(32*BO55/$U$11),20))))*100)/100</f>
        <v>0</v>
      </c>
      <c r="BQ55" s="563"/>
      <c r="BR55" s="563"/>
      <c r="BS55" s="563"/>
      <c r="BT55" s="275">
        <f t="shared" si="3"/>
        <v>0</v>
      </c>
      <c r="BU55" s="77" t="s">
        <v>4</v>
      </c>
      <c r="BV55" s="77" t="s">
        <v>4</v>
      </c>
      <c r="BW55" s="276">
        <f>IF(TYPE(FIND("P",BU55))=16,VLOOKUP(BU55:BU55,KT!A:C,2,FALSE),VLOOKUP(BU55:BU55,KT!H:J,2,FALSE))</f>
        <v>0</v>
      </c>
      <c r="BX55" s="276">
        <f>IF(TYPE(FIND("P",BV55))=16,VLOOKUP(BV55:BV55,KT!A:C,2,FALSE),VLOOKUP(BV55:BV55,KT!H:J,2,FALSE))</f>
        <v>0</v>
      </c>
      <c r="BY55" s="563"/>
      <c r="BZ55" s="563"/>
      <c r="CA55" s="563"/>
      <c r="CB55" s="563"/>
      <c r="CC55" s="277">
        <f>INT((IF((BY55*BW55)&gt;10,10,(BY55*BW55)))*100)/100</f>
        <v>0</v>
      </c>
      <c r="CD55" s="277">
        <f>INT((IF((BZ55*BX55)&gt;10,10,(BZ55*BX55)))*100)/100</f>
        <v>0</v>
      </c>
      <c r="CE55" s="277">
        <f>INT((CC55+CD55)*100)/100</f>
        <v>0</v>
      </c>
      <c r="CF55" s="277">
        <f>INT((IF((BW55*CA55)&gt;10,10,(BW55*CA55)))*100)/100</f>
        <v>0</v>
      </c>
      <c r="CG55" s="277">
        <f>INT((IF((BX55*CB55)&gt;10,10,(BX55*CB55)))*100)/100</f>
        <v>0</v>
      </c>
      <c r="CH55" s="277">
        <f>INT((CF55+CG55)*100)/100</f>
        <v>0</v>
      </c>
      <c r="CI55" s="278">
        <f>INT((CE55+CH55)/2*100)/100</f>
        <v>0</v>
      </c>
      <c r="CJ55" s="279">
        <f>SUM(BP55+BT55+CI55)</f>
        <v>0</v>
      </c>
      <c r="CK55" s="280"/>
      <c r="CL55" s="280"/>
      <c r="CM55" s="218">
        <f>RANK(CJ55,$CJ$21:$CJ$67)</f>
        <v>1</v>
      </c>
    </row>
    <row r="56" spans="1:91" s="93" customFormat="1" ht="12" customHeight="1" x14ac:dyDescent="0.25">
      <c r="A56" s="51"/>
      <c r="B56" s="419"/>
      <c r="C56" s="419"/>
      <c r="D56" s="281"/>
      <c r="E56" s="419"/>
      <c r="F56" s="419"/>
      <c r="G56" s="419"/>
      <c r="H56" s="282"/>
      <c r="I56" s="282"/>
      <c r="J56" s="282"/>
      <c r="K56" s="260">
        <f t="shared" si="0"/>
        <v>0</v>
      </c>
      <c r="L56" s="260">
        <f t="shared" si="1"/>
        <v>0</v>
      </c>
      <c r="M56" s="260">
        <f t="shared" si="2"/>
        <v>0</v>
      </c>
      <c r="N56" s="260"/>
      <c r="O56" s="261" t="str">
        <f>BV55</f>
        <v>nj</v>
      </c>
      <c r="P56" s="262">
        <f>BX55</f>
        <v>0</v>
      </c>
      <c r="Q56" s="260">
        <f>BZ55</f>
        <v>0</v>
      </c>
      <c r="R56" s="262"/>
      <c r="S56" s="260">
        <f>CB55</f>
        <v>0</v>
      </c>
      <c r="T56" s="262"/>
      <c r="U56" s="262"/>
      <c r="V56" s="262"/>
      <c r="W56" s="263"/>
      <c r="X56" s="264"/>
      <c r="Y56" s="265"/>
      <c r="Z56" s="266"/>
      <c r="AA56" s="266"/>
      <c r="AB56" s="266"/>
      <c r="AC56" s="267"/>
      <c r="AD56" s="268"/>
      <c r="AE56" s="268"/>
      <c r="AF56" s="268"/>
      <c r="AG56" s="268"/>
      <c r="AH56" s="268"/>
      <c r="AI56" s="268"/>
      <c r="AJ56" s="268"/>
      <c r="AK56" s="268"/>
      <c r="AL56" s="268"/>
      <c r="AM56" s="283"/>
      <c r="AN56" s="283"/>
      <c r="AO56" s="283"/>
      <c r="AP56" s="283"/>
      <c r="AQ56" s="266" t="str">
        <f>BV55</f>
        <v>nj</v>
      </c>
      <c r="AR56" s="263">
        <f>BX55</f>
        <v>0</v>
      </c>
      <c r="AS56" s="265">
        <f>BZ55</f>
        <v>0</v>
      </c>
      <c r="AT56" s="283"/>
      <c r="AU56" s="265">
        <f>CB55</f>
        <v>0</v>
      </c>
      <c r="AV56" s="283"/>
      <c r="AW56" s="283"/>
      <c r="AX56" s="283"/>
      <c r="AY56" s="283"/>
      <c r="AZ56" s="263"/>
      <c r="BA56" s="268"/>
      <c r="BB56" s="268"/>
      <c r="BC56" s="268"/>
      <c r="BD56" s="268"/>
      <c r="BE56" s="268"/>
      <c r="BF56" s="380"/>
      <c r="BG56" s="271"/>
      <c r="BH56" s="272"/>
      <c r="BI56" s="272"/>
      <c r="BJ56" s="272"/>
      <c r="BK56" s="272"/>
      <c r="BL56" s="290"/>
      <c r="BM56" s="290"/>
      <c r="BN56" s="290"/>
      <c r="BO56" s="273"/>
      <c r="BP56" s="274"/>
      <c r="BQ56" s="563"/>
      <c r="BR56" s="563"/>
      <c r="BS56" s="563"/>
      <c r="BT56" s="275"/>
      <c r="BU56" s="77"/>
      <c r="BV56" s="77"/>
      <c r="BW56" s="276"/>
      <c r="BX56" s="276"/>
      <c r="BY56" s="53"/>
      <c r="BZ56" s="53"/>
      <c r="CA56" s="53"/>
      <c r="CB56" s="53"/>
      <c r="CC56" s="277"/>
      <c r="CD56" s="277"/>
      <c r="CE56" s="277"/>
      <c r="CF56" s="277"/>
      <c r="CG56" s="277"/>
      <c r="CH56" s="277"/>
      <c r="CI56" s="278"/>
      <c r="CJ56" s="279"/>
      <c r="CK56" s="280"/>
      <c r="CL56" s="280"/>
      <c r="CM56" s="218">
        <f>CM55</f>
        <v>1</v>
      </c>
    </row>
    <row r="57" spans="1:91" s="93" customFormat="1" ht="12" customHeight="1" x14ac:dyDescent="0.25">
      <c r="A57" s="258">
        <v>19</v>
      </c>
      <c r="B57" s="419"/>
      <c r="C57" s="419"/>
      <c r="D57" s="259"/>
      <c r="E57" s="419"/>
      <c r="F57" s="419"/>
      <c r="G57" s="419"/>
      <c r="H57" s="259"/>
      <c r="I57" s="282"/>
      <c r="J57" s="282"/>
      <c r="K57" s="260">
        <f t="shared" si="0"/>
        <v>0</v>
      </c>
      <c r="L57" s="260">
        <f t="shared" si="1"/>
        <v>0</v>
      </c>
      <c r="M57" s="260">
        <f t="shared" si="2"/>
        <v>0</v>
      </c>
      <c r="N57" s="260">
        <f>BT57</f>
        <v>0</v>
      </c>
      <c r="O57" s="261" t="str">
        <f>BU57</f>
        <v>nj</v>
      </c>
      <c r="P57" s="262">
        <f>BW57</f>
        <v>0</v>
      </c>
      <c r="Q57" s="260">
        <f>BY57</f>
        <v>0</v>
      </c>
      <c r="R57" s="262">
        <f>CC57+CD57</f>
        <v>0</v>
      </c>
      <c r="S57" s="260">
        <f>CA57</f>
        <v>0</v>
      </c>
      <c r="T57" s="262">
        <f>CF57+CG57</f>
        <v>0</v>
      </c>
      <c r="U57" s="262">
        <f>CI57</f>
        <v>0</v>
      </c>
      <c r="V57" s="262">
        <f>BO57</f>
        <v>99</v>
      </c>
      <c r="W57" s="263">
        <f>BP57</f>
        <v>0</v>
      </c>
      <c r="X57" s="264">
        <f>CJ57</f>
        <v>0</v>
      </c>
      <c r="Y57" s="265"/>
      <c r="Z57" s="266"/>
      <c r="AA57" s="266"/>
      <c r="AB57" s="266"/>
      <c r="AC57" s="267"/>
      <c r="AD57" s="268">
        <v>19</v>
      </c>
      <c r="AE57" s="268"/>
      <c r="AF57" s="268"/>
      <c r="AG57" s="268"/>
      <c r="AH57" s="268"/>
      <c r="AI57" s="268"/>
      <c r="AJ57" s="268"/>
      <c r="AK57" s="268"/>
      <c r="AL57" s="268"/>
      <c r="AM57" s="265">
        <f>BQ57</f>
        <v>0</v>
      </c>
      <c r="AN57" s="265">
        <f>BR57</f>
        <v>0</v>
      </c>
      <c r="AO57" s="265">
        <f>BS57</f>
        <v>0</v>
      </c>
      <c r="AP57" s="265">
        <f>BT57</f>
        <v>0</v>
      </c>
      <c r="AQ57" s="266" t="str">
        <f>BU57</f>
        <v>nj</v>
      </c>
      <c r="AR57" s="263">
        <f>BW57</f>
        <v>0</v>
      </c>
      <c r="AS57" s="265">
        <f>BY57</f>
        <v>0</v>
      </c>
      <c r="AT57" s="263">
        <f>CE57</f>
        <v>0</v>
      </c>
      <c r="AU57" s="265">
        <f>CA57</f>
        <v>0</v>
      </c>
      <c r="AV57" s="263">
        <f>CH57</f>
        <v>0</v>
      </c>
      <c r="AW57" s="263">
        <f>CI57</f>
        <v>0</v>
      </c>
      <c r="AX57" s="263">
        <f>BO57</f>
        <v>99</v>
      </c>
      <c r="AY57" s="263">
        <f>BP57</f>
        <v>0</v>
      </c>
      <c r="AZ57" s="263">
        <f>CJ57</f>
        <v>0</v>
      </c>
      <c r="BA57" s="268"/>
      <c r="BB57" s="268"/>
      <c r="BC57" s="268"/>
      <c r="BD57" s="268"/>
      <c r="BE57" s="268"/>
      <c r="BF57" s="380">
        <v>19</v>
      </c>
      <c r="BG57" s="420"/>
      <c r="BH57" s="288"/>
      <c r="BI57" s="288"/>
      <c r="BJ57" s="288"/>
      <c r="BK57" s="288"/>
      <c r="BL57" s="272"/>
      <c r="BM57" s="290"/>
      <c r="BN57" s="290"/>
      <c r="BO57" s="273">
        <v>99</v>
      </c>
      <c r="BP57" s="274">
        <f>INT((IF(48-(32*BO57/$U$11)&lt;0,0,(IF(48-(32*BO57/$U$11)&lt;=20,48-(32*BO57/$U$11),20))))*100)/100</f>
        <v>0</v>
      </c>
      <c r="BQ57" s="562"/>
      <c r="BR57" s="562"/>
      <c r="BS57" s="562"/>
      <c r="BT57" s="275">
        <f t="shared" si="3"/>
        <v>0</v>
      </c>
      <c r="BU57" s="77" t="s">
        <v>4</v>
      </c>
      <c r="BV57" s="77" t="s">
        <v>4</v>
      </c>
      <c r="BW57" s="276">
        <f>IF(TYPE(FIND("P",BU57))=16,VLOOKUP(BU57:BU57,KT!A:C,2,FALSE),VLOOKUP(BU57:BU57,KT!H:J,2,FALSE))</f>
        <v>0</v>
      </c>
      <c r="BX57" s="276">
        <f>IF(TYPE(FIND("P",BV57))=16,VLOOKUP(BV57:BV57,KT!A:C,2,FALSE),VLOOKUP(BV57:BV57,KT!H:J,2,FALSE))</f>
        <v>0</v>
      </c>
      <c r="BY57" s="562"/>
      <c r="BZ57" s="562"/>
      <c r="CA57" s="562"/>
      <c r="CB57" s="562"/>
      <c r="CC57" s="277">
        <f>INT((IF((BY57*BW57)&gt;10,10,(BY57*BW57)))*100)/100</f>
        <v>0</v>
      </c>
      <c r="CD57" s="277">
        <f>INT((IF((BZ57*BX57)&gt;10,10,(BZ57*BX57)))*100)/100</f>
        <v>0</v>
      </c>
      <c r="CE57" s="277">
        <f>INT((CC57+CD57)*100)/100</f>
        <v>0</v>
      </c>
      <c r="CF57" s="277">
        <f>INT((IF((BW57*CA57)&gt;10,10,(BW57*CA57)))*100)/100</f>
        <v>0</v>
      </c>
      <c r="CG57" s="277">
        <f>INT((IF((BX57*CB57)&gt;10,10,(BX57*CB57)))*100)/100</f>
        <v>0</v>
      </c>
      <c r="CH57" s="277">
        <f>INT((CF57+CG57)*100)/100</f>
        <v>0</v>
      </c>
      <c r="CI57" s="278">
        <f>INT((CE57+CH57)/2*100)/100</f>
        <v>0</v>
      </c>
      <c r="CJ57" s="279">
        <f>SUM(BP57+BT57+CI57)</f>
        <v>0</v>
      </c>
      <c r="CK57" s="280"/>
      <c r="CL57" s="280"/>
      <c r="CM57" s="218">
        <f>RANK(CJ57,$CJ$21:$CJ$67)</f>
        <v>1</v>
      </c>
    </row>
    <row r="58" spans="1:91" s="93" customFormat="1" ht="13.5" customHeight="1" x14ac:dyDescent="0.25">
      <c r="A58" s="51"/>
      <c r="B58" s="419"/>
      <c r="C58" s="419"/>
      <c r="D58" s="281"/>
      <c r="E58" s="419"/>
      <c r="F58" s="419"/>
      <c r="G58" s="419"/>
      <c r="H58" s="282"/>
      <c r="I58" s="282"/>
      <c r="J58" s="282"/>
      <c r="K58" s="260">
        <f t="shared" si="0"/>
        <v>0</v>
      </c>
      <c r="L58" s="260">
        <f t="shared" si="1"/>
        <v>0</v>
      </c>
      <c r="M58" s="260">
        <f t="shared" si="2"/>
        <v>0</v>
      </c>
      <c r="N58" s="260"/>
      <c r="O58" s="261" t="str">
        <f>BV57</f>
        <v>nj</v>
      </c>
      <c r="P58" s="262">
        <f>BX57</f>
        <v>0</v>
      </c>
      <c r="Q58" s="260">
        <f>BZ57</f>
        <v>0</v>
      </c>
      <c r="R58" s="262"/>
      <c r="S58" s="260">
        <f>CB57</f>
        <v>0</v>
      </c>
      <c r="T58" s="262"/>
      <c r="U58" s="262"/>
      <c r="V58" s="262"/>
      <c r="W58" s="263"/>
      <c r="X58" s="264"/>
      <c r="Y58" s="265"/>
      <c r="Z58" s="266"/>
      <c r="AA58" s="266"/>
      <c r="AB58" s="266"/>
      <c r="AC58" s="267"/>
      <c r="AD58" s="268"/>
      <c r="AE58" s="268"/>
      <c r="AF58" s="268"/>
      <c r="AG58" s="268"/>
      <c r="AH58" s="268"/>
      <c r="AI58" s="268"/>
      <c r="AJ58" s="268"/>
      <c r="AK58" s="268"/>
      <c r="AL58" s="268"/>
      <c r="AM58" s="283"/>
      <c r="AN58" s="283"/>
      <c r="AO58" s="283"/>
      <c r="AP58" s="283"/>
      <c r="AQ58" s="266" t="str">
        <f>BV57</f>
        <v>nj</v>
      </c>
      <c r="AR58" s="263">
        <f>BX57</f>
        <v>0</v>
      </c>
      <c r="AS58" s="265">
        <f>BZ57</f>
        <v>0</v>
      </c>
      <c r="AT58" s="283"/>
      <c r="AU58" s="265">
        <f>CB57</f>
        <v>0</v>
      </c>
      <c r="AV58" s="283"/>
      <c r="AW58" s="283"/>
      <c r="AX58" s="283"/>
      <c r="AY58" s="283"/>
      <c r="AZ58" s="263"/>
      <c r="BA58" s="268"/>
      <c r="BB58" s="268"/>
      <c r="BC58" s="268"/>
      <c r="BD58" s="268"/>
      <c r="BE58" s="268"/>
      <c r="BF58" s="380"/>
      <c r="BG58" s="271"/>
      <c r="BH58" s="272"/>
      <c r="BI58" s="272"/>
      <c r="BJ58" s="272"/>
      <c r="BK58" s="272"/>
      <c r="BL58" s="290"/>
      <c r="BM58" s="290"/>
      <c r="BN58" s="290"/>
      <c r="BO58" s="273"/>
      <c r="BP58" s="274"/>
      <c r="BQ58" s="562"/>
      <c r="BR58" s="562"/>
      <c r="BS58" s="562"/>
      <c r="BT58" s="275"/>
      <c r="BU58" s="77"/>
      <c r="BV58" s="77"/>
      <c r="BW58" s="276"/>
      <c r="BX58" s="276"/>
      <c r="BY58" s="53"/>
      <c r="BZ58" s="53"/>
      <c r="CA58" s="53"/>
      <c r="CB58" s="53"/>
      <c r="CC58" s="277"/>
      <c r="CD58" s="277"/>
      <c r="CE58" s="277"/>
      <c r="CF58" s="277"/>
      <c r="CG58" s="277"/>
      <c r="CH58" s="277"/>
      <c r="CI58" s="278"/>
      <c r="CJ58" s="279"/>
      <c r="CK58" s="280"/>
      <c r="CL58" s="280"/>
      <c r="CM58" s="218">
        <f>CM57</f>
        <v>1</v>
      </c>
    </row>
    <row r="59" spans="1:91" s="93" customFormat="1" ht="12" customHeight="1" x14ac:dyDescent="0.25">
      <c r="A59" s="258">
        <v>20</v>
      </c>
      <c r="B59" s="419"/>
      <c r="C59" s="419"/>
      <c r="D59" s="259"/>
      <c r="E59" s="419"/>
      <c r="F59" s="419"/>
      <c r="G59" s="419"/>
      <c r="H59" s="259"/>
      <c r="I59" s="282"/>
      <c r="J59" s="282"/>
      <c r="K59" s="260">
        <f t="shared" si="0"/>
        <v>0</v>
      </c>
      <c r="L59" s="260">
        <f t="shared" si="1"/>
        <v>0</v>
      </c>
      <c r="M59" s="260">
        <f t="shared" si="2"/>
        <v>0</v>
      </c>
      <c r="N59" s="260">
        <f>BT59</f>
        <v>0</v>
      </c>
      <c r="O59" s="261" t="str">
        <f>BU59</f>
        <v>nj</v>
      </c>
      <c r="P59" s="262">
        <f>BW59</f>
        <v>0</v>
      </c>
      <c r="Q59" s="260">
        <f>BY59</f>
        <v>0</v>
      </c>
      <c r="R59" s="262">
        <f>CC59+CD59</f>
        <v>0</v>
      </c>
      <c r="S59" s="260">
        <f>CA59</f>
        <v>0</v>
      </c>
      <c r="T59" s="262">
        <f>CF59+CG59</f>
        <v>0</v>
      </c>
      <c r="U59" s="262">
        <f>CI59</f>
        <v>0</v>
      </c>
      <c r="V59" s="262">
        <f>BO59</f>
        <v>99</v>
      </c>
      <c r="W59" s="263">
        <f>BP59</f>
        <v>0</v>
      </c>
      <c r="X59" s="264">
        <f>CJ59</f>
        <v>0</v>
      </c>
      <c r="Y59" s="265"/>
      <c r="Z59" s="266"/>
      <c r="AA59" s="266"/>
      <c r="AB59" s="266"/>
      <c r="AC59" s="267"/>
      <c r="AD59" s="268">
        <v>20</v>
      </c>
      <c r="AE59" s="268"/>
      <c r="AF59" s="268"/>
      <c r="AG59" s="268"/>
      <c r="AH59" s="268"/>
      <c r="AI59" s="268"/>
      <c r="AJ59" s="268"/>
      <c r="AK59" s="268"/>
      <c r="AL59" s="268"/>
      <c r="AM59" s="265">
        <f>BQ59</f>
        <v>0</v>
      </c>
      <c r="AN59" s="265">
        <f>BR59</f>
        <v>0</v>
      </c>
      <c r="AO59" s="265">
        <f>BS59</f>
        <v>0</v>
      </c>
      <c r="AP59" s="265">
        <f>BT59</f>
        <v>0</v>
      </c>
      <c r="AQ59" s="266" t="str">
        <f>BU59</f>
        <v>nj</v>
      </c>
      <c r="AR59" s="263">
        <f>BW59</f>
        <v>0</v>
      </c>
      <c r="AS59" s="265">
        <f>BY59</f>
        <v>0</v>
      </c>
      <c r="AT59" s="263">
        <f>CE59</f>
        <v>0</v>
      </c>
      <c r="AU59" s="265">
        <f>CA59</f>
        <v>0</v>
      </c>
      <c r="AV59" s="263">
        <f>CH59</f>
        <v>0</v>
      </c>
      <c r="AW59" s="263">
        <f>CI59</f>
        <v>0</v>
      </c>
      <c r="AX59" s="263">
        <f>BO59</f>
        <v>99</v>
      </c>
      <c r="AY59" s="263">
        <f>BP59</f>
        <v>0</v>
      </c>
      <c r="AZ59" s="263">
        <f>CJ59</f>
        <v>0</v>
      </c>
      <c r="BA59" s="268"/>
      <c r="BB59" s="268"/>
      <c r="BC59" s="268"/>
      <c r="BD59" s="268"/>
      <c r="BE59" s="268"/>
      <c r="BF59" s="380">
        <v>20</v>
      </c>
      <c r="BG59" s="420"/>
      <c r="BH59" s="288"/>
      <c r="BI59" s="288"/>
      <c r="BJ59" s="288"/>
      <c r="BK59" s="288"/>
      <c r="BL59" s="272"/>
      <c r="BM59" s="290"/>
      <c r="BN59" s="290"/>
      <c r="BO59" s="273">
        <v>99</v>
      </c>
      <c r="BP59" s="274">
        <f>INT((IF(48-(32*BO59/$U$11)&lt;0,0,(IF(48-(32*BO59/$U$11)&lt;=20,48-(32*BO59/$U$11),20))))*100)/100</f>
        <v>0</v>
      </c>
      <c r="BQ59" s="563"/>
      <c r="BR59" s="563"/>
      <c r="BS59" s="563"/>
      <c r="BT59" s="275">
        <f t="shared" si="3"/>
        <v>0</v>
      </c>
      <c r="BU59" s="77" t="s">
        <v>4</v>
      </c>
      <c r="BV59" s="77" t="s">
        <v>4</v>
      </c>
      <c r="BW59" s="276">
        <f>IF(TYPE(FIND("P",BU59))=16,VLOOKUP(BU59:BU59,KT!A:C,2,FALSE),VLOOKUP(BU59:BU59,KT!H:J,2,FALSE))</f>
        <v>0</v>
      </c>
      <c r="BX59" s="276">
        <f>IF(TYPE(FIND("P",BV59))=16,VLOOKUP(BV59:BV59,KT!A:C,2,FALSE),VLOOKUP(BV59:BV59,KT!H:J,2,FALSE))</f>
        <v>0</v>
      </c>
      <c r="BY59" s="563"/>
      <c r="BZ59" s="563"/>
      <c r="CA59" s="563"/>
      <c r="CB59" s="563"/>
      <c r="CC59" s="277">
        <f>INT((IF((BY59*BW59)&gt;10,10,(BY59*BW59)))*100)/100</f>
        <v>0</v>
      </c>
      <c r="CD59" s="277">
        <f>INT((IF((BZ59*BX59)&gt;10,10,(BZ59*BX59)))*100)/100</f>
        <v>0</v>
      </c>
      <c r="CE59" s="277">
        <f>INT((CC59+CD59)*100)/100</f>
        <v>0</v>
      </c>
      <c r="CF59" s="277">
        <f>INT((IF((BW59*CA59)&gt;10,10,(BW59*CA59)))*100)/100</f>
        <v>0</v>
      </c>
      <c r="CG59" s="277">
        <f>INT((IF((BX59*CB59)&gt;10,10,(BX59*CB59)))*100)/100</f>
        <v>0</v>
      </c>
      <c r="CH59" s="277">
        <f>INT((CF59+CG59)*100)/100</f>
        <v>0</v>
      </c>
      <c r="CI59" s="278">
        <f>INT((CE59+CH59)/2*100)/100</f>
        <v>0</v>
      </c>
      <c r="CJ59" s="279">
        <f>SUM(BP59+BT59+CI59)</f>
        <v>0</v>
      </c>
      <c r="CK59" s="280"/>
      <c r="CL59" s="280"/>
      <c r="CM59" s="218">
        <f>RANK(CJ59,$CJ$21:$CJ$67)</f>
        <v>1</v>
      </c>
    </row>
    <row r="60" spans="1:91" s="93" customFormat="1" ht="12" customHeight="1" x14ac:dyDescent="0.25">
      <c r="A60" s="51"/>
      <c r="B60" s="419"/>
      <c r="C60" s="419"/>
      <c r="D60" s="281"/>
      <c r="E60" s="419"/>
      <c r="F60" s="419"/>
      <c r="G60" s="419"/>
      <c r="H60" s="282"/>
      <c r="I60" s="282"/>
      <c r="J60" s="282"/>
      <c r="K60" s="260">
        <f t="shared" si="0"/>
        <v>0</v>
      </c>
      <c r="L60" s="260">
        <f t="shared" si="1"/>
        <v>0</v>
      </c>
      <c r="M60" s="260">
        <f t="shared" si="2"/>
        <v>0</v>
      </c>
      <c r="N60" s="260"/>
      <c r="O60" s="261" t="str">
        <f>BV59</f>
        <v>nj</v>
      </c>
      <c r="P60" s="262">
        <f>BX59</f>
        <v>0</v>
      </c>
      <c r="Q60" s="260">
        <f>BZ59</f>
        <v>0</v>
      </c>
      <c r="R60" s="262"/>
      <c r="S60" s="260">
        <f>CB59</f>
        <v>0</v>
      </c>
      <c r="T60" s="262"/>
      <c r="U60" s="262"/>
      <c r="V60" s="262"/>
      <c r="W60" s="263"/>
      <c r="X60" s="264"/>
      <c r="Y60" s="265"/>
      <c r="Z60" s="266"/>
      <c r="AA60" s="266"/>
      <c r="AB60" s="266"/>
      <c r="AC60" s="267"/>
      <c r="AD60" s="268"/>
      <c r="AE60" s="268"/>
      <c r="AF60" s="268"/>
      <c r="AG60" s="268"/>
      <c r="AH60" s="268"/>
      <c r="AI60" s="268"/>
      <c r="AJ60" s="268"/>
      <c r="AK60" s="268"/>
      <c r="AL60" s="268"/>
      <c r="AM60" s="283"/>
      <c r="AN60" s="283"/>
      <c r="AO60" s="283"/>
      <c r="AP60" s="283"/>
      <c r="AQ60" s="266" t="str">
        <f>BV59</f>
        <v>nj</v>
      </c>
      <c r="AR60" s="263">
        <f>BX59</f>
        <v>0</v>
      </c>
      <c r="AS60" s="265">
        <f>BZ59</f>
        <v>0</v>
      </c>
      <c r="AT60" s="283"/>
      <c r="AU60" s="265">
        <f>CB59</f>
        <v>0</v>
      </c>
      <c r="AV60" s="283"/>
      <c r="AW60" s="283"/>
      <c r="AX60" s="283"/>
      <c r="AY60" s="283"/>
      <c r="AZ60" s="263"/>
      <c r="BA60" s="268"/>
      <c r="BB60" s="268"/>
      <c r="BC60" s="268"/>
      <c r="BD60" s="268"/>
      <c r="BE60" s="268"/>
      <c r="BF60" s="380"/>
      <c r="BG60" s="271"/>
      <c r="BH60" s="272"/>
      <c r="BI60" s="272"/>
      <c r="BJ60" s="272"/>
      <c r="BK60" s="272"/>
      <c r="BL60" s="290"/>
      <c r="BM60" s="290"/>
      <c r="BN60" s="290"/>
      <c r="BO60" s="273"/>
      <c r="BP60" s="274"/>
      <c r="BQ60" s="563"/>
      <c r="BR60" s="563"/>
      <c r="BS60" s="563"/>
      <c r="BT60" s="275"/>
      <c r="BU60" s="77"/>
      <c r="BV60" s="77"/>
      <c r="BW60" s="276"/>
      <c r="BX60" s="276"/>
      <c r="BY60" s="53"/>
      <c r="BZ60" s="53"/>
      <c r="CA60" s="53"/>
      <c r="CB60" s="53"/>
      <c r="CC60" s="277"/>
      <c r="CD60" s="277"/>
      <c r="CE60" s="277"/>
      <c r="CF60" s="277"/>
      <c r="CG60" s="277"/>
      <c r="CH60" s="277"/>
      <c r="CI60" s="278"/>
      <c r="CJ60" s="279"/>
      <c r="CK60" s="280"/>
      <c r="CL60" s="280"/>
      <c r="CM60" s="218">
        <f>CM59</f>
        <v>1</v>
      </c>
    </row>
    <row r="61" spans="1:91" s="93" customFormat="1" ht="12" customHeight="1" x14ac:dyDescent="0.25">
      <c r="A61" s="258">
        <v>21</v>
      </c>
      <c r="B61" s="419"/>
      <c r="C61" s="419"/>
      <c r="D61" s="259"/>
      <c r="E61" s="419"/>
      <c r="F61" s="419"/>
      <c r="G61" s="419"/>
      <c r="H61" s="259"/>
      <c r="I61" s="282"/>
      <c r="J61" s="282"/>
      <c r="K61" s="260">
        <f t="shared" si="0"/>
        <v>0</v>
      </c>
      <c r="L61" s="260">
        <f t="shared" si="1"/>
        <v>0</v>
      </c>
      <c r="M61" s="260">
        <f t="shared" si="2"/>
        <v>0</v>
      </c>
      <c r="N61" s="260">
        <f>BT61</f>
        <v>0</v>
      </c>
      <c r="O61" s="261" t="str">
        <f>BU61</f>
        <v>nj</v>
      </c>
      <c r="P61" s="262">
        <f>BW61</f>
        <v>0</v>
      </c>
      <c r="Q61" s="260">
        <f>BY61</f>
        <v>0</v>
      </c>
      <c r="R61" s="262">
        <f>CC61+CD61</f>
        <v>0</v>
      </c>
      <c r="S61" s="260">
        <f>CA61</f>
        <v>0</v>
      </c>
      <c r="T61" s="262">
        <f>CF61+CG61</f>
        <v>0</v>
      </c>
      <c r="U61" s="262">
        <f>CI61</f>
        <v>0</v>
      </c>
      <c r="V61" s="262">
        <f>BO61</f>
        <v>99</v>
      </c>
      <c r="W61" s="263">
        <f>BP61</f>
        <v>0</v>
      </c>
      <c r="X61" s="264">
        <f>CJ61</f>
        <v>0</v>
      </c>
      <c r="Y61" s="265"/>
      <c r="Z61" s="266"/>
      <c r="AA61" s="266"/>
      <c r="AB61" s="266"/>
      <c r="AC61" s="267"/>
      <c r="AD61" s="268">
        <v>21</v>
      </c>
      <c r="AE61" s="268"/>
      <c r="AF61" s="268"/>
      <c r="AG61" s="268"/>
      <c r="AH61" s="268"/>
      <c r="AI61" s="268"/>
      <c r="AJ61" s="268"/>
      <c r="AK61" s="268"/>
      <c r="AL61" s="268"/>
      <c r="AM61" s="265">
        <f>BQ61</f>
        <v>0</v>
      </c>
      <c r="AN61" s="265">
        <f>BR61</f>
        <v>0</v>
      </c>
      <c r="AO61" s="265">
        <f>BS61</f>
        <v>0</v>
      </c>
      <c r="AP61" s="265">
        <f>BT61</f>
        <v>0</v>
      </c>
      <c r="AQ61" s="266" t="str">
        <f>BU61</f>
        <v>nj</v>
      </c>
      <c r="AR61" s="263">
        <f>BW61</f>
        <v>0</v>
      </c>
      <c r="AS61" s="265">
        <f>BY61</f>
        <v>0</v>
      </c>
      <c r="AT61" s="263">
        <f>CE61</f>
        <v>0</v>
      </c>
      <c r="AU61" s="265">
        <f>CA61</f>
        <v>0</v>
      </c>
      <c r="AV61" s="263">
        <f>CH61</f>
        <v>0</v>
      </c>
      <c r="AW61" s="263">
        <f>CI61</f>
        <v>0</v>
      </c>
      <c r="AX61" s="263">
        <f>BO61</f>
        <v>99</v>
      </c>
      <c r="AY61" s="263">
        <f>BP61</f>
        <v>0</v>
      </c>
      <c r="AZ61" s="263">
        <f>CJ61</f>
        <v>0</v>
      </c>
      <c r="BA61" s="268"/>
      <c r="BB61" s="268"/>
      <c r="BC61" s="268"/>
      <c r="BD61" s="268"/>
      <c r="BE61" s="268"/>
      <c r="BF61" s="380">
        <v>21</v>
      </c>
      <c r="BG61" s="420"/>
      <c r="BH61" s="288"/>
      <c r="BI61" s="288"/>
      <c r="BJ61" s="288"/>
      <c r="BK61" s="288"/>
      <c r="BL61" s="272"/>
      <c r="BM61" s="290"/>
      <c r="BN61" s="290"/>
      <c r="BO61" s="273">
        <v>99</v>
      </c>
      <c r="BP61" s="274">
        <f>INT((IF(48-(32*BO61/$U$11)&lt;0,0,(IF(48-(32*BO61/$U$11)&lt;=20,48-(32*BO61/$U$11),20))))*100)/100</f>
        <v>0</v>
      </c>
      <c r="BQ61" s="562"/>
      <c r="BR61" s="562"/>
      <c r="BS61" s="562"/>
      <c r="BT61" s="275">
        <f t="shared" si="3"/>
        <v>0</v>
      </c>
      <c r="BU61" s="77" t="s">
        <v>4</v>
      </c>
      <c r="BV61" s="77" t="s">
        <v>4</v>
      </c>
      <c r="BW61" s="276">
        <f>IF(TYPE(FIND("P",BU61))=16,VLOOKUP(BU61:BU61,KT!A:C,2,FALSE),VLOOKUP(BU61:BU61,KT!H:J,2,FALSE))</f>
        <v>0</v>
      </c>
      <c r="BX61" s="276">
        <f>IF(TYPE(FIND("P",BV61))=16,VLOOKUP(BV61:BV61,KT!A:C,2,FALSE),VLOOKUP(BV61:BV61,KT!H:J,2,FALSE))</f>
        <v>0</v>
      </c>
      <c r="BY61" s="562"/>
      <c r="BZ61" s="562"/>
      <c r="CA61" s="562"/>
      <c r="CB61" s="562"/>
      <c r="CC61" s="277">
        <f>INT((IF((BY61*BW61)&gt;10,10,(BY61*BW61)))*100)/100</f>
        <v>0</v>
      </c>
      <c r="CD61" s="277">
        <f>INT((IF((BZ61*BX61)&gt;10,10,(BZ61*BX61)))*100)/100</f>
        <v>0</v>
      </c>
      <c r="CE61" s="277">
        <f>INT((CC61+CD61)*100)/100</f>
        <v>0</v>
      </c>
      <c r="CF61" s="277">
        <f>INT((IF((BW61*CA61)&gt;10,10,(BW61*CA61)))*100)/100</f>
        <v>0</v>
      </c>
      <c r="CG61" s="277">
        <f>INT((IF((BX61*CB61)&gt;10,10,(BX61*CB61)))*100)/100</f>
        <v>0</v>
      </c>
      <c r="CH61" s="277">
        <f>INT((CF61+CG61)*100)/100</f>
        <v>0</v>
      </c>
      <c r="CI61" s="278">
        <f>INT((CE61+CH61)/2*100)/100</f>
        <v>0</v>
      </c>
      <c r="CJ61" s="279">
        <f>SUM(BP61+BT61+CI61)</f>
        <v>0</v>
      </c>
      <c r="CK61" s="280"/>
      <c r="CL61" s="280"/>
      <c r="CM61" s="218">
        <f>RANK(CJ61,$CJ$21:$CJ$67)</f>
        <v>1</v>
      </c>
    </row>
    <row r="62" spans="1:91" s="93" customFormat="1" ht="12" customHeight="1" x14ac:dyDescent="0.25">
      <c r="A62" s="51"/>
      <c r="B62" s="419"/>
      <c r="C62" s="419"/>
      <c r="D62" s="281"/>
      <c r="E62" s="419"/>
      <c r="F62" s="419"/>
      <c r="G62" s="419"/>
      <c r="H62" s="282"/>
      <c r="I62" s="282"/>
      <c r="J62" s="282"/>
      <c r="K62" s="260">
        <f t="shared" si="0"/>
        <v>0</v>
      </c>
      <c r="L62" s="260">
        <f t="shared" si="1"/>
        <v>0</v>
      </c>
      <c r="M62" s="260">
        <f t="shared" si="2"/>
        <v>0</v>
      </c>
      <c r="N62" s="260"/>
      <c r="O62" s="261" t="str">
        <f>BV61</f>
        <v>nj</v>
      </c>
      <c r="P62" s="262">
        <f>BX61</f>
        <v>0</v>
      </c>
      <c r="Q62" s="260">
        <f>BZ61</f>
        <v>0</v>
      </c>
      <c r="R62" s="262"/>
      <c r="S62" s="260">
        <f>CB61</f>
        <v>0</v>
      </c>
      <c r="T62" s="262"/>
      <c r="U62" s="262"/>
      <c r="V62" s="262"/>
      <c r="W62" s="263"/>
      <c r="X62" s="264"/>
      <c r="Y62" s="265"/>
      <c r="Z62" s="266"/>
      <c r="AA62" s="266"/>
      <c r="AB62" s="266"/>
      <c r="AC62" s="267"/>
      <c r="AD62" s="268"/>
      <c r="AE62" s="268"/>
      <c r="AF62" s="268"/>
      <c r="AG62" s="268"/>
      <c r="AH62" s="268"/>
      <c r="AI62" s="268"/>
      <c r="AJ62" s="268"/>
      <c r="AK62" s="268"/>
      <c r="AL62" s="268"/>
      <c r="AM62" s="283"/>
      <c r="AN62" s="283"/>
      <c r="AO62" s="283"/>
      <c r="AP62" s="283"/>
      <c r="AQ62" s="266" t="str">
        <f>BV61</f>
        <v>nj</v>
      </c>
      <c r="AR62" s="263">
        <f>BX61</f>
        <v>0</v>
      </c>
      <c r="AS62" s="265">
        <f>BZ61</f>
        <v>0</v>
      </c>
      <c r="AT62" s="283"/>
      <c r="AU62" s="265">
        <f>CB61</f>
        <v>0</v>
      </c>
      <c r="AV62" s="283"/>
      <c r="AW62" s="283"/>
      <c r="AX62" s="283"/>
      <c r="AY62" s="283"/>
      <c r="AZ62" s="263"/>
      <c r="BA62" s="268"/>
      <c r="BB62" s="268"/>
      <c r="BC62" s="268"/>
      <c r="BD62" s="268"/>
      <c r="BE62" s="268"/>
      <c r="BF62" s="380"/>
      <c r="BG62" s="271"/>
      <c r="BH62" s="272"/>
      <c r="BI62" s="272"/>
      <c r="BJ62" s="272"/>
      <c r="BK62" s="272"/>
      <c r="BL62" s="290"/>
      <c r="BM62" s="290"/>
      <c r="BN62" s="290"/>
      <c r="BO62" s="273"/>
      <c r="BP62" s="274"/>
      <c r="BQ62" s="562"/>
      <c r="BR62" s="562"/>
      <c r="BS62" s="562"/>
      <c r="BT62" s="275"/>
      <c r="BU62" s="77"/>
      <c r="BV62" s="77"/>
      <c r="BW62" s="276"/>
      <c r="BX62" s="276"/>
      <c r="BY62" s="53"/>
      <c r="BZ62" s="53"/>
      <c r="CA62" s="53"/>
      <c r="CB62" s="53"/>
      <c r="CC62" s="277"/>
      <c r="CD62" s="277"/>
      <c r="CE62" s="277"/>
      <c r="CF62" s="277"/>
      <c r="CG62" s="277"/>
      <c r="CH62" s="277"/>
      <c r="CI62" s="278"/>
      <c r="CJ62" s="279"/>
      <c r="CK62" s="280"/>
      <c r="CL62" s="280"/>
      <c r="CM62" s="218">
        <f>CM61</f>
        <v>1</v>
      </c>
    </row>
    <row r="63" spans="1:91" s="93" customFormat="1" ht="12" customHeight="1" x14ac:dyDescent="0.25">
      <c r="A63" s="258">
        <v>22</v>
      </c>
      <c r="B63" s="419"/>
      <c r="C63" s="419"/>
      <c r="D63" s="259"/>
      <c r="E63" s="419"/>
      <c r="F63" s="419"/>
      <c r="G63" s="419"/>
      <c r="H63" s="259"/>
      <c r="I63" s="282"/>
      <c r="J63" s="282"/>
      <c r="K63" s="260">
        <f t="shared" si="0"/>
        <v>0</v>
      </c>
      <c r="L63" s="260">
        <f t="shared" si="1"/>
        <v>0</v>
      </c>
      <c r="M63" s="260">
        <f t="shared" si="2"/>
        <v>0</v>
      </c>
      <c r="N63" s="260">
        <f>BT63</f>
        <v>0</v>
      </c>
      <c r="O63" s="261" t="str">
        <f>BU63</f>
        <v>nj</v>
      </c>
      <c r="P63" s="262">
        <f>BW63</f>
        <v>0</v>
      </c>
      <c r="Q63" s="260">
        <f>BY63</f>
        <v>0</v>
      </c>
      <c r="R63" s="262">
        <f>CC63+CD63</f>
        <v>0</v>
      </c>
      <c r="S63" s="260">
        <f>CA63</f>
        <v>0</v>
      </c>
      <c r="T63" s="262">
        <f>CF63+CG63</f>
        <v>0</v>
      </c>
      <c r="U63" s="262">
        <f>CI63</f>
        <v>0</v>
      </c>
      <c r="V63" s="262">
        <f>BO63</f>
        <v>99</v>
      </c>
      <c r="W63" s="263">
        <f>BP63</f>
        <v>0</v>
      </c>
      <c r="X63" s="264">
        <f>CJ63</f>
        <v>0</v>
      </c>
      <c r="Y63" s="265"/>
      <c r="Z63" s="266"/>
      <c r="AA63" s="266"/>
      <c r="AB63" s="266"/>
      <c r="AC63" s="267"/>
      <c r="AD63" s="268">
        <v>22</v>
      </c>
      <c r="AE63" s="268"/>
      <c r="AF63" s="268"/>
      <c r="AG63" s="268"/>
      <c r="AH63" s="268"/>
      <c r="AI63" s="268"/>
      <c r="AJ63" s="268"/>
      <c r="AK63" s="268"/>
      <c r="AL63" s="268"/>
      <c r="AM63" s="265">
        <f>BQ63</f>
        <v>0</v>
      </c>
      <c r="AN63" s="265">
        <f>BR63</f>
        <v>0</v>
      </c>
      <c r="AO63" s="265">
        <f>BS63</f>
        <v>0</v>
      </c>
      <c r="AP63" s="265">
        <f>BT63</f>
        <v>0</v>
      </c>
      <c r="AQ63" s="266" t="str">
        <f>BU63</f>
        <v>nj</v>
      </c>
      <c r="AR63" s="263">
        <f>BW63</f>
        <v>0</v>
      </c>
      <c r="AS63" s="265">
        <f>BY63</f>
        <v>0</v>
      </c>
      <c r="AT63" s="263">
        <f>CE63</f>
        <v>0</v>
      </c>
      <c r="AU63" s="265">
        <f>CA63</f>
        <v>0</v>
      </c>
      <c r="AV63" s="263">
        <f>CH63</f>
        <v>0</v>
      </c>
      <c r="AW63" s="263">
        <f>CI63</f>
        <v>0</v>
      </c>
      <c r="AX63" s="263">
        <f>BO63</f>
        <v>99</v>
      </c>
      <c r="AY63" s="263">
        <f>BP63</f>
        <v>0</v>
      </c>
      <c r="AZ63" s="263">
        <f>CJ63</f>
        <v>0</v>
      </c>
      <c r="BA63" s="268"/>
      <c r="BB63" s="268"/>
      <c r="BC63" s="268"/>
      <c r="BD63" s="268"/>
      <c r="BE63" s="268"/>
      <c r="BF63" s="380">
        <v>22</v>
      </c>
      <c r="BG63" s="420"/>
      <c r="BH63" s="288"/>
      <c r="BI63" s="288"/>
      <c r="BJ63" s="288"/>
      <c r="BK63" s="288"/>
      <c r="BL63" s="272"/>
      <c r="BM63" s="290"/>
      <c r="BN63" s="290"/>
      <c r="BO63" s="273">
        <v>99</v>
      </c>
      <c r="BP63" s="274">
        <f>INT((IF(48-(32*BO63/$U$11)&lt;0,0,(IF(48-(32*BO63/$U$11)&lt;=20,48-(32*BO63/$U$11),20))))*100)/100</f>
        <v>0</v>
      </c>
      <c r="BQ63" s="563"/>
      <c r="BR63" s="563"/>
      <c r="BS63" s="563"/>
      <c r="BT63" s="275">
        <f t="shared" si="3"/>
        <v>0</v>
      </c>
      <c r="BU63" s="77" t="s">
        <v>4</v>
      </c>
      <c r="BV63" s="77" t="s">
        <v>4</v>
      </c>
      <c r="BW63" s="276">
        <f>IF(TYPE(FIND("P",BU63))=16,VLOOKUP(BU63:BU63,KT!A:C,2,FALSE),VLOOKUP(BU63:BU63,KT!H:J,2,FALSE))</f>
        <v>0</v>
      </c>
      <c r="BX63" s="276">
        <f>IF(TYPE(FIND("P",BV63))=16,VLOOKUP(BV63:BV63,KT!A:C,2,FALSE),VLOOKUP(BV63:BV63,KT!H:J,2,FALSE))</f>
        <v>0</v>
      </c>
      <c r="BY63" s="563"/>
      <c r="BZ63" s="563"/>
      <c r="CA63" s="563"/>
      <c r="CB63" s="563"/>
      <c r="CC63" s="277">
        <f>INT((IF((BY63*BW63)&gt;10,10,(BY63*BW63)))*100)/100</f>
        <v>0</v>
      </c>
      <c r="CD63" s="277">
        <f>INT((IF((BZ63*BX63)&gt;10,10,(BZ63*BX63)))*100)/100</f>
        <v>0</v>
      </c>
      <c r="CE63" s="277">
        <f>INT((CC63+CD63)*100)/100</f>
        <v>0</v>
      </c>
      <c r="CF63" s="277">
        <f>INT((IF((BW63*CA63)&gt;10,10,(BW63*CA63)))*100)/100</f>
        <v>0</v>
      </c>
      <c r="CG63" s="277">
        <f>INT((IF((BX63*CB63)&gt;10,10,(BX63*CB63)))*100)/100</f>
        <v>0</v>
      </c>
      <c r="CH63" s="277">
        <f>INT((CF63+CG63)*100)/100</f>
        <v>0</v>
      </c>
      <c r="CI63" s="278">
        <f>INT((CE63+CH63)/2*100)/100</f>
        <v>0</v>
      </c>
      <c r="CJ63" s="279">
        <f>SUM(BP63+BT63+CI63)</f>
        <v>0</v>
      </c>
      <c r="CK63" s="280"/>
      <c r="CL63" s="280"/>
      <c r="CM63" s="218">
        <f>RANK(CJ63,$CJ$21:$CJ$67)</f>
        <v>1</v>
      </c>
    </row>
    <row r="64" spans="1:91" s="93" customFormat="1" ht="12" customHeight="1" x14ac:dyDescent="0.25">
      <c r="A64" s="51"/>
      <c r="B64" s="419"/>
      <c r="C64" s="419"/>
      <c r="D64" s="281"/>
      <c r="E64" s="419"/>
      <c r="F64" s="419"/>
      <c r="G64" s="419"/>
      <c r="H64" s="282"/>
      <c r="I64" s="282"/>
      <c r="J64" s="282"/>
      <c r="K64" s="260">
        <f t="shared" si="0"/>
        <v>0</v>
      </c>
      <c r="L64" s="260">
        <f t="shared" si="1"/>
        <v>0</v>
      </c>
      <c r="M64" s="260">
        <f t="shared" si="2"/>
        <v>0</v>
      </c>
      <c r="N64" s="260"/>
      <c r="O64" s="261" t="str">
        <f>BV63</f>
        <v>nj</v>
      </c>
      <c r="P64" s="262">
        <f>BX63</f>
        <v>0</v>
      </c>
      <c r="Q64" s="260">
        <f>BZ63</f>
        <v>0</v>
      </c>
      <c r="R64" s="262"/>
      <c r="S64" s="260">
        <f>CB63</f>
        <v>0</v>
      </c>
      <c r="T64" s="262"/>
      <c r="U64" s="262"/>
      <c r="V64" s="262"/>
      <c r="W64" s="263"/>
      <c r="X64" s="264"/>
      <c r="Y64" s="265"/>
      <c r="Z64" s="266"/>
      <c r="AA64" s="266"/>
      <c r="AB64" s="266"/>
      <c r="AC64" s="267"/>
      <c r="AD64" s="268"/>
      <c r="AE64" s="268"/>
      <c r="AF64" s="268"/>
      <c r="AG64" s="268"/>
      <c r="AH64" s="268"/>
      <c r="AI64" s="268"/>
      <c r="AJ64" s="268"/>
      <c r="AK64" s="268"/>
      <c r="AL64" s="268"/>
      <c r="AM64" s="283"/>
      <c r="AN64" s="283"/>
      <c r="AO64" s="283"/>
      <c r="AP64" s="283"/>
      <c r="AQ64" s="266" t="str">
        <f>BV63</f>
        <v>nj</v>
      </c>
      <c r="AR64" s="263">
        <f>BX63</f>
        <v>0</v>
      </c>
      <c r="AS64" s="265">
        <f>BZ63</f>
        <v>0</v>
      </c>
      <c r="AT64" s="283"/>
      <c r="AU64" s="265">
        <f>CB63</f>
        <v>0</v>
      </c>
      <c r="AV64" s="283"/>
      <c r="AW64" s="283"/>
      <c r="AX64" s="283"/>
      <c r="AY64" s="283"/>
      <c r="AZ64" s="263"/>
      <c r="BA64" s="268"/>
      <c r="BB64" s="268"/>
      <c r="BC64" s="268"/>
      <c r="BD64" s="268"/>
      <c r="BE64" s="268"/>
      <c r="BF64" s="380"/>
      <c r="BG64" s="271"/>
      <c r="BH64" s="272"/>
      <c r="BI64" s="272"/>
      <c r="BJ64" s="272"/>
      <c r="BK64" s="272"/>
      <c r="BL64" s="290"/>
      <c r="BM64" s="290"/>
      <c r="BN64" s="290"/>
      <c r="BO64" s="273"/>
      <c r="BP64" s="274"/>
      <c r="BQ64" s="563"/>
      <c r="BR64" s="563"/>
      <c r="BS64" s="563"/>
      <c r="BT64" s="275"/>
      <c r="BU64" s="77"/>
      <c r="BV64" s="77"/>
      <c r="BW64" s="276"/>
      <c r="BX64" s="276"/>
      <c r="BY64" s="53"/>
      <c r="BZ64" s="53"/>
      <c r="CA64" s="53"/>
      <c r="CB64" s="53"/>
      <c r="CC64" s="277"/>
      <c r="CD64" s="277"/>
      <c r="CE64" s="277"/>
      <c r="CF64" s="277"/>
      <c r="CG64" s="277"/>
      <c r="CH64" s="277"/>
      <c r="CI64" s="278"/>
      <c r="CJ64" s="279"/>
      <c r="CK64" s="280"/>
      <c r="CL64" s="280"/>
      <c r="CM64" s="218">
        <f>CM63</f>
        <v>1</v>
      </c>
    </row>
    <row r="65" spans="1:91" s="93" customFormat="1" ht="12" customHeight="1" x14ac:dyDescent="0.25">
      <c r="A65" s="258">
        <v>23</v>
      </c>
      <c r="B65" s="419"/>
      <c r="C65" s="419"/>
      <c r="D65" s="259"/>
      <c r="E65" s="419"/>
      <c r="F65" s="419"/>
      <c r="G65" s="419"/>
      <c r="H65" s="259"/>
      <c r="I65" s="282"/>
      <c r="J65" s="282"/>
      <c r="K65" s="260">
        <f t="shared" si="0"/>
        <v>0</v>
      </c>
      <c r="L65" s="260">
        <f t="shared" si="1"/>
        <v>0</v>
      </c>
      <c r="M65" s="260">
        <f t="shared" si="2"/>
        <v>0</v>
      </c>
      <c r="N65" s="260">
        <f>BT65</f>
        <v>0</v>
      </c>
      <c r="O65" s="261" t="str">
        <f>BU65</f>
        <v>nj</v>
      </c>
      <c r="P65" s="262">
        <f>BW65</f>
        <v>0</v>
      </c>
      <c r="Q65" s="260">
        <f>BY65</f>
        <v>0</v>
      </c>
      <c r="R65" s="262">
        <f>CC65+CD65</f>
        <v>0</v>
      </c>
      <c r="S65" s="260">
        <f>CA65</f>
        <v>0</v>
      </c>
      <c r="T65" s="262">
        <f>CF65+CG65</f>
        <v>0</v>
      </c>
      <c r="U65" s="262">
        <f>CI65</f>
        <v>0</v>
      </c>
      <c r="V65" s="262">
        <f>BO65</f>
        <v>99</v>
      </c>
      <c r="W65" s="263">
        <f>BP65</f>
        <v>0</v>
      </c>
      <c r="X65" s="264">
        <f>CJ65</f>
        <v>0</v>
      </c>
      <c r="Y65" s="265"/>
      <c r="Z65" s="266"/>
      <c r="AA65" s="266"/>
      <c r="AB65" s="266"/>
      <c r="AC65" s="267"/>
      <c r="AD65" s="268">
        <v>23</v>
      </c>
      <c r="AE65" s="268"/>
      <c r="AF65" s="268"/>
      <c r="AG65" s="268"/>
      <c r="AH65" s="268"/>
      <c r="AI65" s="268"/>
      <c r="AJ65" s="268"/>
      <c r="AK65" s="268"/>
      <c r="AL65" s="268"/>
      <c r="AM65" s="265">
        <f>BQ65</f>
        <v>0</v>
      </c>
      <c r="AN65" s="265">
        <f>BR65</f>
        <v>0</v>
      </c>
      <c r="AO65" s="265">
        <f>BS65</f>
        <v>0</v>
      </c>
      <c r="AP65" s="265">
        <f>BT65</f>
        <v>0</v>
      </c>
      <c r="AQ65" s="266" t="str">
        <f>BU65</f>
        <v>nj</v>
      </c>
      <c r="AR65" s="263">
        <f>BW65</f>
        <v>0</v>
      </c>
      <c r="AS65" s="265">
        <f>BY65</f>
        <v>0</v>
      </c>
      <c r="AT65" s="263">
        <f>CE65</f>
        <v>0</v>
      </c>
      <c r="AU65" s="265">
        <f>CA65</f>
        <v>0</v>
      </c>
      <c r="AV65" s="263">
        <f>CH65</f>
        <v>0</v>
      </c>
      <c r="AW65" s="263">
        <f>CI65</f>
        <v>0</v>
      </c>
      <c r="AX65" s="263">
        <f>BO65</f>
        <v>99</v>
      </c>
      <c r="AY65" s="263">
        <f>BP65</f>
        <v>0</v>
      </c>
      <c r="AZ65" s="263">
        <f>CJ65</f>
        <v>0</v>
      </c>
      <c r="BA65" s="268"/>
      <c r="BB65" s="268"/>
      <c r="BC65" s="268"/>
      <c r="BD65" s="268"/>
      <c r="BE65" s="268"/>
      <c r="BF65" s="380">
        <v>23</v>
      </c>
      <c r="BG65" s="420"/>
      <c r="BH65" s="288"/>
      <c r="BI65" s="288"/>
      <c r="BJ65" s="288"/>
      <c r="BK65" s="288"/>
      <c r="BL65" s="272"/>
      <c r="BM65" s="290"/>
      <c r="BN65" s="290"/>
      <c r="BO65" s="273">
        <v>99</v>
      </c>
      <c r="BP65" s="274">
        <f>INT((IF(48-(32*BO65/$U$11)&lt;0,0,(IF(48-(32*BO65/$U$11)&lt;=20,48-(32*BO65/$U$11),20))))*100)/100</f>
        <v>0</v>
      </c>
      <c r="BQ65" s="562"/>
      <c r="BR65" s="562"/>
      <c r="BS65" s="562"/>
      <c r="BT65" s="275">
        <f t="shared" si="3"/>
        <v>0</v>
      </c>
      <c r="BU65" s="77" t="s">
        <v>4</v>
      </c>
      <c r="BV65" s="77" t="s">
        <v>4</v>
      </c>
      <c r="BW65" s="276">
        <f>IF(TYPE(FIND("P",BU65))=16,VLOOKUP(BU65:BU65,KT!A:C,2,FALSE),VLOOKUP(BU65:BU65,KT!H:J,2,FALSE))</f>
        <v>0</v>
      </c>
      <c r="BX65" s="276">
        <f>IF(TYPE(FIND("P",BV65))=16,VLOOKUP(BV65:BV65,KT!A:C,2,FALSE),VLOOKUP(BV65:BV65,KT!H:J,2,FALSE))</f>
        <v>0</v>
      </c>
      <c r="BY65" s="562"/>
      <c r="BZ65" s="562"/>
      <c r="CA65" s="562"/>
      <c r="CB65" s="562"/>
      <c r="CC65" s="277">
        <f>INT((IF((BY65*BW65)&gt;10,10,(BY65*BW65)))*100)/100</f>
        <v>0</v>
      </c>
      <c r="CD65" s="277">
        <f>INT((IF((BZ65*BX65)&gt;10,10,(BZ65*BX65)))*100)/100</f>
        <v>0</v>
      </c>
      <c r="CE65" s="277">
        <f>INT((CC65+CD65)*100)/100</f>
        <v>0</v>
      </c>
      <c r="CF65" s="277">
        <f>INT((IF((BW65*CA65)&gt;10,10,(BW65*CA65)))*100)/100</f>
        <v>0</v>
      </c>
      <c r="CG65" s="277">
        <f>INT((IF((BX65*CB65)&gt;10,10,(BX65*CB65)))*100)/100</f>
        <v>0</v>
      </c>
      <c r="CH65" s="277">
        <f>INT((CF65+CG65)*100)/100</f>
        <v>0</v>
      </c>
      <c r="CI65" s="278">
        <f>INT((CE65+CH65)/2*100)/100</f>
        <v>0</v>
      </c>
      <c r="CJ65" s="279">
        <f>SUM(BP65+BT65+CI65)</f>
        <v>0</v>
      </c>
      <c r="CK65" s="280"/>
      <c r="CL65" s="280"/>
      <c r="CM65" s="218">
        <f>RANK(CJ65,$CJ$21:$CJ$67)</f>
        <v>1</v>
      </c>
    </row>
    <row r="66" spans="1:91" s="93" customFormat="1" ht="12" customHeight="1" x14ac:dyDescent="0.25">
      <c r="A66" s="51"/>
      <c r="B66" s="419"/>
      <c r="C66" s="419"/>
      <c r="D66" s="281"/>
      <c r="E66" s="419"/>
      <c r="F66" s="419"/>
      <c r="G66" s="419"/>
      <c r="H66" s="282"/>
      <c r="I66" s="282"/>
      <c r="J66" s="282"/>
      <c r="K66" s="260">
        <f t="shared" si="0"/>
        <v>0</v>
      </c>
      <c r="L66" s="260">
        <f t="shared" si="1"/>
        <v>0</v>
      </c>
      <c r="M66" s="260">
        <f t="shared" si="2"/>
        <v>0</v>
      </c>
      <c r="N66" s="260"/>
      <c r="O66" s="261" t="str">
        <f>BV65</f>
        <v>nj</v>
      </c>
      <c r="P66" s="262">
        <f>BX65</f>
        <v>0</v>
      </c>
      <c r="Q66" s="260">
        <f>BZ65</f>
        <v>0</v>
      </c>
      <c r="R66" s="262"/>
      <c r="S66" s="260">
        <f>CB65</f>
        <v>0</v>
      </c>
      <c r="T66" s="262"/>
      <c r="U66" s="262"/>
      <c r="V66" s="262"/>
      <c r="W66" s="263"/>
      <c r="X66" s="264"/>
      <c r="Y66" s="265"/>
      <c r="Z66" s="266"/>
      <c r="AA66" s="266"/>
      <c r="AB66" s="266"/>
      <c r="AC66" s="267"/>
      <c r="AD66" s="268"/>
      <c r="AE66" s="268"/>
      <c r="AF66" s="268"/>
      <c r="AG66" s="268"/>
      <c r="AH66" s="268"/>
      <c r="AI66" s="268"/>
      <c r="AJ66" s="268"/>
      <c r="AK66" s="268"/>
      <c r="AL66" s="268"/>
      <c r="AM66" s="283"/>
      <c r="AN66" s="283"/>
      <c r="AO66" s="283"/>
      <c r="AP66" s="283"/>
      <c r="AQ66" s="266" t="str">
        <f>BV65</f>
        <v>nj</v>
      </c>
      <c r="AR66" s="263">
        <f>BX65</f>
        <v>0</v>
      </c>
      <c r="AS66" s="265">
        <f>BZ65</f>
        <v>0</v>
      </c>
      <c r="AT66" s="283"/>
      <c r="AU66" s="265">
        <f>CB65</f>
        <v>0</v>
      </c>
      <c r="AV66" s="283"/>
      <c r="AW66" s="283"/>
      <c r="AX66" s="283"/>
      <c r="AY66" s="283"/>
      <c r="AZ66" s="263"/>
      <c r="BA66" s="268"/>
      <c r="BB66" s="268"/>
      <c r="BC66" s="268"/>
      <c r="BD66" s="268"/>
      <c r="BE66" s="268"/>
      <c r="BF66" s="380"/>
      <c r="BG66" s="271"/>
      <c r="BH66" s="272"/>
      <c r="BI66" s="272"/>
      <c r="BJ66" s="272"/>
      <c r="BK66" s="272"/>
      <c r="BL66" s="290"/>
      <c r="BM66" s="290"/>
      <c r="BN66" s="290"/>
      <c r="BO66" s="273"/>
      <c r="BP66" s="274"/>
      <c r="BQ66" s="562"/>
      <c r="BR66" s="562"/>
      <c r="BS66" s="562"/>
      <c r="BT66" s="275"/>
      <c r="BU66" s="77"/>
      <c r="BV66" s="77"/>
      <c r="BW66" s="276"/>
      <c r="BX66" s="276"/>
      <c r="BY66" s="53"/>
      <c r="BZ66" s="53"/>
      <c r="CA66" s="53"/>
      <c r="CB66" s="53"/>
      <c r="CC66" s="277"/>
      <c r="CD66" s="277"/>
      <c r="CE66" s="277"/>
      <c r="CF66" s="277"/>
      <c r="CG66" s="277"/>
      <c r="CH66" s="277"/>
      <c r="CI66" s="278"/>
      <c r="CJ66" s="279"/>
      <c r="CK66" s="280"/>
      <c r="CL66" s="280"/>
      <c r="CM66" s="218">
        <f>CM65</f>
        <v>1</v>
      </c>
    </row>
    <row r="67" spans="1:91" s="93" customFormat="1" ht="12" customHeight="1" x14ac:dyDescent="0.25">
      <c r="A67" s="258">
        <v>24</v>
      </c>
      <c r="B67" s="419"/>
      <c r="C67" s="419"/>
      <c r="D67" s="259"/>
      <c r="E67" s="419"/>
      <c r="F67" s="419"/>
      <c r="G67" s="419"/>
      <c r="H67" s="259"/>
      <c r="I67" s="282"/>
      <c r="J67" s="282"/>
      <c r="K67" s="260">
        <f t="shared" si="0"/>
        <v>0</v>
      </c>
      <c r="L67" s="260">
        <f t="shared" si="1"/>
        <v>0</v>
      </c>
      <c r="M67" s="260">
        <f t="shared" si="2"/>
        <v>0</v>
      </c>
      <c r="N67" s="260">
        <f>BT67</f>
        <v>0</v>
      </c>
      <c r="O67" s="261" t="str">
        <f>BU67</f>
        <v>nj</v>
      </c>
      <c r="P67" s="262">
        <f>BW67</f>
        <v>0</v>
      </c>
      <c r="Q67" s="260">
        <f>BY67</f>
        <v>0</v>
      </c>
      <c r="R67" s="262">
        <f>CC67+CD67</f>
        <v>0</v>
      </c>
      <c r="S67" s="260">
        <f>CA67</f>
        <v>0</v>
      </c>
      <c r="T67" s="262">
        <f>CF67+CG67</f>
        <v>0</v>
      </c>
      <c r="U67" s="262">
        <f>CI67</f>
        <v>0</v>
      </c>
      <c r="V67" s="262">
        <f>BO67</f>
        <v>99</v>
      </c>
      <c r="W67" s="263">
        <f>BP67</f>
        <v>0</v>
      </c>
      <c r="X67" s="264">
        <f>CJ67</f>
        <v>0</v>
      </c>
      <c r="Y67" s="265"/>
      <c r="Z67" s="266"/>
      <c r="AA67" s="266"/>
      <c r="AB67" s="266"/>
      <c r="AC67" s="267"/>
      <c r="AD67" s="268">
        <v>24</v>
      </c>
      <c r="AE67" s="268"/>
      <c r="AF67" s="268"/>
      <c r="AG67" s="268"/>
      <c r="AH67" s="268"/>
      <c r="AI67" s="268"/>
      <c r="AJ67" s="268"/>
      <c r="AK67" s="268"/>
      <c r="AL67" s="268"/>
      <c r="AM67" s="265">
        <f>BQ67</f>
        <v>0</v>
      </c>
      <c r="AN67" s="265">
        <f>BR67</f>
        <v>0</v>
      </c>
      <c r="AO67" s="265">
        <f>BS67</f>
        <v>0</v>
      </c>
      <c r="AP67" s="265">
        <f>BT67</f>
        <v>0</v>
      </c>
      <c r="AQ67" s="266" t="str">
        <f>BU67</f>
        <v>nj</v>
      </c>
      <c r="AR67" s="263">
        <f>BW67</f>
        <v>0</v>
      </c>
      <c r="AS67" s="265">
        <f>BY67</f>
        <v>0</v>
      </c>
      <c r="AT67" s="263">
        <f>CE67</f>
        <v>0</v>
      </c>
      <c r="AU67" s="265">
        <f>CA67</f>
        <v>0</v>
      </c>
      <c r="AV67" s="263">
        <f>CH67</f>
        <v>0</v>
      </c>
      <c r="AW67" s="263">
        <f>CI67</f>
        <v>0</v>
      </c>
      <c r="AX67" s="263">
        <f>BO67</f>
        <v>99</v>
      </c>
      <c r="AY67" s="263">
        <f>BP67</f>
        <v>0</v>
      </c>
      <c r="AZ67" s="263">
        <f>CJ67</f>
        <v>0</v>
      </c>
      <c r="BA67" s="268"/>
      <c r="BB67" s="268"/>
      <c r="BC67" s="268"/>
      <c r="BD67" s="268"/>
      <c r="BE67" s="268"/>
      <c r="BF67" s="380">
        <v>24</v>
      </c>
      <c r="BG67" s="420"/>
      <c r="BH67" s="288"/>
      <c r="BI67" s="288"/>
      <c r="BJ67" s="288"/>
      <c r="BK67" s="288"/>
      <c r="BL67" s="272"/>
      <c r="BM67" s="290"/>
      <c r="BN67" s="290"/>
      <c r="BO67" s="273">
        <v>99</v>
      </c>
      <c r="BP67" s="274">
        <f>INT((IF(48-(32*BO67/$U$11)&lt;0,0,(IF(48-(32*BO67/$U$11)&lt;=20,48-(32*BO67/$U$11),20))))*100)/100</f>
        <v>0</v>
      </c>
      <c r="BQ67" s="563"/>
      <c r="BR67" s="563"/>
      <c r="BS67" s="563"/>
      <c r="BT67" s="275">
        <f t="shared" si="3"/>
        <v>0</v>
      </c>
      <c r="BU67" s="77" t="s">
        <v>4</v>
      </c>
      <c r="BV67" s="77" t="s">
        <v>4</v>
      </c>
      <c r="BW67" s="276">
        <f>IF(TYPE(FIND("P",BU67))=16,VLOOKUP(BU67:BU67,KT!A:C,2,FALSE),VLOOKUP(BU67:BU67,KT!H:J,2,FALSE))</f>
        <v>0</v>
      </c>
      <c r="BX67" s="276">
        <f>IF(TYPE(FIND("P",BV67))=16,VLOOKUP(BV67:BV67,KT!A:C,2,FALSE),VLOOKUP(BV67:BV67,KT!H:J,2,FALSE))</f>
        <v>0</v>
      </c>
      <c r="BY67" s="563"/>
      <c r="BZ67" s="563"/>
      <c r="CA67" s="563"/>
      <c r="CB67" s="563"/>
      <c r="CC67" s="277">
        <f>INT((IF((BY67*BW67)&gt;10,10,(BY67*BW67)))*100)/100</f>
        <v>0</v>
      </c>
      <c r="CD67" s="277">
        <f>INT((IF((BZ67*BX67)&gt;10,10,(BZ67*BX67)))*100)/100</f>
        <v>0</v>
      </c>
      <c r="CE67" s="277">
        <f>INT((CC67+CD67)*100)/100</f>
        <v>0</v>
      </c>
      <c r="CF67" s="277">
        <f>INT((IF((BW67*CA67)&gt;10,10,(BW67*CA67)))*100)/100</f>
        <v>0</v>
      </c>
      <c r="CG67" s="277">
        <f>INT((IF((BX67*CB67)&gt;10,10,(BX67*CB67)))*100)/100</f>
        <v>0</v>
      </c>
      <c r="CH67" s="277">
        <f>INT((CF67+CG67)*100)/100</f>
        <v>0</v>
      </c>
      <c r="CI67" s="278">
        <f>INT((CE67+CH67)/2*100)/100</f>
        <v>0</v>
      </c>
      <c r="CJ67" s="279">
        <f>SUM(BP67+BT67+CI67)</f>
        <v>0</v>
      </c>
      <c r="CK67" s="280"/>
      <c r="CL67" s="280"/>
      <c r="CM67" s="218">
        <f>RANK(CJ67,$CJ$21:$CJ$67)</f>
        <v>1</v>
      </c>
    </row>
    <row r="68" spans="1:91" s="93" customFormat="1" ht="12" customHeight="1" x14ac:dyDescent="0.25">
      <c r="A68" s="51"/>
      <c r="B68" s="419"/>
      <c r="C68" s="419"/>
      <c r="D68" s="281"/>
      <c r="E68" s="419"/>
      <c r="F68" s="419"/>
      <c r="G68" s="419"/>
      <c r="H68" s="282"/>
      <c r="I68" s="282"/>
      <c r="J68" s="282"/>
      <c r="K68" s="260">
        <f t="shared" si="0"/>
        <v>0</v>
      </c>
      <c r="L68" s="260">
        <f t="shared" si="1"/>
        <v>0</v>
      </c>
      <c r="M68" s="260">
        <f t="shared" si="2"/>
        <v>0</v>
      </c>
      <c r="N68" s="260"/>
      <c r="O68" s="261" t="str">
        <f>BV67</f>
        <v>nj</v>
      </c>
      <c r="P68" s="262">
        <f>BX67</f>
        <v>0</v>
      </c>
      <c r="Q68" s="260">
        <f>BZ67</f>
        <v>0</v>
      </c>
      <c r="R68" s="262"/>
      <c r="S68" s="260">
        <f>CB67</f>
        <v>0</v>
      </c>
      <c r="T68" s="262"/>
      <c r="U68" s="262"/>
      <c r="V68" s="262"/>
      <c r="W68" s="263"/>
      <c r="X68" s="264"/>
      <c r="Y68" s="265"/>
      <c r="Z68" s="266"/>
      <c r="AA68" s="266"/>
      <c r="AB68" s="266"/>
      <c r="AC68" s="267"/>
      <c r="AD68" s="268"/>
      <c r="AE68" s="268"/>
      <c r="AF68" s="268"/>
      <c r="AG68" s="268"/>
      <c r="AH68" s="268"/>
      <c r="AI68" s="268"/>
      <c r="AJ68" s="268"/>
      <c r="AK68" s="268"/>
      <c r="AL68" s="268"/>
      <c r="AM68" s="283"/>
      <c r="AN68" s="283"/>
      <c r="AO68" s="283"/>
      <c r="AP68" s="283"/>
      <c r="AQ68" s="266" t="str">
        <f>BV67</f>
        <v>nj</v>
      </c>
      <c r="AR68" s="263">
        <f>BX67</f>
        <v>0</v>
      </c>
      <c r="AS68" s="265">
        <f>BZ67</f>
        <v>0</v>
      </c>
      <c r="AT68" s="283"/>
      <c r="AU68" s="265">
        <f>CB67</f>
        <v>0</v>
      </c>
      <c r="AV68" s="283"/>
      <c r="AW68" s="283"/>
      <c r="AX68" s="283"/>
      <c r="AY68" s="283"/>
      <c r="AZ68" s="263"/>
      <c r="BA68" s="268"/>
      <c r="BB68" s="268"/>
      <c r="BC68" s="268"/>
      <c r="BD68" s="268"/>
      <c r="BE68" s="268"/>
      <c r="BF68" s="380"/>
      <c r="BG68" s="271"/>
      <c r="BH68" s="272"/>
      <c r="BI68" s="272"/>
      <c r="BJ68" s="272"/>
      <c r="BK68" s="272"/>
      <c r="BL68" s="290"/>
      <c r="BM68" s="290"/>
      <c r="BN68" s="290"/>
      <c r="BO68" s="273"/>
      <c r="BP68" s="274"/>
      <c r="BQ68" s="563"/>
      <c r="BR68" s="563"/>
      <c r="BS68" s="563"/>
      <c r="BT68" s="275"/>
      <c r="BU68" s="77"/>
      <c r="BV68" s="77"/>
      <c r="BW68" s="276"/>
      <c r="BX68" s="276"/>
      <c r="BY68" s="53"/>
      <c r="BZ68" s="53"/>
      <c r="CA68" s="53"/>
      <c r="CB68" s="53"/>
      <c r="CC68" s="277"/>
      <c r="CD68" s="277"/>
      <c r="CE68" s="277"/>
      <c r="CF68" s="277"/>
      <c r="CG68" s="277"/>
      <c r="CH68" s="277"/>
      <c r="CI68" s="278"/>
      <c r="CJ68" s="279"/>
      <c r="CK68" s="280"/>
      <c r="CL68" s="280"/>
      <c r="CM68" s="218">
        <f>CM67</f>
        <v>1</v>
      </c>
    </row>
    <row r="69" spans="1:91" s="93" customFormat="1" ht="12" customHeight="1" x14ac:dyDescent="0.25">
      <c r="A69" s="51"/>
      <c r="B69" s="419"/>
      <c r="C69" s="419"/>
      <c r="D69" s="281"/>
      <c r="E69" s="419"/>
      <c r="F69" s="419"/>
      <c r="G69" s="419"/>
      <c r="H69" s="282"/>
      <c r="I69" s="282"/>
      <c r="J69" s="282"/>
      <c r="K69" s="260"/>
      <c r="L69" s="260"/>
      <c r="M69" s="260"/>
      <c r="N69" s="260"/>
      <c r="O69" s="421"/>
      <c r="P69" s="262"/>
      <c r="Q69" s="260"/>
      <c r="R69" s="262"/>
      <c r="S69" s="260"/>
      <c r="T69" s="262"/>
      <c r="U69" s="262"/>
      <c r="V69" s="262"/>
      <c r="W69" s="263"/>
      <c r="X69" s="264"/>
      <c r="Y69" s="265"/>
      <c r="Z69" s="266"/>
      <c r="AA69" s="266"/>
      <c r="AB69" s="266"/>
      <c r="AC69" s="267"/>
      <c r="AD69" s="268"/>
      <c r="AE69" s="268"/>
      <c r="AF69" s="268"/>
      <c r="AG69" s="268"/>
      <c r="AH69" s="268"/>
      <c r="AI69" s="268"/>
      <c r="AJ69" s="268"/>
      <c r="AK69" s="268"/>
      <c r="AL69" s="268"/>
      <c r="AM69" s="283"/>
      <c r="AN69" s="283"/>
      <c r="AO69" s="283"/>
      <c r="AP69" s="283"/>
      <c r="AQ69" s="265"/>
      <c r="AR69" s="263"/>
      <c r="AS69" s="265"/>
      <c r="AT69" s="283"/>
      <c r="AU69" s="265"/>
      <c r="AV69" s="283"/>
      <c r="AW69" s="283"/>
      <c r="AX69" s="283"/>
      <c r="AY69" s="283"/>
      <c r="AZ69" s="263"/>
      <c r="BA69" s="268"/>
      <c r="BB69" s="268"/>
      <c r="BC69" s="268"/>
      <c r="BD69" s="268"/>
      <c r="BE69" s="268"/>
      <c r="BF69" s="380"/>
      <c r="BG69" s="271"/>
      <c r="BH69" s="272"/>
      <c r="BI69" s="272"/>
      <c r="BJ69" s="272"/>
      <c r="BK69" s="272"/>
      <c r="BL69" s="290"/>
      <c r="BM69" s="290"/>
      <c r="BN69" s="290"/>
      <c r="BO69" s="273"/>
      <c r="BP69" s="274"/>
      <c r="BQ69" s="53"/>
      <c r="BR69" s="53"/>
      <c r="BS69" s="53"/>
      <c r="BT69" s="275"/>
      <c r="BU69" s="77"/>
      <c r="BV69" s="77"/>
      <c r="BW69" s="422"/>
      <c r="BX69" s="422"/>
      <c r="BY69" s="53"/>
      <c r="BZ69" s="53"/>
      <c r="CA69" s="53"/>
      <c r="CB69" s="53"/>
      <c r="CC69" s="277"/>
      <c r="CD69" s="277"/>
      <c r="CE69" s="277"/>
      <c r="CF69" s="277"/>
      <c r="CG69" s="277"/>
      <c r="CH69" s="277"/>
      <c r="CI69" s="278"/>
      <c r="CJ69" s="279"/>
      <c r="CK69" s="280"/>
      <c r="CL69" s="280"/>
      <c r="CM69" s="218"/>
    </row>
    <row r="70" spans="1:91" s="93" customFormat="1" ht="12" customHeight="1" x14ac:dyDescent="0.25">
      <c r="A70" s="51"/>
      <c r="B70" s="295"/>
      <c r="C70" s="295"/>
      <c r="D70" s="281"/>
      <c r="E70" s="295"/>
      <c r="F70" s="295"/>
      <c r="G70" s="295"/>
      <c r="H70" s="282"/>
      <c r="I70" s="282"/>
      <c r="J70" s="282"/>
      <c r="K70" s="260"/>
      <c r="L70" s="260"/>
      <c r="M70" s="260"/>
      <c r="N70" s="52"/>
      <c r="P70" s="297"/>
      <c r="Q70" s="260"/>
      <c r="R70" s="262"/>
      <c r="S70" s="260"/>
      <c r="T70" s="262"/>
      <c r="U70" s="262"/>
      <c r="V70" s="262"/>
      <c r="W70" s="263"/>
      <c r="X70" s="264"/>
      <c r="Y70" s="265"/>
      <c r="Z70" s="266"/>
      <c r="AA70" s="266"/>
      <c r="AB70" s="266"/>
      <c r="AC70" s="267"/>
      <c r="AD70" s="268"/>
      <c r="AE70" s="268"/>
      <c r="AF70" s="268"/>
      <c r="AG70" s="268"/>
      <c r="AH70" s="268"/>
      <c r="AI70" s="268"/>
      <c r="AJ70" s="268"/>
      <c r="AK70" s="268"/>
      <c r="AL70" s="268"/>
      <c r="AM70" s="283"/>
      <c r="AN70" s="52"/>
      <c r="AO70" s="283"/>
      <c r="AP70" s="283"/>
      <c r="AQ70" s="265"/>
      <c r="AR70" s="298"/>
      <c r="AS70" s="265"/>
      <c r="AT70" s="283"/>
      <c r="AU70" s="265"/>
      <c r="AV70" s="283"/>
      <c r="AW70" s="283"/>
      <c r="AX70" s="283"/>
      <c r="AY70" s="283"/>
      <c r="AZ70" s="263"/>
      <c r="BA70" s="268"/>
      <c r="BB70" s="268"/>
      <c r="BC70" s="268"/>
      <c r="BD70" s="268"/>
      <c r="BE70" s="268"/>
      <c r="BF70" s="380"/>
      <c r="BG70" s="271"/>
      <c r="BH70" s="272"/>
      <c r="BI70" s="272"/>
      <c r="BJ70" s="272"/>
      <c r="BK70" s="272"/>
      <c r="BL70" s="290"/>
      <c r="BM70" s="290"/>
      <c r="BN70" s="290"/>
      <c r="BO70" s="273"/>
      <c r="BP70" s="274"/>
      <c r="BQ70" s="53"/>
      <c r="BR70" s="53"/>
      <c r="BS70" s="53"/>
      <c r="BT70" s="275"/>
      <c r="BU70" s="77"/>
      <c r="BV70" s="77"/>
      <c r="BW70" s="422"/>
      <c r="BX70" s="422"/>
      <c r="BY70" s="53"/>
      <c r="BZ70" s="53"/>
      <c r="CA70" s="53"/>
      <c r="CB70" s="53"/>
      <c r="CC70" s="277"/>
      <c r="CD70" s="277"/>
      <c r="CE70" s="277"/>
      <c r="CF70" s="277"/>
      <c r="CG70" s="277"/>
      <c r="CH70" s="277"/>
      <c r="CI70" s="278"/>
      <c r="CJ70" s="279"/>
      <c r="CK70" s="280"/>
      <c r="CL70" s="280"/>
      <c r="CM70" s="218"/>
    </row>
    <row r="71" spans="1:91" s="93" customFormat="1" ht="18" customHeight="1" x14ac:dyDescent="0.3">
      <c r="A71" s="51"/>
      <c r="B71" s="295"/>
      <c r="C71" s="295"/>
      <c r="D71" s="281"/>
      <c r="E71" s="295"/>
      <c r="F71" s="295"/>
      <c r="G71" s="295"/>
      <c r="H71" s="282"/>
      <c r="I71" s="22" t="str">
        <f>Сор_Р!F3</f>
        <v>ЧЕМПИОНАТ САНКТ-ПЕТЕРБУРГА</v>
      </c>
      <c r="J71" s="282"/>
      <c r="K71" s="260"/>
      <c r="L71" s="260"/>
      <c r="M71" s="260"/>
      <c r="O71" s="421"/>
      <c r="P71" s="297"/>
      <c r="Q71" s="260"/>
      <c r="R71" s="262"/>
      <c r="S71" s="260"/>
      <c r="T71" s="262"/>
      <c r="U71" s="262"/>
      <c r="V71" s="262"/>
      <c r="W71" s="263"/>
      <c r="X71" s="264"/>
      <c r="Y71" s="265"/>
      <c r="Z71" s="266"/>
      <c r="AA71" s="266"/>
      <c r="AB71" s="266"/>
      <c r="AC71" s="267"/>
      <c r="AD71" s="268"/>
      <c r="AE71" s="268"/>
      <c r="AF71" s="268"/>
      <c r="AG71" s="268"/>
      <c r="AH71" s="268"/>
      <c r="AI71" s="268"/>
      <c r="AJ71" s="268"/>
      <c r="AK71" s="268"/>
      <c r="AL71" s="268"/>
      <c r="AM71" s="283"/>
      <c r="AN71" s="22" t="str">
        <f>Сор_Анг!F3</f>
        <v>FIS  FREESTYLE  EUROPA  CUP</v>
      </c>
      <c r="AP71" s="283"/>
      <c r="AQ71" s="265"/>
      <c r="AR71" s="298"/>
      <c r="AS71" s="265"/>
      <c r="AT71" s="283"/>
      <c r="AU71" s="265"/>
      <c r="AV71" s="283"/>
      <c r="AW71" s="283"/>
      <c r="AX71" s="283"/>
      <c r="AY71" s="283"/>
      <c r="AZ71" s="263"/>
      <c r="BA71" s="268"/>
      <c r="BB71" s="268"/>
      <c r="BC71" s="268"/>
      <c r="BD71" s="268"/>
      <c r="BE71" s="268"/>
      <c r="BF71" s="380"/>
      <c r="BG71" s="271"/>
      <c r="BH71" s="272"/>
      <c r="BI71" s="272"/>
      <c r="BJ71" s="272"/>
      <c r="BK71" s="272"/>
      <c r="BL71" s="290"/>
      <c r="BM71" s="290"/>
      <c r="BN71" s="290"/>
      <c r="BO71" s="273"/>
      <c r="BP71" s="274"/>
      <c r="BQ71" s="53"/>
      <c r="BR71" s="53"/>
      <c r="BS71" s="53"/>
      <c r="BT71" s="275"/>
      <c r="BU71" s="2"/>
      <c r="BV71" s="2"/>
      <c r="BW71" s="422"/>
      <c r="BX71" s="422"/>
      <c r="BY71" s="53"/>
      <c r="BZ71" s="53"/>
      <c r="CA71" s="53"/>
      <c r="CB71" s="53"/>
      <c r="CC71" s="277"/>
      <c r="CD71" s="277"/>
      <c r="CE71" s="277"/>
      <c r="CF71" s="277"/>
      <c r="CG71" s="277"/>
      <c r="CH71" s="277"/>
      <c r="CI71" s="278"/>
      <c r="CJ71" s="279"/>
      <c r="CK71" s="280"/>
      <c r="CL71" s="280"/>
      <c r="CM71" s="218"/>
    </row>
    <row r="72" spans="1:91" s="93" customFormat="1" ht="14.1" customHeight="1" x14ac:dyDescent="0.25">
      <c r="A72" s="295"/>
      <c r="B72" s="283"/>
      <c r="C72" s="283"/>
      <c r="D72" s="281"/>
      <c r="E72" s="261"/>
      <c r="F72" s="261"/>
      <c r="G72" s="261"/>
      <c r="H72" s="282"/>
      <c r="I72" s="59" t="str">
        <f>Сор_Р!F4</f>
        <v>ГЛК "Красное Озеро", дер. Васильево, Приозерский р-н, Ленингадская обл., 01 апреля 2022г., 12:00</v>
      </c>
      <c r="J72" s="282"/>
      <c r="K72" s="260"/>
      <c r="L72" s="260"/>
      <c r="M72" s="260"/>
      <c r="P72" s="297"/>
      <c r="Q72" s="260"/>
      <c r="R72" s="262"/>
      <c r="S72" s="260"/>
      <c r="T72" s="262"/>
      <c r="U72" s="262"/>
      <c r="V72" s="262"/>
      <c r="W72" s="263"/>
      <c r="X72" s="264"/>
      <c r="Y72" s="265"/>
      <c r="Z72" s="266"/>
      <c r="AA72" s="266"/>
      <c r="AB72" s="266"/>
      <c r="AC72" s="267"/>
      <c r="AD72" s="268"/>
      <c r="AE72" s="268"/>
      <c r="AF72" s="268"/>
      <c r="AG72" s="268"/>
      <c r="AH72" s="268"/>
      <c r="AI72" s="268"/>
      <c r="AJ72" s="268"/>
      <c r="AK72" s="268"/>
      <c r="AL72" s="268"/>
      <c r="AM72" s="283"/>
      <c r="AN72" s="59" t="str">
        <f>Сор_Анг!F4</f>
        <v>Krasnoe Ozero, Leningrad region, RUS, Date, Time</v>
      </c>
      <c r="AO72" s="283"/>
      <c r="AP72" s="283"/>
      <c r="AQ72" s="283"/>
      <c r="AR72" s="298"/>
      <c r="AS72" s="265"/>
      <c r="AT72" s="283"/>
      <c r="AU72" s="265"/>
      <c r="AV72" s="283"/>
      <c r="AW72" s="283"/>
      <c r="AX72" s="283"/>
      <c r="AY72" s="283"/>
      <c r="AZ72" s="268"/>
      <c r="BA72" s="268"/>
      <c r="BB72" s="268"/>
      <c r="BC72" s="268"/>
      <c r="BD72" s="268"/>
      <c r="BE72" s="268"/>
      <c r="BF72" s="380"/>
      <c r="BG72" s="299"/>
      <c r="BH72" s="292"/>
      <c r="BI72" s="292"/>
      <c r="BJ72" s="292"/>
      <c r="BK72" s="292"/>
      <c r="BL72" s="290"/>
      <c r="BM72" s="290"/>
      <c r="BN72" s="290"/>
      <c r="BO72" s="273"/>
      <c r="BP72" s="300"/>
      <c r="BQ72" s="53"/>
      <c r="BR72" s="53"/>
      <c r="BS72" s="53"/>
      <c r="BT72" s="301"/>
      <c r="BU72" s="2"/>
      <c r="BV72" s="2"/>
      <c r="BW72" s="54"/>
      <c r="BX72" s="54"/>
      <c r="BY72" s="53"/>
      <c r="BZ72" s="53"/>
      <c r="CA72" s="53"/>
      <c r="CB72" s="53"/>
      <c r="CC72" s="302"/>
      <c r="CD72" s="302"/>
      <c r="CE72" s="302"/>
      <c r="CF72" s="302"/>
      <c r="CG72" s="302"/>
      <c r="CH72" s="302"/>
      <c r="CI72" s="303"/>
      <c r="CJ72" s="279"/>
      <c r="CK72" s="280"/>
      <c r="CL72" s="280"/>
      <c r="CM72" s="218"/>
    </row>
    <row r="73" spans="1:91" s="93" customFormat="1" ht="14.1" customHeight="1" thickBot="1" x14ac:dyDescent="0.3">
      <c r="A73" s="295"/>
      <c r="B73" s="283"/>
      <c r="C73" s="283"/>
      <c r="D73" s="281"/>
      <c r="E73" s="261"/>
      <c r="F73" s="261"/>
      <c r="G73" s="261"/>
      <c r="H73" s="282"/>
      <c r="I73" s="68" t="s">
        <v>1075</v>
      </c>
      <c r="J73" s="282"/>
      <c r="K73" s="260"/>
      <c r="L73" s="260"/>
      <c r="M73" s="260"/>
      <c r="P73" s="297"/>
      <c r="Q73" s="260"/>
      <c r="R73" s="262"/>
      <c r="S73" s="260"/>
      <c r="T73" s="262"/>
      <c r="U73" s="262"/>
      <c r="V73" s="262"/>
      <c r="W73" s="263"/>
      <c r="X73" s="264"/>
      <c r="Y73" s="265"/>
      <c r="Z73" s="266"/>
      <c r="AA73" s="266"/>
      <c r="AB73" s="266"/>
      <c r="AC73" s="267"/>
      <c r="AD73" s="268"/>
      <c r="AE73" s="268"/>
      <c r="AF73" s="268"/>
      <c r="AG73" s="268"/>
      <c r="AH73" s="268"/>
      <c r="AI73" s="268"/>
      <c r="AJ73" s="268"/>
      <c r="AK73" s="268"/>
      <c r="AL73" s="268"/>
      <c r="AM73" s="283"/>
      <c r="AN73" s="68" t="s">
        <v>396</v>
      </c>
      <c r="AO73" s="283"/>
      <c r="AP73" s="283"/>
      <c r="AQ73" s="283"/>
      <c r="AR73" s="298"/>
      <c r="AS73" s="265"/>
      <c r="AT73" s="283"/>
      <c r="AU73" s="265"/>
      <c r="AV73" s="283"/>
      <c r="AW73" s="283"/>
      <c r="AX73" s="283"/>
      <c r="AY73" s="283"/>
      <c r="AZ73" s="268"/>
      <c r="BA73" s="268"/>
      <c r="BB73" s="268"/>
      <c r="BC73" s="268"/>
      <c r="BD73" s="268"/>
      <c r="BE73" s="268"/>
      <c r="BF73" s="380"/>
      <c r="BG73" s="299"/>
      <c r="BH73" s="292"/>
      <c r="BI73" s="292"/>
      <c r="BJ73" s="292"/>
      <c r="BK73" s="292"/>
      <c r="BL73" s="290"/>
      <c r="BM73" s="290"/>
      <c r="BN73" s="290"/>
      <c r="BO73" s="273"/>
      <c r="BP73" s="300"/>
      <c r="BQ73" s="53"/>
      <c r="BR73" s="53"/>
      <c r="BS73" s="53"/>
      <c r="BT73" s="301"/>
      <c r="BU73" s="2"/>
      <c r="BV73" s="2"/>
      <c r="BW73" s="54"/>
      <c r="BX73" s="54"/>
      <c r="BY73" s="53"/>
      <c r="BZ73" s="53"/>
      <c r="CA73" s="53"/>
      <c r="CB73" s="53"/>
      <c r="CC73" s="302"/>
      <c r="CD73" s="302"/>
      <c r="CE73" s="302"/>
      <c r="CF73" s="302"/>
      <c r="CG73" s="302"/>
      <c r="CH73" s="302"/>
      <c r="CI73" s="303"/>
      <c r="CJ73" s="279"/>
      <c r="CK73" s="280"/>
      <c r="CL73" s="280"/>
      <c r="CM73" s="218"/>
    </row>
    <row r="74" spans="1:91" s="72" customFormat="1" ht="14.1" customHeight="1" thickBot="1" x14ac:dyDescent="0.25">
      <c r="A74" s="416" t="s">
        <v>384</v>
      </c>
      <c r="B74" s="197"/>
      <c r="C74" s="197"/>
      <c r="D74" s="198"/>
      <c r="E74" s="197"/>
      <c r="F74" s="197"/>
      <c r="G74" s="197"/>
      <c r="H74" s="198"/>
      <c r="I74" s="198"/>
      <c r="J74" s="198"/>
      <c r="K74" s="642" t="s">
        <v>327</v>
      </c>
      <c r="L74" s="642"/>
      <c r="M74" s="642"/>
      <c r="N74" s="642"/>
      <c r="O74" s="200"/>
      <c r="P74" s="201"/>
      <c r="Q74" s="202"/>
      <c r="R74" s="203" t="s">
        <v>328</v>
      </c>
      <c r="S74" s="203"/>
      <c r="T74" s="204"/>
      <c r="U74" s="205"/>
      <c r="V74" s="634" t="s">
        <v>329</v>
      </c>
      <c r="W74" s="634"/>
      <c r="X74" s="206"/>
      <c r="Y74" s="198"/>
      <c r="Z74" s="207" t="s">
        <v>330</v>
      </c>
      <c r="AA74" s="208" t="s">
        <v>331</v>
      </c>
      <c r="AB74" s="207" t="s">
        <v>331</v>
      </c>
      <c r="AC74" s="209" t="s">
        <v>331</v>
      </c>
      <c r="AD74" s="196" t="s">
        <v>385</v>
      </c>
      <c r="AE74" s="197"/>
      <c r="AF74" s="197"/>
      <c r="AG74" s="198"/>
      <c r="AH74" s="197"/>
      <c r="AI74" s="199"/>
      <c r="AJ74" s="198"/>
      <c r="AK74" s="198"/>
      <c r="AL74" s="198"/>
      <c r="AM74" s="633" t="s">
        <v>333</v>
      </c>
      <c r="AN74" s="633"/>
      <c r="AO74" s="633"/>
      <c r="AP74" s="633"/>
      <c r="AQ74" s="200"/>
      <c r="AR74" s="201"/>
      <c r="AS74" s="202"/>
      <c r="AT74" s="203" t="s">
        <v>334</v>
      </c>
      <c r="AU74" s="203"/>
      <c r="AV74" s="204"/>
      <c r="AW74" s="205"/>
      <c r="AX74" s="634" t="s">
        <v>335</v>
      </c>
      <c r="AY74" s="634"/>
      <c r="AZ74" s="206"/>
      <c r="BA74" s="198"/>
      <c r="BB74" s="207" t="s">
        <v>330</v>
      </c>
      <c r="BC74" s="208" t="s">
        <v>331</v>
      </c>
      <c r="BD74" s="207" t="s">
        <v>331</v>
      </c>
      <c r="BE74" s="209" t="s">
        <v>149</v>
      </c>
      <c r="BF74" s="417" t="s">
        <v>386</v>
      </c>
      <c r="BG74" s="211"/>
      <c r="BH74" s="212"/>
      <c r="BI74" s="211"/>
      <c r="BJ74" s="211"/>
      <c r="BK74" s="211"/>
      <c r="BL74" s="212"/>
      <c r="BM74" s="212"/>
      <c r="BN74" s="212"/>
      <c r="BO74" s="635" t="s">
        <v>329</v>
      </c>
      <c r="BP74" s="635"/>
      <c r="BQ74" s="636" t="s">
        <v>327</v>
      </c>
      <c r="BR74" s="636"/>
      <c r="BS74" s="636"/>
      <c r="BT74" s="636"/>
      <c r="BU74" s="213" t="s">
        <v>337</v>
      </c>
      <c r="BV74" s="213" t="s">
        <v>337</v>
      </c>
      <c r="BW74" s="214" t="s">
        <v>338</v>
      </c>
      <c r="BX74" s="214" t="s">
        <v>338</v>
      </c>
      <c r="BY74" s="637" t="s">
        <v>339</v>
      </c>
      <c r="BZ74" s="637"/>
      <c r="CA74" s="638" t="s">
        <v>340</v>
      </c>
      <c r="CB74" s="638"/>
      <c r="CC74" s="639" t="s">
        <v>339</v>
      </c>
      <c r="CD74" s="639"/>
      <c r="CE74" s="639"/>
      <c r="CF74" s="638" t="s">
        <v>340</v>
      </c>
      <c r="CG74" s="638"/>
      <c r="CH74" s="638"/>
      <c r="CI74" s="215" t="s">
        <v>341</v>
      </c>
      <c r="CJ74" s="216" t="s">
        <v>342</v>
      </c>
      <c r="CK74" s="211" t="s">
        <v>343</v>
      </c>
      <c r="CL74" s="217" t="s">
        <v>330</v>
      </c>
      <c r="CM74" s="218" t="s">
        <v>344</v>
      </c>
    </row>
    <row r="75" spans="1:91" s="72" customFormat="1" ht="14.1" customHeight="1" x14ac:dyDescent="0.2">
      <c r="A75" s="232" t="s">
        <v>345</v>
      </c>
      <c r="B75" s="233" t="s">
        <v>374</v>
      </c>
      <c r="C75" s="233" t="s">
        <v>286</v>
      </c>
      <c r="D75" s="233" t="s">
        <v>287</v>
      </c>
      <c r="E75" s="233" t="s">
        <v>375</v>
      </c>
      <c r="F75" s="233" t="s">
        <v>289</v>
      </c>
      <c r="G75" s="233" t="s">
        <v>348</v>
      </c>
      <c r="H75" s="233" t="s">
        <v>291</v>
      </c>
      <c r="I75" s="233" t="s">
        <v>349</v>
      </c>
      <c r="J75" s="233" t="s">
        <v>350</v>
      </c>
      <c r="K75" s="240" t="s">
        <v>351</v>
      </c>
      <c r="L75" s="202" t="s">
        <v>226</v>
      </c>
      <c r="M75" s="202" t="s">
        <v>352</v>
      </c>
      <c r="N75" s="241" t="s">
        <v>353</v>
      </c>
      <c r="O75" s="200" t="s">
        <v>337</v>
      </c>
      <c r="P75" s="238" t="s">
        <v>354</v>
      </c>
      <c r="Q75" s="641" t="s">
        <v>355</v>
      </c>
      <c r="R75" s="641"/>
      <c r="S75" s="641" t="s">
        <v>356</v>
      </c>
      <c r="T75" s="641"/>
      <c r="U75" s="239" t="s">
        <v>353</v>
      </c>
      <c r="V75" s="240" t="s">
        <v>329</v>
      </c>
      <c r="W75" s="241" t="s">
        <v>378</v>
      </c>
      <c r="X75" s="232" t="s">
        <v>342</v>
      </c>
      <c r="Y75" s="233" t="s">
        <v>357</v>
      </c>
      <c r="Z75" s="242" t="s">
        <v>358</v>
      </c>
      <c r="AA75" s="243" t="s">
        <v>291</v>
      </c>
      <c r="AB75" s="242" t="s">
        <v>292</v>
      </c>
      <c r="AC75" s="244" t="s">
        <v>149</v>
      </c>
      <c r="AD75" s="232" t="s">
        <v>359</v>
      </c>
      <c r="AE75" s="233" t="s">
        <v>279</v>
      </c>
      <c r="AF75" s="233" t="s">
        <v>280</v>
      </c>
      <c r="AG75" s="233" t="s">
        <v>281</v>
      </c>
      <c r="AH75" s="233" t="s">
        <v>282</v>
      </c>
      <c r="AI75" s="234" t="s">
        <v>360</v>
      </c>
      <c r="AJ75" s="233" t="s">
        <v>292</v>
      </c>
      <c r="AK75" s="233" t="s">
        <v>361</v>
      </c>
      <c r="AL75" s="233" t="s">
        <v>290</v>
      </c>
      <c r="AM75" s="235" t="s">
        <v>362</v>
      </c>
      <c r="AN75" s="236" t="s">
        <v>363</v>
      </c>
      <c r="AO75" s="236" t="s">
        <v>364</v>
      </c>
      <c r="AP75" s="237" t="s">
        <v>365</v>
      </c>
      <c r="AQ75" s="200" t="s">
        <v>366</v>
      </c>
      <c r="AR75" s="238" t="s">
        <v>38</v>
      </c>
      <c r="AS75" s="641" t="s">
        <v>367</v>
      </c>
      <c r="AT75" s="641"/>
      <c r="AU75" s="641" t="s">
        <v>368</v>
      </c>
      <c r="AV75" s="641"/>
      <c r="AW75" s="239" t="s">
        <v>365</v>
      </c>
      <c r="AX75" s="240" t="s">
        <v>335</v>
      </c>
      <c r="AY75" s="241" t="s">
        <v>369</v>
      </c>
      <c r="AZ75" s="232" t="s">
        <v>370</v>
      </c>
      <c r="BA75" s="233" t="s">
        <v>357</v>
      </c>
      <c r="BB75" s="242" t="s">
        <v>371</v>
      </c>
      <c r="BC75" s="243" t="s">
        <v>292</v>
      </c>
      <c r="BD75" s="242" t="s">
        <v>372</v>
      </c>
      <c r="BE75" s="244" t="s">
        <v>373</v>
      </c>
      <c r="BF75" s="418" t="s">
        <v>345</v>
      </c>
      <c r="BG75" s="246" t="s">
        <v>374</v>
      </c>
      <c r="BH75" s="246" t="s">
        <v>287</v>
      </c>
      <c r="BI75" s="246" t="s">
        <v>375</v>
      </c>
      <c r="BJ75" s="246" t="s">
        <v>289</v>
      </c>
      <c r="BK75" s="246"/>
      <c r="BL75" s="246" t="s">
        <v>292</v>
      </c>
      <c r="BM75" s="247" t="s">
        <v>361</v>
      </c>
      <c r="BN75" s="246" t="s">
        <v>290</v>
      </c>
      <c r="BO75" s="248" t="s">
        <v>377</v>
      </c>
      <c r="BP75" s="249" t="s">
        <v>378</v>
      </c>
      <c r="BQ75" s="250" t="s">
        <v>351</v>
      </c>
      <c r="BR75" s="250" t="s">
        <v>226</v>
      </c>
      <c r="BS75" s="250" t="s">
        <v>352</v>
      </c>
      <c r="BT75" s="251" t="s">
        <v>353</v>
      </c>
      <c r="BU75" s="252" t="s">
        <v>379</v>
      </c>
      <c r="BV75" s="252" t="s">
        <v>380</v>
      </c>
      <c r="BW75" s="252" t="s">
        <v>379</v>
      </c>
      <c r="BX75" s="252" t="s">
        <v>380</v>
      </c>
      <c r="BY75" s="253" t="s">
        <v>379</v>
      </c>
      <c r="BZ75" s="252" t="s">
        <v>380</v>
      </c>
      <c r="CA75" s="252" t="s">
        <v>379</v>
      </c>
      <c r="CB75" s="254" t="s">
        <v>380</v>
      </c>
      <c r="CC75" s="253" t="s">
        <v>379</v>
      </c>
      <c r="CD75" s="252" t="s">
        <v>380</v>
      </c>
      <c r="CE75" s="254" t="s">
        <v>353</v>
      </c>
      <c r="CF75" s="253" t="s">
        <v>379</v>
      </c>
      <c r="CG75" s="252" t="s">
        <v>380</v>
      </c>
      <c r="CH75" s="254" t="s">
        <v>353</v>
      </c>
      <c r="CI75" s="254" t="s">
        <v>353</v>
      </c>
      <c r="CJ75" s="255" t="s">
        <v>381</v>
      </c>
      <c r="CK75" s="246" t="s">
        <v>382</v>
      </c>
      <c r="CL75" s="256" t="s">
        <v>358</v>
      </c>
      <c r="CM75" s="257" t="s">
        <v>383</v>
      </c>
    </row>
    <row r="76" spans="1:91" s="93" customFormat="1" ht="14.1" customHeight="1" x14ac:dyDescent="0.25">
      <c r="A76" s="305">
        <v>1</v>
      </c>
      <c r="B76" s="306" t="str">
        <f>'Ст.пр.Ж'!N19</f>
        <v>нн1</v>
      </c>
      <c r="C76" s="306" t="str">
        <f>'Ст.пр.Ж'!O19</f>
        <v>фис1</v>
      </c>
      <c r="D76" s="306" t="str">
        <f>'Ст.пр.Ж'!P19</f>
        <v>фамилия1</v>
      </c>
      <c r="E76" s="306" t="str">
        <f>'Ст.пр.Ж'!Q19</f>
        <v>гр1</v>
      </c>
      <c r="F76" s="306" t="str">
        <f>'Ст.пр.Ж'!R19</f>
        <v>рз1</v>
      </c>
      <c r="G76" s="306" t="str">
        <f>'Ст.пр.Ж'!S19</f>
        <v>г1</v>
      </c>
      <c r="H76" s="306" t="str">
        <f>'Ст.пр.Ж'!T19</f>
        <v>сф1</v>
      </c>
      <c r="I76" s="306" t="str">
        <f>'Ст.пр.Ж'!U19</f>
        <v>фо1</v>
      </c>
      <c r="J76" s="306" t="str">
        <f>'Ст.пр.Ж'!V19</f>
        <v>ш1</v>
      </c>
      <c r="K76" s="260">
        <f>BQ76</f>
        <v>20</v>
      </c>
      <c r="L76" s="260">
        <f>BR76</f>
        <v>0</v>
      </c>
      <c r="M76" s="260">
        <f>BS76</f>
        <v>0</v>
      </c>
      <c r="N76" s="260">
        <f>BT76</f>
        <v>20</v>
      </c>
      <c r="O76" s="261" t="str">
        <f>BU76</f>
        <v>nj</v>
      </c>
      <c r="P76" s="262">
        <f>BW76</f>
        <v>0</v>
      </c>
      <c r="Q76" s="260">
        <f>BY76</f>
        <v>0</v>
      </c>
      <c r="R76" s="262">
        <f>CC76+CD76</f>
        <v>0</v>
      </c>
      <c r="S76" s="260">
        <f>CA76</f>
        <v>0</v>
      </c>
      <c r="T76" s="262">
        <f>CF76+CG76</f>
        <v>0</v>
      </c>
      <c r="U76" s="262">
        <f>CI76</f>
        <v>0</v>
      </c>
      <c r="V76" s="262">
        <f>BO76</f>
        <v>99</v>
      </c>
      <c r="W76" s="263">
        <f>BP76</f>
        <v>0</v>
      </c>
      <c r="X76" s="264">
        <f>CJ76</f>
        <v>20</v>
      </c>
      <c r="Y76" s="283" t="s">
        <v>33</v>
      </c>
      <c r="Z76" s="283"/>
      <c r="AA76" s="283"/>
      <c r="AB76" s="283"/>
      <c r="AC76" s="267"/>
      <c r="AD76" s="305">
        <v>1</v>
      </c>
      <c r="AE76" s="269">
        <f>'Ст.пр.Ж'!B19</f>
        <v>0</v>
      </c>
      <c r="AF76" s="269">
        <f>'Ст.пр.Ж'!C19</f>
        <v>0</v>
      </c>
      <c r="AG76" s="269">
        <f>'Ст.пр.Ж'!D19</f>
        <v>0</v>
      </c>
      <c r="AH76" s="269">
        <f>'Ст.пр.Ж'!E19</f>
        <v>0</v>
      </c>
      <c r="AI76" s="269">
        <f>'Ст.пр.Ж'!F19</f>
        <v>0</v>
      </c>
      <c r="AJ76" s="267"/>
      <c r="AK76" s="267"/>
      <c r="AL76" s="267"/>
      <c r="AM76" s="265">
        <f>BQ76</f>
        <v>20</v>
      </c>
      <c r="AN76" s="265">
        <f>BR76</f>
        <v>0</v>
      </c>
      <c r="AO76" s="265">
        <f>BS76</f>
        <v>0</v>
      </c>
      <c r="AP76" s="265">
        <f>BT76</f>
        <v>20</v>
      </c>
      <c r="AQ76" s="266" t="str">
        <f>BU76</f>
        <v>nj</v>
      </c>
      <c r="AR76" s="263">
        <f>BW76</f>
        <v>0</v>
      </c>
      <c r="AS76" s="265">
        <f>BY76</f>
        <v>0</v>
      </c>
      <c r="AT76" s="263">
        <f>CE76</f>
        <v>0</v>
      </c>
      <c r="AU76" s="265">
        <f>CA76</f>
        <v>0</v>
      </c>
      <c r="AV76" s="263">
        <f>CH76</f>
        <v>0</v>
      </c>
      <c r="AW76" s="263">
        <f>CI76</f>
        <v>0</v>
      </c>
      <c r="AX76" s="263">
        <f>BO76</f>
        <v>99</v>
      </c>
      <c r="AY76" s="263">
        <f>BP76</f>
        <v>0</v>
      </c>
      <c r="AZ76" s="263">
        <f>CJ76</f>
        <v>20</v>
      </c>
      <c r="BA76" s="283"/>
      <c r="BB76" s="267"/>
      <c r="BC76" s="267"/>
      <c r="BD76" s="267"/>
      <c r="BE76" s="263"/>
      <c r="BF76" s="380">
        <v>1</v>
      </c>
      <c r="BG76" s="269" t="str">
        <f>'Ст.пр.Ж'!N19</f>
        <v>нн1</v>
      </c>
      <c r="BH76" s="423" t="str">
        <f>'Ст.пр.Ж'!P19</f>
        <v>фамилия1</v>
      </c>
      <c r="BI76" s="269" t="str">
        <f>'Ст.пр.Ж'!Q19</f>
        <v>гр1</v>
      </c>
      <c r="BJ76" s="269" t="str">
        <f>'Ст.пр.Ж'!R19</f>
        <v>рз1</v>
      </c>
      <c r="BK76" s="270"/>
      <c r="BL76" s="272"/>
      <c r="BM76" s="272"/>
      <c r="BN76" s="272"/>
      <c r="BO76" s="273">
        <v>99</v>
      </c>
      <c r="BP76" s="274">
        <f>INT((IF(48-(32*BO76/$U$11)&lt;0,0,(IF(48-(32*BO76/$U$11)&lt;=20,48-(32*BO76/$U$11),20))))*100)/100</f>
        <v>0</v>
      </c>
      <c r="BQ76" s="562">
        <v>20</v>
      </c>
      <c r="BR76" s="562"/>
      <c r="BS76" s="562"/>
      <c r="BT76" s="275">
        <f xml:space="preserve"> IF(SUM(BQ76:BS76)&lt;SUM(BQ77:BS77),0.3,(SUM(BQ76:BS76)-SUM(BQ77:BS77)))</f>
        <v>20</v>
      </c>
      <c r="BU76" s="77" t="s">
        <v>4</v>
      </c>
      <c r="BV76" s="77" t="s">
        <v>4</v>
      </c>
      <c r="BW76" s="276">
        <f>IF(TYPE(FIND("P",BU76))=16,VLOOKUP(BU76:BU76,KT!A:C,2,FALSE),VLOOKUP(BU76:BU76,KT!H:J,2,FALSE))</f>
        <v>0</v>
      </c>
      <c r="BX76" s="276">
        <f>IF(TYPE(FIND("P",BV76))=16,VLOOKUP(BV76:BV76,KT!A:C,2,FALSE),VLOOKUP(BV76:BV76,KT!H:J,2,FALSE))</f>
        <v>0</v>
      </c>
      <c r="BY76" s="562"/>
      <c r="BZ76" s="562"/>
      <c r="CA76" s="562"/>
      <c r="CB76" s="562"/>
      <c r="CC76" s="277">
        <f>INT((IF((BY76*BW76)&gt;10,10,(BY76*BW76)))*100)/100</f>
        <v>0</v>
      </c>
      <c r="CD76" s="277">
        <f>INT((IF((BZ76*BX76)&gt;10,10,(BZ76*BX76)))*100)/100</f>
        <v>0</v>
      </c>
      <c r="CE76" s="277">
        <f>INT((CC76+CD76)*100)/100</f>
        <v>0</v>
      </c>
      <c r="CF76" s="277">
        <f>INT((IF((BW76*CA76)&gt;10,10,(BW76*CA76)))*100)/100</f>
        <v>0</v>
      </c>
      <c r="CG76" s="277">
        <f>INT((IF((BX76*CB76)&gt;10,10,(BX76*CB76)))*100)/100</f>
        <v>0</v>
      </c>
      <c r="CH76" s="277">
        <f>INT((CF76+CG76)*100)/100</f>
        <v>0</v>
      </c>
      <c r="CI76" s="278">
        <f>INT((CE76+CH76)/2*100)/100</f>
        <v>0</v>
      </c>
      <c r="CJ76" s="279">
        <f>SUM(BP76+BT76+CI76)</f>
        <v>20</v>
      </c>
      <c r="CK76" s="280"/>
      <c r="CL76" s="280"/>
      <c r="CM76" s="218">
        <f>RANK(CJ76,$CJ$76:$CJ$154)</f>
        <v>1</v>
      </c>
    </row>
    <row r="77" spans="1:91" s="93" customFormat="1" ht="14.1" customHeight="1" x14ac:dyDescent="0.25">
      <c r="A77" s="305"/>
      <c r="B77" s="306"/>
      <c r="C77" s="306"/>
      <c r="D77" s="306"/>
      <c r="E77" s="306"/>
      <c r="F77" s="306"/>
      <c r="G77" s="306"/>
      <c r="H77" s="306"/>
      <c r="I77" s="306"/>
      <c r="J77" s="306"/>
      <c r="K77" s="260">
        <f t="shared" ref="K77:K140" si="4">BQ77</f>
        <v>0</v>
      </c>
      <c r="L77" s="260">
        <f t="shared" ref="L77:L140" si="5">BR77</f>
        <v>0</v>
      </c>
      <c r="M77" s="260">
        <f t="shared" ref="M77:M140" si="6">BS77</f>
        <v>0</v>
      </c>
      <c r="N77" s="260"/>
      <c r="O77" s="261" t="str">
        <f>BV76</f>
        <v>nj</v>
      </c>
      <c r="P77" s="262">
        <f>BX76</f>
        <v>0</v>
      </c>
      <c r="Q77" s="260">
        <f>BZ76</f>
        <v>0</v>
      </c>
      <c r="R77" s="262"/>
      <c r="S77" s="260">
        <f>CB76</f>
        <v>0</v>
      </c>
      <c r="T77" s="262"/>
      <c r="U77" s="262"/>
      <c r="V77" s="262"/>
      <c r="W77" s="263"/>
      <c r="X77" s="264"/>
      <c r="Y77" s="265"/>
      <c r="Z77" s="283"/>
      <c r="AA77" s="283"/>
      <c r="AB77" s="283"/>
      <c r="AC77" s="267"/>
      <c r="AD77" s="305"/>
      <c r="AE77" s="424"/>
      <c r="AF77" s="283"/>
      <c r="AG77" s="425"/>
      <c r="AH77" s="283"/>
      <c r="AI77" s="283"/>
      <c r="AJ77" s="267"/>
      <c r="AK77" s="267"/>
      <c r="AL77" s="267"/>
      <c r="AM77" s="283"/>
      <c r="AN77" s="283"/>
      <c r="AO77" s="283"/>
      <c r="AP77" s="283"/>
      <c r="AQ77" s="266" t="str">
        <f>BV76</f>
        <v>nj</v>
      </c>
      <c r="AR77" s="263">
        <f>BX76</f>
        <v>0</v>
      </c>
      <c r="AS77" s="265">
        <f>BZ76</f>
        <v>0</v>
      </c>
      <c r="AT77" s="283"/>
      <c r="AU77" s="265">
        <f>CB76</f>
        <v>0</v>
      </c>
      <c r="AV77" s="283"/>
      <c r="AW77" s="283"/>
      <c r="AX77" s="263"/>
      <c r="AY77" s="263"/>
      <c r="AZ77" s="263"/>
      <c r="BA77" s="283"/>
      <c r="BB77" s="267"/>
      <c r="BC77" s="267"/>
      <c r="BD77" s="267"/>
      <c r="BE77" s="263"/>
      <c r="BF77" s="380"/>
      <c r="BH77" s="426"/>
      <c r="BK77" s="270"/>
      <c r="BL77" s="272"/>
      <c r="BM77" s="272"/>
      <c r="BN77" s="272"/>
      <c r="BO77" s="273"/>
      <c r="BP77" s="274"/>
      <c r="BQ77" s="562"/>
      <c r="BR77" s="562"/>
      <c r="BS77" s="562"/>
      <c r="BT77" s="275"/>
      <c r="BU77" s="77"/>
      <c r="BV77" s="77"/>
      <c r="BW77" s="276"/>
      <c r="BX77" s="276"/>
      <c r="BY77" s="53"/>
      <c r="BZ77" s="53"/>
      <c r="CA77" s="53"/>
      <c r="CB77" s="53"/>
      <c r="CC77" s="277"/>
      <c r="CD77" s="277"/>
      <c r="CE77" s="277"/>
      <c r="CF77" s="277"/>
      <c r="CG77" s="277"/>
      <c r="CH77" s="277"/>
      <c r="CI77" s="278"/>
      <c r="CJ77" s="279"/>
      <c r="CK77" s="280"/>
      <c r="CL77" s="280"/>
      <c r="CM77" s="218">
        <f>CM76</f>
        <v>1</v>
      </c>
    </row>
    <row r="78" spans="1:91" s="93" customFormat="1" ht="14.1" customHeight="1" x14ac:dyDescent="0.25">
      <c r="A78" s="305">
        <v>2</v>
      </c>
      <c r="B78" s="306" t="str">
        <f>'Ст.пр.Ж'!N20</f>
        <v>нн2</v>
      </c>
      <c r="C78" s="306" t="str">
        <f>'Ст.пр.Ж'!O20</f>
        <v>фис2</v>
      </c>
      <c r="D78" s="306" t="str">
        <f>'Ст.пр.Ж'!P20</f>
        <v>фамилия2</v>
      </c>
      <c r="E78" s="306" t="str">
        <f>'Ст.пр.Ж'!Q20</f>
        <v>гр2</v>
      </c>
      <c r="F78" s="306" t="str">
        <f>'Ст.пр.Ж'!R20</f>
        <v>рз2</v>
      </c>
      <c r="G78" s="306" t="str">
        <f>'Ст.пр.Ж'!S20</f>
        <v>г2</v>
      </c>
      <c r="H78" s="306" t="str">
        <f>'Ст.пр.Ж'!T20</f>
        <v>сф2</v>
      </c>
      <c r="I78" s="306" t="str">
        <f>'Ст.пр.Ж'!U20</f>
        <v>фо2</v>
      </c>
      <c r="J78" s="306" t="str">
        <f>'Ст.пр.Ж'!V20</f>
        <v>ш2</v>
      </c>
      <c r="K78" s="260">
        <f t="shared" si="4"/>
        <v>0</v>
      </c>
      <c r="L78" s="260">
        <f t="shared" si="5"/>
        <v>0</v>
      </c>
      <c r="M78" s="260">
        <f t="shared" si="6"/>
        <v>0</v>
      </c>
      <c r="N78" s="260">
        <f>BT78</f>
        <v>0</v>
      </c>
      <c r="O78" s="261" t="str">
        <f>BU78</f>
        <v>nj</v>
      </c>
      <c r="P78" s="262">
        <f>BW78</f>
        <v>0</v>
      </c>
      <c r="Q78" s="260">
        <f>BY78</f>
        <v>0</v>
      </c>
      <c r="R78" s="262">
        <f>CC78+CD78</f>
        <v>0</v>
      </c>
      <c r="S78" s="260">
        <f>CA78</f>
        <v>0</v>
      </c>
      <c r="T78" s="262">
        <f>CF78+CG78</f>
        <v>0</v>
      </c>
      <c r="U78" s="262">
        <f>CI78</f>
        <v>0</v>
      </c>
      <c r="V78" s="262">
        <f>BO78</f>
        <v>99</v>
      </c>
      <c r="W78" s="263">
        <f>BP78</f>
        <v>0</v>
      </c>
      <c r="X78" s="264">
        <f>CJ78</f>
        <v>0</v>
      </c>
      <c r="Y78" s="265"/>
      <c r="Z78" s="283"/>
      <c r="AA78" s="283"/>
      <c r="AB78" s="283"/>
      <c r="AC78" s="267"/>
      <c r="AD78" s="305">
        <v>2</v>
      </c>
      <c r="AE78" s="269">
        <f>'Ст.пр.Ж'!B20</f>
        <v>0</v>
      </c>
      <c r="AF78" s="269">
        <f>'Ст.пр.Ж'!C20</f>
        <v>0</v>
      </c>
      <c r="AG78" s="269">
        <f>'Ст.пр.Ж'!D20</f>
        <v>0</v>
      </c>
      <c r="AH78" s="269">
        <f>'Ст.пр.Ж'!E20</f>
        <v>0</v>
      </c>
      <c r="AI78" s="269">
        <f>'Ст.пр.Ж'!F20</f>
        <v>0</v>
      </c>
      <c r="AJ78" s="267"/>
      <c r="AK78" s="267"/>
      <c r="AL78" s="267"/>
      <c r="AM78" s="265">
        <f>BQ78</f>
        <v>0</v>
      </c>
      <c r="AN78" s="265">
        <f>BR78</f>
        <v>0</v>
      </c>
      <c r="AO78" s="265">
        <f>BS78</f>
        <v>0</v>
      </c>
      <c r="AP78" s="265">
        <f>BT78</f>
        <v>0</v>
      </c>
      <c r="AQ78" s="266" t="str">
        <f>BU78</f>
        <v>nj</v>
      </c>
      <c r="AR78" s="263">
        <f>BW78</f>
        <v>0</v>
      </c>
      <c r="AS78" s="265">
        <f>BY78</f>
        <v>0</v>
      </c>
      <c r="AT78" s="263">
        <f>CE78</f>
        <v>0</v>
      </c>
      <c r="AU78" s="265">
        <f>CA78</f>
        <v>0</v>
      </c>
      <c r="AV78" s="263">
        <f>CH78</f>
        <v>0</v>
      </c>
      <c r="AW78" s="263">
        <f>CI78</f>
        <v>0</v>
      </c>
      <c r="AX78" s="263">
        <f>BO78</f>
        <v>99</v>
      </c>
      <c r="AY78" s="263">
        <f>BP78</f>
        <v>0</v>
      </c>
      <c r="AZ78" s="263">
        <f>CJ78</f>
        <v>0</v>
      </c>
      <c r="BA78" s="283"/>
      <c r="BB78" s="267"/>
      <c r="BC78" s="267"/>
      <c r="BD78" s="267"/>
      <c r="BE78" s="263"/>
      <c r="BF78" s="380">
        <v>2</v>
      </c>
      <c r="BG78" s="269" t="str">
        <f>'Ст.пр.Ж'!N20</f>
        <v>нн2</v>
      </c>
      <c r="BH78" s="423" t="str">
        <f>'Ст.пр.Ж'!P20</f>
        <v>фамилия2</v>
      </c>
      <c r="BI78" s="269" t="str">
        <f>'Ст.пр.Ж'!Q20</f>
        <v>гр2</v>
      </c>
      <c r="BJ78" s="269" t="str">
        <f>'Ст.пр.Ж'!R20</f>
        <v>рз2</v>
      </c>
      <c r="BK78" s="288"/>
      <c r="BL78" s="272"/>
      <c r="BM78" s="272"/>
      <c r="BN78" s="272"/>
      <c r="BO78" s="273">
        <v>99</v>
      </c>
      <c r="BP78" s="274">
        <f>INT((IF(48-(32*BO78/$U$11)&lt;0,0,(IF(48-(32*BO78/$U$11)&lt;=20,48-(32*BO78/$U$11),20))))*100)/100</f>
        <v>0</v>
      </c>
      <c r="BQ78" s="563"/>
      <c r="BR78" s="563"/>
      <c r="BS78" s="563"/>
      <c r="BT78" s="275">
        <f xml:space="preserve"> IF(SUM(BQ78:BS78)&lt;SUM(BQ79:BS79),0.3,(SUM(BQ78:BS78)-SUM(BQ79:BS79)))</f>
        <v>0</v>
      </c>
      <c r="BU78" s="77" t="s">
        <v>4</v>
      </c>
      <c r="BV78" s="77" t="s">
        <v>4</v>
      </c>
      <c r="BW78" s="276">
        <f>IF(TYPE(FIND("P",BU78))=16,VLOOKUP(BU78:BU78,KT!A:C,2,FALSE),VLOOKUP(BU78:BU78,KT!H:J,2,FALSE))</f>
        <v>0</v>
      </c>
      <c r="BX78" s="276">
        <f>IF(TYPE(FIND("P",BV78))=16,VLOOKUP(BV78:BV78,KT!A:C,2,FALSE),VLOOKUP(BV78:BV78,KT!H:J,2,FALSE))</f>
        <v>0</v>
      </c>
      <c r="BY78" s="563"/>
      <c r="BZ78" s="563"/>
      <c r="CA78" s="563"/>
      <c r="CB78" s="563"/>
      <c r="CC78" s="277">
        <f>INT((IF((BY78*BW78)&gt;10,10,(BY78*BW78)))*100)/100</f>
        <v>0</v>
      </c>
      <c r="CD78" s="277">
        <f>INT((IF((BZ78*BX78)&gt;10,10,(BZ78*BX78)))*100)/100</f>
        <v>0</v>
      </c>
      <c r="CE78" s="277">
        <f>INT((CC78+CD78)*100)/100</f>
        <v>0</v>
      </c>
      <c r="CF78" s="277">
        <f>INT((IF((BW78*CA78)&gt;10,10,(BW78*CA78)))*100)/100</f>
        <v>0</v>
      </c>
      <c r="CG78" s="277">
        <f>INT((IF((BX78*CB78)&gt;10,10,(BX78*CB78)))*100)/100</f>
        <v>0</v>
      </c>
      <c r="CH78" s="277">
        <f>INT((CF78+CG78)*100)/100</f>
        <v>0</v>
      </c>
      <c r="CI78" s="278">
        <f>INT((CE78+CH78)/2*100)/100</f>
        <v>0</v>
      </c>
      <c r="CJ78" s="279">
        <f>SUM(BP78+BT78+CI78)</f>
        <v>0</v>
      </c>
      <c r="CK78" s="280"/>
      <c r="CL78" s="280"/>
      <c r="CM78" s="218">
        <f>RANK(CJ78,$CJ$76:$CJ$154)</f>
        <v>2</v>
      </c>
    </row>
    <row r="79" spans="1:91" s="93" customFormat="1" ht="14.1" customHeight="1" x14ac:dyDescent="0.25">
      <c r="A79" s="305"/>
      <c r="B79" s="427"/>
      <c r="C79" s="428"/>
      <c r="D79" s="75"/>
      <c r="E79" s="428"/>
      <c r="F79" s="81"/>
      <c r="G79" s="81"/>
      <c r="H79" s="81"/>
      <c r="I79" s="81"/>
      <c r="J79" s="81"/>
      <c r="K79" s="260">
        <f t="shared" si="4"/>
        <v>0</v>
      </c>
      <c r="L79" s="260">
        <f t="shared" si="5"/>
        <v>0</v>
      </c>
      <c r="M79" s="260">
        <f t="shared" si="6"/>
        <v>0</v>
      </c>
      <c r="N79" s="260"/>
      <c r="O79" s="261" t="str">
        <f>BV78</f>
        <v>nj</v>
      </c>
      <c r="P79" s="262">
        <f>BX78</f>
        <v>0</v>
      </c>
      <c r="Q79" s="260">
        <f>BZ78</f>
        <v>0</v>
      </c>
      <c r="R79" s="262"/>
      <c r="S79" s="260">
        <f>CB78</f>
        <v>0</v>
      </c>
      <c r="T79" s="262"/>
      <c r="U79" s="262"/>
      <c r="V79" s="262"/>
      <c r="W79" s="263"/>
      <c r="X79" s="264"/>
      <c r="Y79" s="265"/>
      <c r="Z79" s="283"/>
      <c r="AA79" s="283"/>
      <c r="AB79" s="283"/>
      <c r="AC79" s="267"/>
      <c r="AD79" s="305"/>
      <c r="AE79" s="424"/>
      <c r="AF79" s="424"/>
      <c r="AG79" s="424"/>
      <c r="AH79" s="424"/>
      <c r="AI79" s="424"/>
      <c r="AJ79" s="267"/>
      <c r="AK79" s="267"/>
      <c r="AL79" s="267"/>
      <c r="AM79" s="283"/>
      <c r="AN79" s="283"/>
      <c r="AO79" s="283"/>
      <c r="AP79" s="283"/>
      <c r="AQ79" s="266" t="str">
        <f>BV78</f>
        <v>nj</v>
      </c>
      <c r="AR79" s="263">
        <f>BX78</f>
        <v>0</v>
      </c>
      <c r="AS79" s="265">
        <f>BZ78</f>
        <v>0</v>
      </c>
      <c r="AT79" s="283"/>
      <c r="AU79" s="265">
        <f>CB78</f>
        <v>0</v>
      </c>
      <c r="AV79" s="283"/>
      <c r="AW79" s="283"/>
      <c r="AX79" s="263"/>
      <c r="AY79" s="263"/>
      <c r="AZ79" s="263"/>
      <c r="BA79" s="283"/>
      <c r="BB79" s="267"/>
      <c r="BC79" s="267"/>
      <c r="BD79" s="267"/>
      <c r="BE79" s="263"/>
      <c r="BF79" s="380"/>
      <c r="BG79" s="420"/>
      <c r="BH79" s="429"/>
      <c r="BI79" s="299"/>
      <c r="BK79" s="288"/>
      <c r="BL79" s="272"/>
      <c r="BM79" s="272"/>
      <c r="BN79" s="272"/>
      <c r="BO79" s="273"/>
      <c r="BP79" s="274"/>
      <c r="BQ79" s="563"/>
      <c r="BR79" s="563"/>
      <c r="BS79" s="563"/>
      <c r="BT79" s="275"/>
      <c r="BU79" s="77"/>
      <c r="BV79" s="77"/>
      <c r="BW79" s="276"/>
      <c r="BX79" s="276"/>
      <c r="BY79" s="53"/>
      <c r="BZ79" s="53"/>
      <c r="CA79" s="53"/>
      <c r="CB79" s="53"/>
      <c r="CC79" s="277"/>
      <c r="CD79" s="277"/>
      <c r="CE79" s="277"/>
      <c r="CF79" s="277"/>
      <c r="CG79" s="277"/>
      <c r="CH79" s="277"/>
      <c r="CI79" s="278"/>
      <c r="CJ79" s="279"/>
      <c r="CK79" s="280"/>
      <c r="CL79" s="280"/>
      <c r="CM79" s="218">
        <f>CM78</f>
        <v>2</v>
      </c>
    </row>
    <row r="80" spans="1:91" s="72" customFormat="1" ht="14.1" customHeight="1" x14ac:dyDescent="0.25">
      <c r="A80" s="305">
        <v>3</v>
      </c>
      <c r="B80" s="306" t="str">
        <f>'Ст.пр.Ж'!N21</f>
        <v>нн3</v>
      </c>
      <c r="C80" s="306" t="str">
        <f>'Ст.пр.Ж'!O21</f>
        <v>фис3</v>
      </c>
      <c r="D80" s="306" t="str">
        <f>'Ст.пр.Ж'!P21</f>
        <v>фамилия3</v>
      </c>
      <c r="E80" s="306" t="str">
        <f>'Ст.пр.Ж'!Q21</f>
        <v>гр3</v>
      </c>
      <c r="F80" s="306" t="str">
        <f>'Ст.пр.Ж'!R21</f>
        <v>рз3</v>
      </c>
      <c r="G80" s="306" t="str">
        <f>'Ст.пр.Ж'!S21</f>
        <v>г3</v>
      </c>
      <c r="H80" s="306" t="str">
        <f>'Ст.пр.Ж'!T21</f>
        <v>сф3</v>
      </c>
      <c r="I80" s="306" t="str">
        <f>'Ст.пр.Ж'!U21</f>
        <v>фо3</v>
      </c>
      <c r="J80" s="306" t="str">
        <f>'Ст.пр.Ж'!V21</f>
        <v>ш3</v>
      </c>
      <c r="K80" s="260">
        <f t="shared" si="4"/>
        <v>0</v>
      </c>
      <c r="L80" s="260">
        <f t="shared" si="5"/>
        <v>0</v>
      </c>
      <c r="M80" s="260">
        <f t="shared" si="6"/>
        <v>0</v>
      </c>
      <c r="N80" s="260">
        <f>BT80</f>
        <v>0</v>
      </c>
      <c r="O80" s="261" t="str">
        <f>BU80</f>
        <v>nj</v>
      </c>
      <c r="P80" s="262">
        <f>BW80</f>
        <v>0</v>
      </c>
      <c r="Q80" s="260">
        <f>BY80</f>
        <v>0</v>
      </c>
      <c r="R80" s="262">
        <f>CC80+CD80</f>
        <v>0</v>
      </c>
      <c r="S80" s="260">
        <f>CA80</f>
        <v>0</v>
      </c>
      <c r="T80" s="262">
        <f>CF80+CG80</f>
        <v>0</v>
      </c>
      <c r="U80" s="262">
        <f>CI80</f>
        <v>0</v>
      </c>
      <c r="V80" s="262">
        <f>BO80</f>
        <v>99</v>
      </c>
      <c r="W80" s="263">
        <f>BP80</f>
        <v>0</v>
      </c>
      <c r="X80" s="264">
        <f>CJ80</f>
        <v>0</v>
      </c>
      <c r="Y80" s="265"/>
      <c r="Z80" s="266"/>
      <c r="AA80" s="266"/>
      <c r="AB80" s="266"/>
      <c r="AC80" s="291"/>
      <c r="AD80" s="305">
        <v>3</v>
      </c>
      <c r="AE80" s="269">
        <f>'Ст.пр.Ж'!B21</f>
        <v>0</v>
      </c>
      <c r="AF80" s="269">
        <f>'Ст.пр.Ж'!C21</f>
        <v>0</v>
      </c>
      <c r="AG80" s="269">
        <f>'Ст.пр.Ж'!D21</f>
        <v>0</v>
      </c>
      <c r="AH80" s="269">
        <f>'Ст.пр.Ж'!E21</f>
        <v>0</v>
      </c>
      <c r="AI80" s="269">
        <f>'Ст.пр.Ж'!F21</f>
        <v>0</v>
      </c>
      <c r="AJ80" s="291"/>
      <c r="AK80" s="291"/>
      <c r="AL80" s="291"/>
      <c r="AM80" s="265">
        <f>BQ80</f>
        <v>0</v>
      </c>
      <c r="AN80" s="265">
        <f>BR80</f>
        <v>0</v>
      </c>
      <c r="AO80" s="265">
        <f>BS80</f>
        <v>0</v>
      </c>
      <c r="AP80" s="265">
        <f>BT80</f>
        <v>0</v>
      </c>
      <c r="AQ80" s="266" t="str">
        <f>BU80</f>
        <v>nj</v>
      </c>
      <c r="AR80" s="263">
        <f>BW80</f>
        <v>0</v>
      </c>
      <c r="AS80" s="265">
        <f>BY80</f>
        <v>0</v>
      </c>
      <c r="AT80" s="263">
        <f>CE80</f>
        <v>0</v>
      </c>
      <c r="AU80" s="265">
        <f>CA80</f>
        <v>0</v>
      </c>
      <c r="AV80" s="263">
        <f>CH80</f>
        <v>0</v>
      </c>
      <c r="AW80" s="263">
        <f>CI80</f>
        <v>0</v>
      </c>
      <c r="AX80" s="263">
        <f>BO80</f>
        <v>99</v>
      </c>
      <c r="AY80" s="263">
        <f>BP80</f>
        <v>0</v>
      </c>
      <c r="AZ80" s="263">
        <f>CJ80</f>
        <v>0</v>
      </c>
      <c r="BA80" s="266"/>
      <c r="BB80" s="291"/>
      <c r="BC80" s="291"/>
      <c r="BD80" s="291"/>
      <c r="BE80" s="263"/>
      <c r="BF80" s="380">
        <v>3</v>
      </c>
      <c r="BG80" s="269" t="str">
        <f>'Ст.пр.Ж'!N21</f>
        <v>нн3</v>
      </c>
      <c r="BH80" s="423" t="str">
        <f>'Ст.пр.Ж'!P21</f>
        <v>фамилия3</v>
      </c>
      <c r="BI80" s="269" t="str">
        <f>'Ст.пр.Ж'!Q21</f>
        <v>гр3</v>
      </c>
      <c r="BJ80" s="269" t="str">
        <f>'Ст.пр.Ж'!R21</f>
        <v>рз3</v>
      </c>
      <c r="BK80" s="288"/>
      <c r="BL80" s="272"/>
      <c r="BM80" s="272"/>
      <c r="BN80" s="272"/>
      <c r="BO80" s="273">
        <v>99</v>
      </c>
      <c r="BP80" s="274">
        <f>INT((IF(48-(32*BO80/$U$11)&lt;0,0,(IF(48-(32*BO80/$U$11)&lt;=20,48-(32*BO80/$U$11),20))))*100)/100</f>
        <v>0</v>
      </c>
      <c r="BQ80" s="562"/>
      <c r="BR80" s="562"/>
      <c r="BS80" s="562"/>
      <c r="BT80" s="275">
        <f xml:space="preserve"> IF(SUM(BQ80:BS80)&lt;SUM(BQ81:BS81),0.3,(SUM(BQ80:BS80)-SUM(BQ81:BS81)))</f>
        <v>0</v>
      </c>
      <c r="BU80" s="77" t="s">
        <v>4</v>
      </c>
      <c r="BV80" s="77" t="s">
        <v>4</v>
      </c>
      <c r="BW80" s="276">
        <f>IF(TYPE(FIND("P",BU80))=16,VLOOKUP(BU80:BU80,KT!A:C,2,FALSE),VLOOKUP(BU80:BU80,KT!H:J,2,FALSE))</f>
        <v>0</v>
      </c>
      <c r="BX80" s="276">
        <f>IF(TYPE(FIND("P",BV80))=16,VLOOKUP(BV80:BV80,KT!A:C,2,FALSE),VLOOKUP(BV80:BV80,KT!H:J,2,FALSE))</f>
        <v>0</v>
      </c>
      <c r="BY80" s="562"/>
      <c r="BZ80" s="562"/>
      <c r="CA80" s="562"/>
      <c r="CB80" s="562"/>
      <c r="CC80" s="277">
        <f>INT((IF((BY80*BW80)&gt;10,10,(BY80*BW80)))*100)/100</f>
        <v>0</v>
      </c>
      <c r="CD80" s="277">
        <f>INT((IF((BZ80*BX80)&gt;10,10,(BZ80*BX80)))*100)/100</f>
        <v>0</v>
      </c>
      <c r="CE80" s="277">
        <f>INT((CC80+CD80)*100)/100</f>
        <v>0</v>
      </c>
      <c r="CF80" s="277">
        <f>INT((IF((BW80*CA80)&gt;10,10,(BW80*CA80)))*100)/100</f>
        <v>0</v>
      </c>
      <c r="CG80" s="277">
        <f>INT((IF((BX80*CB80)&gt;10,10,(BX80*CB80)))*100)/100</f>
        <v>0</v>
      </c>
      <c r="CH80" s="277">
        <f>INT((CF80+CG80)*100)/100</f>
        <v>0</v>
      </c>
      <c r="CI80" s="278">
        <f>INT((CE80+CH80)/2*100)/100</f>
        <v>0</v>
      </c>
      <c r="CJ80" s="279">
        <f>SUM(BP80+BT80+CI80)</f>
        <v>0</v>
      </c>
      <c r="CK80" s="280"/>
      <c r="CL80" s="280"/>
      <c r="CM80" s="218">
        <f>RANK(CJ80,$CJ$76:$CJ$154)</f>
        <v>2</v>
      </c>
    </row>
    <row r="81" spans="1:91" s="72" customFormat="1" ht="14.1" customHeight="1" x14ac:dyDescent="0.25">
      <c r="A81" s="305"/>
      <c r="B81" s="81"/>
      <c r="C81" s="428"/>
      <c r="D81" s="75"/>
      <c r="E81" s="428"/>
      <c r="F81" s="428"/>
      <c r="G81" s="81"/>
      <c r="H81" s="81"/>
      <c r="I81" s="81"/>
      <c r="J81" s="81"/>
      <c r="K81" s="260">
        <f t="shared" si="4"/>
        <v>0</v>
      </c>
      <c r="L81" s="260">
        <f t="shared" si="5"/>
        <v>0</v>
      </c>
      <c r="M81" s="260">
        <f t="shared" si="6"/>
        <v>0</v>
      </c>
      <c r="N81" s="260"/>
      <c r="O81" s="261" t="str">
        <f>BV80</f>
        <v>nj</v>
      </c>
      <c r="P81" s="262">
        <f>BX80</f>
        <v>0</v>
      </c>
      <c r="Q81" s="260">
        <f>BZ80</f>
        <v>0</v>
      </c>
      <c r="R81" s="262"/>
      <c r="S81" s="260">
        <f>CB80</f>
        <v>0</v>
      </c>
      <c r="T81" s="262"/>
      <c r="U81" s="262"/>
      <c r="V81" s="262"/>
      <c r="W81" s="263"/>
      <c r="X81" s="264"/>
      <c r="Y81" s="265"/>
      <c r="Z81" s="266"/>
      <c r="AA81" s="266"/>
      <c r="AB81" s="266"/>
      <c r="AC81" s="291"/>
      <c r="AD81" s="305"/>
      <c r="AE81" s="424"/>
      <c r="AF81" s="424"/>
      <c r="AG81" s="424"/>
      <c r="AH81" s="424"/>
      <c r="AI81" s="424"/>
      <c r="AJ81" s="291"/>
      <c r="AK81" s="291"/>
      <c r="AL81" s="291"/>
      <c r="AM81" s="283"/>
      <c r="AN81" s="283"/>
      <c r="AO81" s="283"/>
      <c r="AP81" s="283"/>
      <c r="AQ81" s="266" t="str">
        <f>BV80</f>
        <v>nj</v>
      </c>
      <c r="AR81" s="263">
        <f>BX80</f>
        <v>0</v>
      </c>
      <c r="AS81" s="265">
        <f>BZ80</f>
        <v>0</v>
      </c>
      <c r="AT81" s="283"/>
      <c r="AU81" s="265">
        <f>CB80</f>
        <v>0</v>
      </c>
      <c r="AV81" s="283"/>
      <c r="AW81" s="283"/>
      <c r="AX81" s="263"/>
      <c r="AY81" s="263"/>
      <c r="AZ81" s="263"/>
      <c r="BA81" s="266"/>
      <c r="BB81" s="291"/>
      <c r="BC81" s="291"/>
      <c r="BD81" s="291"/>
      <c r="BE81" s="263"/>
      <c r="BF81" s="380"/>
      <c r="BG81" s="271"/>
      <c r="BH81" s="429"/>
      <c r="BI81" s="299"/>
      <c r="BK81" s="288"/>
      <c r="BL81" s="272"/>
      <c r="BM81" s="272"/>
      <c r="BN81" s="272"/>
      <c r="BO81" s="273"/>
      <c r="BP81" s="274"/>
      <c r="BQ81" s="562"/>
      <c r="BR81" s="562"/>
      <c r="BS81" s="562"/>
      <c r="BT81" s="275"/>
      <c r="BU81" s="77"/>
      <c r="BV81" s="77"/>
      <c r="BW81" s="276"/>
      <c r="BX81" s="276"/>
      <c r="BY81" s="53"/>
      <c r="BZ81" s="53"/>
      <c r="CA81" s="53"/>
      <c r="CB81" s="53"/>
      <c r="CC81" s="277"/>
      <c r="CD81" s="277"/>
      <c r="CE81" s="277"/>
      <c r="CF81" s="277"/>
      <c r="CG81" s="277"/>
      <c r="CH81" s="277"/>
      <c r="CI81" s="278"/>
      <c r="CJ81" s="315"/>
      <c r="CK81" s="316"/>
      <c r="CL81" s="316"/>
      <c r="CM81" s="218">
        <f>CM80</f>
        <v>2</v>
      </c>
    </row>
    <row r="82" spans="1:91" s="72" customFormat="1" ht="14.1" customHeight="1" x14ac:dyDescent="0.25">
      <c r="A82" s="305">
        <v>4</v>
      </c>
      <c r="B82" s="306" t="str">
        <f>'Ст.пр.Ж'!N22</f>
        <v>нн4</v>
      </c>
      <c r="C82" s="306" t="str">
        <f>'Ст.пр.Ж'!O22</f>
        <v>фис4</v>
      </c>
      <c r="D82" s="306" t="str">
        <f>'Ст.пр.Ж'!P22</f>
        <v>фамилия4</v>
      </c>
      <c r="E82" s="306" t="str">
        <f>'Ст.пр.Ж'!Q22</f>
        <v>гр4</v>
      </c>
      <c r="F82" s="306" t="str">
        <f>'Ст.пр.Ж'!R22</f>
        <v>рз4</v>
      </c>
      <c r="G82" s="306" t="str">
        <f>'Ст.пр.Ж'!S22</f>
        <v>г4</v>
      </c>
      <c r="H82" s="306" t="str">
        <f>'Ст.пр.Ж'!T22</f>
        <v>сф4</v>
      </c>
      <c r="I82" s="306" t="str">
        <f>'Ст.пр.Ж'!U22</f>
        <v>фо4</v>
      </c>
      <c r="J82" s="306" t="str">
        <f>'Ст.пр.Ж'!V22</f>
        <v>ш4</v>
      </c>
      <c r="K82" s="260">
        <f t="shared" si="4"/>
        <v>0</v>
      </c>
      <c r="L82" s="260">
        <f t="shared" si="5"/>
        <v>0</v>
      </c>
      <c r="M82" s="260">
        <f t="shared" si="6"/>
        <v>0</v>
      </c>
      <c r="N82" s="260">
        <f>BT82</f>
        <v>0</v>
      </c>
      <c r="O82" s="261" t="str">
        <f>BU82</f>
        <v>nj</v>
      </c>
      <c r="P82" s="262">
        <f>BW82</f>
        <v>0</v>
      </c>
      <c r="Q82" s="260">
        <f>BY82</f>
        <v>0</v>
      </c>
      <c r="R82" s="262">
        <f>CC82+CD82</f>
        <v>0</v>
      </c>
      <c r="S82" s="260">
        <f>CA82</f>
        <v>0</v>
      </c>
      <c r="T82" s="262">
        <f>CF82+CG82</f>
        <v>0</v>
      </c>
      <c r="U82" s="262">
        <f>CI82</f>
        <v>0</v>
      </c>
      <c r="V82" s="262">
        <f>BO82</f>
        <v>99</v>
      </c>
      <c r="W82" s="263">
        <f>BP82</f>
        <v>0</v>
      </c>
      <c r="X82" s="264">
        <f>CJ82</f>
        <v>0</v>
      </c>
      <c r="Y82" s="265"/>
      <c r="Z82" s="266"/>
      <c r="AA82" s="266"/>
      <c r="AB82" s="266"/>
      <c r="AC82" s="291"/>
      <c r="AD82" s="305">
        <v>4</v>
      </c>
      <c r="AE82" s="269">
        <f>'Ст.пр.Ж'!B22</f>
        <v>0</v>
      </c>
      <c r="AF82" s="269">
        <f>'Ст.пр.Ж'!C22</f>
        <v>0</v>
      </c>
      <c r="AG82" s="269">
        <f>'Ст.пр.Ж'!D22</f>
        <v>0</v>
      </c>
      <c r="AH82" s="269">
        <f>'Ст.пр.Ж'!E22</f>
        <v>0</v>
      </c>
      <c r="AI82" s="269">
        <f>'Ст.пр.Ж'!F22</f>
        <v>0</v>
      </c>
      <c r="AJ82" s="291"/>
      <c r="AK82" s="291"/>
      <c r="AL82" s="291"/>
      <c r="AM82" s="265">
        <f>BQ82</f>
        <v>0</v>
      </c>
      <c r="AN82" s="265">
        <f>BR82</f>
        <v>0</v>
      </c>
      <c r="AO82" s="265">
        <f>BS82</f>
        <v>0</v>
      </c>
      <c r="AP82" s="265">
        <f>BT82</f>
        <v>0</v>
      </c>
      <c r="AQ82" s="266" t="str">
        <f>BU82</f>
        <v>nj</v>
      </c>
      <c r="AR82" s="263">
        <f>BW82</f>
        <v>0</v>
      </c>
      <c r="AS82" s="265">
        <f>BY82</f>
        <v>0</v>
      </c>
      <c r="AT82" s="263">
        <f>CE82</f>
        <v>0</v>
      </c>
      <c r="AU82" s="265">
        <f>CA82</f>
        <v>0</v>
      </c>
      <c r="AV82" s="263">
        <f>CH82</f>
        <v>0</v>
      </c>
      <c r="AW82" s="263">
        <f>CI82</f>
        <v>0</v>
      </c>
      <c r="AX82" s="263">
        <f>BO82</f>
        <v>99</v>
      </c>
      <c r="AY82" s="263">
        <f>BP82</f>
        <v>0</v>
      </c>
      <c r="AZ82" s="263">
        <f>CJ82</f>
        <v>0</v>
      </c>
      <c r="BA82" s="266"/>
      <c r="BB82" s="291"/>
      <c r="BC82" s="291"/>
      <c r="BD82" s="291"/>
      <c r="BE82" s="263"/>
      <c r="BF82" s="380">
        <v>4</v>
      </c>
      <c r="BG82" s="269" t="str">
        <f>'Ст.пр.Ж'!N22</f>
        <v>нн4</v>
      </c>
      <c r="BH82" s="423" t="str">
        <f>'Ст.пр.Ж'!P22</f>
        <v>фамилия4</v>
      </c>
      <c r="BI82" s="269" t="str">
        <f>'Ст.пр.Ж'!Q22</f>
        <v>гр4</v>
      </c>
      <c r="BJ82" s="269" t="str">
        <f>'Ст.пр.Ж'!R22</f>
        <v>рз4</v>
      </c>
      <c r="BK82" s="288"/>
      <c r="BL82" s="272"/>
      <c r="BM82" s="272"/>
      <c r="BN82" s="272"/>
      <c r="BO82" s="273">
        <v>99</v>
      </c>
      <c r="BP82" s="274">
        <f>INT((IF(48-(32*BO82/$U$11)&lt;0,0,(IF(48-(32*BO82/$U$11)&lt;=20,48-(32*BO82/$U$11),20))))*100)/100</f>
        <v>0</v>
      </c>
      <c r="BQ82" s="563"/>
      <c r="BR82" s="563"/>
      <c r="BS82" s="563"/>
      <c r="BT82" s="275">
        <f xml:space="preserve"> IF(SUM(BQ82:BS82)&lt;SUM(BQ83:BS83),0.3,(SUM(BQ82:BS82)-SUM(BQ83:BS83)))</f>
        <v>0</v>
      </c>
      <c r="BU82" s="77" t="s">
        <v>4</v>
      </c>
      <c r="BV82" s="77" t="s">
        <v>4</v>
      </c>
      <c r="BW82" s="276">
        <f>IF(TYPE(FIND("P",BU82))=16,VLOOKUP(BU82:BU82,KT!A:C,2,FALSE),VLOOKUP(BU82:BU82,KT!H:J,2,FALSE))</f>
        <v>0</v>
      </c>
      <c r="BX82" s="276">
        <f>IF(TYPE(FIND("P",BV82))=16,VLOOKUP(BV82:BV82,KT!A:C,2,FALSE),VLOOKUP(BV82:BV82,KT!H:J,2,FALSE))</f>
        <v>0</v>
      </c>
      <c r="BY82" s="563"/>
      <c r="BZ82" s="563"/>
      <c r="CA82" s="563"/>
      <c r="CB82" s="563"/>
      <c r="CC82" s="277">
        <f>INT((IF((BY82*BW82)&gt;10,10,(BY82*BW82)))*100)/100</f>
        <v>0</v>
      </c>
      <c r="CD82" s="277">
        <f>INT((IF((BZ82*BX82)&gt;10,10,(BZ82*BX82)))*100)/100</f>
        <v>0</v>
      </c>
      <c r="CE82" s="277">
        <f>INT((CC82+CD82)*100)/100</f>
        <v>0</v>
      </c>
      <c r="CF82" s="277">
        <f>INT((IF((BW82*CA82)&gt;10,10,(BW82*CA82)))*100)/100</f>
        <v>0</v>
      </c>
      <c r="CG82" s="277">
        <f>INT((IF((BX82*CB82)&gt;10,10,(BX82*CB82)))*100)/100</f>
        <v>0</v>
      </c>
      <c r="CH82" s="277">
        <f>INT((CF82+CG82)*100)/100</f>
        <v>0</v>
      </c>
      <c r="CI82" s="278">
        <f>INT((CE82+CH82)/2*100)/100</f>
        <v>0</v>
      </c>
      <c r="CJ82" s="279">
        <f>SUM(BP82+BT82+CI82)</f>
        <v>0</v>
      </c>
      <c r="CK82" s="280"/>
      <c r="CL82" s="280"/>
      <c r="CM82" s="218">
        <f>RANK(CJ82,$CJ$76:$CJ$154)</f>
        <v>2</v>
      </c>
    </row>
    <row r="83" spans="1:91" s="72" customFormat="1" ht="14.1" customHeight="1" x14ac:dyDescent="0.25">
      <c r="A83" s="305"/>
      <c r="B83" s="81"/>
      <c r="C83" s="428"/>
      <c r="D83" s="75"/>
      <c r="E83" s="428"/>
      <c r="F83" s="428"/>
      <c r="G83" s="81"/>
      <c r="H83" s="81"/>
      <c r="I83" s="81"/>
      <c r="J83" s="81"/>
      <c r="K83" s="260">
        <f t="shared" si="4"/>
        <v>0</v>
      </c>
      <c r="L83" s="260">
        <f t="shared" si="5"/>
        <v>0</v>
      </c>
      <c r="M83" s="260">
        <f t="shared" si="6"/>
        <v>0</v>
      </c>
      <c r="N83" s="260"/>
      <c r="O83" s="261" t="str">
        <f>BV82</f>
        <v>nj</v>
      </c>
      <c r="P83" s="262">
        <f>BX82</f>
        <v>0</v>
      </c>
      <c r="Q83" s="260">
        <f>BZ82</f>
        <v>0</v>
      </c>
      <c r="R83" s="262"/>
      <c r="S83" s="260">
        <f>CB82</f>
        <v>0</v>
      </c>
      <c r="T83" s="262"/>
      <c r="U83" s="262"/>
      <c r="V83" s="262"/>
      <c r="W83" s="263"/>
      <c r="X83" s="264"/>
      <c r="Y83" s="265"/>
      <c r="Z83" s="266"/>
      <c r="AA83" s="266"/>
      <c r="AB83" s="266"/>
      <c r="AC83" s="291"/>
      <c r="AD83" s="305"/>
      <c r="AE83" s="424"/>
      <c r="AF83" s="424"/>
      <c r="AG83" s="424"/>
      <c r="AH83" s="424"/>
      <c r="AI83" s="424"/>
      <c r="AJ83" s="291"/>
      <c r="AK83" s="291"/>
      <c r="AL83" s="291"/>
      <c r="AM83" s="283"/>
      <c r="AN83" s="283"/>
      <c r="AO83" s="283"/>
      <c r="AP83" s="283"/>
      <c r="AQ83" s="266" t="str">
        <f>BV82</f>
        <v>nj</v>
      </c>
      <c r="AR83" s="263">
        <f>BX82</f>
        <v>0</v>
      </c>
      <c r="AS83" s="265">
        <f>BZ82</f>
        <v>0</v>
      </c>
      <c r="AT83" s="283"/>
      <c r="AU83" s="265">
        <f>CB82</f>
        <v>0</v>
      </c>
      <c r="AV83" s="283"/>
      <c r="AW83" s="283"/>
      <c r="AX83" s="263"/>
      <c r="AY83" s="263"/>
      <c r="AZ83" s="263"/>
      <c r="BA83" s="266"/>
      <c r="BB83" s="291"/>
      <c r="BC83" s="291"/>
      <c r="BD83" s="291"/>
      <c r="BE83" s="263"/>
      <c r="BF83" s="380"/>
      <c r="BG83" s="271"/>
      <c r="BH83" s="271"/>
      <c r="BK83" s="288"/>
      <c r="BL83" s="272"/>
      <c r="BM83" s="272"/>
      <c r="BN83" s="272"/>
      <c r="BO83" s="273"/>
      <c r="BP83" s="274"/>
      <c r="BQ83" s="563"/>
      <c r="BR83" s="563"/>
      <c r="BS83" s="563"/>
      <c r="BT83" s="275"/>
      <c r="BU83" s="77"/>
      <c r="BV83" s="77"/>
      <c r="BW83" s="276"/>
      <c r="BX83" s="276"/>
      <c r="BY83" s="53"/>
      <c r="BZ83" s="53"/>
      <c r="CA83" s="53"/>
      <c r="CB83" s="53"/>
      <c r="CC83" s="277"/>
      <c r="CD83" s="277"/>
      <c r="CE83" s="277"/>
      <c r="CF83" s="277"/>
      <c r="CG83" s="277"/>
      <c r="CH83" s="277"/>
      <c r="CI83" s="278"/>
      <c r="CJ83" s="279"/>
      <c r="CK83" s="280"/>
      <c r="CL83" s="280"/>
      <c r="CM83" s="218">
        <f>CM82</f>
        <v>2</v>
      </c>
    </row>
    <row r="84" spans="1:91" s="72" customFormat="1" ht="14.1" customHeight="1" x14ac:dyDescent="0.25">
      <c r="A84" s="305">
        <v>5</v>
      </c>
      <c r="B84" s="306" t="str">
        <f>'Ст.пр.Ж'!N23</f>
        <v>нн5</v>
      </c>
      <c r="C84" s="306" t="str">
        <f>'Ст.пр.Ж'!O23</f>
        <v>фис5</v>
      </c>
      <c r="D84" s="306" t="str">
        <f>'Ст.пр.Ж'!P23</f>
        <v>фамилия5</v>
      </c>
      <c r="E84" s="306" t="str">
        <f>'Ст.пр.Ж'!Q23</f>
        <v>гр5</v>
      </c>
      <c r="F84" s="306" t="str">
        <f>'Ст.пр.Ж'!R23</f>
        <v>рз5</v>
      </c>
      <c r="G84" s="306" t="str">
        <f>'Ст.пр.Ж'!S23</f>
        <v>г5</v>
      </c>
      <c r="H84" s="306" t="str">
        <f>'Ст.пр.Ж'!T23</f>
        <v>сф5</v>
      </c>
      <c r="I84" s="306" t="str">
        <f>'Ст.пр.Ж'!U23</f>
        <v>фо5</v>
      </c>
      <c r="J84" s="306" t="str">
        <f>'Ст.пр.Ж'!V23</f>
        <v>ш5</v>
      </c>
      <c r="K84" s="260">
        <f t="shared" si="4"/>
        <v>0</v>
      </c>
      <c r="L84" s="260">
        <f t="shared" si="5"/>
        <v>0</v>
      </c>
      <c r="M84" s="260">
        <f t="shared" si="6"/>
        <v>0</v>
      </c>
      <c r="N84" s="260">
        <f>BT84</f>
        <v>0</v>
      </c>
      <c r="O84" s="261" t="str">
        <f>BU84</f>
        <v>nj</v>
      </c>
      <c r="P84" s="262">
        <f>BW84</f>
        <v>0</v>
      </c>
      <c r="Q84" s="260">
        <f>BY84</f>
        <v>0</v>
      </c>
      <c r="R84" s="262">
        <f>CC84+CD84</f>
        <v>0</v>
      </c>
      <c r="S84" s="260">
        <f>CA84</f>
        <v>0</v>
      </c>
      <c r="T84" s="262">
        <f>CF84+CG84</f>
        <v>0</v>
      </c>
      <c r="U84" s="262">
        <f>CI84</f>
        <v>0</v>
      </c>
      <c r="V84" s="262">
        <f>BO84</f>
        <v>99</v>
      </c>
      <c r="W84" s="263">
        <f>BP84</f>
        <v>0</v>
      </c>
      <c r="X84" s="264">
        <f>CJ84</f>
        <v>0</v>
      </c>
      <c r="Y84" s="265"/>
      <c r="Z84" s="266"/>
      <c r="AA84" s="266"/>
      <c r="AB84" s="266"/>
      <c r="AC84" s="291"/>
      <c r="AD84" s="305">
        <v>5</v>
      </c>
      <c r="AE84" s="269">
        <f>'Ст.пр.Ж'!B23</f>
        <v>0</v>
      </c>
      <c r="AF84" s="269">
        <f>'Ст.пр.Ж'!C23</f>
        <v>0</v>
      </c>
      <c r="AG84" s="269">
        <f>'Ст.пр.Ж'!D23</f>
        <v>0</v>
      </c>
      <c r="AH84" s="269">
        <f>'Ст.пр.Ж'!E23</f>
        <v>0</v>
      </c>
      <c r="AI84" s="269">
        <f>'Ст.пр.Ж'!F23</f>
        <v>0</v>
      </c>
      <c r="AJ84" s="291"/>
      <c r="AK84" s="291"/>
      <c r="AL84" s="291"/>
      <c r="AM84" s="265">
        <f>BQ84</f>
        <v>0</v>
      </c>
      <c r="AN84" s="265">
        <f>BR84</f>
        <v>0</v>
      </c>
      <c r="AO84" s="265">
        <f>BS84</f>
        <v>0</v>
      </c>
      <c r="AP84" s="265">
        <f>BT84</f>
        <v>0</v>
      </c>
      <c r="AQ84" s="266" t="str">
        <f>BU84</f>
        <v>nj</v>
      </c>
      <c r="AR84" s="263">
        <f>BW84</f>
        <v>0</v>
      </c>
      <c r="AS84" s="265">
        <f>BY84</f>
        <v>0</v>
      </c>
      <c r="AT84" s="263">
        <f>CE84</f>
        <v>0</v>
      </c>
      <c r="AU84" s="265">
        <f>CA84</f>
        <v>0</v>
      </c>
      <c r="AV84" s="263">
        <f>CH84</f>
        <v>0</v>
      </c>
      <c r="AW84" s="263">
        <f>CI84</f>
        <v>0</v>
      </c>
      <c r="AX84" s="263">
        <f>BO84</f>
        <v>99</v>
      </c>
      <c r="AY84" s="263">
        <f>BP84</f>
        <v>0</v>
      </c>
      <c r="AZ84" s="263">
        <f>CJ84</f>
        <v>0</v>
      </c>
      <c r="BA84" s="266"/>
      <c r="BB84" s="291"/>
      <c r="BC84" s="291"/>
      <c r="BD84" s="291"/>
      <c r="BE84" s="263"/>
      <c r="BF84" s="380">
        <v>5</v>
      </c>
      <c r="BG84" s="269" t="str">
        <f>'Ст.пр.Ж'!N23</f>
        <v>нн5</v>
      </c>
      <c r="BH84" s="423" t="str">
        <f>'Ст.пр.Ж'!P23</f>
        <v>фамилия5</v>
      </c>
      <c r="BI84" s="269" t="str">
        <f>'Ст.пр.Ж'!Q23</f>
        <v>гр5</v>
      </c>
      <c r="BJ84" s="269" t="str">
        <f>'Ст.пр.Ж'!R23</f>
        <v>рз5</v>
      </c>
      <c r="BK84" s="270"/>
      <c r="BL84" s="272"/>
      <c r="BM84" s="272"/>
      <c r="BN84" s="272"/>
      <c r="BO84" s="273">
        <v>99</v>
      </c>
      <c r="BP84" s="274">
        <f>INT((IF(48-(32*BO84/$U$11)&lt;0,0,(IF(48-(32*BO84/$U$11)&lt;=20,48-(32*BO84/$U$11),20))))*100)/100</f>
        <v>0</v>
      </c>
      <c r="BQ84" s="562"/>
      <c r="BR84" s="562"/>
      <c r="BS84" s="562"/>
      <c r="BT84" s="275">
        <f t="shared" ref="BT84:BT140" si="7" xml:space="preserve"> IF(SUM(BQ84:BS84)&lt;SUM(BQ85:BS85),0.3,(SUM(BQ84:BS84)-SUM(BQ85:BS85)))</f>
        <v>0</v>
      </c>
      <c r="BU84" s="77" t="s">
        <v>4</v>
      </c>
      <c r="BV84" s="77" t="s">
        <v>4</v>
      </c>
      <c r="BW84" s="276">
        <f>IF(TYPE(FIND("P",BU84))=16,VLOOKUP(BU84:BU84,KT!A:C,2,FALSE),VLOOKUP(BU84:BU84,KT!H:J,2,FALSE))</f>
        <v>0</v>
      </c>
      <c r="BX84" s="276">
        <f>IF(TYPE(FIND("P",BV84))=16,VLOOKUP(BV84:BV84,KT!A:C,2,FALSE),VLOOKUP(BV84:BV84,KT!H:J,2,FALSE))</f>
        <v>0</v>
      </c>
      <c r="BY84" s="562"/>
      <c r="BZ84" s="562"/>
      <c r="CA84" s="562"/>
      <c r="CB84" s="562"/>
      <c r="CC84" s="277">
        <f>INT((IF((BY84*BW84)&gt;10,10,(BY84*BW84)))*100)/100</f>
        <v>0</v>
      </c>
      <c r="CD84" s="277">
        <f>INT((IF((BZ84*BX84)&gt;10,10,(BZ84*BX84)))*100)/100</f>
        <v>0</v>
      </c>
      <c r="CE84" s="277">
        <f>INT((CC84+CD84)*100)/100</f>
        <v>0</v>
      </c>
      <c r="CF84" s="277">
        <f>INT((IF((BW84*CA84)&gt;10,10,(BW84*CA84)))*100)/100</f>
        <v>0</v>
      </c>
      <c r="CG84" s="277">
        <f>INT((IF((BX84*CB84)&gt;10,10,(BX84*CB84)))*100)/100</f>
        <v>0</v>
      </c>
      <c r="CH84" s="277">
        <f>INT((CF84+CG84)*100)/100</f>
        <v>0</v>
      </c>
      <c r="CI84" s="278">
        <f>INT((CE84+CH84)/2*100)/100</f>
        <v>0</v>
      </c>
      <c r="CJ84" s="279">
        <f>SUM(BP84+BT84+CI84)</f>
        <v>0</v>
      </c>
      <c r="CK84" s="280"/>
      <c r="CL84" s="280"/>
      <c r="CM84" s="218">
        <f>RANK(CJ84,$CJ$76:$CJ$154)</f>
        <v>2</v>
      </c>
    </row>
    <row r="85" spans="1:91" s="72" customFormat="1" ht="14.1" customHeight="1" x14ac:dyDescent="0.25">
      <c r="A85" s="305"/>
      <c r="B85" s="81"/>
      <c r="C85" s="428"/>
      <c r="D85" s="75"/>
      <c r="E85" s="428"/>
      <c r="F85" s="428"/>
      <c r="G85" s="81"/>
      <c r="H85" s="81"/>
      <c r="I85" s="81"/>
      <c r="J85" s="81"/>
      <c r="K85" s="260">
        <f t="shared" si="4"/>
        <v>0</v>
      </c>
      <c r="L85" s="260">
        <f t="shared" si="5"/>
        <v>0</v>
      </c>
      <c r="M85" s="260">
        <f t="shared" si="6"/>
        <v>0</v>
      </c>
      <c r="N85" s="260"/>
      <c r="O85" s="261" t="str">
        <f>BV84</f>
        <v>nj</v>
      </c>
      <c r="P85" s="262">
        <f>BX84</f>
        <v>0</v>
      </c>
      <c r="Q85" s="260">
        <f>BZ84</f>
        <v>0</v>
      </c>
      <c r="R85" s="262"/>
      <c r="S85" s="260">
        <f>CB84</f>
        <v>0</v>
      </c>
      <c r="T85" s="262"/>
      <c r="U85" s="262"/>
      <c r="V85" s="262"/>
      <c r="W85" s="263"/>
      <c r="X85" s="264"/>
      <c r="Y85" s="265"/>
      <c r="Z85" s="266"/>
      <c r="AA85" s="266"/>
      <c r="AB85" s="266"/>
      <c r="AC85" s="291"/>
      <c r="AD85" s="305"/>
      <c r="AE85" s="424"/>
      <c r="AF85" s="424"/>
      <c r="AG85" s="424"/>
      <c r="AH85" s="424"/>
      <c r="AI85" s="424"/>
      <c r="AJ85" s="291"/>
      <c r="AK85" s="291"/>
      <c r="AL85" s="291"/>
      <c r="AM85" s="283"/>
      <c r="AN85" s="283"/>
      <c r="AO85" s="283"/>
      <c r="AP85" s="283"/>
      <c r="AQ85" s="266" t="str">
        <f>BV84</f>
        <v>nj</v>
      </c>
      <c r="AR85" s="263">
        <f>BX84</f>
        <v>0</v>
      </c>
      <c r="AS85" s="265">
        <f>BZ84</f>
        <v>0</v>
      </c>
      <c r="AT85" s="283"/>
      <c r="AU85" s="265">
        <f>CB84</f>
        <v>0</v>
      </c>
      <c r="AV85" s="283"/>
      <c r="AW85" s="283"/>
      <c r="AX85" s="263"/>
      <c r="AY85" s="263"/>
      <c r="AZ85" s="263"/>
      <c r="BA85" s="266"/>
      <c r="BB85" s="291"/>
      <c r="BC85" s="291"/>
      <c r="BD85" s="291"/>
      <c r="BE85" s="263"/>
      <c r="BF85" s="380"/>
      <c r="BG85" s="271"/>
      <c r="BH85" s="299"/>
      <c r="BK85" s="270"/>
      <c r="BL85" s="272"/>
      <c r="BM85" s="272"/>
      <c r="BN85" s="272"/>
      <c r="BO85" s="273"/>
      <c r="BP85" s="274"/>
      <c r="BQ85" s="562"/>
      <c r="BR85" s="562"/>
      <c r="BS85" s="562"/>
      <c r="BT85" s="275"/>
      <c r="BU85" s="77"/>
      <c r="BV85" s="77"/>
      <c r="BW85" s="276"/>
      <c r="BX85" s="276"/>
      <c r="BY85" s="53"/>
      <c r="BZ85" s="53"/>
      <c r="CA85" s="53"/>
      <c r="CB85" s="53"/>
      <c r="CC85" s="277"/>
      <c r="CD85" s="277"/>
      <c r="CE85" s="277"/>
      <c r="CF85" s="277"/>
      <c r="CG85" s="277"/>
      <c r="CH85" s="277"/>
      <c r="CI85" s="278"/>
      <c r="CJ85" s="315"/>
      <c r="CK85" s="316"/>
      <c r="CL85" s="316"/>
      <c r="CM85" s="218">
        <f>CM84</f>
        <v>2</v>
      </c>
    </row>
    <row r="86" spans="1:91" s="72" customFormat="1" ht="14.1" customHeight="1" x14ac:dyDescent="0.25">
      <c r="A86" s="305">
        <v>6</v>
      </c>
      <c r="B86" s="306" t="str">
        <f>'Ст.пр.Ж'!N24</f>
        <v>нн6</v>
      </c>
      <c r="C86" s="306" t="str">
        <f>'Ст.пр.Ж'!O24</f>
        <v>фис6</v>
      </c>
      <c r="D86" s="306" t="str">
        <f>'Ст.пр.Ж'!P24</f>
        <v>фамилия6</v>
      </c>
      <c r="E86" s="306" t="str">
        <f>'Ст.пр.Ж'!Q24</f>
        <v>гр6</v>
      </c>
      <c r="F86" s="306" t="str">
        <f>'Ст.пр.Ж'!R24</f>
        <v>рз6</v>
      </c>
      <c r="G86" s="306" t="str">
        <f>'Ст.пр.Ж'!S24</f>
        <v>г6</v>
      </c>
      <c r="H86" s="306" t="str">
        <f>'Ст.пр.Ж'!T24</f>
        <v>сф6</v>
      </c>
      <c r="I86" s="306" t="str">
        <f>'Ст.пр.Ж'!U24</f>
        <v>фо6</v>
      </c>
      <c r="J86" s="306" t="str">
        <f>'Ст.пр.Ж'!V24</f>
        <v>ш6</v>
      </c>
      <c r="K86" s="260">
        <f t="shared" si="4"/>
        <v>0</v>
      </c>
      <c r="L86" s="260">
        <f t="shared" si="5"/>
        <v>0</v>
      </c>
      <c r="M86" s="260">
        <f t="shared" si="6"/>
        <v>0</v>
      </c>
      <c r="N86" s="260">
        <f>BT86</f>
        <v>0</v>
      </c>
      <c r="O86" s="261" t="str">
        <f>BU86</f>
        <v>nj</v>
      </c>
      <c r="P86" s="262">
        <f>BW86</f>
        <v>0</v>
      </c>
      <c r="Q86" s="260">
        <f>BY86</f>
        <v>0</v>
      </c>
      <c r="R86" s="262">
        <f>CC86+CD86</f>
        <v>0</v>
      </c>
      <c r="S86" s="260">
        <f>CA86</f>
        <v>0</v>
      </c>
      <c r="T86" s="262">
        <f>CF86+CG86</f>
        <v>0</v>
      </c>
      <c r="U86" s="262">
        <f>CI86</f>
        <v>0</v>
      </c>
      <c r="V86" s="262">
        <f>BO86</f>
        <v>99</v>
      </c>
      <c r="W86" s="263">
        <f>BP86</f>
        <v>0</v>
      </c>
      <c r="X86" s="264">
        <f>CJ86</f>
        <v>0</v>
      </c>
      <c r="Y86" s="265"/>
      <c r="Z86" s="266"/>
      <c r="AA86" s="266"/>
      <c r="AB86" s="266"/>
      <c r="AC86" s="291"/>
      <c r="AD86" s="305">
        <v>6</v>
      </c>
      <c r="AE86" s="269">
        <f>'Ст.пр.Ж'!B24</f>
        <v>0</v>
      </c>
      <c r="AF86" s="269">
        <f>'Ст.пр.Ж'!C24</f>
        <v>0</v>
      </c>
      <c r="AG86" s="269">
        <f>'Ст.пр.Ж'!D24</f>
        <v>0</v>
      </c>
      <c r="AH86" s="269">
        <f>'Ст.пр.Ж'!E24</f>
        <v>0</v>
      </c>
      <c r="AI86" s="269">
        <f>'Ст.пр.Ж'!F24</f>
        <v>0</v>
      </c>
      <c r="AJ86" s="291"/>
      <c r="AK86" s="291"/>
      <c r="AL86" s="291"/>
      <c r="AM86" s="265">
        <f>BQ86</f>
        <v>0</v>
      </c>
      <c r="AN86" s="265">
        <f>BR86</f>
        <v>0</v>
      </c>
      <c r="AO86" s="265">
        <f>BS86</f>
        <v>0</v>
      </c>
      <c r="AP86" s="265">
        <f>BT86</f>
        <v>0</v>
      </c>
      <c r="AQ86" s="266" t="str">
        <f>BU86</f>
        <v>nj</v>
      </c>
      <c r="AR86" s="263">
        <f>BW86</f>
        <v>0</v>
      </c>
      <c r="AS86" s="265">
        <f>BY86</f>
        <v>0</v>
      </c>
      <c r="AT86" s="263">
        <f>CE86</f>
        <v>0</v>
      </c>
      <c r="AU86" s="265">
        <f>CA86</f>
        <v>0</v>
      </c>
      <c r="AV86" s="263">
        <f>CH86</f>
        <v>0</v>
      </c>
      <c r="AW86" s="263">
        <f>CI86</f>
        <v>0</v>
      </c>
      <c r="AX86" s="263">
        <f>BO86</f>
        <v>99</v>
      </c>
      <c r="AY86" s="263">
        <f>BP86</f>
        <v>0</v>
      </c>
      <c r="AZ86" s="263">
        <f>CJ86</f>
        <v>0</v>
      </c>
      <c r="BA86" s="266"/>
      <c r="BB86" s="291"/>
      <c r="BC86" s="291"/>
      <c r="BD86" s="291"/>
      <c r="BE86" s="263"/>
      <c r="BF86" s="380">
        <v>6</v>
      </c>
      <c r="BG86" s="269" t="str">
        <f>'Ст.пр.Ж'!N24</f>
        <v>нн6</v>
      </c>
      <c r="BH86" s="423" t="str">
        <f>'Ст.пр.Ж'!P24</f>
        <v>фамилия6</v>
      </c>
      <c r="BI86" s="269" t="str">
        <f>'Ст.пр.Ж'!Q24</f>
        <v>гр6</v>
      </c>
      <c r="BJ86" s="269" t="str">
        <f>'Ст.пр.Ж'!R24</f>
        <v>рз6</v>
      </c>
      <c r="BK86" s="270"/>
      <c r="BL86" s="270"/>
      <c r="BM86" s="272"/>
      <c r="BN86" s="272"/>
      <c r="BO86" s="273">
        <v>99</v>
      </c>
      <c r="BP86" s="274">
        <f>INT((IF(48-(32*BO86/$U$11)&lt;0,0,(IF(48-(32*BO86/$U$11)&lt;=20,48-(32*BO86/$U$11),20))))*100)/100</f>
        <v>0</v>
      </c>
      <c r="BQ86" s="563"/>
      <c r="BR86" s="563"/>
      <c r="BS86" s="563"/>
      <c r="BT86" s="275">
        <f t="shared" si="7"/>
        <v>0</v>
      </c>
      <c r="BU86" s="77" t="s">
        <v>4</v>
      </c>
      <c r="BV86" s="77" t="s">
        <v>4</v>
      </c>
      <c r="BW86" s="276">
        <f>IF(TYPE(FIND("P",BU86))=16,VLOOKUP(BU86:BU86,KT!A:C,2,FALSE),VLOOKUP(BU86:BU86,KT!H:J,2,FALSE))</f>
        <v>0</v>
      </c>
      <c r="BX86" s="276">
        <f>IF(TYPE(FIND("P",BV86))=16,VLOOKUP(BV86:BV86,KT!A:C,2,FALSE),VLOOKUP(BV86:BV86,KT!H:J,2,FALSE))</f>
        <v>0</v>
      </c>
      <c r="BY86" s="563"/>
      <c r="BZ86" s="563"/>
      <c r="CA86" s="563"/>
      <c r="CB86" s="563"/>
      <c r="CC86" s="277">
        <f>INT((IF((BY86*BW86)&gt;10,10,(BY86*BW86)))*100)/100</f>
        <v>0</v>
      </c>
      <c r="CD86" s="277">
        <f>INT((IF((BZ86*BX86)&gt;10,10,(BZ86*BX86)))*100)/100</f>
        <v>0</v>
      </c>
      <c r="CE86" s="277">
        <f>INT((CC86+CD86)*100)/100</f>
        <v>0</v>
      </c>
      <c r="CF86" s="277">
        <f>INT((IF((BW86*CA86)&gt;10,10,(BW86*CA86)))*100)/100</f>
        <v>0</v>
      </c>
      <c r="CG86" s="277">
        <f>INT((IF((BX86*CB86)&gt;10,10,(BX86*CB86)))*100)/100</f>
        <v>0</v>
      </c>
      <c r="CH86" s="277">
        <f>INT((CF86+CG86)*100)/100</f>
        <v>0</v>
      </c>
      <c r="CI86" s="278">
        <f>INT((CE86+CH86)/2*100)/100</f>
        <v>0</v>
      </c>
      <c r="CJ86" s="279">
        <f>SUM(BP86+BT86+CI86)</f>
        <v>0</v>
      </c>
      <c r="CK86" s="280"/>
      <c r="CL86" s="280"/>
      <c r="CM86" s="218">
        <f>RANK(CJ86,$CJ$76:$CJ$154)</f>
        <v>2</v>
      </c>
    </row>
    <row r="87" spans="1:91" s="72" customFormat="1" ht="14.1" customHeight="1" x14ac:dyDescent="0.25">
      <c r="A87" s="305"/>
      <c r="B87" s="81"/>
      <c r="C87" s="428"/>
      <c r="D87" s="75"/>
      <c r="E87" s="428"/>
      <c r="F87" s="428"/>
      <c r="G87" s="81"/>
      <c r="H87" s="81"/>
      <c r="I87" s="81"/>
      <c r="J87" s="81"/>
      <c r="K87" s="260">
        <f t="shared" si="4"/>
        <v>0</v>
      </c>
      <c r="L87" s="260">
        <f t="shared" si="5"/>
        <v>0</v>
      </c>
      <c r="M87" s="260">
        <f t="shared" si="6"/>
        <v>0</v>
      </c>
      <c r="N87" s="260"/>
      <c r="O87" s="261" t="str">
        <f>BV86</f>
        <v>nj</v>
      </c>
      <c r="P87" s="262">
        <f>BX86</f>
        <v>0</v>
      </c>
      <c r="Q87" s="260">
        <f>BZ86</f>
        <v>0</v>
      </c>
      <c r="R87" s="262"/>
      <c r="S87" s="260">
        <f>CB86</f>
        <v>0</v>
      </c>
      <c r="T87" s="262"/>
      <c r="U87" s="262"/>
      <c r="V87" s="262"/>
      <c r="W87" s="263"/>
      <c r="X87" s="264"/>
      <c r="Y87" s="265"/>
      <c r="Z87" s="266"/>
      <c r="AA87" s="266"/>
      <c r="AB87" s="266"/>
      <c r="AC87" s="291"/>
      <c r="AD87" s="305"/>
      <c r="AE87" s="424"/>
      <c r="AF87" s="424"/>
      <c r="AG87" s="424"/>
      <c r="AH87" s="424"/>
      <c r="AI87" s="424"/>
      <c r="AJ87" s="291"/>
      <c r="AK87" s="291"/>
      <c r="AL87" s="291"/>
      <c r="AM87" s="283"/>
      <c r="AN87" s="283"/>
      <c r="AO87" s="283"/>
      <c r="AP87" s="283"/>
      <c r="AQ87" s="266" t="str">
        <f>BV86</f>
        <v>nj</v>
      </c>
      <c r="AR87" s="263">
        <f>BX86</f>
        <v>0</v>
      </c>
      <c r="AS87" s="265">
        <f>BZ86</f>
        <v>0</v>
      </c>
      <c r="AT87" s="283"/>
      <c r="AU87" s="265">
        <f>CB86</f>
        <v>0</v>
      </c>
      <c r="AV87" s="283"/>
      <c r="AW87" s="283"/>
      <c r="AX87" s="263"/>
      <c r="AY87" s="263"/>
      <c r="AZ87" s="263"/>
      <c r="BA87" s="266"/>
      <c r="BB87" s="291"/>
      <c r="BC87" s="291"/>
      <c r="BD87" s="291"/>
      <c r="BE87" s="263"/>
      <c r="BF87" s="380"/>
      <c r="BG87" s="271"/>
      <c r="BH87" s="299"/>
      <c r="BK87" s="270"/>
      <c r="BL87" s="270"/>
      <c r="BM87" s="272"/>
      <c r="BN87" s="272"/>
      <c r="BO87" s="273"/>
      <c r="BP87" s="274"/>
      <c r="BQ87" s="563"/>
      <c r="BR87" s="563"/>
      <c r="BS87" s="563"/>
      <c r="BT87" s="275"/>
      <c r="BU87" s="77"/>
      <c r="BV87" s="77"/>
      <c r="BW87" s="276"/>
      <c r="BX87" s="276"/>
      <c r="BY87" s="53"/>
      <c r="BZ87" s="53"/>
      <c r="CA87" s="53"/>
      <c r="CB87" s="53"/>
      <c r="CC87" s="277"/>
      <c r="CD87" s="277"/>
      <c r="CE87" s="277"/>
      <c r="CF87" s="277"/>
      <c r="CG87" s="277"/>
      <c r="CH87" s="277"/>
      <c r="CI87" s="278"/>
      <c r="CJ87" s="279"/>
      <c r="CK87" s="280"/>
      <c r="CL87" s="280"/>
      <c r="CM87" s="218">
        <f>CM86</f>
        <v>2</v>
      </c>
    </row>
    <row r="88" spans="1:91" s="72" customFormat="1" ht="14.1" customHeight="1" x14ac:dyDescent="0.25">
      <c r="A88" s="305">
        <v>7</v>
      </c>
      <c r="B88" s="306" t="str">
        <f>'Ст.пр.Ж'!N25</f>
        <v>нн7</v>
      </c>
      <c r="C88" s="306" t="str">
        <f>'Ст.пр.Ж'!O25</f>
        <v>фис7</v>
      </c>
      <c r="D88" s="306" t="str">
        <f>'Ст.пр.Ж'!P25</f>
        <v>фамилия7</v>
      </c>
      <c r="E88" s="306" t="str">
        <f>'Ст.пр.Ж'!Q25</f>
        <v>гр7</v>
      </c>
      <c r="F88" s="306" t="str">
        <f>'Ст.пр.Ж'!R25</f>
        <v>рз7</v>
      </c>
      <c r="G88" s="306" t="str">
        <f>'Ст.пр.Ж'!S25</f>
        <v>г7</v>
      </c>
      <c r="H88" s="306" t="str">
        <f>'Ст.пр.Ж'!T25</f>
        <v>сф7</v>
      </c>
      <c r="I88" s="306" t="str">
        <f>'Ст.пр.Ж'!U25</f>
        <v>фо7</v>
      </c>
      <c r="J88" s="306" t="str">
        <f>'Ст.пр.Ж'!V25</f>
        <v>ш7</v>
      </c>
      <c r="K88" s="260">
        <f t="shared" si="4"/>
        <v>0</v>
      </c>
      <c r="L88" s="260">
        <f t="shared" si="5"/>
        <v>0</v>
      </c>
      <c r="M88" s="260">
        <f t="shared" si="6"/>
        <v>0</v>
      </c>
      <c r="N88" s="260">
        <f>BT88</f>
        <v>0</v>
      </c>
      <c r="O88" s="261" t="str">
        <f>BU88</f>
        <v>nj</v>
      </c>
      <c r="P88" s="262">
        <f>BW88</f>
        <v>0</v>
      </c>
      <c r="Q88" s="260">
        <f>BY88</f>
        <v>0</v>
      </c>
      <c r="R88" s="262">
        <f>CC88+CD88</f>
        <v>0</v>
      </c>
      <c r="S88" s="260">
        <f>CA88</f>
        <v>0</v>
      </c>
      <c r="T88" s="262">
        <f>CF88+CG88</f>
        <v>0</v>
      </c>
      <c r="U88" s="262">
        <f>CI88</f>
        <v>0</v>
      </c>
      <c r="V88" s="262">
        <f>BO88</f>
        <v>99</v>
      </c>
      <c r="W88" s="263">
        <f>BP88</f>
        <v>0</v>
      </c>
      <c r="X88" s="264">
        <f>CJ88</f>
        <v>0</v>
      </c>
      <c r="Y88" s="265"/>
      <c r="Z88" s="266"/>
      <c r="AA88" s="266"/>
      <c r="AB88" s="266"/>
      <c r="AC88" s="291"/>
      <c r="AD88" s="305">
        <v>7</v>
      </c>
      <c r="AE88" s="269">
        <f>'Ст.пр.Ж'!B25</f>
        <v>0</v>
      </c>
      <c r="AF88" s="269">
        <f>'Ст.пр.Ж'!C25</f>
        <v>0</v>
      </c>
      <c r="AG88" s="269">
        <f>'Ст.пр.Ж'!D25</f>
        <v>0</v>
      </c>
      <c r="AH88" s="269">
        <f>'Ст.пр.Ж'!E25</f>
        <v>0</v>
      </c>
      <c r="AI88" s="269">
        <f>'Ст.пр.Ж'!F25</f>
        <v>0</v>
      </c>
      <c r="AJ88" s="291"/>
      <c r="AK88" s="291"/>
      <c r="AL88" s="291"/>
      <c r="AM88" s="265">
        <f>BQ88</f>
        <v>0</v>
      </c>
      <c r="AN88" s="265">
        <f>BR88</f>
        <v>0</v>
      </c>
      <c r="AO88" s="265">
        <f>BS88</f>
        <v>0</v>
      </c>
      <c r="AP88" s="265">
        <f>BT88</f>
        <v>0</v>
      </c>
      <c r="AQ88" s="266" t="str">
        <f>BU88</f>
        <v>nj</v>
      </c>
      <c r="AR88" s="263">
        <f>BW88</f>
        <v>0</v>
      </c>
      <c r="AS88" s="265">
        <f>BY88</f>
        <v>0</v>
      </c>
      <c r="AT88" s="263">
        <f>CE88</f>
        <v>0</v>
      </c>
      <c r="AU88" s="265">
        <f>CA88</f>
        <v>0</v>
      </c>
      <c r="AV88" s="263">
        <f>CH88</f>
        <v>0</v>
      </c>
      <c r="AW88" s="263">
        <f>CI88</f>
        <v>0</v>
      </c>
      <c r="AX88" s="263">
        <f>BO88</f>
        <v>99</v>
      </c>
      <c r="AY88" s="263">
        <f>BP88</f>
        <v>0</v>
      </c>
      <c r="AZ88" s="263">
        <f>CJ88</f>
        <v>0</v>
      </c>
      <c r="BA88" s="266"/>
      <c r="BB88" s="291"/>
      <c r="BC88" s="291"/>
      <c r="BD88" s="291"/>
      <c r="BE88" s="263"/>
      <c r="BF88" s="380">
        <v>7</v>
      </c>
      <c r="BG88" s="269" t="str">
        <f>'Ст.пр.Ж'!N25</f>
        <v>нн7</v>
      </c>
      <c r="BH88" s="423" t="str">
        <f>'Ст.пр.Ж'!P25</f>
        <v>фамилия7</v>
      </c>
      <c r="BI88" s="269" t="str">
        <f>'Ст.пр.Ж'!Q25</f>
        <v>гр7</v>
      </c>
      <c r="BJ88" s="269" t="str">
        <f>'Ст.пр.Ж'!R25</f>
        <v>рз7</v>
      </c>
      <c r="BK88" s="270"/>
      <c r="BL88" s="272"/>
      <c r="BM88" s="272"/>
      <c r="BN88" s="272"/>
      <c r="BO88" s="273">
        <v>99</v>
      </c>
      <c r="BP88" s="274">
        <f>INT((IF(48-(32*BO88/$U$11)&lt;0,0,(IF(48-(32*BO88/$U$11)&lt;=20,48-(32*BO88/$U$11),20))))*100)/100</f>
        <v>0</v>
      </c>
      <c r="BQ88" s="562"/>
      <c r="BR88" s="562"/>
      <c r="BS88" s="562"/>
      <c r="BT88" s="275">
        <f t="shared" si="7"/>
        <v>0</v>
      </c>
      <c r="BU88" s="77" t="s">
        <v>4</v>
      </c>
      <c r="BV88" s="77" t="s">
        <v>4</v>
      </c>
      <c r="BW88" s="276">
        <f>IF(TYPE(FIND("P",BU88))=16,VLOOKUP(BU88:BU88,KT!A:C,2,FALSE),VLOOKUP(BU88:BU88,KT!H:J,2,FALSE))</f>
        <v>0</v>
      </c>
      <c r="BX88" s="276">
        <f>IF(TYPE(FIND("P",BV88))=16,VLOOKUP(BV88:BV88,KT!A:C,2,FALSE),VLOOKUP(BV88:BV88,KT!H:J,2,FALSE))</f>
        <v>0</v>
      </c>
      <c r="BY88" s="562"/>
      <c r="BZ88" s="562"/>
      <c r="CA88" s="562"/>
      <c r="CB88" s="562"/>
      <c r="CC88" s="277">
        <f>INT((IF((BY88*BW88)&gt;10,10,(BY88*BW88)))*100)/100</f>
        <v>0</v>
      </c>
      <c r="CD88" s="277">
        <f>INT((IF((BZ88*BX88)&gt;10,10,(BZ88*BX88)))*100)/100</f>
        <v>0</v>
      </c>
      <c r="CE88" s="277">
        <f>INT((CC88+CD88)*100)/100</f>
        <v>0</v>
      </c>
      <c r="CF88" s="277">
        <f>INT((IF((BW88*CA88)&gt;10,10,(BW88*CA88)))*100)/100</f>
        <v>0</v>
      </c>
      <c r="CG88" s="277">
        <f>INT((IF((BX88*CB88)&gt;10,10,(BX88*CB88)))*100)/100</f>
        <v>0</v>
      </c>
      <c r="CH88" s="277">
        <f>INT((CF88+CG88)*100)/100</f>
        <v>0</v>
      </c>
      <c r="CI88" s="278">
        <f>INT((CE88+CH88)/2*100)/100</f>
        <v>0</v>
      </c>
      <c r="CJ88" s="279">
        <f>SUM(BP88+BT88+CI88)</f>
        <v>0</v>
      </c>
      <c r="CK88" s="280"/>
      <c r="CL88" s="280"/>
      <c r="CM88" s="218">
        <f>RANK(CJ88,$CJ$76:$CJ$154)</f>
        <v>2</v>
      </c>
    </row>
    <row r="89" spans="1:91" s="72" customFormat="1" ht="14.1" customHeight="1" x14ac:dyDescent="0.25">
      <c r="A89" s="305"/>
      <c r="B89" s="81"/>
      <c r="C89" s="428"/>
      <c r="D89" s="75"/>
      <c r="E89" s="428"/>
      <c r="F89" s="428"/>
      <c r="G89" s="81"/>
      <c r="H89" s="81"/>
      <c r="I89" s="81"/>
      <c r="J89" s="81"/>
      <c r="K89" s="260">
        <f t="shared" si="4"/>
        <v>0</v>
      </c>
      <c r="L89" s="260">
        <f t="shared" si="5"/>
        <v>0</v>
      </c>
      <c r="M89" s="260">
        <f t="shared" si="6"/>
        <v>0</v>
      </c>
      <c r="N89" s="260"/>
      <c r="O89" s="261" t="str">
        <f>BV88</f>
        <v>nj</v>
      </c>
      <c r="P89" s="262">
        <f>BX88</f>
        <v>0</v>
      </c>
      <c r="Q89" s="260">
        <f>BZ88</f>
        <v>0</v>
      </c>
      <c r="R89" s="262"/>
      <c r="S89" s="260">
        <f>CB88</f>
        <v>0</v>
      </c>
      <c r="T89" s="262"/>
      <c r="U89" s="262"/>
      <c r="V89" s="262"/>
      <c r="W89" s="263"/>
      <c r="X89" s="264"/>
      <c r="Y89" s="265"/>
      <c r="Z89" s="266"/>
      <c r="AA89" s="266"/>
      <c r="AB89" s="266"/>
      <c r="AC89" s="291"/>
      <c r="AD89" s="305"/>
      <c r="AE89" s="424"/>
      <c r="AF89" s="424"/>
      <c r="AG89" s="424"/>
      <c r="AH89" s="424"/>
      <c r="AI89" s="424"/>
      <c r="AJ89" s="291"/>
      <c r="AK89" s="291"/>
      <c r="AL89" s="291"/>
      <c r="AM89" s="283"/>
      <c r="AN89" s="283"/>
      <c r="AO89" s="283"/>
      <c r="AP89" s="283"/>
      <c r="AQ89" s="266" t="str">
        <f>BV88</f>
        <v>nj</v>
      </c>
      <c r="AR89" s="263">
        <f>BX88</f>
        <v>0</v>
      </c>
      <c r="AS89" s="265">
        <f>BZ88</f>
        <v>0</v>
      </c>
      <c r="AT89" s="283"/>
      <c r="AU89" s="265">
        <f>CB88</f>
        <v>0</v>
      </c>
      <c r="AV89" s="283"/>
      <c r="AW89" s="283"/>
      <c r="AX89" s="263"/>
      <c r="AY89" s="263"/>
      <c r="AZ89" s="263"/>
      <c r="BA89" s="266"/>
      <c r="BB89" s="291"/>
      <c r="BC89" s="291"/>
      <c r="BD89" s="291"/>
      <c r="BE89" s="263"/>
      <c r="BF89" s="380"/>
      <c r="BG89" s="420"/>
      <c r="BH89" s="299"/>
      <c r="BK89" s="272"/>
      <c r="BL89" s="272"/>
      <c r="BM89" s="272"/>
      <c r="BN89" s="272"/>
      <c r="BO89" s="273"/>
      <c r="BP89" s="274"/>
      <c r="BQ89" s="562"/>
      <c r="BR89" s="562"/>
      <c r="BS89" s="562"/>
      <c r="BT89" s="275"/>
      <c r="BU89" s="77"/>
      <c r="BV89" s="77"/>
      <c r="BW89" s="276"/>
      <c r="BX89" s="276"/>
      <c r="BY89" s="53"/>
      <c r="BZ89" s="53"/>
      <c r="CA89" s="53"/>
      <c r="CB89" s="53"/>
      <c r="CC89" s="277"/>
      <c r="CD89" s="277"/>
      <c r="CE89" s="277"/>
      <c r="CF89" s="277"/>
      <c r="CG89" s="277"/>
      <c r="CH89" s="277"/>
      <c r="CI89" s="278"/>
      <c r="CJ89" s="315"/>
      <c r="CK89" s="316"/>
      <c r="CL89" s="316"/>
      <c r="CM89" s="218">
        <f>CM88</f>
        <v>2</v>
      </c>
    </row>
    <row r="90" spans="1:91" s="72" customFormat="1" ht="14.1" customHeight="1" x14ac:dyDescent="0.25">
      <c r="A90" s="305">
        <v>8</v>
      </c>
      <c r="B90" s="306" t="str">
        <f>'Ст.пр.Ж'!N26</f>
        <v>нн8</v>
      </c>
      <c r="C90" s="306" t="str">
        <f>'Ст.пр.Ж'!O26</f>
        <v>фис8</v>
      </c>
      <c r="D90" s="306" t="str">
        <f>'Ст.пр.Ж'!P26</f>
        <v>фамилия8</v>
      </c>
      <c r="E90" s="306" t="str">
        <f>'Ст.пр.Ж'!Q26</f>
        <v>гр8</v>
      </c>
      <c r="F90" s="306" t="str">
        <f>'Ст.пр.Ж'!R26</f>
        <v>рз8</v>
      </c>
      <c r="G90" s="306" t="str">
        <f>'Ст.пр.Ж'!S26</f>
        <v>г8</v>
      </c>
      <c r="H90" s="306" t="str">
        <f>'Ст.пр.Ж'!T26</f>
        <v>сф8</v>
      </c>
      <c r="I90" s="306" t="str">
        <f>'Ст.пр.Ж'!U26</f>
        <v>фо8</v>
      </c>
      <c r="J90" s="306" t="str">
        <f>'Ст.пр.Ж'!V26</f>
        <v>ш8</v>
      </c>
      <c r="K90" s="260">
        <f t="shared" si="4"/>
        <v>0</v>
      </c>
      <c r="L90" s="260">
        <f t="shared" si="5"/>
        <v>0</v>
      </c>
      <c r="M90" s="260">
        <f t="shared" si="6"/>
        <v>0</v>
      </c>
      <c r="N90" s="260">
        <f>BT90</f>
        <v>0</v>
      </c>
      <c r="O90" s="261" t="str">
        <f>BU90</f>
        <v>nj</v>
      </c>
      <c r="P90" s="262">
        <f>BW90</f>
        <v>0</v>
      </c>
      <c r="Q90" s="260">
        <f>BY90</f>
        <v>0</v>
      </c>
      <c r="R90" s="262">
        <f>CC90+CD90</f>
        <v>0</v>
      </c>
      <c r="S90" s="260">
        <f>CA90</f>
        <v>0</v>
      </c>
      <c r="T90" s="262">
        <f>CF90+CG90</f>
        <v>0</v>
      </c>
      <c r="U90" s="262">
        <f>CI90</f>
        <v>0</v>
      </c>
      <c r="V90" s="262">
        <f>BO90</f>
        <v>99</v>
      </c>
      <c r="W90" s="263">
        <f>BP90</f>
        <v>0</v>
      </c>
      <c r="X90" s="264">
        <f>CJ90</f>
        <v>0</v>
      </c>
      <c r="Y90" s="265"/>
      <c r="Z90" s="266"/>
      <c r="AA90" s="266"/>
      <c r="AB90" s="266"/>
      <c r="AC90" s="291"/>
      <c r="AD90" s="305">
        <v>8</v>
      </c>
      <c r="AE90" s="269">
        <f>'Ст.пр.Ж'!B26</f>
        <v>0</v>
      </c>
      <c r="AF90" s="269">
        <f>'Ст.пр.Ж'!C26</f>
        <v>0</v>
      </c>
      <c r="AG90" s="269">
        <f>'Ст.пр.Ж'!D26</f>
        <v>0</v>
      </c>
      <c r="AH90" s="269">
        <f>'Ст.пр.Ж'!E26</f>
        <v>0</v>
      </c>
      <c r="AI90" s="269">
        <f>'Ст.пр.Ж'!F26</f>
        <v>0</v>
      </c>
      <c r="AJ90" s="291"/>
      <c r="AK90" s="291"/>
      <c r="AL90" s="291"/>
      <c r="AM90" s="265">
        <f>BQ90</f>
        <v>0</v>
      </c>
      <c r="AN90" s="265">
        <f>BR90</f>
        <v>0</v>
      </c>
      <c r="AO90" s="265">
        <f>BS90</f>
        <v>0</v>
      </c>
      <c r="AP90" s="265">
        <f>BT90</f>
        <v>0</v>
      </c>
      <c r="AQ90" s="266" t="str">
        <f>BU90</f>
        <v>nj</v>
      </c>
      <c r="AR90" s="263">
        <f>BW90</f>
        <v>0</v>
      </c>
      <c r="AS90" s="265">
        <f>BY90</f>
        <v>0</v>
      </c>
      <c r="AT90" s="263">
        <f>CE90</f>
        <v>0</v>
      </c>
      <c r="AU90" s="265">
        <f>CA90</f>
        <v>0</v>
      </c>
      <c r="AV90" s="263">
        <f>CH90</f>
        <v>0</v>
      </c>
      <c r="AW90" s="263">
        <f>CI90</f>
        <v>0</v>
      </c>
      <c r="AX90" s="263">
        <f>BO90</f>
        <v>99</v>
      </c>
      <c r="AY90" s="263">
        <f>BP90</f>
        <v>0</v>
      </c>
      <c r="AZ90" s="263">
        <f>CJ90</f>
        <v>0</v>
      </c>
      <c r="BA90" s="266"/>
      <c r="BB90" s="291"/>
      <c r="BC90" s="291"/>
      <c r="BD90" s="291"/>
      <c r="BE90" s="263"/>
      <c r="BF90" s="380">
        <v>8</v>
      </c>
      <c r="BG90" s="269" t="str">
        <f>'Ст.пр.Ж'!N26</f>
        <v>нн8</v>
      </c>
      <c r="BH90" s="423" t="str">
        <f>'Ст.пр.Ж'!P26</f>
        <v>фамилия8</v>
      </c>
      <c r="BI90" s="269" t="str">
        <f>'Ст.пр.Ж'!Q26</f>
        <v>гр8</v>
      </c>
      <c r="BJ90" s="269" t="str">
        <f>'Ст.пр.Ж'!R26</f>
        <v>рз8</v>
      </c>
      <c r="BK90" s="288"/>
      <c r="BL90" s="272"/>
      <c r="BM90" s="272"/>
      <c r="BN90" s="272"/>
      <c r="BO90" s="273">
        <v>99</v>
      </c>
      <c r="BP90" s="274">
        <f>INT((IF(48-(32*BO90/$U$11)&lt;0,0,(IF(48-(32*BO90/$U$11)&lt;=20,48-(32*BO90/$U$11),20))))*100)/100</f>
        <v>0</v>
      </c>
      <c r="BQ90" s="563"/>
      <c r="BR90" s="563"/>
      <c r="BS90" s="563"/>
      <c r="BT90" s="275">
        <f t="shared" si="7"/>
        <v>0</v>
      </c>
      <c r="BU90" s="77" t="s">
        <v>4</v>
      </c>
      <c r="BV90" s="77" t="s">
        <v>4</v>
      </c>
      <c r="BW90" s="276">
        <f>IF(TYPE(FIND("P",BU90))=16,VLOOKUP(BU90:BU90,KT!A:C,2,FALSE),VLOOKUP(BU90:BU90,KT!H:J,2,FALSE))</f>
        <v>0</v>
      </c>
      <c r="BX90" s="276">
        <f>IF(TYPE(FIND("P",BV90))=16,VLOOKUP(BV90:BV90,KT!A:C,2,FALSE),VLOOKUP(BV90:BV90,KT!H:J,2,FALSE))</f>
        <v>0</v>
      </c>
      <c r="BY90" s="563"/>
      <c r="BZ90" s="563"/>
      <c r="CA90" s="563"/>
      <c r="CB90" s="563"/>
      <c r="CC90" s="277">
        <f>INT((IF((BY90*BW90)&gt;10,10,(BY90*BW90)))*100)/100</f>
        <v>0</v>
      </c>
      <c r="CD90" s="277">
        <f>INT((IF((BZ90*BX90)&gt;10,10,(BZ90*BX90)))*100)/100</f>
        <v>0</v>
      </c>
      <c r="CE90" s="277">
        <f>INT((CC90+CD90)*100)/100</f>
        <v>0</v>
      </c>
      <c r="CF90" s="277">
        <f>INT((IF((BW90*CA90)&gt;10,10,(BW90*CA90)))*100)/100</f>
        <v>0</v>
      </c>
      <c r="CG90" s="277">
        <f>INT((IF((BX90*CB90)&gt;10,10,(BX90*CB90)))*100)/100</f>
        <v>0</v>
      </c>
      <c r="CH90" s="277">
        <f>INT((CF90+CG90)*100)/100</f>
        <v>0</v>
      </c>
      <c r="CI90" s="278">
        <f>INT((CE90+CH90)/2*100)/100</f>
        <v>0</v>
      </c>
      <c r="CJ90" s="279">
        <f>SUM(BP90+BT90+CI90)</f>
        <v>0</v>
      </c>
      <c r="CK90" s="280"/>
      <c r="CL90" s="280"/>
      <c r="CM90" s="218">
        <f>RANK(CJ90,$CJ$76:$CJ$154)</f>
        <v>2</v>
      </c>
    </row>
    <row r="91" spans="1:91" s="72" customFormat="1" ht="14.1" customHeight="1" x14ac:dyDescent="0.25">
      <c r="A91" s="305"/>
      <c r="B91" s="81"/>
      <c r="C91" s="428"/>
      <c r="D91" s="75"/>
      <c r="E91" s="428"/>
      <c r="F91" s="428"/>
      <c r="G91" s="81"/>
      <c r="H91" s="81"/>
      <c r="I91" s="81"/>
      <c r="J91" s="81"/>
      <c r="K91" s="260">
        <f t="shared" si="4"/>
        <v>0</v>
      </c>
      <c r="L91" s="260">
        <f t="shared" si="5"/>
        <v>0</v>
      </c>
      <c r="M91" s="260">
        <f t="shared" si="6"/>
        <v>0</v>
      </c>
      <c r="N91" s="260"/>
      <c r="O91" s="261" t="str">
        <f>BV90</f>
        <v>nj</v>
      </c>
      <c r="P91" s="262">
        <f>BX90</f>
        <v>0</v>
      </c>
      <c r="Q91" s="260">
        <f>BZ90</f>
        <v>0</v>
      </c>
      <c r="R91" s="262"/>
      <c r="S91" s="260">
        <f>CB90</f>
        <v>0</v>
      </c>
      <c r="T91" s="262"/>
      <c r="U91" s="262"/>
      <c r="V91" s="262"/>
      <c r="W91" s="263"/>
      <c r="X91" s="264"/>
      <c r="Y91" s="265"/>
      <c r="Z91" s="266"/>
      <c r="AA91" s="266"/>
      <c r="AB91" s="266"/>
      <c r="AC91" s="291"/>
      <c r="AD91" s="305"/>
      <c r="AE91" s="424"/>
      <c r="AF91" s="424"/>
      <c r="AG91" s="424"/>
      <c r="AH91" s="424"/>
      <c r="AI91" s="424"/>
      <c r="AJ91" s="291"/>
      <c r="AK91" s="291"/>
      <c r="AL91" s="291"/>
      <c r="AM91" s="283"/>
      <c r="AN91" s="283"/>
      <c r="AO91" s="283"/>
      <c r="AP91" s="283"/>
      <c r="AQ91" s="266" t="str">
        <f>BV90</f>
        <v>nj</v>
      </c>
      <c r="AR91" s="263">
        <f>BX90</f>
        <v>0</v>
      </c>
      <c r="AS91" s="265">
        <f>BZ90</f>
        <v>0</v>
      </c>
      <c r="AT91" s="283"/>
      <c r="AU91" s="265">
        <f>CB90</f>
        <v>0</v>
      </c>
      <c r="AV91" s="283"/>
      <c r="AW91" s="283"/>
      <c r="AX91" s="263"/>
      <c r="AY91" s="263"/>
      <c r="AZ91" s="263"/>
      <c r="BA91" s="266"/>
      <c r="BB91" s="291"/>
      <c r="BC91" s="291"/>
      <c r="BD91" s="291"/>
      <c r="BE91" s="263"/>
      <c r="BF91" s="380"/>
      <c r="BG91" s="271"/>
      <c r="BH91" s="271"/>
      <c r="BK91" s="288"/>
      <c r="BL91" s="272"/>
      <c r="BM91" s="272"/>
      <c r="BN91" s="272"/>
      <c r="BO91" s="273"/>
      <c r="BP91" s="274"/>
      <c r="BQ91" s="563"/>
      <c r="BR91" s="563"/>
      <c r="BS91" s="563"/>
      <c r="BT91" s="275"/>
      <c r="BU91" s="77"/>
      <c r="BV91" s="77"/>
      <c r="BW91" s="276"/>
      <c r="BX91" s="276"/>
      <c r="BY91" s="53"/>
      <c r="BZ91" s="53"/>
      <c r="CA91" s="53"/>
      <c r="CB91" s="53"/>
      <c r="CC91" s="277"/>
      <c r="CD91" s="277"/>
      <c r="CE91" s="277"/>
      <c r="CF91" s="277"/>
      <c r="CG91" s="277"/>
      <c r="CH91" s="277"/>
      <c r="CI91" s="278"/>
      <c r="CJ91" s="315"/>
      <c r="CK91" s="316"/>
      <c r="CL91" s="316"/>
      <c r="CM91" s="218">
        <f>CM90</f>
        <v>2</v>
      </c>
    </row>
    <row r="92" spans="1:91" s="72" customFormat="1" ht="14.1" customHeight="1" x14ac:dyDescent="0.25">
      <c r="A92" s="305">
        <v>9</v>
      </c>
      <c r="B92" s="306" t="str">
        <f>'Ст.пр.Ж'!N27</f>
        <v>нн9</v>
      </c>
      <c r="C92" s="306" t="str">
        <f>'Ст.пр.Ж'!O27</f>
        <v>фис9</v>
      </c>
      <c r="D92" s="306" t="str">
        <f>'Ст.пр.Ж'!P27</f>
        <v>фамилия9</v>
      </c>
      <c r="E92" s="306" t="str">
        <f>'Ст.пр.Ж'!Q27</f>
        <v>гр9</v>
      </c>
      <c r="F92" s="306" t="str">
        <f>'Ст.пр.Ж'!R27</f>
        <v>рз9</v>
      </c>
      <c r="G92" s="306" t="str">
        <f>'Ст.пр.Ж'!S27</f>
        <v>г9</v>
      </c>
      <c r="H92" s="306" t="str">
        <f>'Ст.пр.Ж'!T27</f>
        <v>сф9</v>
      </c>
      <c r="I92" s="306" t="str">
        <f>'Ст.пр.Ж'!U27</f>
        <v>фо9</v>
      </c>
      <c r="J92" s="306" t="str">
        <f>'Ст.пр.Ж'!V27</f>
        <v>ш9</v>
      </c>
      <c r="K92" s="260">
        <f t="shared" si="4"/>
        <v>0</v>
      </c>
      <c r="L92" s="260">
        <f t="shared" si="5"/>
        <v>0</v>
      </c>
      <c r="M92" s="260">
        <f t="shared" si="6"/>
        <v>0</v>
      </c>
      <c r="N92" s="260">
        <f>BT92</f>
        <v>0</v>
      </c>
      <c r="O92" s="261" t="str">
        <f>BU92</f>
        <v>nj</v>
      </c>
      <c r="P92" s="262">
        <f>BW92</f>
        <v>0</v>
      </c>
      <c r="Q92" s="260">
        <f>BY92</f>
        <v>0</v>
      </c>
      <c r="R92" s="262">
        <f>CC92+CD92</f>
        <v>0</v>
      </c>
      <c r="S92" s="260">
        <f>CA92</f>
        <v>0</v>
      </c>
      <c r="T92" s="262">
        <f>CF92+CG92</f>
        <v>0</v>
      </c>
      <c r="U92" s="262">
        <f>CI92</f>
        <v>0</v>
      </c>
      <c r="V92" s="262">
        <f>BO92</f>
        <v>99</v>
      </c>
      <c r="W92" s="263">
        <f>BP92</f>
        <v>0</v>
      </c>
      <c r="X92" s="264">
        <f>CJ92</f>
        <v>0</v>
      </c>
      <c r="Y92" s="265"/>
      <c r="Z92" s="266"/>
      <c r="AA92" s="266"/>
      <c r="AB92" s="266"/>
      <c r="AC92" s="291"/>
      <c r="AD92" s="305">
        <v>9</v>
      </c>
      <c r="AE92" s="269">
        <f>'Ст.пр.Ж'!B27</f>
        <v>0</v>
      </c>
      <c r="AF92" s="269">
        <f>'Ст.пр.Ж'!C27</f>
        <v>0</v>
      </c>
      <c r="AG92" s="269">
        <f>'Ст.пр.Ж'!D27</f>
        <v>0</v>
      </c>
      <c r="AH92" s="269">
        <f>'Ст.пр.Ж'!E27</f>
        <v>0</v>
      </c>
      <c r="AI92" s="269">
        <f>'Ст.пр.Ж'!F27</f>
        <v>0</v>
      </c>
      <c r="AJ92" s="291"/>
      <c r="AK92" s="291"/>
      <c r="AL92" s="291"/>
      <c r="AM92" s="265">
        <f>BQ92</f>
        <v>0</v>
      </c>
      <c r="AN92" s="265">
        <f>BR92</f>
        <v>0</v>
      </c>
      <c r="AO92" s="265">
        <f>BS92</f>
        <v>0</v>
      </c>
      <c r="AP92" s="265">
        <f>BT92</f>
        <v>0</v>
      </c>
      <c r="AQ92" s="266" t="str">
        <f>BU92</f>
        <v>nj</v>
      </c>
      <c r="AR92" s="263">
        <f>BW92</f>
        <v>0</v>
      </c>
      <c r="AS92" s="265">
        <f>BY92</f>
        <v>0</v>
      </c>
      <c r="AT92" s="263">
        <f>CE92</f>
        <v>0</v>
      </c>
      <c r="AU92" s="265">
        <f>CA92</f>
        <v>0</v>
      </c>
      <c r="AV92" s="263">
        <f>CH92</f>
        <v>0</v>
      </c>
      <c r="AW92" s="263">
        <f>CI92</f>
        <v>0</v>
      </c>
      <c r="AX92" s="263">
        <f>BO92</f>
        <v>99</v>
      </c>
      <c r="AY92" s="263">
        <f>BP92</f>
        <v>0</v>
      </c>
      <c r="AZ92" s="263">
        <f>CJ92</f>
        <v>0</v>
      </c>
      <c r="BA92" s="266"/>
      <c r="BB92" s="291"/>
      <c r="BC92" s="291"/>
      <c r="BD92" s="291"/>
      <c r="BE92" s="263"/>
      <c r="BF92" s="380">
        <v>9</v>
      </c>
      <c r="BG92" s="269" t="str">
        <f>'Ст.пр.Ж'!N27</f>
        <v>нн9</v>
      </c>
      <c r="BH92" s="423" t="str">
        <f>'Ст.пр.Ж'!P27</f>
        <v>фамилия9</v>
      </c>
      <c r="BI92" s="269" t="str">
        <f>'Ст.пр.Ж'!Q27</f>
        <v>гр9</v>
      </c>
      <c r="BJ92" s="269" t="str">
        <f>'Ст.пр.Ж'!R27</f>
        <v>рз9</v>
      </c>
      <c r="BK92" s="270"/>
      <c r="BL92" s="272"/>
      <c r="BM92" s="272"/>
      <c r="BN92" s="272"/>
      <c r="BO92" s="273">
        <v>99</v>
      </c>
      <c r="BP92" s="274">
        <f>INT((IF(48-(32*BO92/$U$11)&lt;0,0,(IF(48-(32*BO92/$U$11)&lt;=20,48-(32*BO92/$U$11),20))))*100)/100</f>
        <v>0</v>
      </c>
      <c r="BQ92" s="562"/>
      <c r="BR92" s="562"/>
      <c r="BS92" s="562"/>
      <c r="BT92" s="275">
        <f t="shared" si="7"/>
        <v>0</v>
      </c>
      <c r="BU92" s="77" t="s">
        <v>4</v>
      </c>
      <c r="BV92" s="77" t="s">
        <v>4</v>
      </c>
      <c r="BW92" s="276">
        <f>IF(TYPE(FIND("P",BU92))=16,VLOOKUP(BU92:BU92,KT!A:C,2,FALSE),VLOOKUP(BU92:BU92,KT!H:J,2,FALSE))</f>
        <v>0</v>
      </c>
      <c r="BX92" s="276">
        <f>IF(TYPE(FIND("P",BV92))=16,VLOOKUP(BV92:BV92,KT!A:C,2,FALSE),VLOOKUP(BV92:BV92,KT!H:J,2,FALSE))</f>
        <v>0</v>
      </c>
      <c r="BY92" s="562"/>
      <c r="BZ92" s="562"/>
      <c r="CA92" s="562"/>
      <c r="CB92" s="562"/>
      <c r="CC92" s="277">
        <f>INT((IF((BY92*BW92)&gt;10,10,(BY92*BW92)))*100)/100</f>
        <v>0</v>
      </c>
      <c r="CD92" s="277">
        <f>INT((IF((BZ92*BX92)&gt;10,10,(BZ92*BX92)))*100)/100</f>
        <v>0</v>
      </c>
      <c r="CE92" s="277">
        <f>INT((CC92+CD92)*100)/100</f>
        <v>0</v>
      </c>
      <c r="CF92" s="277">
        <f>INT((IF((BW92*CA92)&gt;10,10,(BW92*CA92)))*100)/100</f>
        <v>0</v>
      </c>
      <c r="CG92" s="277">
        <f>INT((IF((BX92*CB92)&gt;10,10,(BX92*CB92)))*100)/100</f>
        <v>0</v>
      </c>
      <c r="CH92" s="277">
        <f>INT((CF92+CG92)*100)/100</f>
        <v>0</v>
      </c>
      <c r="CI92" s="278">
        <f>INT((CE92+CH92)/2*100)/100</f>
        <v>0</v>
      </c>
      <c r="CJ92" s="279">
        <f>SUM(BP92+BT92+CI92)</f>
        <v>0</v>
      </c>
      <c r="CK92" s="280"/>
      <c r="CL92" s="280"/>
      <c r="CM92" s="218">
        <f>RANK(CJ92,$CJ$76:$CJ$154)</f>
        <v>2</v>
      </c>
    </row>
    <row r="93" spans="1:91" s="93" customFormat="1" ht="14.1" customHeight="1" x14ac:dyDescent="0.25">
      <c r="A93" s="305"/>
      <c r="B93" s="81"/>
      <c r="C93" s="428"/>
      <c r="D93" s="75"/>
      <c r="E93" s="428"/>
      <c r="F93" s="428"/>
      <c r="G93" s="81"/>
      <c r="H93" s="81"/>
      <c r="I93" s="81"/>
      <c r="J93" s="81"/>
      <c r="K93" s="260">
        <f t="shared" si="4"/>
        <v>0</v>
      </c>
      <c r="L93" s="260">
        <f t="shared" si="5"/>
        <v>0</v>
      </c>
      <c r="M93" s="260">
        <f t="shared" si="6"/>
        <v>0</v>
      </c>
      <c r="N93" s="260"/>
      <c r="O93" s="261" t="str">
        <f>BV92</f>
        <v>nj</v>
      </c>
      <c r="P93" s="262">
        <f>BX92</f>
        <v>0</v>
      </c>
      <c r="Q93" s="260">
        <f>BZ92</f>
        <v>0</v>
      </c>
      <c r="R93" s="262"/>
      <c r="S93" s="260">
        <f>CB92</f>
        <v>0</v>
      </c>
      <c r="T93" s="262"/>
      <c r="U93" s="262"/>
      <c r="V93" s="262"/>
      <c r="W93" s="263"/>
      <c r="X93" s="264"/>
      <c r="Y93" s="265"/>
      <c r="Z93" s="283"/>
      <c r="AA93" s="283"/>
      <c r="AB93" s="283"/>
      <c r="AC93" s="267"/>
      <c r="AD93" s="305"/>
      <c r="AE93" s="424"/>
      <c r="AF93" s="424"/>
      <c r="AG93" s="424"/>
      <c r="AH93" s="424"/>
      <c r="AI93" s="424"/>
      <c r="AJ93" s="267"/>
      <c r="AK93" s="267"/>
      <c r="AL93" s="267"/>
      <c r="AM93" s="283"/>
      <c r="AN93" s="283"/>
      <c r="AO93" s="283"/>
      <c r="AP93" s="283"/>
      <c r="AQ93" s="266" t="str">
        <f>BV92</f>
        <v>nj</v>
      </c>
      <c r="AR93" s="263">
        <f>BX92</f>
        <v>0</v>
      </c>
      <c r="AS93" s="265">
        <f>BZ92</f>
        <v>0</v>
      </c>
      <c r="AT93" s="283"/>
      <c r="AU93" s="265">
        <f>CB92</f>
        <v>0</v>
      </c>
      <c r="AV93" s="283"/>
      <c r="AW93" s="283"/>
      <c r="AX93" s="263"/>
      <c r="AY93" s="263"/>
      <c r="AZ93" s="263"/>
      <c r="BA93" s="283"/>
      <c r="BB93" s="267"/>
      <c r="BC93" s="267"/>
      <c r="BD93" s="267"/>
      <c r="BE93" s="263"/>
      <c r="BF93" s="380"/>
      <c r="BG93" s="420"/>
      <c r="BH93" s="299"/>
      <c r="BJ93" s="72"/>
      <c r="BK93" s="270"/>
      <c r="BL93" s="272"/>
      <c r="BM93" s="272"/>
      <c r="BN93" s="272"/>
      <c r="BO93" s="273"/>
      <c r="BP93" s="274"/>
      <c r="BQ93" s="562"/>
      <c r="BR93" s="562"/>
      <c r="BS93" s="562"/>
      <c r="BT93" s="275"/>
      <c r="BU93" s="77"/>
      <c r="BV93" s="77"/>
      <c r="BW93" s="276"/>
      <c r="BX93" s="276"/>
      <c r="BY93" s="53"/>
      <c r="BZ93" s="53"/>
      <c r="CA93" s="53"/>
      <c r="CB93" s="53"/>
      <c r="CC93" s="277"/>
      <c r="CD93" s="277"/>
      <c r="CE93" s="277"/>
      <c r="CF93" s="277"/>
      <c r="CG93" s="277"/>
      <c r="CH93" s="277"/>
      <c r="CI93" s="278"/>
      <c r="CJ93" s="279"/>
      <c r="CK93" s="280"/>
      <c r="CL93" s="280"/>
      <c r="CM93" s="218">
        <f>CM92</f>
        <v>2</v>
      </c>
    </row>
    <row r="94" spans="1:91" s="72" customFormat="1" ht="14.1" customHeight="1" x14ac:dyDescent="0.25">
      <c r="A94" s="305">
        <v>10</v>
      </c>
      <c r="B94" s="306" t="str">
        <f>'Ст.пр.Ж'!N28</f>
        <v>нн10</v>
      </c>
      <c r="C94" s="306" t="str">
        <f>'Ст.пр.Ж'!O28</f>
        <v>фис10</v>
      </c>
      <c r="D94" s="306" t="str">
        <f>'Ст.пр.Ж'!P28</f>
        <v>фамилия10</v>
      </c>
      <c r="E94" s="306" t="str">
        <f>'Ст.пр.Ж'!Q28</f>
        <v>гр10</v>
      </c>
      <c r="F94" s="306" t="str">
        <f>'Ст.пр.Ж'!R28</f>
        <v>рз10</v>
      </c>
      <c r="G94" s="306" t="str">
        <f>'Ст.пр.Ж'!S28</f>
        <v>г10</v>
      </c>
      <c r="H94" s="306" t="str">
        <f>'Ст.пр.Ж'!T28</f>
        <v>сф10</v>
      </c>
      <c r="I94" s="306" t="str">
        <f>'Ст.пр.Ж'!U28</f>
        <v>фо10</v>
      </c>
      <c r="J94" s="306" t="str">
        <f>'Ст.пр.Ж'!V28</f>
        <v>ш10</v>
      </c>
      <c r="K94" s="260">
        <f t="shared" si="4"/>
        <v>0</v>
      </c>
      <c r="L94" s="260">
        <f t="shared" si="5"/>
        <v>0</v>
      </c>
      <c r="M94" s="260">
        <f t="shared" si="6"/>
        <v>0</v>
      </c>
      <c r="N94" s="260">
        <f>BT94</f>
        <v>0</v>
      </c>
      <c r="O94" s="261" t="str">
        <f>BU94</f>
        <v>nj</v>
      </c>
      <c r="P94" s="262">
        <f>BW94</f>
        <v>0</v>
      </c>
      <c r="Q94" s="260">
        <f>BY94</f>
        <v>0</v>
      </c>
      <c r="R94" s="262">
        <f>CC94+CD94</f>
        <v>0</v>
      </c>
      <c r="S94" s="260">
        <f>CA94</f>
        <v>0</v>
      </c>
      <c r="T94" s="262">
        <f>CF94+CG94</f>
        <v>0</v>
      </c>
      <c r="U94" s="262">
        <f>CI94</f>
        <v>0</v>
      </c>
      <c r="V94" s="262">
        <f>BO94</f>
        <v>99</v>
      </c>
      <c r="W94" s="263">
        <f>BP94</f>
        <v>0</v>
      </c>
      <c r="X94" s="264">
        <f>CJ94</f>
        <v>0</v>
      </c>
      <c r="Y94" s="265"/>
      <c r="Z94" s="266"/>
      <c r="AA94" s="266"/>
      <c r="AB94" s="266"/>
      <c r="AC94" s="291"/>
      <c r="AD94" s="305">
        <v>10</v>
      </c>
      <c r="AE94" s="269">
        <f>'Ст.пр.Ж'!B28</f>
        <v>0</v>
      </c>
      <c r="AF94" s="269">
        <f>'Ст.пр.Ж'!C28</f>
        <v>0</v>
      </c>
      <c r="AG94" s="269">
        <f>'Ст.пр.Ж'!D28</f>
        <v>0</v>
      </c>
      <c r="AH94" s="269">
        <f>'Ст.пр.Ж'!E28</f>
        <v>0</v>
      </c>
      <c r="AI94" s="269">
        <f>'Ст.пр.Ж'!F28</f>
        <v>0</v>
      </c>
      <c r="AJ94" s="291"/>
      <c r="AK94" s="291"/>
      <c r="AL94" s="291"/>
      <c r="AM94" s="265">
        <f>BQ94</f>
        <v>0</v>
      </c>
      <c r="AN94" s="265">
        <f>BR94</f>
        <v>0</v>
      </c>
      <c r="AO94" s="265">
        <f>BS94</f>
        <v>0</v>
      </c>
      <c r="AP94" s="265">
        <f>BT94</f>
        <v>0</v>
      </c>
      <c r="AQ94" s="266" t="str">
        <f>BU94</f>
        <v>nj</v>
      </c>
      <c r="AR94" s="263">
        <f>BW94</f>
        <v>0</v>
      </c>
      <c r="AS94" s="265">
        <f>BY94</f>
        <v>0</v>
      </c>
      <c r="AT94" s="263">
        <f>CE94</f>
        <v>0</v>
      </c>
      <c r="AU94" s="265">
        <f>CA94</f>
        <v>0</v>
      </c>
      <c r="AV94" s="263">
        <f>CH94</f>
        <v>0</v>
      </c>
      <c r="AW94" s="263">
        <f>CI94</f>
        <v>0</v>
      </c>
      <c r="AX94" s="263">
        <f>BO94</f>
        <v>99</v>
      </c>
      <c r="AY94" s="263">
        <f>BP94</f>
        <v>0</v>
      </c>
      <c r="AZ94" s="263">
        <f>CJ94</f>
        <v>0</v>
      </c>
      <c r="BA94" s="266"/>
      <c r="BB94" s="291"/>
      <c r="BC94" s="291"/>
      <c r="BD94" s="291"/>
      <c r="BE94" s="263"/>
      <c r="BF94" s="380">
        <v>10</v>
      </c>
      <c r="BG94" s="269" t="str">
        <f>'Ст.пр.Ж'!N28</f>
        <v>нн10</v>
      </c>
      <c r="BH94" s="423" t="str">
        <f>'Ст.пр.Ж'!P28</f>
        <v>фамилия10</v>
      </c>
      <c r="BI94" s="269" t="str">
        <f>'Ст.пр.Ж'!Q28</f>
        <v>гр10</v>
      </c>
      <c r="BJ94" s="269" t="str">
        <f>'Ст.пр.Ж'!R28</f>
        <v>рз10</v>
      </c>
      <c r="BK94" s="270"/>
      <c r="BL94" s="272"/>
      <c r="BM94" s="272"/>
      <c r="BN94" s="272"/>
      <c r="BO94" s="273">
        <v>99</v>
      </c>
      <c r="BP94" s="274">
        <f>INT((IF(48-(32*BO94/$U$11)&lt;0,0,(IF(48-(32*BO94/$U$11)&lt;=20,48-(32*BO94/$U$11),20))))*100)/100</f>
        <v>0</v>
      </c>
      <c r="BQ94" s="563"/>
      <c r="BR94" s="563"/>
      <c r="BS94" s="563"/>
      <c r="BT94" s="275">
        <f t="shared" si="7"/>
        <v>0</v>
      </c>
      <c r="BU94" s="77" t="s">
        <v>4</v>
      </c>
      <c r="BV94" s="77" t="s">
        <v>4</v>
      </c>
      <c r="BW94" s="276">
        <f>IF(TYPE(FIND("P",BU94))=16,VLOOKUP(BU94:BU94,KT!A:C,2,FALSE),VLOOKUP(BU94:BU94,KT!H:J,2,FALSE))</f>
        <v>0</v>
      </c>
      <c r="BX94" s="276">
        <f>IF(TYPE(FIND("P",BV94))=16,VLOOKUP(BV94:BV94,KT!A:C,2,FALSE),VLOOKUP(BV94:BV94,KT!H:J,2,FALSE))</f>
        <v>0</v>
      </c>
      <c r="BY94" s="563"/>
      <c r="BZ94" s="563"/>
      <c r="CA94" s="563"/>
      <c r="CB94" s="563"/>
      <c r="CC94" s="277">
        <f>INT((IF((BY94*BW94)&gt;10,10,(BY94*BW94)))*100)/100</f>
        <v>0</v>
      </c>
      <c r="CD94" s="277">
        <f>INT((IF((BZ94*BX94)&gt;10,10,(BZ94*BX94)))*100)/100</f>
        <v>0</v>
      </c>
      <c r="CE94" s="277">
        <f>INT((CC94+CD94)*100)/100</f>
        <v>0</v>
      </c>
      <c r="CF94" s="277">
        <f>INT((IF((BW94*CA94)&gt;10,10,(BW94*CA94)))*100)/100</f>
        <v>0</v>
      </c>
      <c r="CG94" s="277">
        <f>INT((IF((BX94*CB94)&gt;10,10,(BX94*CB94)))*100)/100</f>
        <v>0</v>
      </c>
      <c r="CH94" s="277">
        <f>INT((CF94+CG94)*100)/100</f>
        <v>0</v>
      </c>
      <c r="CI94" s="278">
        <f>INT((CE94+CH94)/2*100)/100</f>
        <v>0</v>
      </c>
      <c r="CJ94" s="279">
        <f>SUM(BP94+BT94+CI94)</f>
        <v>0</v>
      </c>
      <c r="CK94" s="280"/>
      <c r="CL94" s="280"/>
      <c r="CM94" s="218">
        <f>RANK(CJ94,$CJ$76:$CJ$154)</f>
        <v>2</v>
      </c>
    </row>
    <row r="95" spans="1:91" s="72" customFormat="1" ht="14.1" customHeight="1" x14ac:dyDescent="0.25">
      <c r="A95" s="305"/>
      <c r="B95" s="81"/>
      <c r="C95" s="428"/>
      <c r="D95" s="75"/>
      <c r="E95" s="428"/>
      <c r="F95" s="428"/>
      <c r="G95" s="81"/>
      <c r="H95" s="81"/>
      <c r="I95" s="81"/>
      <c r="J95" s="81"/>
      <c r="K95" s="260">
        <f t="shared" si="4"/>
        <v>0</v>
      </c>
      <c r="L95" s="260">
        <f t="shared" si="5"/>
        <v>0</v>
      </c>
      <c r="M95" s="260">
        <f t="shared" si="6"/>
        <v>0</v>
      </c>
      <c r="N95" s="260"/>
      <c r="O95" s="261" t="str">
        <f>BV94</f>
        <v>nj</v>
      </c>
      <c r="P95" s="262">
        <f>BX94</f>
        <v>0</v>
      </c>
      <c r="Q95" s="260">
        <f>BZ94</f>
        <v>0</v>
      </c>
      <c r="R95" s="262"/>
      <c r="S95" s="260">
        <f>CB94</f>
        <v>0</v>
      </c>
      <c r="T95" s="262"/>
      <c r="U95" s="262"/>
      <c r="V95" s="262"/>
      <c r="W95" s="263"/>
      <c r="X95" s="264"/>
      <c r="Y95" s="265"/>
      <c r="Z95" s="266"/>
      <c r="AA95" s="266"/>
      <c r="AB95" s="266"/>
      <c r="AC95" s="291"/>
      <c r="AD95" s="305"/>
      <c r="AE95" s="424"/>
      <c r="AF95" s="424"/>
      <c r="AG95" s="424"/>
      <c r="AH95" s="424"/>
      <c r="AI95" s="424"/>
      <c r="AJ95" s="291"/>
      <c r="AK95" s="291"/>
      <c r="AL95" s="291"/>
      <c r="AM95" s="283"/>
      <c r="AN95" s="283"/>
      <c r="AO95" s="283"/>
      <c r="AP95" s="283"/>
      <c r="AQ95" s="266" t="str">
        <f>BV94</f>
        <v>nj</v>
      </c>
      <c r="AR95" s="263">
        <f>BX94</f>
        <v>0</v>
      </c>
      <c r="AS95" s="265">
        <f>BZ94</f>
        <v>0</v>
      </c>
      <c r="AT95" s="283"/>
      <c r="AU95" s="265">
        <f>CB94</f>
        <v>0</v>
      </c>
      <c r="AV95" s="283"/>
      <c r="AW95" s="283"/>
      <c r="AX95" s="263"/>
      <c r="AY95" s="263"/>
      <c r="AZ95" s="263"/>
      <c r="BA95" s="266"/>
      <c r="BB95" s="291"/>
      <c r="BC95" s="291"/>
      <c r="BD95" s="291"/>
      <c r="BE95" s="263"/>
      <c r="BF95" s="380"/>
      <c r="BG95" s="271"/>
      <c r="BH95" s="299"/>
      <c r="BK95" s="270"/>
      <c r="BL95" s="272"/>
      <c r="BM95" s="272"/>
      <c r="BN95" s="272"/>
      <c r="BO95" s="273"/>
      <c r="BP95" s="274"/>
      <c r="BQ95" s="563"/>
      <c r="BR95" s="563"/>
      <c r="BS95" s="563"/>
      <c r="BT95" s="275"/>
      <c r="BU95" s="77"/>
      <c r="BV95" s="77"/>
      <c r="BW95" s="276"/>
      <c r="BX95" s="276"/>
      <c r="BY95" s="53"/>
      <c r="BZ95" s="53"/>
      <c r="CA95" s="53"/>
      <c r="CB95" s="53"/>
      <c r="CC95" s="277"/>
      <c r="CD95" s="277"/>
      <c r="CE95" s="277"/>
      <c r="CF95" s="277"/>
      <c r="CG95" s="277"/>
      <c r="CH95" s="277"/>
      <c r="CI95" s="278"/>
      <c r="CJ95" s="315"/>
      <c r="CK95" s="316"/>
      <c r="CL95" s="316"/>
      <c r="CM95" s="218">
        <f>CM94</f>
        <v>2</v>
      </c>
    </row>
    <row r="96" spans="1:91" s="72" customFormat="1" ht="14.1" customHeight="1" x14ac:dyDescent="0.25">
      <c r="A96" s="305">
        <v>11</v>
      </c>
      <c r="B96" s="306" t="str">
        <f>'Ст.пр.Ж'!N29</f>
        <v>нн11</v>
      </c>
      <c r="C96" s="306" t="str">
        <f>'Ст.пр.Ж'!O29</f>
        <v>фис11</v>
      </c>
      <c r="D96" s="306" t="str">
        <f>'Ст.пр.Ж'!P29</f>
        <v>фамилия11</v>
      </c>
      <c r="E96" s="306" t="str">
        <f>'Ст.пр.Ж'!Q29</f>
        <v>гр11</v>
      </c>
      <c r="F96" s="306" t="str">
        <f>'Ст.пр.Ж'!R29</f>
        <v>рз11</v>
      </c>
      <c r="G96" s="306" t="str">
        <f>'Ст.пр.Ж'!S29</f>
        <v>г11</v>
      </c>
      <c r="H96" s="306" t="str">
        <f>'Ст.пр.Ж'!T29</f>
        <v>сф11</v>
      </c>
      <c r="I96" s="306" t="str">
        <f>'Ст.пр.Ж'!U29</f>
        <v>фо11</v>
      </c>
      <c r="J96" s="306" t="str">
        <f>'Ст.пр.Ж'!V29</f>
        <v>ш11</v>
      </c>
      <c r="K96" s="260">
        <f t="shared" si="4"/>
        <v>0</v>
      </c>
      <c r="L96" s="260">
        <f t="shared" si="5"/>
        <v>0</v>
      </c>
      <c r="M96" s="260">
        <f t="shared" si="6"/>
        <v>0</v>
      </c>
      <c r="N96" s="260">
        <f>BT96</f>
        <v>0</v>
      </c>
      <c r="O96" s="261" t="str">
        <f>BU96</f>
        <v>nj</v>
      </c>
      <c r="P96" s="262">
        <f>BW96</f>
        <v>0</v>
      </c>
      <c r="Q96" s="260">
        <f>BY96</f>
        <v>0</v>
      </c>
      <c r="R96" s="262">
        <f>CC96+CD96</f>
        <v>0</v>
      </c>
      <c r="S96" s="260">
        <f>CA96</f>
        <v>0</v>
      </c>
      <c r="T96" s="262">
        <f>CF96+CG96</f>
        <v>0</v>
      </c>
      <c r="U96" s="262">
        <f>CI96</f>
        <v>0</v>
      </c>
      <c r="V96" s="262">
        <f>BO96</f>
        <v>99</v>
      </c>
      <c r="W96" s="263">
        <f>BP96</f>
        <v>0</v>
      </c>
      <c r="X96" s="264">
        <f>CJ96</f>
        <v>0</v>
      </c>
      <c r="Y96" s="265"/>
      <c r="Z96" s="266"/>
      <c r="AA96" s="266"/>
      <c r="AB96" s="266"/>
      <c r="AC96" s="291"/>
      <c r="AD96" s="305">
        <v>11</v>
      </c>
      <c r="AE96" s="269">
        <f>'Ст.пр.Ж'!B29</f>
        <v>0</v>
      </c>
      <c r="AF96" s="269">
        <f>'Ст.пр.Ж'!C29</f>
        <v>0</v>
      </c>
      <c r="AG96" s="269">
        <f>'Ст.пр.Ж'!D29</f>
        <v>0</v>
      </c>
      <c r="AH96" s="269">
        <f>'Ст.пр.Ж'!E29</f>
        <v>0</v>
      </c>
      <c r="AI96" s="269">
        <f>'Ст.пр.Ж'!F29</f>
        <v>0</v>
      </c>
      <c r="AJ96" s="291"/>
      <c r="AK96" s="291"/>
      <c r="AL96" s="291"/>
      <c r="AM96" s="265">
        <f>BQ96</f>
        <v>0</v>
      </c>
      <c r="AN96" s="265">
        <f>BR96</f>
        <v>0</v>
      </c>
      <c r="AO96" s="265">
        <f>BS96</f>
        <v>0</v>
      </c>
      <c r="AP96" s="265">
        <f>BT96</f>
        <v>0</v>
      </c>
      <c r="AQ96" s="266" t="str">
        <f>BU96</f>
        <v>nj</v>
      </c>
      <c r="AR96" s="263">
        <f>BW96</f>
        <v>0</v>
      </c>
      <c r="AS96" s="265">
        <f>BY96</f>
        <v>0</v>
      </c>
      <c r="AT96" s="263">
        <f>CE96</f>
        <v>0</v>
      </c>
      <c r="AU96" s="265">
        <f>CA96</f>
        <v>0</v>
      </c>
      <c r="AV96" s="263">
        <f>CH96</f>
        <v>0</v>
      </c>
      <c r="AW96" s="263">
        <f>CI96</f>
        <v>0</v>
      </c>
      <c r="AX96" s="263">
        <f>BO96</f>
        <v>99</v>
      </c>
      <c r="AY96" s="263">
        <f>BP96</f>
        <v>0</v>
      </c>
      <c r="AZ96" s="263">
        <f>CJ96</f>
        <v>0</v>
      </c>
      <c r="BA96" s="266"/>
      <c r="BB96" s="291"/>
      <c r="BC96" s="291"/>
      <c r="BD96" s="291"/>
      <c r="BE96" s="263"/>
      <c r="BF96" s="380">
        <v>11</v>
      </c>
      <c r="BG96" s="269" t="str">
        <f>'Ст.пр.Ж'!N29</f>
        <v>нн11</v>
      </c>
      <c r="BH96" s="423" t="str">
        <f>'Ст.пр.Ж'!P29</f>
        <v>фамилия11</v>
      </c>
      <c r="BI96" s="269" t="str">
        <f>'Ст.пр.Ж'!Q29</f>
        <v>гр11</v>
      </c>
      <c r="BJ96" s="269" t="str">
        <f>'Ст.пр.Ж'!R29</f>
        <v>рз11</v>
      </c>
      <c r="BK96" s="288"/>
      <c r="BL96" s="272"/>
      <c r="BM96" s="272"/>
      <c r="BN96" s="272"/>
      <c r="BO96" s="273">
        <v>99</v>
      </c>
      <c r="BP96" s="274">
        <f>INT((IF(48-(32*BO96/$U$11)&lt;0,0,(IF(48-(32*BO96/$U$11)&lt;=20,48-(32*BO96/$U$11),20))))*100)/100</f>
        <v>0</v>
      </c>
      <c r="BQ96" s="562"/>
      <c r="BR96" s="562"/>
      <c r="BS96" s="562"/>
      <c r="BT96" s="275">
        <f t="shared" si="7"/>
        <v>0</v>
      </c>
      <c r="BU96" s="77" t="s">
        <v>4</v>
      </c>
      <c r="BV96" s="77" t="s">
        <v>4</v>
      </c>
      <c r="BW96" s="276">
        <f>IF(TYPE(FIND("P",BU96))=16,VLOOKUP(BU96:BU96,KT!A:C,2,FALSE),VLOOKUP(BU96:BU96,KT!H:J,2,FALSE))</f>
        <v>0</v>
      </c>
      <c r="BX96" s="276">
        <f>IF(TYPE(FIND("P",BV96))=16,VLOOKUP(BV96:BV96,KT!A:C,2,FALSE),VLOOKUP(BV96:BV96,KT!H:J,2,FALSE))</f>
        <v>0</v>
      </c>
      <c r="BY96" s="562"/>
      <c r="BZ96" s="562"/>
      <c r="CA96" s="562"/>
      <c r="CB96" s="562"/>
      <c r="CC96" s="277">
        <f>INT((IF((BY96*BW96)&gt;10,10,(BY96*BW96)))*100)/100</f>
        <v>0</v>
      </c>
      <c r="CD96" s="277">
        <f>INT((IF((BZ96*BX96)&gt;10,10,(BZ96*BX96)))*100)/100</f>
        <v>0</v>
      </c>
      <c r="CE96" s="277">
        <f>INT((CC96+CD96)*100)/100</f>
        <v>0</v>
      </c>
      <c r="CF96" s="277">
        <f>INT((IF((BW96*CA96)&gt;10,10,(BW96*CA96)))*100)/100</f>
        <v>0</v>
      </c>
      <c r="CG96" s="277">
        <f>INT((IF((BX96*CB96)&gt;10,10,(BX96*CB96)))*100)/100</f>
        <v>0</v>
      </c>
      <c r="CH96" s="277">
        <f>INT((CF96+CG96)*100)/100</f>
        <v>0</v>
      </c>
      <c r="CI96" s="278">
        <f>INT((CE96+CH96)/2*100)/100</f>
        <v>0</v>
      </c>
      <c r="CJ96" s="279">
        <f>SUM(BP96+BT96+CI96)</f>
        <v>0</v>
      </c>
      <c r="CK96" s="280"/>
      <c r="CL96" s="280"/>
      <c r="CM96" s="218">
        <f>RANK(CJ96,$CJ$76:$CJ$154)</f>
        <v>2</v>
      </c>
    </row>
    <row r="97" spans="1:91" s="72" customFormat="1" ht="14.1" customHeight="1" x14ac:dyDescent="0.25">
      <c r="A97" s="305"/>
      <c r="B97" s="81"/>
      <c r="C97" s="428"/>
      <c r="D97" s="75"/>
      <c r="E97" s="428"/>
      <c r="F97" s="428"/>
      <c r="G97" s="81"/>
      <c r="H97" s="81"/>
      <c r="I97" s="81"/>
      <c r="J97" s="81"/>
      <c r="K97" s="260">
        <f t="shared" si="4"/>
        <v>0</v>
      </c>
      <c r="L97" s="260">
        <f t="shared" si="5"/>
        <v>0</v>
      </c>
      <c r="M97" s="260">
        <f t="shared" si="6"/>
        <v>0</v>
      </c>
      <c r="N97" s="260"/>
      <c r="O97" s="261" t="str">
        <f>BV96</f>
        <v>nj</v>
      </c>
      <c r="P97" s="262">
        <f>BX96</f>
        <v>0</v>
      </c>
      <c r="Q97" s="260">
        <f>BZ96</f>
        <v>0</v>
      </c>
      <c r="R97" s="262"/>
      <c r="S97" s="260">
        <f>CB96</f>
        <v>0</v>
      </c>
      <c r="T97" s="262"/>
      <c r="U97" s="262"/>
      <c r="V97" s="262"/>
      <c r="W97" s="263"/>
      <c r="X97" s="264"/>
      <c r="Y97" s="265"/>
      <c r="Z97" s="266"/>
      <c r="AA97" s="266"/>
      <c r="AB97" s="266"/>
      <c r="AC97" s="291"/>
      <c r="AD97" s="305"/>
      <c r="AE97" s="424"/>
      <c r="AF97" s="424"/>
      <c r="AG97" s="424"/>
      <c r="AH97" s="424"/>
      <c r="AI97" s="424"/>
      <c r="AJ97" s="291"/>
      <c r="AK97" s="291"/>
      <c r="AL97" s="291"/>
      <c r="AM97" s="283"/>
      <c r="AN97" s="283"/>
      <c r="AO97" s="283"/>
      <c r="AP97" s="283"/>
      <c r="AQ97" s="266" t="str">
        <f>BV96</f>
        <v>nj</v>
      </c>
      <c r="AR97" s="263">
        <f>BX96</f>
        <v>0</v>
      </c>
      <c r="AS97" s="265">
        <f>BZ96</f>
        <v>0</v>
      </c>
      <c r="AT97" s="283"/>
      <c r="AU97" s="265">
        <f>CB96</f>
        <v>0</v>
      </c>
      <c r="AV97" s="283"/>
      <c r="AW97" s="283"/>
      <c r="AX97" s="263"/>
      <c r="AY97" s="263"/>
      <c r="AZ97" s="263"/>
      <c r="BA97" s="266"/>
      <c r="BB97" s="291"/>
      <c r="BC97" s="291"/>
      <c r="BD97" s="291"/>
      <c r="BE97" s="263"/>
      <c r="BF97" s="380"/>
      <c r="BG97" s="271"/>
      <c r="BH97" s="299"/>
      <c r="BK97" s="288"/>
      <c r="BL97" s="272"/>
      <c r="BM97" s="272"/>
      <c r="BN97" s="272"/>
      <c r="BO97" s="273"/>
      <c r="BP97" s="274"/>
      <c r="BQ97" s="562"/>
      <c r="BR97" s="562"/>
      <c r="BS97" s="562"/>
      <c r="BT97" s="275"/>
      <c r="BU97" s="77"/>
      <c r="BV97" s="77"/>
      <c r="BW97" s="276"/>
      <c r="BX97" s="276"/>
      <c r="BY97" s="53"/>
      <c r="BZ97" s="53"/>
      <c r="CA97" s="53"/>
      <c r="CB97" s="53"/>
      <c r="CC97" s="277"/>
      <c r="CD97" s="277"/>
      <c r="CE97" s="277"/>
      <c r="CF97" s="277"/>
      <c r="CG97" s="277"/>
      <c r="CH97" s="277"/>
      <c r="CI97" s="278"/>
      <c r="CJ97" s="315"/>
      <c r="CK97" s="316"/>
      <c r="CL97" s="316"/>
      <c r="CM97" s="218">
        <f>CM96</f>
        <v>2</v>
      </c>
    </row>
    <row r="98" spans="1:91" s="72" customFormat="1" ht="14.1" customHeight="1" x14ac:dyDescent="0.25">
      <c r="A98" s="305">
        <v>12</v>
      </c>
      <c r="B98" s="306" t="str">
        <f>'Ст.пр.Ж'!N30</f>
        <v>нн12</v>
      </c>
      <c r="C98" s="306" t="str">
        <f>'Ст.пр.Ж'!O30</f>
        <v>фис12</v>
      </c>
      <c r="D98" s="306" t="str">
        <f>'Ст.пр.Ж'!P30</f>
        <v>фамилия12</v>
      </c>
      <c r="E98" s="306" t="str">
        <f>'Ст.пр.Ж'!Q30</f>
        <v>гр12</v>
      </c>
      <c r="F98" s="306" t="str">
        <f>'Ст.пр.Ж'!R30</f>
        <v>рз12</v>
      </c>
      <c r="G98" s="306" t="str">
        <f>'Ст.пр.Ж'!S30</f>
        <v>г12</v>
      </c>
      <c r="H98" s="306" t="str">
        <f>'Ст.пр.Ж'!T30</f>
        <v>сф12</v>
      </c>
      <c r="I98" s="306" t="str">
        <f>'Ст.пр.Ж'!U30</f>
        <v>фо12</v>
      </c>
      <c r="J98" s="306" t="str">
        <f>'Ст.пр.Ж'!V30</f>
        <v>ш12</v>
      </c>
      <c r="K98" s="260">
        <f t="shared" si="4"/>
        <v>0</v>
      </c>
      <c r="L98" s="260">
        <f t="shared" si="5"/>
        <v>0</v>
      </c>
      <c r="M98" s="260">
        <f t="shared" si="6"/>
        <v>0</v>
      </c>
      <c r="N98" s="260">
        <f>BT98</f>
        <v>0</v>
      </c>
      <c r="O98" s="261" t="str">
        <f>BU98</f>
        <v>nj</v>
      </c>
      <c r="P98" s="262">
        <f>BW98</f>
        <v>0</v>
      </c>
      <c r="Q98" s="260">
        <f>BY98</f>
        <v>0</v>
      </c>
      <c r="R98" s="262">
        <f>CC98+CD98</f>
        <v>0</v>
      </c>
      <c r="S98" s="260">
        <f>CA98</f>
        <v>0</v>
      </c>
      <c r="T98" s="262">
        <f>CF98+CG98</f>
        <v>0</v>
      </c>
      <c r="U98" s="262">
        <f>CI98</f>
        <v>0</v>
      </c>
      <c r="V98" s="262">
        <f>BO98</f>
        <v>99</v>
      </c>
      <c r="W98" s="263">
        <f>BP98</f>
        <v>0</v>
      </c>
      <c r="X98" s="264">
        <f>CJ98</f>
        <v>0</v>
      </c>
      <c r="Y98" s="265"/>
      <c r="Z98" s="266"/>
      <c r="AA98" s="266"/>
      <c r="AB98" s="266"/>
      <c r="AC98" s="291"/>
      <c r="AD98" s="305">
        <v>12</v>
      </c>
      <c r="AE98" s="269">
        <f>'Ст.пр.Ж'!B30</f>
        <v>0</v>
      </c>
      <c r="AF98" s="269">
        <f>'Ст.пр.Ж'!C30</f>
        <v>0</v>
      </c>
      <c r="AG98" s="269">
        <f>'Ст.пр.Ж'!D30</f>
        <v>0</v>
      </c>
      <c r="AH98" s="269">
        <f>'Ст.пр.Ж'!E30</f>
        <v>0</v>
      </c>
      <c r="AI98" s="269">
        <f>'Ст.пр.Ж'!F30</f>
        <v>0</v>
      </c>
      <c r="AJ98" s="291"/>
      <c r="AK98" s="291"/>
      <c r="AL98" s="291"/>
      <c r="AM98" s="265">
        <f>BQ98</f>
        <v>0</v>
      </c>
      <c r="AN98" s="265">
        <f>BR98</f>
        <v>0</v>
      </c>
      <c r="AO98" s="265">
        <f>BS98</f>
        <v>0</v>
      </c>
      <c r="AP98" s="265">
        <f>BT98</f>
        <v>0</v>
      </c>
      <c r="AQ98" s="266" t="str">
        <f>BU98</f>
        <v>nj</v>
      </c>
      <c r="AR98" s="263">
        <f>BW98</f>
        <v>0</v>
      </c>
      <c r="AS98" s="265">
        <f>BY98</f>
        <v>0</v>
      </c>
      <c r="AT98" s="263">
        <f>CE98</f>
        <v>0</v>
      </c>
      <c r="AU98" s="265">
        <f>CA98</f>
        <v>0</v>
      </c>
      <c r="AV98" s="263">
        <f>CH98</f>
        <v>0</v>
      </c>
      <c r="AW98" s="263">
        <f>CI98</f>
        <v>0</v>
      </c>
      <c r="AX98" s="263">
        <f>BO98</f>
        <v>99</v>
      </c>
      <c r="AY98" s="263">
        <f>BP98</f>
        <v>0</v>
      </c>
      <c r="AZ98" s="263">
        <f>CJ98</f>
        <v>0</v>
      </c>
      <c r="BA98" s="266"/>
      <c r="BB98" s="291"/>
      <c r="BC98" s="291"/>
      <c r="BD98" s="291"/>
      <c r="BE98" s="263"/>
      <c r="BF98" s="380">
        <v>12</v>
      </c>
      <c r="BG98" s="269" t="str">
        <f>'Ст.пр.Ж'!N30</f>
        <v>нн12</v>
      </c>
      <c r="BH98" s="423" t="str">
        <f>'Ст.пр.Ж'!P30</f>
        <v>фамилия12</v>
      </c>
      <c r="BI98" s="269" t="str">
        <f>'Ст.пр.Ж'!Q30</f>
        <v>гр12</v>
      </c>
      <c r="BJ98" s="269" t="str">
        <f>'Ст.пр.Ж'!R30</f>
        <v>рз12</v>
      </c>
      <c r="BK98" s="270"/>
      <c r="BL98" s="272"/>
      <c r="BM98" s="272"/>
      <c r="BN98" s="272"/>
      <c r="BO98" s="273">
        <v>99</v>
      </c>
      <c r="BP98" s="274">
        <f>INT((IF(48-(32*BO98/$U$11)&lt;0,0,(IF(48-(32*BO98/$U$11)&lt;=20,48-(32*BO98/$U$11),20))))*100)/100</f>
        <v>0</v>
      </c>
      <c r="BQ98" s="563"/>
      <c r="BR98" s="563"/>
      <c r="BS98" s="563"/>
      <c r="BT98" s="275">
        <f t="shared" si="7"/>
        <v>0</v>
      </c>
      <c r="BU98" s="77" t="s">
        <v>4</v>
      </c>
      <c r="BV98" s="77" t="s">
        <v>4</v>
      </c>
      <c r="BW98" s="276">
        <f>IF(TYPE(FIND("P",BU98))=16,VLOOKUP(BU98:BU98,KT!A:C,2,FALSE),VLOOKUP(BU98:BU98,KT!H:J,2,FALSE))</f>
        <v>0</v>
      </c>
      <c r="BX98" s="276">
        <f>IF(TYPE(FIND("P",BV98))=16,VLOOKUP(BV98:BV98,KT!A:C,2,FALSE),VLOOKUP(BV98:BV98,KT!H:J,2,FALSE))</f>
        <v>0</v>
      </c>
      <c r="BY98" s="563"/>
      <c r="BZ98" s="563"/>
      <c r="CA98" s="563"/>
      <c r="CB98" s="563"/>
      <c r="CC98" s="277">
        <f>INT((IF((BY98*BW98)&gt;10,10,(BY98*BW98)))*100)/100</f>
        <v>0</v>
      </c>
      <c r="CD98" s="277">
        <f>INT((IF((BZ98*BX98)&gt;10,10,(BZ98*BX98)))*100)/100</f>
        <v>0</v>
      </c>
      <c r="CE98" s="277">
        <f>INT((CC98+CD98)*100)/100</f>
        <v>0</v>
      </c>
      <c r="CF98" s="277">
        <f>INT((IF((BW98*CA98)&gt;10,10,(BW98*CA98)))*100)/100</f>
        <v>0</v>
      </c>
      <c r="CG98" s="277">
        <f>INT((IF((BX98*CB98)&gt;10,10,(BX98*CB98)))*100)/100</f>
        <v>0</v>
      </c>
      <c r="CH98" s="277">
        <f>INT((CF98+CG98)*100)/100</f>
        <v>0</v>
      </c>
      <c r="CI98" s="278">
        <f>INT((CE98+CH98)/2*100)/100</f>
        <v>0</v>
      </c>
      <c r="CJ98" s="279">
        <f>SUM(BP98+BT98+CI98)</f>
        <v>0</v>
      </c>
      <c r="CK98" s="280"/>
      <c r="CL98" s="280"/>
      <c r="CM98" s="218">
        <f>RANK(CJ98,$CJ$76:$CJ$154)</f>
        <v>2</v>
      </c>
    </row>
    <row r="99" spans="1:91" s="72" customFormat="1" ht="14.1" customHeight="1" x14ac:dyDescent="0.25">
      <c r="A99" s="305"/>
      <c r="B99" s="81"/>
      <c r="C99" s="428"/>
      <c r="D99" s="75"/>
      <c r="E99" s="428"/>
      <c r="F99" s="428"/>
      <c r="G99" s="81"/>
      <c r="H99" s="81"/>
      <c r="I99" s="81"/>
      <c r="J99" s="81"/>
      <c r="K99" s="260">
        <f t="shared" si="4"/>
        <v>0</v>
      </c>
      <c r="L99" s="260">
        <f t="shared" si="5"/>
        <v>0</v>
      </c>
      <c r="M99" s="260">
        <f t="shared" si="6"/>
        <v>0</v>
      </c>
      <c r="N99" s="260"/>
      <c r="O99" s="261" t="str">
        <f>BV98</f>
        <v>nj</v>
      </c>
      <c r="P99" s="262">
        <f>BX98</f>
        <v>0</v>
      </c>
      <c r="Q99" s="260">
        <f>BZ98</f>
        <v>0</v>
      </c>
      <c r="R99" s="262"/>
      <c r="S99" s="260">
        <f>CB98</f>
        <v>0</v>
      </c>
      <c r="T99" s="262"/>
      <c r="U99" s="262"/>
      <c r="V99" s="262"/>
      <c r="W99" s="263"/>
      <c r="X99" s="264"/>
      <c r="Y99" s="265"/>
      <c r="Z99" s="266"/>
      <c r="AA99" s="320"/>
      <c r="AB99" s="321"/>
      <c r="AC99" s="291"/>
      <c r="AD99" s="305"/>
      <c r="AE99" s="424"/>
      <c r="AF99" s="424"/>
      <c r="AG99" s="424"/>
      <c r="AH99" s="424"/>
      <c r="AI99" s="424"/>
      <c r="AJ99" s="291"/>
      <c r="AK99" s="291"/>
      <c r="AL99" s="291"/>
      <c r="AM99" s="283"/>
      <c r="AN99" s="283"/>
      <c r="AO99" s="283"/>
      <c r="AP99" s="283"/>
      <c r="AQ99" s="266" t="str">
        <f>BV98</f>
        <v>nj</v>
      </c>
      <c r="AR99" s="263">
        <f>BX98</f>
        <v>0</v>
      </c>
      <c r="AS99" s="265">
        <f>BZ98</f>
        <v>0</v>
      </c>
      <c r="AT99" s="283"/>
      <c r="AU99" s="265">
        <f>CB98</f>
        <v>0</v>
      </c>
      <c r="AV99" s="283"/>
      <c r="AW99" s="283"/>
      <c r="AX99" s="263"/>
      <c r="AY99" s="263"/>
      <c r="AZ99" s="263"/>
      <c r="BA99" s="266"/>
      <c r="BB99" s="291"/>
      <c r="BC99" s="291"/>
      <c r="BD99" s="291"/>
      <c r="BE99" s="263"/>
      <c r="BF99" s="380"/>
      <c r="BG99" s="271"/>
      <c r="BH99" s="271"/>
      <c r="BK99" s="270"/>
      <c r="BL99" s="272"/>
      <c r="BM99" s="272"/>
      <c r="BN99" s="272"/>
      <c r="BO99" s="273"/>
      <c r="BP99" s="274"/>
      <c r="BQ99" s="563"/>
      <c r="BR99" s="563"/>
      <c r="BS99" s="563"/>
      <c r="BT99" s="275"/>
      <c r="BU99" s="77"/>
      <c r="BV99" s="77"/>
      <c r="BW99" s="276"/>
      <c r="BX99" s="276"/>
      <c r="BY99" s="53"/>
      <c r="BZ99" s="53"/>
      <c r="CA99" s="53"/>
      <c r="CB99" s="53"/>
      <c r="CC99" s="277"/>
      <c r="CD99" s="277"/>
      <c r="CE99" s="277"/>
      <c r="CF99" s="277"/>
      <c r="CG99" s="277"/>
      <c r="CH99" s="277"/>
      <c r="CI99" s="278"/>
      <c r="CJ99" s="279"/>
      <c r="CK99" s="280"/>
      <c r="CL99" s="280"/>
      <c r="CM99" s="218">
        <f>CM98</f>
        <v>2</v>
      </c>
    </row>
    <row r="100" spans="1:91" s="72" customFormat="1" ht="14.1" customHeight="1" x14ac:dyDescent="0.25">
      <c r="A100" s="305">
        <v>13</v>
      </c>
      <c r="B100" s="306" t="str">
        <f>'Ст.пр.Ж'!N31</f>
        <v>нн13</v>
      </c>
      <c r="C100" s="306" t="str">
        <f>'Ст.пр.Ж'!O31</f>
        <v>фис13</v>
      </c>
      <c r="D100" s="306" t="str">
        <f>'Ст.пр.Ж'!P31</f>
        <v>фамилия13</v>
      </c>
      <c r="E100" s="306" t="str">
        <f>'Ст.пр.Ж'!Q31</f>
        <v>гр13</v>
      </c>
      <c r="F100" s="306" t="str">
        <f>'Ст.пр.Ж'!R31</f>
        <v>рз13</v>
      </c>
      <c r="G100" s="306" t="str">
        <f>'Ст.пр.Ж'!S31</f>
        <v>г13</v>
      </c>
      <c r="H100" s="306" t="str">
        <f>'Ст.пр.Ж'!T31</f>
        <v>сф13</v>
      </c>
      <c r="I100" s="306" t="str">
        <f>'Ст.пр.Ж'!U31</f>
        <v>фо13</v>
      </c>
      <c r="J100" s="306" t="str">
        <f>'Ст.пр.Ж'!V31</f>
        <v>ш13</v>
      </c>
      <c r="K100" s="260">
        <f t="shared" si="4"/>
        <v>0</v>
      </c>
      <c r="L100" s="260">
        <f t="shared" si="5"/>
        <v>0</v>
      </c>
      <c r="M100" s="260">
        <f t="shared" si="6"/>
        <v>0</v>
      </c>
      <c r="N100" s="260">
        <f>BT100</f>
        <v>0</v>
      </c>
      <c r="O100" s="261" t="str">
        <f>BU100</f>
        <v>nj</v>
      </c>
      <c r="P100" s="262">
        <f>BW100</f>
        <v>0</v>
      </c>
      <c r="Q100" s="260">
        <f>BY100</f>
        <v>0</v>
      </c>
      <c r="R100" s="262">
        <f>CC100+CD100</f>
        <v>0</v>
      </c>
      <c r="S100" s="260">
        <f>CA100</f>
        <v>0</v>
      </c>
      <c r="T100" s="262">
        <f>CF100+CG100</f>
        <v>0</v>
      </c>
      <c r="U100" s="262">
        <f>CI100</f>
        <v>0</v>
      </c>
      <c r="V100" s="262">
        <f>BO100</f>
        <v>99</v>
      </c>
      <c r="W100" s="263">
        <f>BP100</f>
        <v>0</v>
      </c>
      <c r="X100" s="264">
        <f>CJ100</f>
        <v>0</v>
      </c>
      <c r="Y100" s="265"/>
      <c r="Z100" s="266"/>
      <c r="AA100" s="266" t="s">
        <v>387</v>
      </c>
      <c r="AB100" s="266">
        <v>10</v>
      </c>
      <c r="AC100" s="291"/>
      <c r="AD100" s="305">
        <v>13</v>
      </c>
      <c r="AE100" s="269">
        <f>'Ст.пр.Ж'!B31</f>
        <v>0</v>
      </c>
      <c r="AF100" s="269">
        <f>'Ст.пр.Ж'!C31</f>
        <v>0</v>
      </c>
      <c r="AG100" s="269">
        <f>'Ст.пр.Ж'!D31</f>
        <v>0</v>
      </c>
      <c r="AH100" s="269">
        <f>'Ст.пр.Ж'!E31</f>
        <v>0</v>
      </c>
      <c r="AI100" s="269">
        <f>'Ст.пр.Ж'!F31</f>
        <v>0</v>
      </c>
      <c r="AJ100" s="291"/>
      <c r="AK100" s="291"/>
      <c r="AL100" s="291"/>
      <c r="AM100" s="265">
        <f>BQ100</f>
        <v>0</v>
      </c>
      <c r="AN100" s="265">
        <f>BR100</f>
        <v>0</v>
      </c>
      <c r="AO100" s="265">
        <f>BS100</f>
        <v>0</v>
      </c>
      <c r="AP100" s="265">
        <f>BT100</f>
        <v>0</v>
      </c>
      <c r="AQ100" s="266" t="str">
        <f>BU100</f>
        <v>nj</v>
      </c>
      <c r="AR100" s="263">
        <f>BW100</f>
        <v>0</v>
      </c>
      <c r="AS100" s="265">
        <f>BY100</f>
        <v>0</v>
      </c>
      <c r="AT100" s="263">
        <f>CE100</f>
        <v>0</v>
      </c>
      <c r="AU100" s="265">
        <f>CA100</f>
        <v>0</v>
      </c>
      <c r="AV100" s="263">
        <f>CH100</f>
        <v>0</v>
      </c>
      <c r="AW100" s="263">
        <f>CI100</f>
        <v>0</v>
      </c>
      <c r="AX100" s="263">
        <f>BO100</f>
        <v>99</v>
      </c>
      <c r="AY100" s="263">
        <f>BP100</f>
        <v>0</v>
      </c>
      <c r="AZ100" s="263">
        <f>CJ100</f>
        <v>0</v>
      </c>
      <c r="BA100" s="266"/>
      <c r="BB100" s="291"/>
      <c r="BC100" s="291"/>
      <c r="BD100" s="291"/>
      <c r="BE100" s="263"/>
      <c r="BF100" s="380">
        <v>13</v>
      </c>
      <c r="BG100" s="269" t="str">
        <f>'Ст.пр.Ж'!N31</f>
        <v>нн13</v>
      </c>
      <c r="BH100" s="423" t="str">
        <f>'Ст.пр.Ж'!P31</f>
        <v>фамилия13</v>
      </c>
      <c r="BI100" s="269" t="str">
        <f>'Ст.пр.Ж'!Q31</f>
        <v>гр13</v>
      </c>
      <c r="BJ100" s="269" t="str">
        <f>'Ст.пр.Ж'!R31</f>
        <v>рз13</v>
      </c>
      <c r="BK100" s="270"/>
      <c r="BL100" s="272"/>
      <c r="BM100" s="272"/>
      <c r="BN100" s="272"/>
      <c r="BO100" s="273">
        <v>99</v>
      </c>
      <c r="BP100" s="274">
        <f>INT((IF(48-(32*BO100/$U$11)&lt;0,0,(IF(48-(32*BO100/$U$11)&lt;=20,48-(32*BO100/$U$11),20))))*100)/100</f>
        <v>0</v>
      </c>
      <c r="BQ100" s="562"/>
      <c r="BR100" s="562"/>
      <c r="BS100" s="562"/>
      <c r="BT100" s="275">
        <f t="shared" si="7"/>
        <v>0</v>
      </c>
      <c r="BU100" s="77" t="s">
        <v>4</v>
      </c>
      <c r="BV100" s="77" t="s">
        <v>4</v>
      </c>
      <c r="BW100" s="276">
        <f>IF(TYPE(FIND("P",BU100))=16,VLOOKUP(BU100:BU100,KT!A:C,2,FALSE),VLOOKUP(BU100:BU100,KT!H:J,2,FALSE))</f>
        <v>0</v>
      </c>
      <c r="BX100" s="276">
        <f>IF(TYPE(FIND("P",BV100))=16,VLOOKUP(BV100:BV100,KT!A:C,2,FALSE),VLOOKUP(BV100:BV100,KT!H:J,2,FALSE))</f>
        <v>0</v>
      </c>
      <c r="BY100" s="562"/>
      <c r="BZ100" s="562"/>
      <c r="CA100" s="562"/>
      <c r="CB100" s="562"/>
      <c r="CC100" s="277">
        <f>INT((IF((BY100*BW100)&gt;10,10,(BY100*BW100)))*100)/100</f>
        <v>0</v>
      </c>
      <c r="CD100" s="277">
        <f>INT((IF((BZ100*BX100)&gt;10,10,(BZ100*BX100)))*100)/100</f>
        <v>0</v>
      </c>
      <c r="CE100" s="277">
        <f>INT((CC100+CD100)*100)/100</f>
        <v>0</v>
      </c>
      <c r="CF100" s="277">
        <f>INT((IF((BW100*CA100)&gt;10,10,(BW100*CA100)))*100)/100</f>
        <v>0</v>
      </c>
      <c r="CG100" s="277">
        <f>INT((IF((BX100*CB100)&gt;10,10,(BX100*CB100)))*100)/100</f>
        <v>0</v>
      </c>
      <c r="CH100" s="277">
        <f>INT((CF100+CG100)*100)/100</f>
        <v>0</v>
      </c>
      <c r="CI100" s="278">
        <f>INT((CE100+CH100)/2*100)/100</f>
        <v>0</v>
      </c>
      <c r="CJ100" s="279">
        <f>SUM(BP100+BT100+CI100)</f>
        <v>0</v>
      </c>
      <c r="CK100" s="280"/>
      <c r="CL100" s="280"/>
      <c r="CM100" s="218">
        <f>RANK(CJ100,$CJ$76:$CJ$154)</f>
        <v>2</v>
      </c>
    </row>
    <row r="101" spans="1:91" s="72" customFormat="1" ht="14.1" customHeight="1" x14ac:dyDescent="0.25">
      <c r="A101" s="305"/>
      <c r="B101" s="81"/>
      <c r="C101" s="428"/>
      <c r="D101" s="75"/>
      <c r="E101" s="428"/>
      <c r="F101" s="428"/>
      <c r="G101" s="81"/>
      <c r="H101" s="81"/>
      <c r="I101" s="81"/>
      <c r="J101" s="81"/>
      <c r="K101" s="260">
        <f t="shared" si="4"/>
        <v>0</v>
      </c>
      <c r="L101" s="260">
        <f t="shared" si="5"/>
        <v>0</v>
      </c>
      <c r="M101" s="260">
        <f t="shared" si="6"/>
        <v>0</v>
      </c>
      <c r="N101" s="260"/>
      <c r="O101" s="261" t="str">
        <f>BV100</f>
        <v>nj</v>
      </c>
      <c r="P101" s="262">
        <f>BX100</f>
        <v>0</v>
      </c>
      <c r="Q101" s="260">
        <f>BZ100</f>
        <v>0</v>
      </c>
      <c r="R101" s="262"/>
      <c r="S101" s="260">
        <f>CB100</f>
        <v>0</v>
      </c>
      <c r="T101" s="262"/>
      <c r="U101" s="262"/>
      <c r="V101" s="262"/>
      <c r="W101" s="263"/>
      <c r="X101" s="264"/>
      <c r="Y101" s="265"/>
      <c r="Z101" s="266"/>
      <c r="AA101" s="266"/>
      <c r="AB101" s="266"/>
      <c r="AC101" s="291"/>
      <c r="AD101" s="305"/>
      <c r="AE101" s="424"/>
      <c r="AF101" s="424"/>
      <c r="AG101" s="424"/>
      <c r="AH101" s="424"/>
      <c r="AI101" s="424"/>
      <c r="AJ101" s="291"/>
      <c r="AK101" s="291"/>
      <c r="AL101" s="291"/>
      <c r="AM101" s="283"/>
      <c r="AN101" s="283"/>
      <c r="AO101" s="283"/>
      <c r="AP101" s="283"/>
      <c r="AQ101" s="266" t="str">
        <f>BV100</f>
        <v>nj</v>
      </c>
      <c r="AR101" s="263">
        <f>BX100</f>
        <v>0</v>
      </c>
      <c r="AS101" s="265">
        <f>BZ100</f>
        <v>0</v>
      </c>
      <c r="AT101" s="283"/>
      <c r="AU101" s="265">
        <f>CB100</f>
        <v>0</v>
      </c>
      <c r="AV101" s="283"/>
      <c r="AW101" s="283"/>
      <c r="AX101" s="263"/>
      <c r="AY101" s="263"/>
      <c r="AZ101" s="263"/>
      <c r="BA101" s="266"/>
      <c r="BB101" s="291"/>
      <c r="BC101" s="291"/>
      <c r="BD101" s="291"/>
      <c r="BE101" s="263"/>
      <c r="BF101" s="380"/>
      <c r="BG101" s="420"/>
      <c r="BH101" s="271"/>
      <c r="BK101" s="270"/>
      <c r="BL101" s="272"/>
      <c r="BM101" s="272"/>
      <c r="BN101" s="272"/>
      <c r="BO101" s="273"/>
      <c r="BP101" s="274"/>
      <c r="BQ101" s="562"/>
      <c r="BR101" s="562"/>
      <c r="BS101" s="562"/>
      <c r="BT101" s="275"/>
      <c r="BU101" s="77"/>
      <c r="BV101" s="77"/>
      <c r="BW101" s="276"/>
      <c r="BX101" s="276"/>
      <c r="BY101" s="53"/>
      <c r="BZ101" s="53"/>
      <c r="CA101" s="53"/>
      <c r="CB101" s="53"/>
      <c r="CC101" s="277"/>
      <c r="CD101" s="277"/>
      <c r="CE101" s="277"/>
      <c r="CF101" s="277"/>
      <c r="CG101" s="277"/>
      <c r="CH101" s="277"/>
      <c r="CI101" s="278"/>
      <c r="CJ101" s="279"/>
      <c r="CK101" s="280"/>
      <c r="CL101" s="280"/>
      <c r="CM101" s="218">
        <f>CM100</f>
        <v>2</v>
      </c>
    </row>
    <row r="102" spans="1:91" s="72" customFormat="1" ht="14.1" customHeight="1" x14ac:dyDescent="0.25">
      <c r="A102" s="305">
        <v>14</v>
      </c>
      <c r="B102" s="306" t="str">
        <f>'Ст.пр.Ж'!N32</f>
        <v>нн14</v>
      </c>
      <c r="C102" s="306" t="str">
        <f>'Ст.пр.Ж'!O32</f>
        <v>фис14</v>
      </c>
      <c r="D102" s="306" t="str">
        <f>'Ст.пр.Ж'!P32</f>
        <v>фамилия14</v>
      </c>
      <c r="E102" s="306" t="str">
        <f>'Ст.пр.Ж'!Q32</f>
        <v>гр14</v>
      </c>
      <c r="F102" s="306" t="str">
        <f>'Ст.пр.Ж'!R32</f>
        <v>рз14</v>
      </c>
      <c r="G102" s="306" t="str">
        <f>'Ст.пр.Ж'!S32</f>
        <v>г14</v>
      </c>
      <c r="H102" s="306" t="str">
        <f>'Ст.пр.Ж'!T32</f>
        <v>сф14</v>
      </c>
      <c r="I102" s="306" t="str">
        <f>'Ст.пр.Ж'!U32</f>
        <v>фо14</v>
      </c>
      <c r="J102" s="306" t="str">
        <f>'Ст.пр.Ж'!V32</f>
        <v>ш14</v>
      </c>
      <c r="K102" s="260">
        <f t="shared" si="4"/>
        <v>0</v>
      </c>
      <c r="L102" s="260">
        <f t="shared" si="5"/>
        <v>0</v>
      </c>
      <c r="M102" s="260">
        <f t="shared" si="6"/>
        <v>0</v>
      </c>
      <c r="N102" s="260">
        <f>BT102</f>
        <v>0</v>
      </c>
      <c r="O102" s="261" t="str">
        <f>BU102</f>
        <v>nj</v>
      </c>
      <c r="P102" s="262">
        <f>BW102</f>
        <v>0</v>
      </c>
      <c r="Q102" s="260">
        <f>BY102</f>
        <v>0</v>
      </c>
      <c r="R102" s="262">
        <f>CC102+CD102</f>
        <v>0</v>
      </c>
      <c r="S102" s="260">
        <f>CA102</f>
        <v>0</v>
      </c>
      <c r="T102" s="262">
        <f>CF102+CG102</f>
        <v>0</v>
      </c>
      <c r="U102" s="262">
        <f>CI102</f>
        <v>0</v>
      </c>
      <c r="V102" s="262">
        <f>BO102</f>
        <v>99</v>
      </c>
      <c r="W102" s="263">
        <f>BP102</f>
        <v>0</v>
      </c>
      <c r="X102" s="264">
        <f>CJ102</f>
        <v>0</v>
      </c>
      <c r="Y102" s="265"/>
      <c r="Z102" s="266"/>
      <c r="AA102" s="266" t="s">
        <v>387</v>
      </c>
      <c r="AB102" s="266" t="s">
        <v>387</v>
      </c>
      <c r="AC102" s="291"/>
      <c r="AD102" s="305">
        <v>14</v>
      </c>
      <c r="AE102" s="269">
        <f>'Ст.пр.Ж'!B32</f>
        <v>0</v>
      </c>
      <c r="AF102" s="269">
        <f>'Ст.пр.Ж'!C32</f>
        <v>0</v>
      </c>
      <c r="AG102" s="269">
        <f>'Ст.пр.Ж'!D32</f>
        <v>0</v>
      </c>
      <c r="AH102" s="269">
        <f>'Ст.пр.Ж'!E32</f>
        <v>0</v>
      </c>
      <c r="AI102" s="269">
        <f>'Ст.пр.Ж'!F32</f>
        <v>0</v>
      </c>
      <c r="AJ102" s="291"/>
      <c r="AK102" s="291"/>
      <c r="AL102" s="291"/>
      <c r="AM102" s="265">
        <f>BQ102</f>
        <v>0</v>
      </c>
      <c r="AN102" s="265">
        <f>BR102</f>
        <v>0</v>
      </c>
      <c r="AO102" s="265">
        <f>BS102</f>
        <v>0</v>
      </c>
      <c r="AP102" s="265">
        <f>BT102</f>
        <v>0</v>
      </c>
      <c r="AQ102" s="266" t="str">
        <f>BU102</f>
        <v>nj</v>
      </c>
      <c r="AR102" s="263">
        <f>BW102</f>
        <v>0</v>
      </c>
      <c r="AS102" s="265">
        <f>BY102</f>
        <v>0</v>
      </c>
      <c r="AT102" s="263">
        <f>CE102</f>
        <v>0</v>
      </c>
      <c r="AU102" s="265">
        <f>CA102</f>
        <v>0</v>
      </c>
      <c r="AV102" s="263">
        <f>CH102</f>
        <v>0</v>
      </c>
      <c r="AW102" s="263">
        <f>CI102</f>
        <v>0</v>
      </c>
      <c r="AX102" s="263">
        <f>BO102</f>
        <v>99</v>
      </c>
      <c r="AY102" s="263">
        <f>BP102</f>
        <v>0</v>
      </c>
      <c r="AZ102" s="263">
        <f>CJ102</f>
        <v>0</v>
      </c>
      <c r="BA102" s="266"/>
      <c r="BB102" s="291"/>
      <c r="BC102" s="291"/>
      <c r="BD102" s="291"/>
      <c r="BE102" s="263"/>
      <c r="BF102" s="380">
        <v>14</v>
      </c>
      <c r="BG102" s="269" t="str">
        <f>'Ст.пр.Ж'!N32</f>
        <v>нн14</v>
      </c>
      <c r="BH102" s="423" t="str">
        <f>'Ст.пр.Ж'!P32</f>
        <v>фамилия14</v>
      </c>
      <c r="BI102" s="269" t="str">
        <f>'Ст.пр.Ж'!Q32</f>
        <v>гр14</v>
      </c>
      <c r="BJ102" s="269" t="str">
        <f>'Ст.пр.Ж'!R32</f>
        <v>рз14</v>
      </c>
      <c r="BK102" s="269" t="str">
        <f>'Ст.пр.Ж'!R32</f>
        <v>рз14</v>
      </c>
      <c r="BL102" s="269"/>
      <c r="BM102" s="269"/>
      <c r="BN102" s="269"/>
      <c r="BO102" s="273">
        <v>99</v>
      </c>
      <c r="BP102" s="274">
        <f>INT((IF(48-(32*BO102/$U$11)&lt;0,0,(IF(48-(32*BO102/$U$11)&lt;=20,48-(32*BO102/$U$11),20))))*100)/100</f>
        <v>0</v>
      </c>
      <c r="BQ102" s="563"/>
      <c r="BR102" s="563"/>
      <c r="BS102" s="563"/>
      <c r="BT102" s="275">
        <f t="shared" si="7"/>
        <v>0</v>
      </c>
      <c r="BU102" s="77" t="s">
        <v>4</v>
      </c>
      <c r="BV102" s="77" t="s">
        <v>4</v>
      </c>
      <c r="BW102" s="276">
        <f>IF(TYPE(FIND("P",BU102))=16,VLOOKUP(BU102:BU102,KT!A:C,2,FALSE),VLOOKUP(BU102:BU102,KT!H:J,2,FALSE))</f>
        <v>0</v>
      </c>
      <c r="BX102" s="276">
        <f>IF(TYPE(FIND("P",BV102))=16,VLOOKUP(BV102:BV102,KT!A:C,2,FALSE),VLOOKUP(BV102:BV102,KT!H:J,2,FALSE))</f>
        <v>0</v>
      </c>
      <c r="BY102" s="563"/>
      <c r="BZ102" s="563"/>
      <c r="CA102" s="563"/>
      <c r="CB102" s="563"/>
      <c r="CC102" s="277">
        <f>INT((IF((BY102*BW102)&gt;10,10,(BY102*BW102)))*100)/100</f>
        <v>0</v>
      </c>
      <c r="CD102" s="277">
        <f>INT((IF((BZ102*BX102)&gt;10,10,(BZ102*BX102)))*100)/100</f>
        <v>0</v>
      </c>
      <c r="CE102" s="277">
        <f>INT((CC102+CD102)*100)/100</f>
        <v>0</v>
      </c>
      <c r="CF102" s="277">
        <f>INT((IF((BW102*CA102)&gt;10,10,(BW102*CA102)))*100)/100</f>
        <v>0</v>
      </c>
      <c r="CG102" s="277">
        <f>INT((IF((BX102*CB102)&gt;10,10,(BX102*CB102)))*100)/100</f>
        <v>0</v>
      </c>
      <c r="CH102" s="277">
        <f>INT((CF102+CG102)*100)/100</f>
        <v>0</v>
      </c>
      <c r="CI102" s="278">
        <f>INT((CE102+CH102)/2*100)/100</f>
        <v>0</v>
      </c>
      <c r="CJ102" s="279">
        <f>SUM(BP102+BT102+CI102)</f>
        <v>0</v>
      </c>
      <c r="CK102" s="280"/>
      <c r="CL102" s="280"/>
      <c r="CM102" s="218">
        <f>RANK(CJ102,$CJ$76:$CJ$154)</f>
        <v>2</v>
      </c>
    </row>
    <row r="103" spans="1:91" s="72" customFormat="1" ht="14.1" customHeight="1" x14ac:dyDescent="0.25">
      <c r="A103" s="305"/>
      <c r="B103" s="81"/>
      <c r="C103" s="428"/>
      <c r="D103" s="75"/>
      <c r="E103" s="428"/>
      <c r="F103" s="428"/>
      <c r="G103" s="81"/>
      <c r="H103" s="81"/>
      <c r="I103" s="81"/>
      <c r="J103" s="81"/>
      <c r="K103" s="260">
        <f t="shared" si="4"/>
        <v>0</v>
      </c>
      <c r="L103" s="260">
        <f t="shared" si="5"/>
        <v>0</v>
      </c>
      <c r="M103" s="260">
        <f t="shared" si="6"/>
        <v>0</v>
      </c>
      <c r="N103" s="260"/>
      <c r="O103" s="261" t="str">
        <f>BV102</f>
        <v>nj</v>
      </c>
      <c r="P103" s="262">
        <f>BX102</f>
        <v>0</v>
      </c>
      <c r="Q103" s="260">
        <f>BZ102</f>
        <v>0</v>
      </c>
      <c r="R103" s="262"/>
      <c r="S103" s="260">
        <f>CB102</f>
        <v>0</v>
      </c>
      <c r="T103" s="262"/>
      <c r="U103" s="262"/>
      <c r="V103" s="262"/>
      <c r="W103" s="263"/>
      <c r="X103" s="264"/>
      <c r="Y103" s="265"/>
      <c r="Z103" s="266"/>
      <c r="AA103" s="266"/>
      <c r="AB103" s="266"/>
      <c r="AC103" s="291"/>
      <c r="AD103" s="305"/>
      <c r="AE103" s="424"/>
      <c r="AF103" s="424"/>
      <c r="AG103" s="424"/>
      <c r="AH103" s="424"/>
      <c r="AI103" s="424"/>
      <c r="AJ103" s="291"/>
      <c r="AK103" s="291"/>
      <c r="AL103" s="291"/>
      <c r="AM103" s="283"/>
      <c r="AN103" s="283"/>
      <c r="AO103" s="283"/>
      <c r="AP103" s="283"/>
      <c r="AQ103" s="266" t="str">
        <f>BV102</f>
        <v>nj</v>
      </c>
      <c r="AR103" s="263">
        <f>BX102</f>
        <v>0</v>
      </c>
      <c r="AS103" s="265">
        <f>BZ102</f>
        <v>0</v>
      </c>
      <c r="AT103" s="283"/>
      <c r="AU103" s="265">
        <f>CB102</f>
        <v>0</v>
      </c>
      <c r="AV103" s="283"/>
      <c r="AW103" s="283"/>
      <c r="AX103" s="263"/>
      <c r="AY103" s="263"/>
      <c r="AZ103" s="263"/>
      <c r="BA103" s="266"/>
      <c r="BB103" s="291"/>
      <c r="BC103" s="291"/>
      <c r="BD103" s="291"/>
      <c r="BE103" s="263"/>
      <c r="BF103" s="380"/>
      <c r="BG103" s="271"/>
      <c r="BH103" s="271"/>
      <c r="BK103" s="270"/>
      <c r="BL103" s="272"/>
      <c r="BM103" s="272"/>
      <c r="BN103" s="272"/>
      <c r="BO103" s="273"/>
      <c r="BP103" s="274"/>
      <c r="BQ103" s="563"/>
      <c r="BR103" s="563"/>
      <c r="BS103" s="563"/>
      <c r="BT103" s="275"/>
      <c r="BU103" s="77"/>
      <c r="BV103" s="77"/>
      <c r="BW103" s="276"/>
      <c r="BX103" s="276"/>
      <c r="BY103" s="53"/>
      <c r="BZ103" s="53"/>
      <c r="CA103" s="53"/>
      <c r="CB103" s="53"/>
      <c r="CC103" s="277"/>
      <c r="CD103" s="277"/>
      <c r="CE103" s="277"/>
      <c r="CF103" s="277"/>
      <c r="CG103" s="277"/>
      <c r="CH103" s="277"/>
      <c r="CI103" s="278"/>
      <c r="CJ103" s="315"/>
      <c r="CK103" s="316"/>
      <c r="CL103" s="316"/>
      <c r="CM103" s="218">
        <f>CM102</f>
        <v>2</v>
      </c>
    </row>
    <row r="104" spans="1:91" s="72" customFormat="1" ht="14.1" customHeight="1" x14ac:dyDescent="0.25">
      <c r="A104" s="305">
        <v>15</v>
      </c>
      <c r="B104" s="306" t="str">
        <f>'Ст.пр.Ж'!N33</f>
        <v>нн15</v>
      </c>
      <c r="C104" s="306" t="str">
        <f>'Ст.пр.Ж'!O33</f>
        <v>фис15</v>
      </c>
      <c r="D104" s="306" t="str">
        <f>'Ст.пр.Ж'!P33</f>
        <v>фамилия15</v>
      </c>
      <c r="E104" s="306" t="str">
        <f>'Ст.пр.Ж'!Q33</f>
        <v>гр15</v>
      </c>
      <c r="F104" s="306" t="str">
        <f>'Ст.пр.Ж'!R33</f>
        <v>рз15</v>
      </c>
      <c r="G104" s="306" t="str">
        <f>'Ст.пр.Ж'!S33</f>
        <v>г15</v>
      </c>
      <c r="H104" s="306" t="str">
        <f>'Ст.пр.Ж'!T33</f>
        <v>сф15</v>
      </c>
      <c r="I104" s="306" t="str">
        <f>'Ст.пр.Ж'!U33</f>
        <v>фо15</v>
      </c>
      <c r="J104" s="306" t="str">
        <f>'Ст.пр.Ж'!V33</f>
        <v>ш15</v>
      </c>
      <c r="K104" s="260">
        <f t="shared" si="4"/>
        <v>0</v>
      </c>
      <c r="L104" s="260">
        <f t="shared" si="5"/>
        <v>0</v>
      </c>
      <c r="M104" s="260">
        <f t="shared" si="6"/>
        <v>0</v>
      </c>
      <c r="N104" s="260">
        <f>BT104</f>
        <v>0</v>
      </c>
      <c r="O104" s="261" t="str">
        <f>BU104</f>
        <v>nj</v>
      </c>
      <c r="P104" s="262">
        <f>BW104</f>
        <v>0</v>
      </c>
      <c r="Q104" s="260">
        <f>BY104</f>
        <v>0</v>
      </c>
      <c r="R104" s="262">
        <f>CC104+CD104</f>
        <v>0</v>
      </c>
      <c r="S104" s="260">
        <f>CA104</f>
        <v>0</v>
      </c>
      <c r="T104" s="262">
        <f>CF104+CG104</f>
        <v>0</v>
      </c>
      <c r="U104" s="262">
        <f>CI104</f>
        <v>0</v>
      </c>
      <c r="V104" s="262">
        <f>BO104</f>
        <v>99</v>
      </c>
      <c r="W104" s="263">
        <f>BP104</f>
        <v>0</v>
      </c>
      <c r="X104" s="264">
        <f>CJ104</f>
        <v>0</v>
      </c>
      <c r="Y104" s="265"/>
      <c r="Z104" s="266"/>
      <c r="AA104" s="266">
        <v>6</v>
      </c>
      <c r="AB104" s="266">
        <v>9</v>
      </c>
      <c r="AC104" s="291"/>
      <c r="AD104" s="305">
        <v>15</v>
      </c>
      <c r="AE104" s="269">
        <f>'Ст.пр.Ж'!B33</f>
        <v>0</v>
      </c>
      <c r="AF104" s="269">
        <f>'Ст.пр.Ж'!C33</f>
        <v>0</v>
      </c>
      <c r="AG104" s="269">
        <f>'Ст.пр.Ж'!D33</f>
        <v>0</v>
      </c>
      <c r="AH104" s="269">
        <f>'Ст.пр.Ж'!E33</f>
        <v>0</v>
      </c>
      <c r="AI104" s="269">
        <f>'Ст.пр.Ж'!F33</f>
        <v>0</v>
      </c>
      <c r="AJ104" s="291"/>
      <c r="AK104" s="291"/>
      <c r="AL104" s="291"/>
      <c r="AM104" s="265">
        <f>BQ104</f>
        <v>0</v>
      </c>
      <c r="AN104" s="265">
        <f>BR104</f>
        <v>0</v>
      </c>
      <c r="AO104" s="265">
        <f>BS104</f>
        <v>0</v>
      </c>
      <c r="AP104" s="265">
        <f>BT104</f>
        <v>0</v>
      </c>
      <c r="AQ104" s="266" t="str">
        <f>BU104</f>
        <v>nj</v>
      </c>
      <c r="AR104" s="263">
        <f>BW104</f>
        <v>0</v>
      </c>
      <c r="AS104" s="265">
        <f>BY104</f>
        <v>0</v>
      </c>
      <c r="AT104" s="263">
        <f>CE104</f>
        <v>0</v>
      </c>
      <c r="AU104" s="265">
        <f>CA104</f>
        <v>0</v>
      </c>
      <c r="AV104" s="263">
        <f>CH104</f>
        <v>0</v>
      </c>
      <c r="AW104" s="263">
        <f>CI104</f>
        <v>0</v>
      </c>
      <c r="AX104" s="263">
        <f>BO104</f>
        <v>99</v>
      </c>
      <c r="AY104" s="263">
        <f>BP104</f>
        <v>0</v>
      </c>
      <c r="AZ104" s="263">
        <f>CJ104</f>
        <v>0</v>
      </c>
      <c r="BA104" s="266"/>
      <c r="BB104" s="291"/>
      <c r="BC104" s="291"/>
      <c r="BD104" s="291"/>
      <c r="BE104" s="263"/>
      <c r="BF104" s="380">
        <v>15</v>
      </c>
      <c r="BG104" s="269" t="str">
        <f>'Ст.пр.Ж'!N33</f>
        <v>нн15</v>
      </c>
      <c r="BH104" s="423" t="str">
        <f>'Ст.пр.Ж'!P33</f>
        <v>фамилия15</v>
      </c>
      <c r="BI104" s="269" t="str">
        <f>'Ст.пр.Ж'!Q33</f>
        <v>гр15</v>
      </c>
      <c r="BJ104" s="269" t="str">
        <f>'Ст.пр.Ж'!R33</f>
        <v>рз15</v>
      </c>
      <c r="BK104" s="322"/>
      <c r="BL104" s="272"/>
      <c r="BM104" s="272"/>
      <c r="BN104" s="272"/>
      <c r="BO104" s="273">
        <v>99</v>
      </c>
      <c r="BP104" s="274">
        <f>INT((IF(48-(32*BO104/$U$11)&lt;0,0,(IF(48-(32*BO104/$U$11)&lt;=20,48-(32*BO104/$U$11),20))))*100)/100</f>
        <v>0</v>
      </c>
      <c r="BQ104" s="562"/>
      <c r="BR104" s="562"/>
      <c r="BS104" s="562"/>
      <c r="BT104" s="275">
        <f t="shared" si="7"/>
        <v>0</v>
      </c>
      <c r="BU104" s="77" t="s">
        <v>4</v>
      </c>
      <c r="BV104" s="77" t="s">
        <v>4</v>
      </c>
      <c r="BW104" s="276">
        <f>IF(TYPE(FIND("P",BU104))=16,VLOOKUP(BU104:BU104,KT!A:C,2,FALSE),VLOOKUP(BU104:BU104,KT!H:J,2,FALSE))</f>
        <v>0</v>
      </c>
      <c r="BX104" s="276">
        <f>IF(TYPE(FIND("P",BV104))=16,VLOOKUP(BV104:BV104,KT!A:C,2,FALSE),VLOOKUP(BV104:BV104,KT!H:J,2,FALSE))</f>
        <v>0</v>
      </c>
      <c r="BY104" s="562"/>
      <c r="BZ104" s="562"/>
      <c r="CA104" s="562"/>
      <c r="CB104" s="562"/>
      <c r="CC104" s="277">
        <f>INT((IF((BY104*BW104)&gt;10,10,(BY104*BW104)))*100)/100</f>
        <v>0</v>
      </c>
      <c r="CD104" s="277">
        <f>INT((IF((BZ104*BX104)&gt;10,10,(BZ104*BX104)))*100)/100</f>
        <v>0</v>
      </c>
      <c r="CE104" s="277">
        <f>INT((CC104+CD104)*100)/100</f>
        <v>0</v>
      </c>
      <c r="CF104" s="277">
        <f>INT((IF((BW104*CA104)&gt;10,10,(BW104*CA104)))*100)/100</f>
        <v>0</v>
      </c>
      <c r="CG104" s="277">
        <f>INT((IF((BX104*CB104)&gt;10,10,(BX104*CB104)))*100)/100</f>
        <v>0</v>
      </c>
      <c r="CH104" s="277">
        <f>INT((CF104+CG104)*100)/100</f>
        <v>0</v>
      </c>
      <c r="CI104" s="278">
        <f>INT((CE104+CH104)/2*100)/100</f>
        <v>0</v>
      </c>
      <c r="CJ104" s="279">
        <f>SUM(BP104+BT104+CI104)</f>
        <v>0</v>
      </c>
      <c r="CK104" s="280"/>
      <c r="CL104" s="280"/>
      <c r="CM104" s="218">
        <f>RANK(CJ104,$CJ$76:$CJ$154)</f>
        <v>2</v>
      </c>
    </row>
    <row r="105" spans="1:91" s="72" customFormat="1" ht="14.1" customHeight="1" x14ac:dyDescent="0.25">
      <c r="A105" s="289"/>
      <c r="B105" s="81"/>
      <c r="C105" s="428"/>
      <c r="D105" s="75"/>
      <c r="E105" s="428"/>
      <c r="F105" s="428"/>
      <c r="G105" s="81"/>
      <c r="H105" s="81"/>
      <c r="I105" s="81"/>
      <c r="J105" s="81"/>
      <c r="K105" s="260">
        <f t="shared" si="4"/>
        <v>0</v>
      </c>
      <c r="L105" s="260">
        <f t="shared" si="5"/>
        <v>0</v>
      </c>
      <c r="M105" s="260">
        <f t="shared" si="6"/>
        <v>0</v>
      </c>
      <c r="N105" s="260"/>
      <c r="O105" s="261" t="str">
        <f>BV104</f>
        <v>nj</v>
      </c>
      <c r="P105" s="262">
        <f>BX104</f>
        <v>0</v>
      </c>
      <c r="Q105" s="260">
        <f>BZ104</f>
        <v>0</v>
      </c>
      <c r="R105" s="262"/>
      <c r="S105" s="260">
        <f>CB104</f>
        <v>0</v>
      </c>
      <c r="T105" s="262"/>
      <c r="U105" s="262"/>
      <c r="V105" s="262"/>
      <c r="W105" s="263"/>
      <c r="X105" s="264"/>
      <c r="Y105" s="265"/>
      <c r="Z105" s="266"/>
      <c r="AA105" s="266"/>
      <c r="AB105" s="266"/>
      <c r="AC105" s="291"/>
      <c r="AD105" s="51"/>
      <c r="AE105" s="424"/>
      <c r="AF105" s="424"/>
      <c r="AG105" s="424"/>
      <c r="AH105" s="424"/>
      <c r="AI105" s="424"/>
      <c r="AJ105" s="291"/>
      <c r="AK105" s="291"/>
      <c r="AL105" s="291"/>
      <c r="AM105" s="283"/>
      <c r="AN105" s="283"/>
      <c r="AO105" s="283"/>
      <c r="AP105" s="283"/>
      <c r="AQ105" s="266" t="str">
        <f>BV104</f>
        <v>nj</v>
      </c>
      <c r="AR105" s="263">
        <f>BX104</f>
        <v>0</v>
      </c>
      <c r="AS105" s="265">
        <f>BZ104</f>
        <v>0</v>
      </c>
      <c r="AT105" s="283"/>
      <c r="AU105" s="265">
        <f>CB104</f>
        <v>0</v>
      </c>
      <c r="AV105" s="283"/>
      <c r="AW105" s="283"/>
      <c r="AX105" s="283"/>
      <c r="AY105" s="263"/>
      <c r="AZ105" s="263"/>
      <c r="BA105" s="266"/>
      <c r="BB105" s="291"/>
      <c r="BC105" s="291"/>
      <c r="BD105" s="291"/>
      <c r="BE105" s="263"/>
      <c r="BF105" s="380"/>
      <c r="BG105" s="336"/>
      <c r="BH105" s="322"/>
      <c r="BI105" s="322"/>
      <c r="BK105" s="322"/>
      <c r="BL105" s="272"/>
      <c r="BM105" s="272"/>
      <c r="BN105" s="272"/>
      <c r="BO105" s="273"/>
      <c r="BP105" s="274"/>
      <c r="BQ105" s="562"/>
      <c r="BR105" s="562"/>
      <c r="BS105" s="562"/>
      <c r="BT105" s="275"/>
      <c r="BU105" s="77"/>
      <c r="BV105" s="77"/>
      <c r="BW105" s="276"/>
      <c r="BX105" s="276"/>
      <c r="BY105" s="53"/>
      <c r="BZ105" s="53"/>
      <c r="CA105" s="53"/>
      <c r="CB105" s="53"/>
      <c r="CC105" s="277"/>
      <c r="CD105" s="277"/>
      <c r="CE105" s="277"/>
      <c r="CF105" s="277"/>
      <c r="CG105" s="277"/>
      <c r="CH105" s="277"/>
      <c r="CI105" s="278"/>
      <c r="CJ105" s="315"/>
      <c r="CK105" s="316"/>
      <c r="CL105" s="316"/>
      <c r="CM105" s="218">
        <f>CM104</f>
        <v>2</v>
      </c>
    </row>
    <row r="106" spans="1:91" s="72" customFormat="1" ht="14.1" customHeight="1" x14ac:dyDescent="0.25">
      <c r="A106" s="305">
        <v>16</v>
      </c>
      <c r="B106" s="306" t="str">
        <f>'Ст.пр.Ж'!N34</f>
        <v>нн16</v>
      </c>
      <c r="C106" s="306" t="str">
        <f>'Ст.пр.Ж'!O34</f>
        <v>фис16</v>
      </c>
      <c r="D106" s="306" t="str">
        <f>'Ст.пр.Ж'!P34</f>
        <v>фамилия16</v>
      </c>
      <c r="E106" s="306" t="str">
        <f>'Ст.пр.Ж'!Q34</f>
        <v>гр16</v>
      </c>
      <c r="F106" s="306" t="str">
        <f>'Ст.пр.Ж'!R34</f>
        <v>рз16</v>
      </c>
      <c r="G106" s="306" t="str">
        <f>'Ст.пр.Ж'!S34</f>
        <v>г16</v>
      </c>
      <c r="H106" s="306" t="str">
        <f>'Ст.пр.Ж'!T34</f>
        <v>сф16</v>
      </c>
      <c r="I106" s="306" t="str">
        <f>'Ст.пр.Ж'!U34</f>
        <v>фо16</v>
      </c>
      <c r="J106" s="306" t="str">
        <f>'Ст.пр.Ж'!V34</f>
        <v>ш16</v>
      </c>
      <c r="K106" s="260">
        <f t="shared" si="4"/>
        <v>0</v>
      </c>
      <c r="L106" s="260">
        <f t="shared" si="5"/>
        <v>0</v>
      </c>
      <c r="M106" s="260">
        <f t="shared" si="6"/>
        <v>0</v>
      </c>
      <c r="N106" s="260">
        <f>BT106</f>
        <v>0</v>
      </c>
      <c r="O106" s="261" t="str">
        <f>BU106</f>
        <v>nj</v>
      </c>
      <c r="P106" s="262">
        <f>BW106</f>
        <v>0</v>
      </c>
      <c r="Q106" s="260">
        <f>BY106</f>
        <v>0</v>
      </c>
      <c r="R106" s="262">
        <f>CC106+CD106</f>
        <v>0</v>
      </c>
      <c r="S106" s="260">
        <f>CA106</f>
        <v>0</v>
      </c>
      <c r="T106" s="262">
        <f>CF106+CG106</f>
        <v>0</v>
      </c>
      <c r="U106" s="262">
        <f>CI106</f>
        <v>0</v>
      </c>
      <c r="V106" s="262">
        <f>BO106</f>
        <v>99</v>
      </c>
      <c r="W106" s="263">
        <f>BP106</f>
        <v>0</v>
      </c>
      <c r="X106" s="264">
        <f>CJ106</f>
        <v>0</v>
      </c>
      <c r="Y106" s="265"/>
      <c r="Z106" s="266"/>
      <c r="AA106" s="266" t="s">
        <v>387</v>
      </c>
      <c r="AB106" s="266" t="s">
        <v>387</v>
      </c>
      <c r="AC106" s="291"/>
      <c r="AD106" s="305">
        <v>16</v>
      </c>
      <c r="AE106" s="269">
        <f>'Ст.пр.Ж'!B34</f>
        <v>0</v>
      </c>
      <c r="AF106" s="269">
        <f>'Ст.пр.Ж'!C34</f>
        <v>0</v>
      </c>
      <c r="AG106" s="269">
        <f>'Ст.пр.Ж'!D34</f>
        <v>0</v>
      </c>
      <c r="AH106" s="269">
        <f>'Ст.пр.Ж'!E34</f>
        <v>0</v>
      </c>
      <c r="AI106" s="269">
        <f>'Ст.пр.Ж'!F34</f>
        <v>0</v>
      </c>
      <c r="AJ106" s="291"/>
      <c r="AK106" s="291"/>
      <c r="AL106" s="291"/>
      <c r="AM106" s="265">
        <f>BQ106</f>
        <v>0</v>
      </c>
      <c r="AN106" s="265">
        <f>BR106</f>
        <v>0</v>
      </c>
      <c r="AO106" s="265">
        <f>BS106</f>
        <v>0</v>
      </c>
      <c r="AP106" s="265">
        <f>BT106</f>
        <v>0</v>
      </c>
      <c r="AQ106" s="266" t="str">
        <f>BU106</f>
        <v>nj</v>
      </c>
      <c r="AR106" s="263">
        <f>BW106</f>
        <v>0</v>
      </c>
      <c r="AS106" s="265">
        <f>BY106</f>
        <v>0</v>
      </c>
      <c r="AT106" s="263">
        <f>CE106</f>
        <v>0</v>
      </c>
      <c r="AU106" s="265">
        <f>CA106</f>
        <v>0</v>
      </c>
      <c r="AV106" s="263">
        <f>CH106</f>
        <v>0</v>
      </c>
      <c r="AW106" s="263">
        <f>CI106</f>
        <v>0</v>
      </c>
      <c r="AX106" s="263">
        <f>BO106</f>
        <v>99</v>
      </c>
      <c r="AY106" s="263">
        <f>BP106</f>
        <v>0</v>
      </c>
      <c r="AZ106" s="263">
        <f>CJ106</f>
        <v>0</v>
      </c>
      <c r="BA106" s="266"/>
      <c r="BB106" s="291"/>
      <c r="BC106" s="291"/>
      <c r="BD106" s="291"/>
      <c r="BE106" s="263"/>
      <c r="BF106" s="380">
        <v>16</v>
      </c>
      <c r="BG106" s="269" t="str">
        <f>'Ст.пр.Ж'!N34</f>
        <v>нн16</v>
      </c>
      <c r="BH106" s="423" t="str">
        <f>'Ст.пр.Ж'!P34</f>
        <v>фамилия16</v>
      </c>
      <c r="BI106" s="269" t="str">
        <f>'Ст.пр.Ж'!Q34</f>
        <v>гр16</v>
      </c>
      <c r="BJ106" s="269" t="str">
        <f>'Ст.пр.Ж'!R34</f>
        <v>рз16</v>
      </c>
      <c r="BK106" s="270"/>
      <c r="BL106" s="272"/>
      <c r="BM106" s="272"/>
      <c r="BN106" s="272"/>
      <c r="BO106" s="273">
        <v>99</v>
      </c>
      <c r="BP106" s="274">
        <f>INT((IF(48-(32*BO106/$U$11)&lt;0,0,(IF(48-(32*BO106/$U$11)&lt;=20,48-(32*BO106/$U$11),20))))*100)/100</f>
        <v>0</v>
      </c>
      <c r="BQ106" s="563"/>
      <c r="BR106" s="563"/>
      <c r="BS106" s="563"/>
      <c r="BT106" s="275">
        <f t="shared" si="7"/>
        <v>0</v>
      </c>
      <c r="BU106" s="77" t="s">
        <v>4</v>
      </c>
      <c r="BV106" s="77" t="s">
        <v>4</v>
      </c>
      <c r="BW106" s="276">
        <f>IF(TYPE(FIND("P",BU106))=16,VLOOKUP(BU106:BU106,KT!A:C,2,FALSE),VLOOKUP(BU106:BU106,KT!H:J,2,FALSE))</f>
        <v>0</v>
      </c>
      <c r="BX106" s="276">
        <f>IF(TYPE(FIND("P",BV106))=16,VLOOKUP(BV106:BV106,KT!A:C,2,FALSE),VLOOKUP(BV106:BV106,KT!H:J,2,FALSE))</f>
        <v>0</v>
      </c>
      <c r="BY106" s="563"/>
      <c r="BZ106" s="563"/>
      <c r="CA106" s="563"/>
      <c r="CB106" s="563"/>
      <c r="CC106" s="277">
        <f>INT((IF((BY106*BW106)&gt;10,10,(BY106*BW106)))*100)/100</f>
        <v>0</v>
      </c>
      <c r="CD106" s="277">
        <f>INT((IF((BZ106*BX106)&gt;10,10,(BZ106*BX106)))*100)/100</f>
        <v>0</v>
      </c>
      <c r="CE106" s="277">
        <f>INT((CC106+CD106)*100)/100</f>
        <v>0</v>
      </c>
      <c r="CF106" s="277">
        <f>INT((IF((BW106*CA106)&gt;10,10,(BW106*CA106)))*100)/100</f>
        <v>0</v>
      </c>
      <c r="CG106" s="277">
        <f>INT((IF((BX106*CB106)&gt;10,10,(BX106*CB106)))*100)/100</f>
        <v>0</v>
      </c>
      <c r="CH106" s="277">
        <f>INT((CF106+CG106)*100)/100</f>
        <v>0</v>
      </c>
      <c r="CI106" s="278">
        <f>INT((CE106+CH106)/2*100)/100</f>
        <v>0</v>
      </c>
      <c r="CJ106" s="279">
        <f>SUM(BP106+BT106+CI106)</f>
        <v>0</v>
      </c>
      <c r="CK106" s="280"/>
      <c r="CL106" s="280"/>
      <c r="CM106" s="218">
        <f>RANK(CJ106,$CJ$76:$CJ$154)</f>
        <v>2</v>
      </c>
    </row>
    <row r="107" spans="1:91" s="72" customFormat="1" ht="14.1" customHeight="1" x14ac:dyDescent="0.25">
      <c r="A107" s="305"/>
      <c r="B107" s="81"/>
      <c r="C107" s="428"/>
      <c r="D107" s="75"/>
      <c r="E107" s="428"/>
      <c r="F107" s="428"/>
      <c r="G107" s="81"/>
      <c r="H107" s="81"/>
      <c r="I107" s="81"/>
      <c r="J107" s="81"/>
      <c r="K107" s="260">
        <f t="shared" si="4"/>
        <v>0</v>
      </c>
      <c r="L107" s="260">
        <f t="shared" si="5"/>
        <v>0</v>
      </c>
      <c r="M107" s="260">
        <f t="shared" si="6"/>
        <v>0</v>
      </c>
      <c r="N107" s="260"/>
      <c r="O107" s="261" t="str">
        <f>BV106</f>
        <v>nj</v>
      </c>
      <c r="P107" s="262">
        <f>BX106</f>
        <v>0</v>
      </c>
      <c r="Q107" s="260">
        <f>BZ106</f>
        <v>0</v>
      </c>
      <c r="R107" s="262"/>
      <c r="S107" s="260">
        <f>CB106</f>
        <v>0</v>
      </c>
      <c r="T107" s="262"/>
      <c r="U107" s="262"/>
      <c r="V107" s="262"/>
      <c r="W107" s="263"/>
      <c r="X107" s="264"/>
      <c r="Y107" s="265"/>
      <c r="Z107" s="266"/>
      <c r="AA107" s="266"/>
      <c r="AB107" s="266"/>
      <c r="AC107" s="291"/>
      <c r="AD107" s="305"/>
      <c r="AE107" s="424"/>
      <c r="AF107" s="424"/>
      <c r="AG107" s="424"/>
      <c r="AH107" s="424"/>
      <c r="AI107" s="424"/>
      <c r="AJ107" s="291"/>
      <c r="AK107" s="291"/>
      <c r="AL107" s="291"/>
      <c r="AM107" s="283"/>
      <c r="AN107" s="283"/>
      <c r="AO107" s="283"/>
      <c r="AP107" s="283"/>
      <c r="AQ107" s="266" t="str">
        <f>BV106</f>
        <v>nj</v>
      </c>
      <c r="AR107" s="263">
        <f>BX106</f>
        <v>0</v>
      </c>
      <c r="AS107" s="265">
        <f>BZ106</f>
        <v>0</v>
      </c>
      <c r="AT107" s="283"/>
      <c r="AU107" s="265">
        <f>CB106</f>
        <v>0</v>
      </c>
      <c r="AV107" s="283"/>
      <c r="AW107" s="283"/>
      <c r="AX107" s="263"/>
      <c r="AY107" s="263"/>
      <c r="AZ107" s="263"/>
      <c r="BA107" s="266"/>
      <c r="BB107" s="291"/>
      <c r="BC107" s="291"/>
      <c r="BD107" s="291"/>
      <c r="BE107" s="263"/>
      <c r="BF107" s="380"/>
      <c r="BG107" s="271"/>
      <c r="BH107" s="271"/>
      <c r="BK107" s="270"/>
      <c r="BL107" s="272"/>
      <c r="BM107" s="272"/>
      <c r="BN107" s="272"/>
      <c r="BO107" s="273"/>
      <c r="BP107" s="274"/>
      <c r="BQ107" s="563"/>
      <c r="BR107" s="563"/>
      <c r="BS107" s="563"/>
      <c r="BT107" s="275"/>
      <c r="BU107" s="77"/>
      <c r="BV107" s="77"/>
      <c r="BW107" s="276"/>
      <c r="BX107" s="276"/>
      <c r="BY107" s="53"/>
      <c r="BZ107" s="53"/>
      <c r="CA107" s="53"/>
      <c r="CB107" s="53"/>
      <c r="CC107" s="277"/>
      <c r="CD107" s="277"/>
      <c r="CE107" s="277"/>
      <c r="CF107" s="277"/>
      <c r="CG107" s="277"/>
      <c r="CH107" s="277"/>
      <c r="CI107" s="278"/>
      <c r="CJ107" s="315"/>
      <c r="CK107" s="316"/>
      <c r="CL107" s="316"/>
      <c r="CM107" s="218">
        <f>CM106</f>
        <v>2</v>
      </c>
    </row>
    <row r="108" spans="1:91" s="72" customFormat="1" ht="14.1" customHeight="1" x14ac:dyDescent="0.25">
      <c r="A108" s="305">
        <v>17</v>
      </c>
      <c r="B108" s="306" t="str">
        <f>'Ст.пр.Ж'!N35</f>
        <v>нн17</v>
      </c>
      <c r="C108" s="306" t="str">
        <f>'Ст.пр.Ж'!O35</f>
        <v>фис17</v>
      </c>
      <c r="D108" s="306" t="str">
        <f>'Ст.пр.Ж'!P35</f>
        <v>фамилия17</v>
      </c>
      <c r="E108" s="306" t="str">
        <f>'Ст.пр.Ж'!Q35</f>
        <v>гр17</v>
      </c>
      <c r="F108" s="306" t="str">
        <f>'Ст.пр.Ж'!R35</f>
        <v>рз17</v>
      </c>
      <c r="G108" s="306" t="str">
        <f>'Ст.пр.Ж'!S35</f>
        <v>г17</v>
      </c>
      <c r="H108" s="306" t="str">
        <f>'Ст.пр.Ж'!T35</f>
        <v>сф17</v>
      </c>
      <c r="I108" s="306" t="str">
        <f>'Ст.пр.Ж'!U35</f>
        <v>фо17</v>
      </c>
      <c r="J108" s="306" t="str">
        <f>'Ст.пр.Ж'!V35</f>
        <v>ш17</v>
      </c>
      <c r="K108" s="260">
        <f t="shared" si="4"/>
        <v>0</v>
      </c>
      <c r="L108" s="260">
        <f t="shared" si="5"/>
        <v>0</v>
      </c>
      <c r="M108" s="260">
        <f t="shared" si="6"/>
        <v>0</v>
      </c>
      <c r="N108" s="260">
        <f>BT108</f>
        <v>0</v>
      </c>
      <c r="O108" s="261" t="str">
        <f>BU108</f>
        <v>nj</v>
      </c>
      <c r="P108" s="262">
        <f>BW108</f>
        <v>0</v>
      </c>
      <c r="Q108" s="260">
        <f>BY108</f>
        <v>0</v>
      </c>
      <c r="R108" s="262">
        <f>CC108+CD108</f>
        <v>0</v>
      </c>
      <c r="S108" s="260">
        <f>CA108</f>
        <v>0</v>
      </c>
      <c r="T108" s="262">
        <f>CF108+CG108</f>
        <v>0</v>
      </c>
      <c r="U108" s="262">
        <f>CI108</f>
        <v>0</v>
      </c>
      <c r="V108" s="262">
        <f>BO108</f>
        <v>99</v>
      </c>
      <c r="W108" s="263">
        <f>BP108</f>
        <v>0</v>
      </c>
      <c r="X108" s="264">
        <f>CJ108</f>
        <v>0</v>
      </c>
      <c r="Y108" s="265"/>
      <c r="Z108" s="266"/>
      <c r="AA108" s="266">
        <v>7</v>
      </c>
      <c r="AB108" s="266">
        <v>10</v>
      </c>
      <c r="AC108" s="291"/>
      <c r="AD108" s="305">
        <v>17</v>
      </c>
      <c r="AE108" s="269">
        <f>'Ст.пр.Ж'!B35</f>
        <v>0</v>
      </c>
      <c r="AF108" s="269">
        <f>'Ст.пр.Ж'!C35</f>
        <v>0</v>
      </c>
      <c r="AG108" s="269">
        <f>'Ст.пр.Ж'!D35</f>
        <v>0</v>
      </c>
      <c r="AH108" s="269">
        <f>'Ст.пр.Ж'!E35</f>
        <v>0</v>
      </c>
      <c r="AI108" s="269">
        <f>'Ст.пр.Ж'!F35</f>
        <v>0</v>
      </c>
      <c r="AJ108" s="291"/>
      <c r="AK108" s="291"/>
      <c r="AL108" s="291"/>
      <c r="AM108" s="265">
        <f>BQ108</f>
        <v>0</v>
      </c>
      <c r="AN108" s="265">
        <f>BR108</f>
        <v>0</v>
      </c>
      <c r="AO108" s="265">
        <f>BS108</f>
        <v>0</v>
      </c>
      <c r="AP108" s="265">
        <f>BT108</f>
        <v>0</v>
      </c>
      <c r="AQ108" s="266" t="str">
        <f>BU108</f>
        <v>nj</v>
      </c>
      <c r="AR108" s="263">
        <f>BW108</f>
        <v>0</v>
      </c>
      <c r="AS108" s="265">
        <f>BY108</f>
        <v>0</v>
      </c>
      <c r="AT108" s="263">
        <f>CE108</f>
        <v>0</v>
      </c>
      <c r="AU108" s="265">
        <f>CA108</f>
        <v>0</v>
      </c>
      <c r="AV108" s="263">
        <f>CH108</f>
        <v>0</v>
      </c>
      <c r="AW108" s="263">
        <f>CI108</f>
        <v>0</v>
      </c>
      <c r="AX108" s="263">
        <f>BO108</f>
        <v>99</v>
      </c>
      <c r="AY108" s="263">
        <f>BP108</f>
        <v>0</v>
      </c>
      <c r="AZ108" s="263">
        <f>CJ108</f>
        <v>0</v>
      </c>
      <c r="BA108" s="266"/>
      <c r="BB108" s="291"/>
      <c r="BC108" s="291"/>
      <c r="BD108" s="291"/>
      <c r="BE108" s="263"/>
      <c r="BF108" s="380">
        <v>17</v>
      </c>
      <c r="BG108" s="269" t="str">
        <f>'Ст.пр.Ж'!N35</f>
        <v>нн17</v>
      </c>
      <c r="BH108" s="423" t="str">
        <f>'Ст.пр.Ж'!P35</f>
        <v>фамилия17</v>
      </c>
      <c r="BI108" s="269" t="str">
        <f>'Ст.пр.Ж'!Q35</f>
        <v>гр17</v>
      </c>
      <c r="BJ108" s="269" t="str">
        <f>'Ст.пр.Ж'!R35</f>
        <v>рз17</v>
      </c>
      <c r="BK108" s="322"/>
      <c r="BL108" s="272"/>
      <c r="BM108" s="272"/>
      <c r="BN108" s="272"/>
      <c r="BO108" s="273">
        <v>99</v>
      </c>
      <c r="BP108" s="274">
        <f>INT((IF(48-(32*BO108/$U$11)&lt;0,0,(IF(48-(32*BO108/$U$11)&lt;=20,48-(32*BO108/$U$11),20))))*100)/100</f>
        <v>0</v>
      </c>
      <c r="BQ108" s="562"/>
      <c r="BR108" s="562"/>
      <c r="BS108" s="562"/>
      <c r="BT108" s="275">
        <f t="shared" si="7"/>
        <v>0</v>
      </c>
      <c r="BU108" s="77" t="s">
        <v>4</v>
      </c>
      <c r="BV108" s="77" t="s">
        <v>4</v>
      </c>
      <c r="BW108" s="276">
        <f>IF(TYPE(FIND("P",BU108))=16,VLOOKUP(BU108:BU108,KT!A:C,2,FALSE),VLOOKUP(BU108:BU108,KT!H:J,2,FALSE))</f>
        <v>0</v>
      </c>
      <c r="BX108" s="276">
        <f>IF(TYPE(FIND("P",BV108))=16,VLOOKUP(BV108:BV108,KT!A:C,2,FALSE),VLOOKUP(BV108:BV108,KT!H:J,2,FALSE))</f>
        <v>0</v>
      </c>
      <c r="BY108" s="562"/>
      <c r="BZ108" s="562"/>
      <c r="CA108" s="562"/>
      <c r="CB108" s="562"/>
      <c r="CC108" s="277">
        <f>INT((IF((BY108*BW108)&gt;10,10,(BY108*BW108)))*100)/100</f>
        <v>0</v>
      </c>
      <c r="CD108" s="277">
        <f>INT((IF((BZ108*BX108)&gt;10,10,(BZ108*BX108)))*100)/100</f>
        <v>0</v>
      </c>
      <c r="CE108" s="277">
        <f>INT((CC108+CD108)*100)/100</f>
        <v>0</v>
      </c>
      <c r="CF108" s="277">
        <f>INT((IF((BW108*CA108)&gt;10,10,(BW108*CA108)))*100)/100</f>
        <v>0</v>
      </c>
      <c r="CG108" s="277">
        <f>INT((IF((BX108*CB108)&gt;10,10,(BX108*CB108)))*100)/100</f>
        <v>0</v>
      </c>
      <c r="CH108" s="277">
        <f>INT((CF108+CG108)*100)/100</f>
        <v>0</v>
      </c>
      <c r="CI108" s="278">
        <f>INT((CE108+CH108)/2*100)/100</f>
        <v>0</v>
      </c>
      <c r="CJ108" s="279">
        <f>SUM(BP108+BT108+CI108)</f>
        <v>0</v>
      </c>
      <c r="CK108" s="280"/>
      <c r="CL108" s="280"/>
      <c r="CM108" s="218">
        <f>RANK(CJ108,$CJ$76:$CJ$154)</f>
        <v>2</v>
      </c>
    </row>
    <row r="109" spans="1:91" s="72" customFormat="1" ht="14.1" customHeight="1" x14ac:dyDescent="0.25">
      <c r="A109" s="289"/>
      <c r="B109" s="81"/>
      <c r="C109" s="428"/>
      <c r="D109" s="75"/>
      <c r="E109" s="428"/>
      <c r="F109" s="428"/>
      <c r="G109" s="81"/>
      <c r="H109" s="81"/>
      <c r="I109" s="81"/>
      <c r="J109" s="81"/>
      <c r="K109" s="260">
        <f t="shared" si="4"/>
        <v>0</v>
      </c>
      <c r="L109" s="260">
        <f t="shared" si="5"/>
        <v>0</v>
      </c>
      <c r="M109" s="260">
        <f t="shared" si="6"/>
        <v>0</v>
      </c>
      <c r="N109" s="260"/>
      <c r="O109" s="261" t="str">
        <f>BV108</f>
        <v>nj</v>
      </c>
      <c r="P109" s="262">
        <f>BX108</f>
        <v>0</v>
      </c>
      <c r="Q109" s="260">
        <f>BZ108</f>
        <v>0</v>
      </c>
      <c r="R109" s="262"/>
      <c r="S109" s="260">
        <f>CB108</f>
        <v>0</v>
      </c>
      <c r="T109" s="262"/>
      <c r="U109" s="262"/>
      <c r="V109" s="262"/>
      <c r="W109" s="263"/>
      <c r="X109" s="264"/>
      <c r="Y109" s="265"/>
      <c r="Z109" s="266"/>
      <c r="AA109" s="266"/>
      <c r="AB109" s="266"/>
      <c r="AC109" s="291"/>
      <c r="AD109" s="51"/>
      <c r="AE109" s="424"/>
      <c r="AF109" s="424"/>
      <c r="AG109" s="424"/>
      <c r="AH109" s="424"/>
      <c r="AI109" s="424"/>
      <c r="AJ109" s="291"/>
      <c r="AK109" s="291"/>
      <c r="AL109" s="291"/>
      <c r="AM109" s="283"/>
      <c r="AN109" s="283"/>
      <c r="AO109" s="283"/>
      <c r="AP109" s="283"/>
      <c r="AQ109" s="266" t="str">
        <f>BV108</f>
        <v>nj</v>
      </c>
      <c r="AR109" s="263">
        <f>BX108</f>
        <v>0</v>
      </c>
      <c r="AS109" s="265">
        <f>BZ108</f>
        <v>0</v>
      </c>
      <c r="AT109" s="283"/>
      <c r="AU109" s="265">
        <f>CB108</f>
        <v>0</v>
      </c>
      <c r="AV109" s="283"/>
      <c r="AW109" s="283"/>
      <c r="AX109" s="283"/>
      <c r="AY109" s="263"/>
      <c r="AZ109" s="263"/>
      <c r="BA109" s="266"/>
      <c r="BB109" s="291"/>
      <c r="BC109" s="291"/>
      <c r="BD109" s="291"/>
      <c r="BE109" s="263"/>
      <c r="BF109" s="380"/>
      <c r="BG109" s="336"/>
      <c r="BH109" s="322"/>
      <c r="BI109" s="322"/>
      <c r="BK109" s="322"/>
      <c r="BL109" s="272"/>
      <c r="BM109" s="272"/>
      <c r="BN109" s="272"/>
      <c r="BO109" s="273"/>
      <c r="BP109" s="274"/>
      <c r="BQ109" s="562"/>
      <c r="BR109" s="562"/>
      <c r="BS109" s="562"/>
      <c r="BT109" s="275"/>
      <c r="BU109" s="77"/>
      <c r="BV109" s="77"/>
      <c r="BW109" s="276"/>
      <c r="BX109" s="276"/>
      <c r="BY109" s="53"/>
      <c r="BZ109" s="53"/>
      <c r="CA109" s="53"/>
      <c r="CB109" s="53"/>
      <c r="CC109" s="277"/>
      <c r="CD109" s="277"/>
      <c r="CE109" s="277"/>
      <c r="CF109" s="277"/>
      <c r="CG109" s="277"/>
      <c r="CH109" s="277"/>
      <c r="CI109" s="278"/>
      <c r="CJ109" s="315"/>
      <c r="CK109" s="316"/>
      <c r="CL109" s="316"/>
      <c r="CM109" s="218">
        <f>CM108</f>
        <v>2</v>
      </c>
    </row>
    <row r="110" spans="1:91" s="72" customFormat="1" ht="14.1" customHeight="1" x14ac:dyDescent="0.25">
      <c r="A110" s="305">
        <v>18</v>
      </c>
      <c r="B110" s="306" t="str">
        <f>'Ст.пр.Ж'!N36</f>
        <v>нн18</v>
      </c>
      <c r="C110" s="306" t="str">
        <f>'Ст.пр.Ж'!O36</f>
        <v>фис18</v>
      </c>
      <c r="D110" s="306" t="str">
        <f>'Ст.пр.Ж'!P36</f>
        <v>фамилия18</v>
      </c>
      <c r="E110" s="306" t="str">
        <f>'Ст.пр.Ж'!Q36</f>
        <v>гр18</v>
      </c>
      <c r="F110" s="306" t="str">
        <f>'Ст.пр.Ж'!R36</f>
        <v>рз18</v>
      </c>
      <c r="G110" s="306" t="str">
        <f>'Ст.пр.Ж'!S36</f>
        <v>г18</v>
      </c>
      <c r="H110" s="306" t="str">
        <f>'Ст.пр.Ж'!T36</f>
        <v>сф18</v>
      </c>
      <c r="I110" s="306" t="str">
        <f>'Ст.пр.Ж'!U36</f>
        <v>фо18</v>
      </c>
      <c r="J110" s="306" t="str">
        <f>'Ст.пр.Ж'!V36</f>
        <v>ш18</v>
      </c>
      <c r="K110" s="260">
        <f t="shared" si="4"/>
        <v>0</v>
      </c>
      <c r="L110" s="260">
        <f t="shared" si="5"/>
        <v>0</v>
      </c>
      <c r="M110" s="260">
        <f t="shared" si="6"/>
        <v>0</v>
      </c>
      <c r="N110" s="260">
        <f>BT110</f>
        <v>0</v>
      </c>
      <c r="O110" s="261" t="str">
        <f>BU110</f>
        <v>nj</v>
      </c>
      <c r="P110" s="262">
        <f>BW110</f>
        <v>0</v>
      </c>
      <c r="Q110" s="260">
        <f>BY110</f>
        <v>0</v>
      </c>
      <c r="R110" s="262">
        <f>CC110+CD110</f>
        <v>0</v>
      </c>
      <c r="S110" s="260">
        <f>CA110</f>
        <v>0</v>
      </c>
      <c r="T110" s="262">
        <f>CF110+CG110</f>
        <v>0</v>
      </c>
      <c r="U110" s="262">
        <f>CI110</f>
        <v>0</v>
      </c>
      <c r="V110" s="262">
        <f>BO110</f>
        <v>99</v>
      </c>
      <c r="W110" s="263">
        <f>BP110</f>
        <v>0</v>
      </c>
      <c r="X110" s="264">
        <f>CJ110</f>
        <v>0</v>
      </c>
      <c r="Y110" s="265"/>
      <c r="Z110" s="266"/>
      <c r="AA110" s="266" t="s">
        <v>387</v>
      </c>
      <c r="AB110" s="266" t="s">
        <v>387</v>
      </c>
      <c r="AC110" s="291"/>
      <c r="AD110" s="305">
        <v>18</v>
      </c>
      <c r="AE110" s="269">
        <f>'Ст.пр.Ж'!B36</f>
        <v>0</v>
      </c>
      <c r="AF110" s="269">
        <f>'Ст.пр.Ж'!C36</f>
        <v>0</v>
      </c>
      <c r="AG110" s="269">
        <f>'Ст.пр.Ж'!D36</f>
        <v>0</v>
      </c>
      <c r="AH110" s="269">
        <f>'Ст.пр.Ж'!E36</f>
        <v>0</v>
      </c>
      <c r="AI110" s="269">
        <f>'Ст.пр.Ж'!F36</f>
        <v>0</v>
      </c>
      <c r="AJ110" s="291"/>
      <c r="AK110" s="291"/>
      <c r="AL110" s="291"/>
      <c r="AM110" s="265">
        <f>BQ110</f>
        <v>0</v>
      </c>
      <c r="AN110" s="265">
        <f>BR110</f>
        <v>0</v>
      </c>
      <c r="AO110" s="265">
        <f>BS110</f>
        <v>0</v>
      </c>
      <c r="AP110" s="265">
        <f>BT110</f>
        <v>0</v>
      </c>
      <c r="AQ110" s="266" t="str">
        <f>BU110</f>
        <v>nj</v>
      </c>
      <c r="AR110" s="263">
        <f>BW110</f>
        <v>0</v>
      </c>
      <c r="AS110" s="265">
        <f>BY110</f>
        <v>0</v>
      </c>
      <c r="AT110" s="263">
        <f>CE110</f>
        <v>0</v>
      </c>
      <c r="AU110" s="265">
        <f>CA110</f>
        <v>0</v>
      </c>
      <c r="AV110" s="263">
        <f>CH110</f>
        <v>0</v>
      </c>
      <c r="AW110" s="263">
        <f>CI110</f>
        <v>0</v>
      </c>
      <c r="AX110" s="263">
        <f>BO110</f>
        <v>99</v>
      </c>
      <c r="AY110" s="263">
        <f>BP110</f>
        <v>0</v>
      </c>
      <c r="AZ110" s="263">
        <f>CJ110</f>
        <v>0</v>
      </c>
      <c r="BA110" s="266"/>
      <c r="BB110" s="291"/>
      <c r="BC110" s="291"/>
      <c r="BD110" s="291"/>
      <c r="BE110" s="263"/>
      <c r="BF110" s="380">
        <v>18</v>
      </c>
      <c r="BG110" s="269" t="str">
        <f>'Ст.пр.Ж'!N36</f>
        <v>нн18</v>
      </c>
      <c r="BH110" s="423" t="str">
        <f>'Ст.пр.Ж'!P36</f>
        <v>фамилия18</v>
      </c>
      <c r="BI110" s="269" t="str">
        <f>'Ст.пр.Ж'!Q36</f>
        <v>гр18</v>
      </c>
      <c r="BJ110" s="269" t="str">
        <f>'Ст.пр.Ж'!R36</f>
        <v>рз18</v>
      </c>
      <c r="BK110" s="270"/>
      <c r="BL110" s="272"/>
      <c r="BM110" s="272"/>
      <c r="BN110" s="272"/>
      <c r="BO110" s="273">
        <v>99</v>
      </c>
      <c r="BP110" s="274">
        <f>INT((IF(48-(32*BO110/$U$11)&lt;0,0,(IF(48-(32*BO110/$U$11)&lt;=20,48-(32*BO110/$U$11),20))))*100)/100</f>
        <v>0</v>
      </c>
      <c r="BQ110" s="563"/>
      <c r="BR110" s="563"/>
      <c r="BS110" s="563"/>
      <c r="BT110" s="275">
        <f t="shared" si="7"/>
        <v>0</v>
      </c>
      <c r="BU110" s="77" t="s">
        <v>4</v>
      </c>
      <c r="BV110" s="77" t="s">
        <v>4</v>
      </c>
      <c r="BW110" s="276">
        <f>IF(TYPE(FIND("P",BU110))=16,VLOOKUP(BU110:BU110,KT!A:C,2,FALSE),VLOOKUP(BU110:BU110,KT!H:J,2,FALSE))</f>
        <v>0</v>
      </c>
      <c r="BX110" s="276">
        <f>IF(TYPE(FIND("P",BV110))=16,VLOOKUP(BV110:BV110,KT!A:C,2,FALSE),VLOOKUP(BV110:BV110,KT!H:J,2,FALSE))</f>
        <v>0</v>
      </c>
      <c r="BY110" s="563"/>
      <c r="BZ110" s="563"/>
      <c r="CA110" s="563"/>
      <c r="CB110" s="563"/>
      <c r="CC110" s="277">
        <f>INT((IF((BY110*BW110)&gt;10,10,(BY110*BW110)))*100)/100</f>
        <v>0</v>
      </c>
      <c r="CD110" s="277">
        <f>INT((IF((BZ110*BX110)&gt;10,10,(BZ110*BX110)))*100)/100</f>
        <v>0</v>
      </c>
      <c r="CE110" s="277">
        <f>INT((CC110+CD110)*100)/100</f>
        <v>0</v>
      </c>
      <c r="CF110" s="277">
        <f>INT((IF((BW110*CA110)&gt;10,10,(BW110*CA110)))*100)/100</f>
        <v>0</v>
      </c>
      <c r="CG110" s="277">
        <f>INT((IF((BX110*CB110)&gt;10,10,(BX110*CB110)))*100)/100</f>
        <v>0</v>
      </c>
      <c r="CH110" s="277">
        <f>INT((CF110+CG110)*100)/100</f>
        <v>0</v>
      </c>
      <c r="CI110" s="278">
        <f>INT((CE110+CH110)/2*100)/100</f>
        <v>0</v>
      </c>
      <c r="CJ110" s="279">
        <f>SUM(BP110+BT110+CI110)</f>
        <v>0</v>
      </c>
      <c r="CK110" s="280"/>
      <c r="CL110" s="280"/>
      <c r="CM110" s="218">
        <f>RANK(CJ110,$CJ$76:$CJ$154)</f>
        <v>2</v>
      </c>
    </row>
    <row r="111" spans="1:91" s="72" customFormat="1" ht="14.1" customHeight="1" x14ac:dyDescent="0.25">
      <c r="A111" s="305"/>
      <c r="B111" s="81"/>
      <c r="C111" s="428"/>
      <c r="D111" s="75"/>
      <c r="E111" s="428"/>
      <c r="F111" s="428"/>
      <c r="G111" s="81"/>
      <c r="H111" s="81"/>
      <c r="I111" s="81"/>
      <c r="J111" s="81"/>
      <c r="K111" s="260">
        <f t="shared" si="4"/>
        <v>0</v>
      </c>
      <c r="L111" s="260">
        <f t="shared" si="5"/>
        <v>0</v>
      </c>
      <c r="M111" s="260">
        <f t="shared" si="6"/>
        <v>0</v>
      </c>
      <c r="N111" s="260"/>
      <c r="O111" s="261" t="str">
        <f>BV110</f>
        <v>nj</v>
      </c>
      <c r="P111" s="262">
        <f>BX110</f>
        <v>0</v>
      </c>
      <c r="Q111" s="260">
        <f>BZ110</f>
        <v>0</v>
      </c>
      <c r="R111" s="262"/>
      <c r="S111" s="260">
        <f>CB110</f>
        <v>0</v>
      </c>
      <c r="T111" s="262"/>
      <c r="U111" s="262"/>
      <c r="V111" s="262"/>
      <c r="W111" s="263"/>
      <c r="X111" s="264"/>
      <c r="Y111" s="265"/>
      <c r="Z111" s="266"/>
      <c r="AA111" s="266"/>
      <c r="AB111" s="266"/>
      <c r="AC111" s="291"/>
      <c r="AD111" s="305"/>
      <c r="AE111" s="424"/>
      <c r="AF111" s="424"/>
      <c r="AG111" s="424"/>
      <c r="AH111" s="424"/>
      <c r="AI111" s="424"/>
      <c r="AJ111" s="291"/>
      <c r="AK111" s="291"/>
      <c r="AL111" s="291"/>
      <c r="AM111" s="283"/>
      <c r="AN111" s="283"/>
      <c r="AO111" s="283"/>
      <c r="AP111" s="283"/>
      <c r="AQ111" s="266" t="str">
        <f>BV110</f>
        <v>nj</v>
      </c>
      <c r="AR111" s="263">
        <f>BX110</f>
        <v>0</v>
      </c>
      <c r="AS111" s="265">
        <f>BZ110</f>
        <v>0</v>
      </c>
      <c r="AT111" s="283"/>
      <c r="AU111" s="265">
        <f>CB110</f>
        <v>0</v>
      </c>
      <c r="AV111" s="283"/>
      <c r="AW111" s="283"/>
      <c r="AX111" s="263"/>
      <c r="AY111" s="263"/>
      <c r="AZ111" s="263"/>
      <c r="BA111" s="266"/>
      <c r="BB111" s="291"/>
      <c r="BC111" s="291"/>
      <c r="BD111" s="291"/>
      <c r="BE111" s="263"/>
      <c r="BF111" s="380"/>
      <c r="BG111" s="271"/>
      <c r="BH111" s="271"/>
      <c r="BK111" s="270"/>
      <c r="BL111" s="272"/>
      <c r="BM111" s="272"/>
      <c r="BN111" s="272"/>
      <c r="BO111" s="273"/>
      <c r="BP111" s="274"/>
      <c r="BQ111" s="563"/>
      <c r="BR111" s="563"/>
      <c r="BS111" s="563"/>
      <c r="BT111" s="275"/>
      <c r="BU111" s="77"/>
      <c r="BV111" s="77"/>
      <c r="BW111" s="276"/>
      <c r="BX111" s="276"/>
      <c r="BY111" s="53"/>
      <c r="BZ111" s="53"/>
      <c r="CA111" s="53"/>
      <c r="CB111" s="53"/>
      <c r="CC111" s="277"/>
      <c r="CD111" s="277"/>
      <c r="CE111" s="277"/>
      <c r="CF111" s="277"/>
      <c r="CG111" s="277"/>
      <c r="CH111" s="277"/>
      <c r="CI111" s="278"/>
      <c r="CJ111" s="315"/>
      <c r="CK111" s="316"/>
      <c r="CL111" s="316"/>
      <c r="CM111" s="218">
        <f>CM110</f>
        <v>2</v>
      </c>
    </row>
    <row r="112" spans="1:91" s="72" customFormat="1" ht="14.1" customHeight="1" x14ac:dyDescent="0.25">
      <c r="A112" s="305">
        <v>19</v>
      </c>
      <c r="B112" s="306" t="str">
        <f>'Ст.пр.Ж'!N37</f>
        <v>нн19</v>
      </c>
      <c r="C112" s="306" t="str">
        <f>'Ст.пр.Ж'!O37</f>
        <v>фис19</v>
      </c>
      <c r="D112" s="306" t="str">
        <f>'Ст.пр.Ж'!P37</f>
        <v>фамилия19</v>
      </c>
      <c r="E112" s="306" t="str">
        <f>'Ст.пр.Ж'!Q37</f>
        <v>гр19</v>
      </c>
      <c r="F112" s="306" t="str">
        <f>'Ст.пр.Ж'!R37</f>
        <v>рз19</v>
      </c>
      <c r="G112" s="306" t="str">
        <f>'Ст.пр.Ж'!S37</f>
        <v>г19</v>
      </c>
      <c r="H112" s="306" t="str">
        <f>'Ст.пр.Ж'!T37</f>
        <v>сф19</v>
      </c>
      <c r="I112" s="306" t="str">
        <f>'Ст.пр.Ж'!U37</f>
        <v>фо19</v>
      </c>
      <c r="J112" s="306" t="str">
        <f>'Ст.пр.Ж'!V37</f>
        <v>ш19</v>
      </c>
      <c r="K112" s="260">
        <f t="shared" si="4"/>
        <v>0</v>
      </c>
      <c r="L112" s="260">
        <f t="shared" si="5"/>
        <v>0</v>
      </c>
      <c r="M112" s="260">
        <f t="shared" si="6"/>
        <v>0</v>
      </c>
      <c r="N112" s="260">
        <f>BT112</f>
        <v>0</v>
      </c>
      <c r="O112" s="261" t="str">
        <f>BU112</f>
        <v>nj</v>
      </c>
      <c r="P112" s="262">
        <f>BW112</f>
        <v>0</v>
      </c>
      <c r="Q112" s="260">
        <f>BY112</f>
        <v>0</v>
      </c>
      <c r="R112" s="262">
        <f>CC112+CD112</f>
        <v>0</v>
      </c>
      <c r="S112" s="260">
        <f>CA112</f>
        <v>0</v>
      </c>
      <c r="T112" s="262">
        <f>CF112+CG112</f>
        <v>0</v>
      </c>
      <c r="U112" s="262">
        <f>CI112</f>
        <v>0</v>
      </c>
      <c r="V112" s="262">
        <f>BO112</f>
        <v>99</v>
      </c>
      <c r="W112" s="263">
        <f>BP112</f>
        <v>0</v>
      </c>
      <c r="X112" s="264">
        <f>CJ112</f>
        <v>0</v>
      </c>
      <c r="Y112" s="265"/>
      <c r="Z112" s="266"/>
      <c r="AA112" s="266">
        <v>8</v>
      </c>
      <c r="AB112" s="266">
        <v>11</v>
      </c>
      <c r="AC112" s="291"/>
      <c r="AD112" s="305">
        <v>19</v>
      </c>
      <c r="AE112" s="269">
        <f>'Ст.пр.Ж'!B37</f>
        <v>0</v>
      </c>
      <c r="AF112" s="269">
        <f>'Ст.пр.Ж'!C37</f>
        <v>0</v>
      </c>
      <c r="AG112" s="269">
        <f>'Ст.пр.Ж'!D37</f>
        <v>0</v>
      </c>
      <c r="AH112" s="269">
        <f>'Ст.пр.Ж'!E37</f>
        <v>0</v>
      </c>
      <c r="AI112" s="269">
        <f>'Ст.пр.Ж'!F37</f>
        <v>0</v>
      </c>
      <c r="AJ112" s="291"/>
      <c r="AK112" s="291"/>
      <c r="AL112" s="291"/>
      <c r="AM112" s="265">
        <f>BQ112</f>
        <v>0</v>
      </c>
      <c r="AN112" s="265">
        <f>BR112</f>
        <v>0</v>
      </c>
      <c r="AO112" s="265">
        <f>BS112</f>
        <v>0</v>
      </c>
      <c r="AP112" s="265">
        <f>BT112</f>
        <v>0</v>
      </c>
      <c r="AQ112" s="266" t="str">
        <f>BU112</f>
        <v>nj</v>
      </c>
      <c r="AR112" s="263">
        <f>BW112</f>
        <v>0</v>
      </c>
      <c r="AS112" s="265">
        <f>BY112</f>
        <v>0</v>
      </c>
      <c r="AT112" s="263">
        <f>CE112</f>
        <v>0</v>
      </c>
      <c r="AU112" s="265">
        <f>CA112</f>
        <v>0</v>
      </c>
      <c r="AV112" s="263">
        <f>CH112</f>
        <v>0</v>
      </c>
      <c r="AW112" s="263">
        <f>CI112</f>
        <v>0</v>
      </c>
      <c r="AX112" s="263">
        <f>BO112</f>
        <v>99</v>
      </c>
      <c r="AY112" s="263">
        <f>BP112</f>
        <v>0</v>
      </c>
      <c r="AZ112" s="263">
        <f>CJ112</f>
        <v>0</v>
      </c>
      <c r="BA112" s="266"/>
      <c r="BB112" s="291"/>
      <c r="BC112" s="291"/>
      <c r="BD112" s="291"/>
      <c r="BE112" s="263"/>
      <c r="BF112" s="380">
        <v>19</v>
      </c>
      <c r="BG112" s="269" t="str">
        <f>'Ст.пр.Ж'!N37</f>
        <v>нн19</v>
      </c>
      <c r="BH112" s="423" t="str">
        <f>'Ст.пр.Ж'!P37</f>
        <v>фамилия19</v>
      </c>
      <c r="BI112" s="269" t="str">
        <f>'Ст.пр.Ж'!Q37</f>
        <v>гр19</v>
      </c>
      <c r="BJ112" s="269" t="str">
        <f>'Ст.пр.Ж'!R37</f>
        <v>рз19</v>
      </c>
      <c r="BK112" s="322"/>
      <c r="BL112" s="272"/>
      <c r="BM112" s="272"/>
      <c r="BN112" s="272"/>
      <c r="BO112" s="273">
        <v>99</v>
      </c>
      <c r="BP112" s="274">
        <f>INT((IF(48-(32*BO112/$U$11)&lt;0,0,(IF(48-(32*BO112/$U$11)&lt;=20,48-(32*BO112/$U$11),20))))*100)/100</f>
        <v>0</v>
      </c>
      <c r="BQ112" s="562"/>
      <c r="BR112" s="562"/>
      <c r="BS112" s="562"/>
      <c r="BT112" s="275">
        <f t="shared" si="7"/>
        <v>0</v>
      </c>
      <c r="BU112" s="77" t="s">
        <v>4</v>
      </c>
      <c r="BV112" s="77" t="s">
        <v>4</v>
      </c>
      <c r="BW112" s="276">
        <f>IF(TYPE(FIND("P",BU112))=16,VLOOKUP(BU112:BU112,KT!A:C,2,FALSE),VLOOKUP(BU112:BU112,KT!H:J,2,FALSE))</f>
        <v>0</v>
      </c>
      <c r="BX112" s="276">
        <f>IF(TYPE(FIND("P",BV112))=16,VLOOKUP(BV112:BV112,KT!A:C,2,FALSE),VLOOKUP(BV112:BV112,KT!H:J,2,FALSE))</f>
        <v>0</v>
      </c>
      <c r="BY112" s="562"/>
      <c r="BZ112" s="562"/>
      <c r="CA112" s="562"/>
      <c r="CB112" s="562"/>
      <c r="CC112" s="277">
        <f>INT((IF((BY112*BW112)&gt;10,10,(BY112*BW112)))*100)/100</f>
        <v>0</v>
      </c>
      <c r="CD112" s="277">
        <f>INT((IF((BZ112*BX112)&gt;10,10,(BZ112*BX112)))*100)/100</f>
        <v>0</v>
      </c>
      <c r="CE112" s="277">
        <f>INT((CC112+CD112)*100)/100</f>
        <v>0</v>
      </c>
      <c r="CF112" s="277">
        <f>INT((IF((BW112*CA112)&gt;10,10,(BW112*CA112)))*100)/100</f>
        <v>0</v>
      </c>
      <c r="CG112" s="277">
        <f>INT((IF((BX112*CB112)&gt;10,10,(BX112*CB112)))*100)/100</f>
        <v>0</v>
      </c>
      <c r="CH112" s="277">
        <f>INT((CF112+CG112)*100)/100</f>
        <v>0</v>
      </c>
      <c r="CI112" s="278">
        <f>INT((CE112+CH112)/2*100)/100</f>
        <v>0</v>
      </c>
      <c r="CJ112" s="279">
        <f>SUM(BP112+BT112+CI112)</f>
        <v>0</v>
      </c>
      <c r="CK112" s="280"/>
      <c r="CL112" s="280"/>
      <c r="CM112" s="218">
        <f>RANK(CJ112,$CJ$76:$CJ$154)</f>
        <v>2</v>
      </c>
    </row>
    <row r="113" spans="1:91" s="72" customFormat="1" ht="14.1" customHeight="1" x14ac:dyDescent="0.25">
      <c r="A113" s="289"/>
      <c r="B113" s="81"/>
      <c r="C113" s="428"/>
      <c r="D113" s="75"/>
      <c r="E113" s="428"/>
      <c r="F113" s="428"/>
      <c r="G113" s="81"/>
      <c r="H113" s="81"/>
      <c r="I113" s="81"/>
      <c r="J113" s="81"/>
      <c r="K113" s="260">
        <f t="shared" si="4"/>
        <v>0</v>
      </c>
      <c r="L113" s="260">
        <f t="shared" si="5"/>
        <v>0</v>
      </c>
      <c r="M113" s="260">
        <f t="shared" si="6"/>
        <v>0</v>
      </c>
      <c r="N113" s="260"/>
      <c r="O113" s="261" t="str">
        <f>BV112</f>
        <v>nj</v>
      </c>
      <c r="P113" s="262">
        <f>BX112</f>
        <v>0</v>
      </c>
      <c r="Q113" s="260">
        <f>BZ112</f>
        <v>0</v>
      </c>
      <c r="R113" s="262"/>
      <c r="S113" s="260">
        <f>CB112</f>
        <v>0</v>
      </c>
      <c r="T113" s="262"/>
      <c r="U113" s="262"/>
      <c r="V113" s="262"/>
      <c r="W113" s="263"/>
      <c r="X113" s="264"/>
      <c r="Y113" s="265"/>
      <c r="Z113" s="266"/>
      <c r="AA113" s="266"/>
      <c r="AB113" s="266"/>
      <c r="AC113" s="291"/>
      <c r="AD113" s="51"/>
      <c r="AE113" s="424"/>
      <c r="AF113" s="424"/>
      <c r="AG113" s="424"/>
      <c r="AH113" s="424"/>
      <c r="AI113" s="424"/>
      <c r="AJ113" s="291"/>
      <c r="AK113" s="291"/>
      <c r="AL113" s="291"/>
      <c r="AM113" s="283"/>
      <c r="AN113" s="283"/>
      <c r="AO113" s="283"/>
      <c r="AP113" s="283"/>
      <c r="AQ113" s="266" t="str">
        <f>BV112</f>
        <v>nj</v>
      </c>
      <c r="AR113" s="263">
        <f>BX112</f>
        <v>0</v>
      </c>
      <c r="AS113" s="265">
        <f>BZ112</f>
        <v>0</v>
      </c>
      <c r="AT113" s="283"/>
      <c r="AU113" s="265">
        <f>CB112</f>
        <v>0</v>
      </c>
      <c r="AV113" s="283"/>
      <c r="AW113" s="283"/>
      <c r="AX113" s="283"/>
      <c r="AY113" s="263"/>
      <c r="AZ113" s="263"/>
      <c r="BA113" s="266"/>
      <c r="BB113" s="291"/>
      <c r="BC113" s="291"/>
      <c r="BD113" s="291"/>
      <c r="BE113" s="263"/>
      <c r="BF113" s="380"/>
      <c r="BG113" s="336"/>
      <c r="BH113" s="322"/>
      <c r="BI113" s="322"/>
      <c r="BK113" s="322"/>
      <c r="BL113" s="272"/>
      <c r="BM113" s="272"/>
      <c r="BN113" s="272"/>
      <c r="BO113" s="273"/>
      <c r="BP113" s="274"/>
      <c r="BQ113" s="562"/>
      <c r="BR113" s="562"/>
      <c r="BS113" s="562"/>
      <c r="BT113" s="275"/>
      <c r="BU113" s="77"/>
      <c r="BV113" s="77"/>
      <c r="BW113" s="276"/>
      <c r="BX113" s="276"/>
      <c r="BY113" s="53"/>
      <c r="BZ113" s="53"/>
      <c r="CA113" s="53"/>
      <c r="CB113" s="53"/>
      <c r="CC113" s="277"/>
      <c r="CD113" s="277"/>
      <c r="CE113" s="277"/>
      <c r="CF113" s="277"/>
      <c r="CG113" s="277"/>
      <c r="CH113" s="277"/>
      <c r="CI113" s="278"/>
      <c r="CJ113" s="315"/>
      <c r="CK113" s="316"/>
      <c r="CL113" s="316"/>
      <c r="CM113" s="218">
        <f>CM112</f>
        <v>2</v>
      </c>
    </row>
    <row r="114" spans="1:91" s="72" customFormat="1" ht="14.1" customHeight="1" x14ac:dyDescent="0.25">
      <c r="A114" s="305">
        <v>20</v>
      </c>
      <c r="B114" s="306" t="str">
        <f>'Ст.пр.Ж'!N38</f>
        <v>нн20</v>
      </c>
      <c r="C114" s="306" t="str">
        <f>'Ст.пр.Ж'!O38</f>
        <v>фис20</v>
      </c>
      <c r="D114" s="306" t="str">
        <f>'Ст.пр.Ж'!P38</f>
        <v>фамилия20</v>
      </c>
      <c r="E114" s="306" t="str">
        <f>'Ст.пр.Ж'!Q38</f>
        <v>гр20</v>
      </c>
      <c r="F114" s="306" t="str">
        <f>'Ст.пр.Ж'!R38</f>
        <v>рз20</v>
      </c>
      <c r="G114" s="306" t="str">
        <f>'Ст.пр.Ж'!S38</f>
        <v>г20</v>
      </c>
      <c r="H114" s="306" t="str">
        <f>'Ст.пр.Ж'!T38</f>
        <v>сф20</v>
      </c>
      <c r="I114" s="306" t="str">
        <f>'Ст.пр.Ж'!U38</f>
        <v>фо20</v>
      </c>
      <c r="J114" s="306" t="str">
        <f>'Ст.пр.Ж'!V38</f>
        <v>ш20</v>
      </c>
      <c r="K114" s="260">
        <f t="shared" si="4"/>
        <v>0</v>
      </c>
      <c r="L114" s="260">
        <f t="shared" si="5"/>
        <v>0</v>
      </c>
      <c r="M114" s="260">
        <f t="shared" si="6"/>
        <v>0</v>
      </c>
      <c r="N114" s="260">
        <f>BT114</f>
        <v>0</v>
      </c>
      <c r="O114" s="261" t="str">
        <f>BU114</f>
        <v>nj</v>
      </c>
      <c r="P114" s="262">
        <f>BW114</f>
        <v>0</v>
      </c>
      <c r="Q114" s="260">
        <f>BY114</f>
        <v>0</v>
      </c>
      <c r="R114" s="262">
        <f>CC114+CD114</f>
        <v>0</v>
      </c>
      <c r="S114" s="260">
        <f>CA114</f>
        <v>0</v>
      </c>
      <c r="T114" s="262">
        <f>CF114+CG114</f>
        <v>0</v>
      </c>
      <c r="U114" s="262">
        <f>CI114</f>
        <v>0</v>
      </c>
      <c r="V114" s="262">
        <f>BO114</f>
        <v>99</v>
      </c>
      <c r="W114" s="263">
        <f>BP114</f>
        <v>0</v>
      </c>
      <c r="X114" s="264">
        <f>CJ114</f>
        <v>0</v>
      </c>
      <c r="Y114" s="265"/>
      <c r="Z114" s="266"/>
      <c r="AA114" s="266" t="s">
        <v>387</v>
      </c>
      <c r="AB114" s="266" t="s">
        <v>387</v>
      </c>
      <c r="AC114" s="291"/>
      <c r="AD114" s="305">
        <v>20</v>
      </c>
      <c r="AE114" s="269">
        <f>'Ст.пр.Ж'!B38</f>
        <v>0</v>
      </c>
      <c r="AF114" s="269">
        <f>'Ст.пр.Ж'!C38</f>
        <v>0</v>
      </c>
      <c r="AG114" s="269">
        <f>'Ст.пр.Ж'!D38</f>
        <v>0</v>
      </c>
      <c r="AH114" s="269">
        <f>'Ст.пр.Ж'!E38</f>
        <v>0</v>
      </c>
      <c r="AI114" s="269">
        <f>'Ст.пр.Ж'!F38</f>
        <v>0</v>
      </c>
      <c r="AJ114" s="291"/>
      <c r="AK114" s="291"/>
      <c r="AL114" s="291"/>
      <c r="AM114" s="265">
        <f>BQ114</f>
        <v>0</v>
      </c>
      <c r="AN114" s="265">
        <f>BR114</f>
        <v>0</v>
      </c>
      <c r="AO114" s="265">
        <f>BS114</f>
        <v>0</v>
      </c>
      <c r="AP114" s="265">
        <f>BT114</f>
        <v>0</v>
      </c>
      <c r="AQ114" s="266" t="str">
        <f>BU114</f>
        <v>nj</v>
      </c>
      <c r="AR114" s="263">
        <f>BW114</f>
        <v>0</v>
      </c>
      <c r="AS114" s="265">
        <f>BY114</f>
        <v>0</v>
      </c>
      <c r="AT114" s="263">
        <f>CE114</f>
        <v>0</v>
      </c>
      <c r="AU114" s="265">
        <f>CA114</f>
        <v>0</v>
      </c>
      <c r="AV114" s="263">
        <f>CH114</f>
        <v>0</v>
      </c>
      <c r="AW114" s="263">
        <f>CI114</f>
        <v>0</v>
      </c>
      <c r="AX114" s="263">
        <f>BO114</f>
        <v>99</v>
      </c>
      <c r="AY114" s="263">
        <f>BP114</f>
        <v>0</v>
      </c>
      <c r="AZ114" s="263">
        <f>CJ114</f>
        <v>0</v>
      </c>
      <c r="BA114" s="266"/>
      <c r="BB114" s="291"/>
      <c r="BC114" s="291"/>
      <c r="BD114" s="291"/>
      <c r="BE114" s="263"/>
      <c r="BF114" s="380">
        <v>20</v>
      </c>
      <c r="BG114" s="269" t="str">
        <f>'Ст.пр.Ж'!N38</f>
        <v>нн20</v>
      </c>
      <c r="BH114" s="423" t="str">
        <f>'Ст.пр.Ж'!P38</f>
        <v>фамилия20</v>
      </c>
      <c r="BI114" s="269" t="str">
        <f>'Ст.пр.Ж'!Q38</f>
        <v>гр20</v>
      </c>
      <c r="BJ114" s="269" t="str">
        <f>'Ст.пр.Ж'!R38</f>
        <v>рз20</v>
      </c>
      <c r="BK114" s="270"/>
      <c r="BL114" s="272"/>
      <c r="BM114" s="272"/>
      <c r="BN114" s="272"/>
      <c r="BO114" s="273">
        <v>99</v>
      </c>
      <c r="BP114" s="274">
        <f>INT((IF(48-(32*BO114/$U$11)&lt;0,0,(IF(48-(32*BO114/$U$11)&lt;=20,48-(32*BO114/$U$11),20))))*100)/100</f>
        <v>0</v>
      </c>
      <c r="BQ114" s="563"/>
      <c r="BR114" s="563"/>
      <c r="BS114" s="563"/>
      <c r="BT114" s="275">
        <f t="shared" si="7"/>
        <v>0</v>
      </c>
      <c r="BU114" s="77" t="s">
        <v>4</v>
      </c>
      <c r="BV114" s="77" t="s">
        <v>4</v>
      </c>
      <c r="BW114" s="276">
        <f>IF(TYPE(FIND("P",BU114))=16,VLOOKUP(BU114:BU114,KT!A:C,2,FALSE),VLOOKUP(BU114:BU114,KT!H:J,2,FALSE))</f>
        <v>0</v>
      </c>
      <c r="BX114" s="276">
        <f>IF(TYPE(FIND("P",BV114))=16,VLOOKUP(BV114:BV114,KT!A:C,2,FALSE),VLOOKUP(BV114:BV114,KT!H:J,2,FALSE))</f>
        <v>0</v>
      </c>
      <c r="BY114" s="563"/>
      <c r="BZ114" s="563"/>
      <c r="CA114" s="563"/>
      <c r="CB114" s="563"/>
      <c r="CC114" s="277">
        <f>INT((IF((BY114*BW114)&gt;10,10,(BY114*BW114)))*100)/100</f>
        <v>0</v>
      </c>
      <c r="CD114" s="277">
        <f>INT((IF((BZ114*BX114)&gt;10,10,(BZ114*BX114)))*100)/100</f>
        <v>0</v>
      </c>
      <c r="CE114" s="277">
        <f>INT((CC114+CD114)*100)/100</f>
        <v>0</v>
      </c>
      <c r="CF114" s="277">
        <f>INT((IF((BW114*CA114)&gt;10,10,(BW114*CA114)))*100)/100</f>
        <v>0</v>
      </c>
      <c r="CG114" s="277">
        <f>INT((IF((BX114*CB114)&gt;10,10,(BX114*CB114)))*100)/100</f>
        <v>0</v>
      </c>
      <c r="CH114" s="277">
        <f>INT((CF114+CG114)*100)/100</f>
        <v>0</v>
      </c>
      <c r="CI114" s="278">
        <f>INT((CE114+CH114)/2*100)/100</f>
        <v>0</v>
      </c>
      <c r="CJ114" s="279">
        <f>SUM(BP114+BT114+CI114)</f>
        <v>0</v>
      </c>
      <c r="CK114" s="280"/>
      <c r="CL114" s="280"/>
      <c r="CM114" s="218">
        <f>RANK(CJ114,$CJ$76:$CJ$154)</f>
        <v>2</v>
      </c>
    </row>
    <row r="115" spans="1:91" s="72" customFormat="1" ht="14.1" customHeight="1" x14ac:dyDescent="0.25">
      <c r="A115" s="305"/>
      <c r="B115" s="81"/>
      <c r="C115" s="428"/>
      <c r="D115" s="75"/>
      <c r="E115" s="428"/>
      <c r="F115" s="428"/>
      <c r="G115" s="81"/>
      <c r="H115" s="81"/>
      <c r="I115" s="81"/>
      <c r="J115" s="81"/>
      <c r="K115" s="260">
        <f t="shared" si="4"/>
        <v>0</v>
      </c>
      <c r="L115" s="260">
        <f t="shared" si="5"/>
        <v>0</v>
      </c>
      <c r="M115" s="260">
        <f t="shared" si="6"/>
        <v>0</v>
      </c>
      <c r="N115" s="260"/>
      <c r="O115" s="261" t="str">
        <f>BV114</f>
        <v>nj</v>
      </c>
      <c r="P115" s="262">
        <f>BX114</f>
        <v>0</v>
      </c>
      <c r="Q115" s="260">
        <f>BZ114</f>
        <v>0</v>
      </c>
      <c r="R115" s="262"/>
      <c r="S115" s="260">
        <f>CB114</f>
        <v>0</v>
      </c>
      <c r="T115" s="262"/>
      <c r="U115" s="262"/>
      <c r="V115" s="262"/>
      <c r="W115" s="263"/>
      <c r="X115" s="264"/>
      <c r="Y115" s="265"/>
      <c r="Z115" s="266"/>
      <c r="AA115" s="266"/>
      <c r="AB115" s="266"/>
      <c r="AC115" s="291"/>
      <c r="AD115" s="305"/>
      <c r="AE115" s="424"/>
      <c r="AF115" s="424"/>
      <c r="AG115" s="424"/>
      <c r="AH115" s="424"/>
      <c r="AI115" s="424"/>
      <c r="AJ115" s="291"/>
      <c r="AK115" s="291"/>
      <c r="AL115" s="291"/>
      <c r="AM115" s="283"/>
      <c r="AN115" s="283"/>
      <c r="AO115" s="283"/>
      <c r="AP115" s="283"/>
      <c r="AQ115" s="266" t="str">
        <f>BV114</f>
        <v>nj</v>
      </c>
      <c r="AR115" s="263">
        <f>BX114</f>
        <v>0</v>
      </c>
      <c r="AS115" s="265">
        <f>BZ114</f>
        <v>0</v>
      </c>
      <c r="AT115" s="283"/>
      <c r="AU115" s="265">
        <f>CB114</f>
        <v>0</v>
      </c>
      <c r="AV115" s="283"/>
      <c r="AW115" s="283"/>
      <c r="AX115" s="263"/>
      <c r="AY115" s="263"/>
      <c r="AZ115" s="263"/>
      <c r="BA115" s="266"/>
      <c r="BB115" s="291"/>
      <c r="BC115" s="291"/>
      <c r="BD115" s="291"/>
      <c r="BE115" s="263"/>
      <c r="BF115" s="380"/>
      <c r="BG115" s="271"/>
      <c r="BH115" s="271"/>
      <c r="BK115" s="270"/>
      <c r="BL115" s="272"/>
      <c r="BM115" s="272"/>
      <c r="BN115" s="272"/>
      <c r="BO115" s="273"/>
      <c r="BP115" s="274"/>
      <c r="BQ115" s="563"/>
      <c r="BR115" s="563"/>
      <c r="BS115" s="563"/>
      <c r="BT115" s="275"/>
      <c r="BU115" s="77"/>
      <c r="BV115" s="77"/>
      <c r="BW115" s="276"/>
      <c r="BX115" s="276"/>
      <c r="BY115" s="53"/>
      <c r="BZ115" s="53"/>
      <c r="CA115" s="53"/>
      <c r="CB115" s="53"/>
      <c r="CC115" s="277"/>
      <c r="CD115" s="277"/>
      <c r="CE115" s="277"/>
      <c r="CF115" s="277"/>
      <c r="CG115" s="277"/>
      <c r="CH115" s="277"/>
      <c r="CI115" s="278"/>
      <c r="CJ115" s="315"/>
      <c r="CK115" s="316"/>
      <c r="CL115" s="316"/>
      <c r="CM115" s="218">
        <f>CM114</f>
        <v>2</v>
      </c>
    </row>
    <row r="116" spans="1:91" s="72" customFormat="1" ht="14.1" customHeight="1" x14ac:dyDescent="0.25">
      <c r="A116" s="305">
        <v>21</v>
      </c>
      <c r="B116" s="306" t="str">
        <f>'Ст.пр.Ж'!N39</f>
        <v>нн21</v>
      </c>
      <c r="C116" s="306" t="str">
        <f>'Ст.пр.Ж'!O39</f>
        <v>фис21</v>
      </c>
      <c r="D116" s="306" t="str">
        <f>'Ст.пр.Ж'!P39</f>
        <v>фамилия21</v>
      </c>
      <c r="E116" s="306" t="str">
        <f>'Ст.пр.Ж'!Q39</f>
        <v>гр21</v>
      </c>
      <c r="F116" s="306" t="str">
        <f>'Ст.пр.Ж'!R39</f>
        <v>рз21</v>
      </c>
      <c r="G116" s="306" t="str">
        <f>'Ст.пр.Ж'!S39</f>
        <v>г21</v>
      </c>
      <c r="H116" s="306" t="str">
        <f>'Ст.пр.Ж'!T39</f>
        <v>сф21</v>
      </c>
      <c r="I116" s="306" t="str">
        <f>'Ст.пр.Ж'!U39</f>
        <v>фо21</v>
      </c>
      <c r="J116" s="306" t="str">
        <f>'Ст.пр.Ж'!V39</f>
        <v>ш21</v>
      </c>
      <c r="K116" s="260">
        <f t="shared" si="4"/>
        <v>0</v>
      </c>
      <c r="L116" s="260">
        <f t="shared" si="5"/>
        <v>0</v>
      </c>
      <c r="M116" s="260">
        <f t="shared" si="6"/>
        <v>0</v>
      </c>
      <c r="N116" s="260">
        <f>BT116</f>
        <v>0</v>
      </c>
      <c r="O116" s="261" t="str">
        <f>BU116</f>
        <v>nj</v>
      </c>
      <c r="P116" s="262">
        <f>BW116</f>
        <v>0</v>
      </c>
      <c r="Q116" s="260">
        <f>BY116</f>
        <v>0</v>
      </c>
      <c r="R116" s="262">
        <f>CC116+CD116</f>
        <v>0</v>
      </c>
      <c r="S116" s="260">
        <f>CA116</f>
        <v>0</v>
      </c>
      <c r="T116" s="262">
        <f>CF116+CG116</f>
        <v>0</v>
      </c>
      <c r="U116" s="262">
        <f>CI116</f>
        <v>0</v>
      </c>
      <c r="V116" s="262">
        <f>BO116</f>
        <v>99</v>
      </c>
      <c r="W116" s="263">
        <f>BP116</f>
        <v>0</v>
      </c>
      <c r="X116" s="264">
        <f>CJ116</f>
        <v>0</v>
      </c>
      <c r="Y116" s="265"/>
      <c r="Z116" s="266"/>
      <c r="AA116" s="266">
        <v>9</v>
      </c>
      <c r="AB116" s="266">
        <v>12</v>
      </c>
      <c r="AC116" s="291"/>
      <c r="AD116" s="305">
        <v>21</v>
      </c>
      <c r="AE116" s="269">
        <f>'Ст.пр.Ж'!B39</f>
        <v>0</v>
      </c>
      <c r="AF116" s="269">
        <f>'Ст.пр.Ж'!C39</f>
        <v>0</v>
      </c>
      <c r="AG116" s="269">
        <f>'Ст.пр.Ж'!D39</f>
        <v>0</v>
      </c>
      <c r="AH116" s="269">
        <f>'Ст.пр.Ж'!E39</f>
        <v>0</v>
      </c>
      <c r="AI116" s="269">
        <f>'Ст.пр.Ж'!F39</f>
        <v>0</v>
      </c>
      <c r="AJ116" s="291"/>
      <c r="AK116" s="291"/>
      <c r="AL116" s="291"/>
      <c r="AM116" s="265">
        <f>BQ116</f>
        <v>0</v>
      </c>
      <c r="AN116" s="265">
        <f>BR116</f>
        <v>0</v>
      </c>
      <c r="AO116" s="265">
        <f>BS116</f>
        <v>0</v>
      </c>
      <c r="AP116" s="265">
        <f>BT116</f>
        <v>0</v>
      </c>
      <c r="AQ116" s="266" t="str">
        <f>BU116</f>
        <v>nj</v>
      </c>
      <c r="AR116" s="263">
        <f>BW116</f>
        <v>0</v>
      </c>
      <c r="AS116" s="265">
        <f>BY116</f>
        <v>0</v>
      </c>
      <c r="AT116" s="263">
        <f>CE116</f>
        <v>0</v>
      </c>
      <c r="AU116" s="265">
        <f>CA116</f>
        <v>0</v>
      </c>
      <c r="AV116" s="263">
        <f>CH116</f>
        <v>0</v>
      </c>
      <c r="AW116" s="263">
        <f>CI116</f>
        <v>0</v>
      </c>
      <c r="AX116" s="263">
        <f>BO116</f>
        <v>99</v>
      </c>
      <c r="AY116" s="263">
        <f>BP116</f>
        <v>0</v>
      </c>
      <c r="AZ116" s="263">
        <f>CJ116</f>
        <v>0</v>
      </c>
      <c r="BA116" s="266"/>
      <c r="BB116" s="291"/>
      <c r="BC116" s="291"/>
      <c r="BD116" s="291"/>
      <c r="BE116" s="263"/>
      <c r="BF116" s="380">
        <v>21</v>
      </c>
      <c r="BG116" s="269" t="str">
        <f>'Ст.пр.Ж'!N39</f>
        <v>нн21</v>
      </c>
      <c r="BH116" s="423" t="str">
        <f>'Ст.пр.Ж'!P39</f>
        <v>фамилия21</v>
      </c>
      <c r="BI116" s="269" t="str">
        <f>'Ст.пр.Ж'!Q39</f>
        <v>гр21</v>
      </c>
      <c r="BJ116" s="269" t="str">
        <f>'Ст.пр.Ж'!R39</f>
        <v>рз21</v>
      </c>
      <c r="BK116" s="322"/>
      <c r="BL116" s="272"/>
      <c r="BM116" s="272"/>
      <c r="BN116" s="272"/>
      <c r="BO116" s="273">
        <v>99</v>
      </c>
      <c r="BP116" s="274">
        <f>INT((IF(48-(32*BO116/$U$11)&lt;0,0,(IF(48-(32*BO116/$U$11)&lt;=20,48-(32*BO116/$U$11),20))))*100)/100</f>
        <v>0</v>
      </c>
      <c r="BQ116" s="562"/>
      <c r="BR116" s="562"/>
      <c r="BS116" s="562"/>
      <c r="BT116" s="275">
        <f t="shared" si="7"/>
        <v>0</v>
      </c>
      <c r="BU116" s="77" t="s">
        <v>4</v>
      </c>
      <c r="BV116" s="77" t="s">
        <v>4</v>
      </c>
      <c r="BW116" s="276">
        <f>IF(TYPE(FIND("P",BU116))=16,VLOOKUP(BU116:BU116,KT!A:C,2,FALSE),VLOOKUP(BU116:BU116,KT!H:J,2,FALSE))</f>
        <v>0</v>
      </c>
      <c r="BX116" s="276">
        <f>IF(TYPE(FIND("P",BV116))=16,VLOOKUP(BV116:BV116,KT!A:C,2,FALSE),VLOOKUP(BV116:BV116,KT!H:J,2,FALSE))</f>
        <v>0</v>
      </c>
      <c r="BY116" s="562"/>
      <c r="BZ116" s="562"/>
      <c r="CA116" s="562"/>
      <c r="CB116" s="562"/>
      <c r="CC116" s="277">
        <f>INT((IF((BY116*BW116)&gt;10,10,(BY116*BW116)))*100)/100</f>
        <v>0</v>
      </c>
      <c r="CD116" s="277">
        <f>INT((IF((BZ116*BX116)&gt;10,10,(BZ116*BX116)))*100)/100</f>
        <v>0</v>
      </c>
      <c r="CE116" s="277">
        <f>INT((CC116+CD116)*100)/100</f>
        <v>0</v>
      </c>
      <c r="CF116" s="277">
        <f>INT((IF((BW116*CA116)&gt;10,10,(BW116*CA116)))*100)/100</f>
        <v>0</v>
      </c>
      <c r="CG116" s="277">
        <f>INT((IF((BX116*CB116)&gt;10,10,(BX116*CB116)))*100)/100</f>
        <v>0</v>
      </c>
      <c r="CH116" s="277">
        <f>INT((CF116+CG116)*100)/100</f>
        <v>0</v>
      </c>
      <c r="CI116" s="278">
        <f>INT((CE116+CH116)/2*100)/100</f>
        <v>0</v>
      </c>
      <c r="CJ116" s="279">
        <f>SUM(BP116+BT116+CI116)</f>
        <v>0</v>
      </c>
      <c r="CK116" s="280"/>
      <c r="CL116" s="280"/>
      <c r="CM116" s="218">
        <f>RANK(CJ116,$CJ$76:$CJ$154)</f>
        <v>2</v>
      </c>
    </row>
    <row r="117" spans="1:91" s="72" customFormat="1" ht="14.1" customHeight="1" x14ac:dyDescent="0.25">
      <c r="A117" s="289"/>
      <c r="B117" s="81"/>
      <c r="C117" s="428"/>
      <c r="D117" s="75"/>
      <c r="E117" s="428"/>
      <c r="F117" s="428"/>
      <c r="G117" s="81"/>
      <c r="H117" s="81"/>
      <c r="I117" s="81"/>
      <c r="J117" s="81"/>
      <c r="K117" s="260">
        <f t="shared" si="4"/>
        <v>0</v>
      </c>
      <c r="L117" s="260">
        <f t="shared" si="5"/>
        <v>0</v>
      </c>
      <c r="M117" s="260">
        <f t="shared" si="6"/>
        <v>0</v>
      </c>
      <c r="N117" s="260"/>
      <c r="O117" s="261" t="str">
        <f>BV116</f>
        <v>nj</v>
      </c>
      <c r="P117" s="262">
        <f>BX116</f>
        <v>0</v>
      </c>
      <c r="Q117" s="260">
        <f>BZ116</f>
        <v>0</v>
      </c>
      <c r="R117" s="262"/>
      <c r="S117" s="260">
        <f>CB116</f>
        <v>0</v>
      </c>
      <c r="T117" s="262"/>
      <c r="U117" s="262"/>
      <c r="V117" s="262"/>
      <c r="W117" s="263"/>
      <c r="X117" s="264"/>
      <c r="Y117" s="265"/>
      <c r="Z117" s="266"/>
      <c r="AA117" s="266"/>
      <c r="AB117" s="266"/>
      <c r="AC117" s="291"/>
      <c r="AD117" s="51"/>
      <c r="AE117" s="424"/>
      <c r="AF117" s="424"/>
      <c r="AG117" s="424"/>
      <c r="AH117" s="424"/>
      <c r="AI117" s="424"/>
      <c r="AJ117" s="291"/>
      <c r="AK117" s="291"/>
      <c r="AL117" s="291"/>
      <c r="AM117" s="283"/>
      <c r="AN117" s="283"/>
      <c r="AO117" s="283"/>
      <c r="AP117" s="283"/>
      <c r="AQ117" s="266" t="str">
        <f>BV116</f>
        <v>nj</v>
      </c>
      <c r="AR117" s="263">
        <f>BX116</f>
        <v>0</v>
      </c>
      <c r="AS117" s="265">
        <f>BZ116</f>
        <v>0</v>
      </c>
      <c r="AT117" s="283"/>
      <c r="AU117" s="265">
        <f>CB116</f>
        <v>0</v>
      </c>
      <c r="AV117" s="283"/>
      <c r="AW117" s="283"/>
      <c r="AX117" s="283"/>
      <c r="AY117" s="263"/>
      <c r="AZ117" s="263"/>
      <c r="BA117" s="266"/>
      <c r="BB117" s="291"/>
      <c r="BC117" s="291"/>
      <c r="BD117" s="291"/>
      <c r="BE117" s="263"/>
      <c r="BF117" s="380"/>
      <c r="BG117" s="336"/>
      <c r="BH117" s="322"/>
      <c r="BI117" s="322"/>
      <c r="BK117" s="322"/>
      <c r="BL117" s="272"/>
      <c r="BM117" s="272"/>
      <c r="BN117" s="272"/>
      <c r="BO117" s="273"/>
      <c r="BP117" s="274"/>
      <c r="BQ117" s="562"/>
      <c r="BR117" s="562"/>
      <c r="BS117" s="562"/>
      <c r="BT117" s="275"/>
      <c r="BU117" s="77"/>
      <c r="BV117" s="77"/>
      <c r="BW117" s="276"/>
      <c r="BX117" s="276"/>
      <c r="BY117" s="53"/>
      <c r="BZ117" s="53"/>
      <c r="CA117" s="53"/>
      <c r="CB117" s="53"/>
      <c r="CC117" s="277"/>
      <c r="CD117" s="277"/>
      <c r="CE117" s="277"/>
      <c r="CF117" s="277"/>
      <c r="CG117" s="277"/>
      <c r="CH117" s="277"/>
      <c r="CI117" s="278"/>
      <c r="CJ117" s="315"/>
      <c r="CK117" s="316"/>
      <c r="CL117" s="316"/>
      <c r="CM117" s="218">
        <f>CM116</f>
        <v>2</v>
      </c>
    </row>
    <row r="118" spans="1:91" s="72" customFormat="1" ht="14.1" customHeight="1" x14ac:dyDescent="0.25">
      <c r="A118" s="305">
        <v>22</v>
      </c>
      <c r="B118" s="306" t="str">
        <f>'Ст.пр.Ж'!N40</f>
        <v>нн22</v>
      </c>
      <c r="C118" s="306" t="str">
        <f>'Ст.пр.Ж'!O40</f>
        <v>фис22</v>
      </c>
      <c r="D118" s="306" t="str">
        <f>'Ст.пр.Ж'!P40</f>
        <v>фамилия22</v>
      </c>
      <c r="E118" s="306" t="str">
        <f>'Ст.пр.Ж'!Q40</f>
        <v>гр22</v>
      </c>
      <c r="F118" s="306" t="str">
        <f>'Ст.пр.Ж'!R40</f>
        <v>рз22</v>
      </c>
      <c r="G118" s="306" t="str">
        <f>'Ст.пр.Ж'!S40</f>
        <v>г22</v>
      </c>
      <c r="H118" s="306" t="str">
        <f>'Ст.пр.Ж'!T40</f>
        <v>сф22</v>
      </c>
      <c r="I118" s="306" t="str">
        <f>'Ст.пр.Ж'!U40</f>
        <v>фо22</v>
      </c>
      <c r="J118" s="306" t="str">
        <f>'Ст.пр.Ж'!V40</f>
        <v>ш22</v>
      </c>
      <c r="K118" s="260">
        <f t="shared" si="4"/>
        <v>0</v>
      </c>
      <c r="L118" s="260">
        <f t="shared" si="5"/>
        <v>0</v>
      </c>
      <c r="M118" s="260">
        <f t="shared" si="6"/>
        <v>0</v>
      </c>
      <c r="N118" s="260">
        <f>BT118</f>
        <v>0</v>
      </c>
      <c r="O118" s="261" t="str">
        <f>BU118</f>
        <v>nj</v>
      </c>
      <c r="P118" s="262">
        <f>BW118</f>
        <v>0</v>
      </c>
      <c r="Q118" s="260">
        <f>BY118</f>
        <v>0</v>
      </c>
      <c r="R118" s="262">
        <f>CC118+CD118</f>
        <v>0</v>
      </c>
      <c r="S118" s="260">
        <f>CA118</f>
        <v>0</v>
      </c>
      <c r="T118" s="262">
        <f>CF118+CG118</f>
        <v>0</v>
      </c>
      <c r="U118" s="262">
        <f>CI118</f>
        <v>0</v>
      </c>
      <c r="V118" s="262">
        <f>BO118</f>
        <v>99</v>
      </c>
      <c r="W118" s="263">
        <f>BP118</f>
        <v>0</v>
      </c>
      <c r="X118" s="264">
        <f>CJ118</f>
        <v>0</v>
      </c>
      <c r="Y118" s="265"/>
      <c r="Z118" s="266"/>
      <c r="AA118" s="266" t="s">
        <v>387</v>
      </c>
      <c r="AB118" s="266" t="s">
        <v>387</v>
      </c>
      <c r="AC118" s="291"/>
      <c r="AD118" s="305">
        <v>22</v>
      </c>
      <c r="AE118" s="269">
        <f>'Ст.пр.Ж'!B40</f>
        <v>0</v>
      </c>
      <c r="AF118" s="269">
        <f>'Ст.пр.Ж'!C40</f>
        <v>0</v>
      </c>
      <c r="AG118" s="269">
        <f>'Ст.пр.Ж'!D40</f>
        <v>0</v>
      </c>
      <c r="AH118" s="269">
        <f>'Ст.пр.Ж'!E40</f>
        <v>0</v>
      </c>
      <c r="AI118" s="269">
        <f>'Ст.пр.Ж'!F40</f>
        <v>0</v>
      </c>
      <c r="AJ118" s="291"/>
      <c r="AK118" s="291"/>
      <c r="AL118" s="291"/>
      <c r="AM118" s="265">
        <f>BQ118</f>
        <v>0</v>
      </c>
      <c r="AN118" s="265">
        <f>BR118</f>
        <v>0</v>
      </c>
      <c r="AO118" s="265">
        <f>BS118</f>
        <v>0</v>
      </c>
      <c r="AP118" s="265">
        <f>BT118</f>
        <v>0</v>
      </c>
      <c r="AQ118" s="266" t="str">
        <f>BU118</f>
        <v>nj</v>
      </c>
      <c r="AR118" s="263">
        <f>BW118</f>
        <v>0</v>
      </c>
      <c r="AS118" s="265">
        <f>BY118</f>
        <v>0</v>
      </c>
      <c r="AT118" s="263">
        <f>CE118</f>
        <v>0</v>
      </c>
      <c r="AU118" s="265">
        <f>CA118</f>
        <v>0</v>
      </c>
      <c r="AV118" s="263">
        <f>CH118</f>
        <v>0</v>
      </c>
      <c r="AW118" s="263">
        <f>CI118</f>
        <v>0</v>
      </c>
      <c r="AX118" s="263">
        <f>BO118</f>
        <v>99</v>
      </c>
      <c r="AY118" s="263">
        <f>BP118</f>
        <v>0</v>
      </c>
      <c r="AZ118" s="263">
        <f>CJ118</f>
        <v>0</v>
      </c>
      <c r="BA118" s="266"/>
      <c r="BB118" s="291"/>
      <c r="BC118" s="291"/>
      <c r="BD118" s="291"/>
      <c r="BE118" s="263"/>
      <c r="BF118" s="380">
        <v>22</v>
      </c>
      <c r="BG118" s="269" t="str">
        <f>'Ст.пр.Ж'!N40</f>
        <v>нн22</v>
      </c>
      <c r="BH118" s="423" t="str">
        <f>'Ст.пр.Ж'!P40</f>
        <v>фамилия22</v>
      </c>
      <c r="BI118" s="269" t="str">
        <f>'Ст.пр.Ж'!Q40</f>
        <v>гр22</v>
      </c>
      <c r="BJ118" s="269" t="str">
        <f>'Ст.пр.Ж'!R40</f>
        <v>рз22</v>
      </c>
      <c r="BK118" s="270"/>
      <c r="BL118" s="272"/>
      <c r="BM118" s="272"/>
      <c r="BN118" s="272"/>
      <c r="BO118" s="273">
        <v>99</v>
      </c>
      <c r="BP118" s="274">
        <f>INT((IF(48-(32*BO118/$U$11)&lt;0,0,(IF(48-(32*BO118/$U$11)&lt;=20,48-(32*BO118/$U$11),20))))*100)/100</f>
        <v>0</v>
      </c>
      <c r="BQ118" s="563"/>
      <c r="BR118" s="563"/>
      <c r="BS118" s="563"/>
      <c r="BT118" s="275">
        <f t="shared" si="7"/>
        <v>0</v>
      </c>
      <c r="BU118" s="77" t="s">
        <v>4</v>
      </c>
      <c r="BV118" s="77" t="s">
        <v>4</v>
      </c>
      <c r="BW118" s="276">
        <f>IF(TYPE(FIND("P",BU118))=16,VLOOKUP(BU118:BU118,KT!A:C,2,FALSE),VLOOKUP(BU118:BU118,KT!H:J,2,FALSE))</f>
        <v>0</v>
      </c>
      <c r="BX118" s="276">
        <f>IF(TYPE(FIND("P",BV118))=16,VLOOKUP(BV118:BV118,KT!A:C,2,FALSE),VLOOKUP(BV118:BV118,KT!H:J,2,FALSE))</f>
        <v>0</v>
      </c>
      <c r="BY118" s="563"/>
      <c r="BZ118" s="563"/>
      <c r="CA118" s="563"/>
      <c r="CB118" s="563"/>
      <c r="CC118" s="277">
        <f>INT((IF((BY118*BW118)&gt;10,10,(BY118*BW118)))*100)/100</f>
        <v>0</v>
      </c>
      <c r="CD118" s="277">
        <f>INT((IF((BZ118*BX118)&gt;10,10,(BZ118*BX118)))*100)/100</f>
        <v>0</v>
      </c>
      <c r="CE118" s="277">
        <f>INT((CC118+CD118)*100)/100</f>
        <v>0</v>
      </c>
      <c r="CF118" s="277">
        <f>INT((IF((BW118*CA118)&gt;10,10,(BW118*CA118)))*100)/100</f>
        <v>0</v>
      </c>
      <c r="CG118" s="277">
        <f>INT((IF((BX118*CB118)&gt;10,10,(BX118*CB118)))*100)/100</f>
        <v>0</v>
      </c>
      <c r="CH118" s="277">
        <f>INT((CF118+CG118)*100)/100</f>
        <v>0</v>
      </c>
      <c r="CI118" s="278">
        <f>INT((CE118+CH118)/2*100)/100</f>
        <v>0</v>
      </c>
      <c r="CJ118" s="279">
        <f>SUM(BP118+BT118+CI118)</f>
        <v>0</v>
      </c>
      <c r="CK118" s="280"/>
      <c r="CL118" s="280"/>
      <c r="CM118" s="218">
        <f>RANK(CJ118,$CJ$76:$CJ$154)</f>
        <v>2</v>
      </c>
    </row>
    <row r="119" spans="1:91" s="72" customFormat="1" ht="14.1" customHeight="1" x14ac:dyDescent="0.25">
      <c r="A119" s="305"/>
      <c r="B119" s="81"/>
      <c r="C119" s="428"/>
      <c r="D119" s="75"/>
      <c r="E119" s="428"/>
      <c r="F119" s="428"/>
      <c r="G119" s="81"/>
      <c r="H119" s="81"/>
      <c r="I119" s="81"/>
      <c r="J119" s="81"/>
      <c r="K119" s="260">
        <f t="shared" si="4"/>
        <v>0</v>
      </c>
      <c r="L119" s="260">
        <f t="shared" si="5"/>
        <v>0</v>
      </c>
      <c r="M119" s="260">
        <f t="shared" si="6"/>
        <v>0</v>
      </c>
      <c r="N119" s="260"/>
      <c r="O119" s="261" t="str">
        <f>BV118</f>
        <v>nj</v>
      </c>
      <c r="P119" s="262">
        <f>BX118</f>
        <v>0</v>
      </c>
      <c r="Q119" s="260">
        <f>BZ118</f>
        <v>0</v>
      </c>
      <c r="R119" s="262"/>
      <c r="S119" s="260">
        <f>CB118</f>
        <v>0</v>
      </c>
      <c r="T119" s="262"/>
      <c r="U119" s="262"/>
      <c r="V119" s="262"/>
      <c r="W119" s="263"/>
      <c r="X119" s="264"/>
      <c r="Y119" s="265"/>
      <c r="Z119" s="266"/>
      <c r="AA119" s="266"/>
      <c r="AB119" s="266"/>
      <c r="AC119" s="291"/>
      <c r="AD119" s="305"/>
      <c r="AE119" s="424"/>
      <c r="AF119" s="424"/>
      <c r="AG119" s="424"/>
      <c r="AH119" s="424"/>
      <c r="AI119" s="424"/>
      <c r="AJ119" s="291"/>
      <c r="AK119" s="291"/>
      <c r="AL119" s="291"/>
      <c r="AM119" s="283"/>
      <c r="AN119" s="283"/>
      <c r="AO119" s="283"/>
      <c r="AP119" s="283"/>
      <c r="AQ119" s="266" t="str">
        <f>BV118</f>
        <v>nj</v>
      </c>
      <c r="AR119" s="263">
        <f>BX118</f>
        <v>0</v>
      </c>
      <c r="AS119" s="265">
        <f>BZ118</f>
        <v>0</v>
      </c>
      <c r="AT119" s="283"/>
      <c r="AU119" s="265">
        <f>CB118</f>
        <v>0</v>
      </c>
      <c r="AV119" s="283"/>
      <c r="AW119" s="283"/>
      <c r="AX119" s="263"/>
      <c r="AY119" s="263"/>
      <c r="AZ119" s="263"/>
      <c r="BA119" s="266"/>
      <c r="BB119" s="291"/>
      <c r="BC119" s="291"/>
      <c r="BD119" s="291"/>
      <c r="BE119" s="263"/>
      <c r="BF119" s="380"/>
      <c r="BG119" s="271"/>
      <c r="BH119" s="271"/>
      <c r="BK119" s="270"/>
      <c r="BL119" s="272"/>
      <c r="BM119" s="272"/>
      <c r="BN119" s="272"/>
      <c r="BO119" s="273"/>
      <c r="BP119" s="274"/>
      <c r="BQ119" s="563"/>
      <c r="BR119" s="563"/>
      <c r="BS119" s="563"/>
      <c r="BT119" s="275"/>
      <c r="BU119" s="77"/>
      <c r="BV119" s="77"/>
      <c r="BW119" s="276"/>
      <c r="BX119" s="276"/>
      <c r="BY119" s="53"/>
      <c r="BZ119" s="53"/>
      <c r="CA119" s="53"/>
      <c r="CB119" s="53"/>
      <c r="CC119" s="277"/>
      <c r="CD119" s="277"/>
      <c r="CE119" s="277"/>
      <c r="CF119" s="277"/>
      <c r="CG119" s="277"/>
      <c r="CH119" s="277"/>
      <c r="CI119" s="278"/>
      <c r="CJ119" s="315"/>
      <c r="CK119" s="316"/>
      <c r="CL119" s="316"/>
      <c r="CM119" s="218">
        <f>CM118</f>
        <v>2</v>
      </c>
    </row>
    <row r="120" spans="1:91" s="72" customFormat="1" ht="14.1" customHeight="1" x14ac:dyDescent="0.25">
      <c r="A120" s="305">
        <v>23</v>
      </c>
      <c r="B120" s="306" t="str">
        <f>'Ст.пр.Ж'!N41</f>
        <v>нн23</v>
      </c>
      <c r="C120" s="306" t="str">
        <f>'Ст.пр.Ж'!O41</f>
        <v>фис23</v>
      </c>
      <c r="D120" s="306" t="str">
        <f>'Ст.пр.Ж'!P41</f>
        <v>фамилия23</v>
      </c>
      <c r="E120" s="306" t="str">
        <f>'Ст.пр.Ж'!Q41</f>
        <v>гр23</v>
      </c>
      <c r="F120" s="306" t="str">
        <f>'Ст.пр.Ж'!R41</f>
        <v>рз23</v>
      </c>
      <c r="G120" s="306" t="str">
        <f>'Ст.пр.Ж'!S41</f>
        <v>г23</v>
      </c>
      <c r="H120" s="306" t="str">
        <f>'Ст.пр.Ж'!T41</f>
        <v>сф23</v>
      </c>
      <c r="I120" s="306" t="str">
        <f>'Ст.пр.Ж'!U41</f>
        <v>фо23</v>
      </c>
      <c r="J120" s="306" t="str">
        <f>'Ст.пр.Ж'!V41</f>
        <v>ш23</v>
      </c>
      <c r="K120" s="260">
        <f t="shared" si="4"/>
        <v>0</v>
      </c>
      <c r="L120" s="260">
        <f t="shared" si="5"/>
        <v>0</v>
      </c>
      <c r="M120" s="260">
        <f t="shared" si="6"/>
        <v>0</v>
      </c>
      <c r="N120" s="260">
        <f>BT120</f>
        <v>0</v>
      </c>
      <c r="O120" s="261" t="str">
        <f>BU120</f>
        <v>nj</v>
      </c>
      <c r="P120" s="262">
        <f>BW120</f>
        <v>0</v>
      </c>
      <c r="Q120" s="260">
        <f>BY120</f>
        <v>0</v>
      </c>
      <c r="R120" s="262">
        <f>CC120+CD120</f>
        <v>0</v>
      </c>
      <c r="S120" s="260">
        <f>CA120</f>
        <v>0</v>
      </c>
      <c r="T120" s="262">
        <f>CF120+CG120</f>
        <v>0</v>
      </c>
      <c r="U120" s="262">
        <f>CI120</f>
        <v>0</v>
      </c>
      <c r="V120" s="262">
        <f>BO120</f>
        <v>99</v>
      </c>
      <c r="W120" s="263">
        <f>BP120</f>
        <v>0</v>
      </c>
      <c r="X120" s="264">
        <f>CJ120</f>
        <v>0</v>
      </c>
      <c r="Y120" s="265"/>
      <c r="Z120" s="266"/>
      <c r="AA120" s="266">
        <v>7</v>
      </c>
      <c r="AB120" s="266">
        <v>10</v>
      </c>
      <c r="AC120" s="291"/>
      <c r="AD120" s="305">
        <v>23</v>
      </c>
      <c r="AE120" s="269">
        <f>'Ст.пр.Ж'!B41</f>
        <v>0</v>
      </c>
      <c r="AF120" s="269">
        <f>'Ст.пр.Ж'!C41</f>
        <v>0</v>
      </c>
      <c r="AG120" s="269">
        <f>'Ст.пр.Ж'!D41</f>
        <v>0</v>
      </c>
      <c r="AH120" s="269">
        <f>'Ст.пр.Ж'!E41</f>
        <v>0</v>
      </c>
      <c r="AI120" s="269">
        <f>'Ст.пр.Ж'!F41</f>
        <v>0</v>
      </c>
      <c r="AJ120" s="291"/>
      <c r="AK120" s="291"/>
      <c r="AL120" s="291"/>
      <c r="AM120" s="265">
        <f>BQ120</f>
        <v>0</v>
      </c>
      <c r="AN120" s="265">
        <f>BR120</f>
        <v>0</v>
      </c>
      <c r="AO120" s="265">
        <f>BS120</f>
        <v>0</v>
      </c>
      <c r="AP120" s="265">
        <f>BT120</f>
        <v>0</v>
      </c>
      <c r="AQ120" s="266" t="str">
        <f>BU120</f>
        <v>nj</v>
      </c>
      <c r="AR120" s="263">
        <f>BW120</f>
        <v>0</v>
      </c>
      <c r="AS120" s="265">
        <f>BY120</f>
        <v>0</v>
      </c>
      <c r="AT120" s="263">
        <f>CE120</f>
        <v>0</v>
      </c>
      <c r="AU120" s="265">
        <f>CA120</f>
        <v>0</v>
      </c>
      <c r="AV120" s="263">
        <f>CH120</f>
        <v>0</v>
      </c>
      <c r="AW120" s="263">
        <f>CI120</f>
        <v>0</v>
      </c>
      <c r="AX120" s="263">
        <f>BO120</f>
        <v>99</v>
      </c>
      <c r="AY120" s="263">
        <f>BP120</f>
        <v>0</v>
      </c>
      <c r="AZ120" s="263">
        <f>CJ120</f>
        <v>0</v>
      </c>
      <c r="BA120" s="266"/>
      <c r="BB120" s="291"/>
      <c r="BC120" s="291"/>
      <c r="BD120" s="291"/>
      <c r="BE120" s="263"/>
      <c r="BF120" s="380">
        <v>23</v>
      </c>
      <c r="BG120" s="269" t="str">
        <f>'Ст.пр.Ж'!N41</f>
        <v>нн23</v>
      </c>
      <c r="BH120" s="423" t="str">
        <f>'Ст.пр.Ж'!P41</f>
        <v>фамилия23</v>
      </c>
      <c r="BI120" s="269" t="str">
        <f>'Ст.пр.Ж'!Q41</f>
        <v>гр23</v>
      </c>
      <c r="BJ120" s="269" t="str">
        <f>'Ст.пр.Ж'!R41</f>
        <v>рз23</v>
      </c>
      <c r="BK120" s="322"/>
      <c r="BL120" s="272"/>
      <c r="BM120" s="272"/>
      <c r="BN120" s="272"/>
      <c r="BO120" s="273">
        <v>99</v>
      </c>
      <c r="BP120" s="274">
        <f>INT((IF(48-(32*BO120/$U$11)&lt;0,0,(IF(48-(32*BO120/$U$11)&lt;=20,48-(32*BO120/$U$11),20))))*100)/100</f>
        <v>0</v>
      </c>
      <c r="BQ120" s="562"/>
      <c r="BR120" s="562"/>
      <c r="BS120" s="562"/>
      <c r="BT120" s="275">
        <f t="shared" si="7"/>
        <v>0</v>
      </c>
      <c r="BU120" s="77" t="s">
        <v>4</v>
      </c>
      <c r="BV120" s="77" t="s">
        <v>4</v>
      </c>
      <c r="BW120" s="276">
        <f>IF(TYPE(FIND("P",BU120))=16,VLOOKUP(BU120:BU120,KT!A:C,2,FALSE),VLOOKUP(BU120:BU120,KT!H:J,2,FALSE))</f>
        <v>0</v>
      </c>
      <c r="BX120" s="276">
        <f>IF(TYPE(FIND("P",BV120))=16,VLOOKUP(BV120:BV120,KT!A:C,2,FALSE),VLOOKUP(BV120:BV120,KT!H:J,2,FALSE))</f>
        <v>0</v>
      </c>
      <c r="BY120" s="562"/>
      <c r="BZ120" s="562"/>
      <c r="CA120" s="562"/>
      <c r="CB120" s="562"/>
      <c r="CC120" s="277">
        <f>INT((IF((BY120*BW120)&gt;10,10,(BY120*BW120)))*100)/100</f>
        <v>0</v>
      </c>
      <c r="CD120" s="277">
        <f>INT((IF((BZ120*BX120)&gt;10,10,(BZ120*BX120)))*100)/100</f>
        <v>0</v>
      </c>
      <c r="CE120" s="277">
        <f>INT((CC120+CD120)*100)/100</f>
        <v>0</v>
      </c>
      <c r="CF120" s="277">
        <f>INT((IF((BW120*CA120)&gt;10,10,(BW120*CA120)))*100)/100</f>
        <v>0</v>
      </c>
      <c r="CG120" s="277">
        <f>INT((IF((BX120*CB120)&gt;10,10,(BX120*CB120)))*100)/100</f>
        <v>0</v>
      </c>
      <c r="CH120" s="277">
        <f>INT((CF120+CG120)*100)/100</f>
        <v>0</v>
      </c>
      <c r="CI120" s="278">
        <f>INT((CE120+CH120)/2*100)/100</f>
        <v>0</v>
      </c>
      <c r="CJ120" s="279">
        <f>SUM(BP120+BT120+CI120)</f>
        <v>0</v>
      </c>
      <c r="CK120" s="280"/>
      <c r="CL120" s="280"/>
      <c r="CM120" s="218">
        <f>RANK(CJ120,$CJ$76:$CJ$154)</f>
        <v>2</v>
      </c>
    </row>
    <row r="121" spans="1:91" s="72" customFormat="1" ht="14.1" customHeight="1" x14ac:dyDescent="0.25">
      <c r="A121" s="289"/>
      <c r="B121" s="81"/>
      <c r="C121" s="428"/>
      <c r="D121" s="75"/>
      <c r="E121" s="428"/>
      <c r="F121" s="428"/>
      <c r="G121" s="81"/>
      <c r="H121" s="81"/>
      <c r="I121" s="81"/>
      <c r="J121" s="81"/>
      <c r="K121" s="260">
        <f t="shared" si="4"/>
        <v>0</v>
      </c>
      <c r="L121" s="260">
        <f t="shared" si="5"/>
        <v>0</v>
      </c>
      <c r="M121" s="260">
        <f t="shared" si="6"/>
        <v>0</v>
      </c>
      <c r="N121" s="260"/>
      <c r="O121" s="261" t="str">
        <f>BV120</f>
        <v>nj</v>
      </c>
      <c r="P121" s="262">
        <f>BX120</f>
        <v>0</v>
      </c>
      <c r="Q121" s="260">
        <f>BZ120</f>
        <v>0</v>
      </c>
      <c r="R121" s="262"/>
      <c r="S121" s="260">
        <f>CB120</f>
        <v>0</v>
      </c>
      <c r="T121" s="262"/>
      <c r="U121" s="262"/>
      <c r="V121" s="262"/>
      <c r="W121" s="263"/>
      <c r="X121" s="264"/>
      <c r="Y121" s="265"/>
      <c r="Z121" s="266"/>
      <c r="AA121" s="266"/>
      <c r="AB121" s="266"/>
      <c r="AC121" s="291"/>
      <c r="AD121" s="51"/>
      <c r="AE121" s="424"/>
      <c r="AF121" s="424"/>
      <c r="AG121" s="424"/>
      <c r="AH121" s="424"/>
      <c r="AI121" s="424"/>
      <c r="AJ121" s="291"/>
      <c r="AK121" s="291"/>
      <c r="AL121" s="291"/>
      <c r="AM121" s="283"/>
      <c r="AN121" s="283"/>
      <c r="AO121" s="283"/>
      <c r="AP121" s="283"/>
      <c r="AQ121" s="266" t="str">
        <f>BV120</f>
        <v>nj</v>
      </c>
      <c r="AR121" s="263">
        <f>BX120</f>
        <v>0</v>
      </c>
      <c r="AS121" s="265">
        <f>BZ120</f>
        <v>0</v>
      </c>
      <c r="AT121" s="283"/>
      <c r="AU121" s="265">
        <f>CB120</f>
        <v>0</v>
      </c>
      <c r="AV121" s="283"/>
      <c r="AW121" s="283"/>
      <c r="AX121" s="283"/>
      <c r="AY121" s="263"/>
      <c r="AZ121" s="263"/>
      <c r="BA121" s="266"/>
      <c r="BB121" s="291"/>
      <c r="BC121" s="291"/>
      <c r="BD121" s="291"/>
      <c r="BE121" s="263"/>
      <c r="BF121" s="380"/>
      <c r="BG121" s="336"/>
      <c r="BH121" s="322"/>
      <c r="BI121" s="322"/>
      <c r="BK121" s="322"/>
      <c r="BL121" s="272"/>
      <c r="BM121" s="272"/>
      <c r="BN121" s="272"/>
      <c r="BO121" s="273"/>
      <c r="BP121" s="274"/>
      <c r="BQ121" s="562"/>
      <c r="BR121" s="562"/>
      <c r="BS121" s="562"/>
      <c r="BT121" s="275"/>
      <c r="BU121" s="77"/>
      <c r="BV121" s="77"/>
      <c r="BW121" s="276"/>
      <c r="BX121" s="276"/>
      <c r="BY121" s="53"/>
      <c r="BZ121" s="53"/>
      <c r="CA121" s="53"/>
      <c r="CB121" s="53"/>
      <c r="CC121" s="277"/>
      <c r="CD121" s="277"/>
      <c r="CE121" s="277"/>
      <c r="CF121" s="277"/>
      <c r="CG121" s="277"/>
      <c r="CH121" s="277"/>
      <c r="CI121" s="278"/>
      <c r="CJ121" s="315"/>
      <c r="CK121" s="316"/>
      <c r="CL121" s="316"/>
      <c r="CM121" s="218">
        <f>CM120</f>
        <v>2</v>
      </c>
    </row>
    <row r="122" spans="1:91" s="72" customFormat="1" ht="14.1" customHeight="1" x14ac:dyDescent="0.25">
      <c r="A122" s="305">
        <v>24</v>
      </c>
      <c r="B122" s="306" t="str">
        <f>'Ст.пр.Ж'!N42</f>
        <v>нн24</v>
      </c>
      <c r="C122" s="306" t="str">
        <f>'Ст.пр.Ж'!O42</f>
        <v>фис24</v>
      </c>
      <c r="D122" s="306" t="str">
        <f>'Ст.пр.Ж'!P42</f>
        <v>фамилия24</v>
      </c>
      <c r="E122" s="306" t="str">
        <f>'Ст.пр.Ж'!Q42</f>
        <v>гр24</v>
      </c>
      <c r="F122" s="306" t="str">
        <f>'Ст.пр.Ж'!R42</f>
        <v>рз24</v>
      </c>
      <c r="G122" s="306" t="str">
        <f>'Ст.пр.Ж'!S42</f>
        <v>г24</v>
      </c>
      <c r="H122" s="306" t="str">
        <f>'Ст.пр.Ж'!T42</f>
        <v>сф24</v>
      </c>
      <c r="I122" s="306" t="str">
        <f>'Ст.пр.Ж'!U42</f>
        <v>фо24</v>
      </c>
      <c r="J122" s="306" t="str">
        <f>'Ст.пр.Ж'!V42</f>
        <v>ш24</v>
      </c>
      <c r="K122" s="260">
        <f t="shared" si="4"/>
        <v>0</v>
      </c>
      <c r="L122" s="260">
        <f t="shared" si="5"/>
        <v>0</v>
      </c>
      <c r="M122" s="260">
        <f t="shared" si="6"/>
        <v>0</v>
      </c>
      <c r="N122" s="260">
        <f>BT122</f>
        <v>0</v>
      </c>
      <c r="O122" s="261" t="str">
        <f>BU122</f>
        <v>nj</v>
      </c>
      <c r="P122" s="262">
        <f>BW122</f>
        <v>0</v>
      </c>
      <c r="Q122" s="260">
        <f>BY122</f>
        <v>0</v>
      </c>
      <c r="R122" s="262">
        <f>CC122+CD122</f>
        <v>0</v>
      </c>
      <c r="S122" s="260">
        <f>CA122</f>
        <v>0</v>
      </c>
      <c r="T122" s="262">
        <f>CF122+CG122</f>
        <v>0</v>
      </c>
      <c r="U122" s="262">
        <f>CI122</f>
        <v>0</v>
      </c>
      <c r="V122" s="262">
        <f>BO122</f>
        <v>99</v>
      </c>
      <c r="W122" s="263">
        <f>BP122</f>
        <v>0</v>
      </c>
      <c r="X122" s="264">
        <f>CJ122</f>
        <v>0</v>
      </c>
      <c r="Y122" s="265"/>
      <c r="Z122" s="266"/>
      <c r="AA122" s="266" t="s">
        <v>387</v>
      </c>
      <c r="AB122" s="266" t="s">
        <v>387</v>
      </c>
      <c r="AC122" s="291"/>
      <c r="AD122" s="305">
        <v>24</v>
      </c>
      <c r="AE122" s="269">
        <f>'Ст.пр.Ж'!B42</f>
        <v>0</v>
      </c>
      <c r="AF122" s="269">
        <f>'Ст.пр.Ж'!C42</f>
        <v>0</v>
      </c>
      <c r="AG122" s="269">
        <f>'Ст.пр.Ж'!D42</f>
        <v>0</v>
      </c>
      <c r="AH122" s="269">
        <f>'Ст.пр.Ж'!E42</f>
        <v>0</v>
      </c>
      <c r="AI122" s="269">
        <f>'Ст.пр.Ж'!F42</f>
        <v>0</v>
      </c>
      <c r="AJ122" s="291"/>
      <c r="AK122" s="291"/>
      <c r="AL122" s="291"/>
      <c r="AM122" s="265">
        <f>BQ122</f>
        <v>0</v>
      </c>
      <c r="AN122" s="265">
        <f>BR122</f>
        <v>0</v>
      </c>
      <c r="AO122" s="265">
        <f>BS122</f>
        <v>0</v>
      </c>
      <c r="AP122" s="265">
        <f>BT122</f>
        <v>0</v>
      </c>
      <c r="AQ122" s="266" t="str">
        <f>BU122</f>
        <v>nj</v>
      </c>
      <c r="AR122" s="263">
        <f>BW122</f>
        <v>0</v>
      </c>
      <c r="AS122" s="265">
        <f>BY122</f>
        <v>0</v>
      </c>
      <c r="AT122" s="263">
        <f>CE122</f>
        <v>0</v>
      </c>
      <c r="AU122" s="265">
        <f>CA122</f>
        <v>0</v>
      </c>
      <c r="AV122" s="263">
        <f>CH122</f>
        <v>0</v>
      </c>
      <c r="AW122" s="263">
        <f>CI122</f>
        <v>0</v>
      </c>
      <c r="AX122" s="263">
        <f>BO122</f>
        <v>99</v>
      </c>
      <c r="AY122" s="263">
        <f>BP122</f>
        <v>0</v>
      </c>
      <c r="AZ122" s="263">
        <f>CJ122</f>
        <v>0</v>
      </c>
      <c r="BA122" s="266"/>
      <c r="BB122" s="291"/>
      <c r="BC122" s="291"/>
      <c r="BD122" s="291"/>
      <c r="BE122" s="263"/>
      <c r="BF122" s="380">
        <v>24</v>
      </c>
      <c r="BG122" s="269" t="str">
        <f>'Ст.пр.Ж'!N42</f>
        <v>нн24</v>
      </c>
      <c r="BH122" s="423" t="str">
        <f>'Ст.пр.Ж'!P42</f>
        <v>фамилия24</v>
      </c>
      <c r="BI122" s="269" t="str">
        <f>'Ст.пр.Ж'!Q42</f>
        <v>гр24</v>
      </c>
      <c r="BJ122" s="269" t="str">
        <f>'Ст.пр.Ж'!R42</f>
        <v>рз24</v>
      </c>
      <c r="BK122" s="270"/>
      <c r="BL122" s="272"/>
      <c r="BM122" s="272"/>
      <c r="BN122" s="272"/>
      <c r="BO122" s="273">
        <v>99</v>
      </c>
      <c r="BP122" s="274">
        <f>INT((IF(48-(32*BO122/$U$11)&lt;0,0,(IF(48-(32*BO122/$U$11)&lt;=20,48-(32*BO122/$U$11),20))))*100)/100</f>
        <v>0</v>
      </c>
      <c r="BQ122" s="563"/>
      <c r="BR122" s="563"/>
      <c r="BS122" s="563"/>
      <c r="BT122" s="275">
        <f t="shared" si="7"/>
        <v>0</v>
      </c>
      <c r="BU122" s="77" t="s">
        <v>4</v>
      </c>
      <c r="BV122" s="77" t="s">
        <v>4</v>
      </c>
      <c r="BW122" s="276">
        <f>IF(TYPE(FIND("P",BU122))=16,VLOOKUP(BU122:BU122,KT!A:C,2,FALSE),VLOOKUP(BU122:BU122,KT!H:J,2,FALSE))</f>
        <v>0</v>
      </c>
      <c r="BX122" s="276">
        <f>IF(TYPE(FIND("P",BV122))=16,VLOOKUP(BV122:BV122,KT!A:C,2,FALSE),VLOOKUP(BV122:BV122,KT!H:J,2,FALSE))</f>
        <v>0</v>
      </c>
      <c r="BY122" s="563"/>
      <c r="BZ122" s="563"/>
      <c r="CA122" s="563"/>
      <c r="CB122" s="563"/>
      <c r="CC122" s="277">
        <f>INT((IF((BY122*BW122)&gt;10,10,(BY122*BW122)))*100)/100</f>
        <v>0</v>
      </c>
      <c r="CD122" s="277">
        <f>INT((IF((BZ122*BX122)&gt;10,10,(BZ122*BX122)))*100)/100</f>
        <v>0</v>
      </c>
      <c r="CE122" s="277">
        <f>INT((CC122+CD122)*100)/100</f>
        <v>0</v>
      </c>
      <c r="CF122" s="277">
        <f>INT((IF((BW122*CA122)&gt;10,10,(BW122*CA122)))*100)/100</f>
        <v>0</v>
      </c>
      <c r="CG122" s="277">
        <f>INT((IF((BX122*CB122)&gt;10,10,(BX122*CB122)))*100)/100</f>
        <v>0</v>
      </c>
      <c r="CH122" s="277">
        <f>INT((CF122+CG122)*100)/100</f>
        <v>0</v>
      </c>
      <c r="CI122" s="278">
        <f>INT((CE122+CH122)/2*100)/100</f>
        <v>0</v>
      </c>
      <c r="CJ122" s="279">
        <f>SUM(BP122+BT122+CI122)</f>
        <v>0</v>
      </c>
      <c r="CK122" s="280"/>
      <c r="CL122" s="280"/>
      <c r="CM122" s="218">
        <f>RANK(CJ122,$CJ$76:$CJ$154)</f>
        <v>2</v>
      </c>
    </row>
    <row r="123" spans="1:91" s="72" customFormat="1" ht="14.1" customHeight="1" x14ac:dyDescent="0.25">
      <c r="A123" s="305"/>
      <c r="B123" s="81"/>
      <c r="C123" s="428"/>
      <c r="D123" s="75"/>
      <c r="E123" s="428"/>
      <c r="F123" s="428"/>
      <c r="G123" s="81"/>
      <c r="H123" s="81"/>
      <c r="I123" s="81"/>
      <c r="J123" s="81"/>
      <c r="K123" s="260">
        <f t="shared" si="4"/>
        <v>0</v>
      </c>
      <c r="L123" s="260">
        <f t="shared" si="5"/>
        <v>0</v>
      </c>
      <c r="M123" s="260">
        <f t="shared" si="6"/>
        <v>0</v>
      </c>
      <c r="N123" s="260"/>
      <c r="O123" s="261" t="str">
        <f>BV122</f>
        <v>nj</v>
      </c>
      <c r="P123" s="262">
        <f>BX122</f>
        <v>0</v>
      </c>
      <c r="Q123" s="260">
        <f>BZ122</f>
        <v>0</v>
      </c>
      <c r="R123" s="262"/>
      <c r="S123" s="260">
        <f>CB122</f>
        <v>0</v>
      </c>
      <c r="T123" s="262"/>
      <c r="U123" s="262"/>
      <c r="V123" s="262"/>
      <c r="W123" s="263"/>
      <c r="X123" s="264"/>
      <c r="Y123" s="265"/>
      <c r="Z123" s="266"/>
      <c r="AA123" s="266"/>
      <c r="AB123" s="266"/>
      <c r="AC123" s="291"/>
      <c r="AD123" s="305"/>
      <c r="AE123" s="424"/>
      <c r="AF123" s="424"/>
      <c r="AG123" s="424"/>
      <c r="AH123" s="424"/>
      <c r="AI123" s="424"/>
      <c r="AJ123" s="291"/>
      <c r="AK123" s="291"/>
      <c r="AL123" s="291"/>
      <c r="AM123" s="283"/>
      <c r="AN123" s="283"/>
      <c r="AO123" s="283"/>
      <c r="AP123" s="283"/>
      <c r="AQ123" s="266" t="str">
        <f>BV122</f>
        <v>nj</v>
      </c>
      <c r="AR123" s="263">
        <f>BX122</f>
        <v>0</v>
      </c>
      <c r="AS123" s="265">
        <f>BZ122</f>
        <v>0</v>
      </c>
      <c r="AT123" s="283"/>
      <c r="AU123" s="265">
        <f>CB122</f>
        <v>0</v>
      </c>
      <c r="AV123" s="283"/>
      <c r="AW123" s="283"/>
      <c r="AX123" s="263"/>
      <c r="AY123" s="263"/>
      <c r="AZ123" s="263"/>
      <c r="BA123" s="266"/>
      <c r="BB123" s="291"/>
      <c r="BC123" s="291"/>
      <c r="BD123" s="291"/>
      <c r="BE123" s="263"/>
      <c r="BF123" s="380"/>
      <c r="BG123" s="271"/>
      <c r="BH123" s="271"/>
      <c r="BK123" s="270"/>
      <c r="BL123" s="272"/>
      <c r="BM123" s="272"/>
      <c r="BN123" s="272"/>
      <c r="BO123" s="273"/>
      <c r="BP123" s="274"/>
      <c r="BQ123" s="563"/>
      <c r="BR123" s="563"/>
      <c r="BS123" s="563"/>
      <c r="BT123" s="275"/>
      <c r="BU123" s="77"/>
      <c r="BV123" s="77"/>
      <c r="BW123" s="276"/>
      <c r="BX123" s="276"/>
      <c r="BY123" s="53"/>
      <c r="BZ123" s="53"/>
      <c r="CA123" s="53"/>
      <c r="CB123" s="53"/>
      <c r="CC123" s="277"/>
      <c r="CD123" s="277"/>
      <c r="CE123" s="277"/>
      <c r="CF123" s="277"/>
      <c r="CG123" s="277"/>
      <c r="CH123" s="277"/>
      <c r="CI123" s="278"/>
      <c r="CJ123" s="315"/>
      <c r="CK123" s="316"/>
      <c r="CL123" s="316"/>
      <c r="CM123" s="218">
        <f>CM122</f>
        <v>2</v>
      </c>
    </row>
    <row r="124" spans="1:91" s="72" customFormat="1" ht="14.1" customHeight="1" x14ac:dyDescent="0.25">
      <c r="A124" s="305">
        <v>25</v>
      </c>
      <c r="B124" s="306" t="str">
        <f>'Ст.пр.Ж'!N43</f>
        <v>нн25</v>
      </c>
      <c r="C124" s="306" t="str">
        <f>'Ст.пр.Ж'!O43</f>
        <v>фис25</v>
      </c>
      <c r="D124" s="306" t="str">
        <f>'Ст.пр.Ж'!P43</f>
        <v>фамилия25</v>
      </c>
      <c r="E124" s="306" t="str">
        <f>'Ст.пр.Ж'!Q43</f>
        <v>гр25</v>
      </c>
      <c r="F124" s="306" t="str">
        <f>'Ст.пр.Ж'!R43</f>
        <v>рз25</v>
      </c>
      <c r="G124" s="306" t="str">
        <f>'Ст.пр.Ж'!S43</f>
        <v>г25</v>
      </c>
      <c r="H124" s="306" t="str">
        <f>'Ст.пр.Ж'!T43</f>
        <v>сф25</v>
      </c>
      <c r="I124" s="306" t="str">
        <f>'Ст.пр.Ж'!U43</f>
        <v>фо25</v>
      </c>
      <c r="J124" s="306" t="str">
        <f>'Ст.пр.Ж'!V43</f>
        <v>ш25</v>
      </c>
      <c r="K124" s="260">
        <f t="shared" si="4"/>
        <v>0</v>
      </c>
      <c r="L124" s="260">
        <f t="shared" si="5"/>
        <v>0</v>
      </c>
      <c r="M124" s="260">
        <f t="shared" si="6"/>
        <v>0</v>
      </c>
      <c r="N124" s="260">
        <f>BT124</f>
        <v>0</v>
      </c>
      <c r="O124" s="261" t="str">
        <f>BU124</f>
        <v>nj</v>
      </c>
      <c r="P124" s="262">
        <f>BW124</f>
        <v>0</v>
      </c>
      <c r="Q124" s="260">
        <f>BY124</f>
        <v>0</v>
      </c>
      <c r="R124" s="262">
        <f>CC124+CD124</f>
        <v>0</v>
      </c>
      <c r="S124" s="260">
        <f>CA124</f>
        <v>0</v>
      </c>
      <c r="T124" s="262">
        <f>CF124+CG124</f>
        <v>0</v>
      </c>
      <c r="U124" s="262">
        <f>CI124</f>
        <v>0</v>
      </c>
      <c r="V124" s="262">
        <f>BO124</f>
        <v>99</v>
      </c>
      <c r="W124" s="263">
        <f>BP124</f>
        <v>0</v>
      </c>
      <c r="X124" s="264">
        <f>CJ124</f>
        <v>0</v>
      </c>
      <c r="Y124" s="265"/>
      <c r="Z124" s="266"/>
      <c r="AA124" s="266">
        <v>8</v>
      </c>
      <c r="AB124" s="266">
        <v>11</v>
      </c>
      <c r="AC124" s="291"/>
      <c r="AD124" s="305">
        <v>25</v>
      </c>
      <c r="AE124" s="269">
        <f>'Ст.пр.Ж'!B43</f>
        <v>0</v>
      </c>
      <c r="AF124" s="269">
        <f>'Ст.пр.Ж'!C43</f>
        <v>0</v>
      </c>
      <c r="AG124" s="269">
        <f>'Ст.пр.Ж'!D43</f>
        <v>0</v>
      </c>
      <c r="AH124" s="269">
        <f>'Ст.пр.Ж'!E43</f>
        <v>0</v>
      </c>
      <c r="AI124" s="269">
        <f>'Ст.пр.Ж'!F43</f>
        <v>0</v>
      </c>
      <c r="AJ124" s="291"/>
      <c r="AK124" s="291"/>
      <c r="AL124" s="291"/>
      <c r="AM124" s="265">
        <f>BQ124</f>
        <v>0</v>
      </c>
      <c r="AN124" s="265">
        <f>BR124</f>
        <v>0</v>
      </c>
      <c r="AO124" s="265">
        <f>BS124</f>
        <v>0</v>
      </c>
      <c r="AP124" s="265">
        <f>BT124</f>
        <v>0</v>
      </c>
      <c r="AQ124" s="266" t="str">
        <f>BU124</f>
        <v>nj</v>
      </c>
      <c r="AR124" s="263">
        <f>BW124</f>
        <v>0</v>
      </c>
      <c r="AS124" s="265">
        <f>BY124</f>
        <v>0</v>
      </c>
      <c r="AT124" s="263">
        <f>CE124</f>
        <v>0</v>
      </c>
      <c r="AU124" s="265">
        <f>CA124</f>
        <v>0</v>
      </c>
      <c r="AV124" s="263">
        <f>CH124</f>
        <v>0</v>
      </c>
      <c r="AW124" s="263">
        <f>CI124</f>
        <v>0</v>
      </c>
      <c r="AX124" s="263">
        <f>BO124</f>
        <v>99</v>
      </c>
      <c r="AY124" s="263">
        <f>BP124</f>
        <v>0</v>
      </c>
      <c r="AZ124" s="263">
        <f>CJ124</f>
        <v>0</v>
      </c>
      <c r="BA124" s="266"/>
      <c r="BB124" s="291"/>
      <c r="BC124" s="291"/>
      <c r="BD124" s="291"/>
      <c r="BE124" s="263"/>
      <c r="BF124" s="380">
        <v>25</v>
      </c>
      <c r="BG124" s="269" t="str">
        <f>'Ст.пр.Ж'!N43</f>
        <v>нн25</v>
      </c>
      <c r="BH124" s="423" t="str">
        <f>'Ст.пр.Ж'!P43</f>
        <v>фамилия25</v>
      </c>
      <c r="BI124" s="269" t="str">
        <f>'Ст.пр.Ж'!Q43</f>
        <v>гр25</v>
      </c>
      <c r="BJ124" s="269" t="str">
        <f>'Ст.пр.Ж'!R43</f>
        <v>рз25</v>
      </c>
      <c r="BK124" s="322"/>
      <c r="BL124" s="272"/>
      <c r="BM124" s="272"/>
      <c r="BN124" s="272"/>
      <c r="BO124" s="273">
        <v>99</v>
      </c>
      <c r="BP124" s="274">
        <f>INT((IF(48-(32*BO124/$U$11)&lt;0,0,(IF(48-(32*BO124/$U$11)&lt;=20,48-(32*BO124/$U$11),20))))*100)/100</f>
        <v>0</v>
      </c>
      <c r="BQ124" s="562"/>
      <c r="BR124" s="562"/>
      <c r="BS124" s="562"/>
      <c r="BT124" s="275">
        <f t="shared" si="7"/>
        <v>0</v>
      </c>
      <c r="BU124" s="77" t="s">
        <v>4</v>
      </c>
      <c r="BV124" s="77" t="s">
        <v>4</v>
      </c>
      <c r="BW124" s="276">
        <f>IF(TYPE(FIND("P",BU124))=16,VLOOKUP(BU124:BU124,KT!A:C,2,FALSE),VLOOKUP(BU124:BU124,KT!H:J,2,FALSE))</f>
        <v>0</v>
      </c>
      <c r="BX124" s="276">
        <f>IF(TYPE(FIND("P",BV124))=16,VLOOKUP(BV124:BV124,KT!A:C,2,FALSE),VLOOKUP(BV124:BV124,KT!H:J,2,FALSE))</f>
        <v>0</v>
      </c>
      <c r="BY124" s="562"/>
      <c r="BZ124" s="562"/>
      <c r="CA124" s="562"/>
      <c r="CB124" s="562"/>
      <c r="CC124" s="277">
        <f>INT((IF((BY124*BW124)&gt;10,10,(BY124*BW124)))*100)/100</f>
        <v>0</v>
      </c>
      <c r="CD124" s="277">
        <f>INT((IF((BZ124*BX124)&gt;10,10,(BZ124*BX124)))*100)/100</f>
        <v>0</v>
      </c>
      <c r="CE124" s="277">
        <f>INT((CC124+CD124)*100)/100</f>
        <v>0</v>
      </c>
      <c r="CF124" s="277">
        <f>INT((IF((BW124*CA124)&gt;10,10,(BW124*CA124)))*100)/100</f>
        <v>0</v>
      </c>
      <c r="CG124" s="277">
        <f>INT((IF((BX124*CB124)&gt;10,10,(BX124*CB124)))*100)/100</f>
        <v>0</v>
      </c>
      <c r="CH124" s="277">
        <f>INT((CF124+CG124)*100)/100</f>
        <v>0</v>
      </c>
      <c r="CI124" s="278">
        <f>INT((CE124+CH124)/2*100)/100</f>
        <v>0</v>
      </c>
      <c r="CJ124" s="279">
        <f>SUM(BP124+BT124+CI124)</f>
        <v>0</v>
      </c>
      <c r="CK124" s="280"/>
      <c r="CL124" s="280"/>
      <c r="CM124" s="218">
        <f>RANK(CJ124,$CJ$76:$CJ$154)</f>
        <v>2</v>
      </c>
    </row>
    <row r="125" spans="1:91" s="72" customFormat="1" ht="14.1" customHeight="1" x14ac:dyDescent="0.25">
      <c r="A125" s="289"/>
      <c r="B125" s="81"/>
      <c r="C125" s="428"/>
      <c r="D125" s="75"/>
      <c r="E125" s="428"/>
      <c r="F125" s="428"/>
      <c r="G125" s="81"/>
      <c r="H125" s="81"/>
      <c r="I125" s="81"/>
      <c r="J125" s="81"/>
      <c r="K125" s="260">
        <f t="shared" si="4"/>
        <v>0</v>
      </c>
      <c r="L125" s="260">
        <f t="shared" si="5"/>
        <v>0</v>
      </c>
      <c r="M125" s="260">
        <f t="shared" si="6"/>
        <v>0</v>
      </c>
      <c r="N125" s="260"/>
      <c r="O125" s="261" t="str">
        <f>BV124</f>
        <v>nj</v>
      </c>
      <c r="P125" s="262">
        <f>BX124</f>
        <v>0</v>
      </c>
      <c r="Q125" s="260">
        <f>BZ124</f>
        <v>0</v>
      </c>
      <c r="R125" s="262"/>
      <c r="S125" s="260">
        <f>CB124</f>
        <v>0</v>
      </c>
      <c r="T125" s="262"/>
      <c r="U125" s="262"/>
      <c r="V125" s="262"/>
      <c r="W125" s="263"/>
      <c r="X125" s="264"/>
      <c r="Y125" s="265"/>
      <c r="Z125" s="266"/>
      <c r="AA125" s="266"/>
      <c r="AB125" s="266"/>
      <c r="AC125" s="291"/>
      <c r="AD125" s="51"/>
      <c r="AE125" s="424"/>
      <c r="AF125" s="424"/>
      <c r="AG125" s="424"/>
      <c r="AH125" s="424"/>
      <c r="AI125" s="424"/>
      <c r="AJ125" s="291"/>
      <c r="AK125" s="291"/>
      <c r="AL125" s="291"/>
      <c r="AM125" s="283"/>
      <c r="AN125" s="283"/>
      <c r="AO125" s="283"/>
      <c r="AP125" s="283"/>
      <c r="AQ125" s="266" t="str">
        <f>BV124</f>
        <v>nj</v>
      </c>
      <c r="AR125" s="263">
        <f>BX124</f>
        <v>0</v>
      </c>
      <c r="AS125" s="265">
        <f>BZ124</f>
        <v>0</v>
      </c>
      <c r="AT125" s="283"/>
      <c r="AU125" s="265">
        <f>CB124</f>
        <v>0</v>
      </c>
      <c r="AV125" s="283"/>
      <c r="AW125" s="283"/>
      <c r="AX125" s="283"/>
      <c r="AY125" s="263"/>
      <c r="AZ125" s="263"/>
      <c r="BA125" s="266"/>
      <c r="BB125" s="291"/>
      <c r="BC125" s="291"/>
      <c r="BD125" s="291"/>
      <c r="BE125" s="263"/>
      <c r="BF125" s="380"/>
      <c r="BG125" s="336"/>
      <c r="BH125" s="322"/>
      <c r="BI125" s="322"/>
      <c r="BK125" s="322"/>
      <c r="BL125" s="272"/>
      <c r="BM125" s="272"/>
      <c r="BN125" s="272"/>
      <c r="BO125" s="273"/>
      <c r="BP125" s="274"/>
      <c r="BQ125" s="562"/>
      <c r="BR125" s="562"/>
      <c r="BS125" s="562"/>
      <c r="BT125" s="275"/>
      <c r="BU125" s="77"/>
      <c r="BV125" s="77"/>
      <c r="BW125" s="276"/>
      <c r="BX125" s="276"/>
      <c r="BY125" s="53"/>
      <c r="BZ125" s="53"/>
      <c r="CA125" s="53"/>
      <c r="CB125" s="53"/>
      <c r="CC125" s="277"/>
      <c r="CD125" s="277"/>
      <c r="CE125" s="277"/>
      <c r="CF125" s="277"/>
      <c r="CG125" s="277"/>
      <c r="CH125" s="277"/>
      <c r="CI125" s="278"/>
      <c r="CJ125" s="315"/>
      <c r="CK125" s="316"/>
      <c r="CL125" s="316"/>
      <c r="CM125" s="218">
        <f>CM124</f>
        <v>2</v>
      </c>
    </row>
    <row r="126" spans="1:91" s="72" customFormat="1" ht="14.1" customHeight="1" x14ac:dyDescent="0.25">
      <c r="A126" s="305">
        <v>26</v>
      </c>
      <c r="B126" s="306" t="str">
        <f>'Ст.пр.Ж'!N44</f>
        <v>нн26</v>
      </c>
      <c r="C126" s="306" t="str">
        <f>'Ст.пр.Ж'!O44</f>
        <v>фис26</v>
      </c>
      <c r="D126" s="306" t="str">
        <f>'Ст.пр.Ж'!P44</f>
        <v>фамилия26</v>
      </c>
      <c r="E126" s="306" t="str">
        <f>'Ст.пр.Ж'!Q44</f>
        <v>гр26</v>
      </c>
      <c r="F126" s="306" t="str">
        <f>'Ст.пр.Ж'!R44</f>
        <v>рз26</v>
      </c>
      <c r="G126" s="306" t="str">
        <f>'Ст.пр.Ж'!S44</f>
        <v>г26</v>
      </c>
      <c r="H126" s="306" t="str">
        <f>'Ст.пр.Ж'!T44</f>
        <v>сф26</v>
      </c>
      <c r="I126" s="306" t="str">
        <f>'Ст.пр.Ж'!U44</f>
        <v>фо26</v>
      </c>
      <c r="J126" s="306" t="str">
        <f>'Ст.пр.Ж'!V44</f>
        <v>ш26</v>
      </c>
      <c r="K126" s="260">
        <f t="shared" si="4"/>
        <v>0</v>
      </c>
      <c r="L126" s="260">
        <f t="shared" si="5"/>
        <v>0</v>
      </c>
      <c r="M126" s="260">
        <f t="shared" si="6"/>
        <v>0</v>
      </c>
      <c r="N126" s="260">
        <f>BT126</f>
        <v>0</v>
      </c>
      <c r="O126" s="261" t="str">
        <f>BU126</f>
        <v>nj</v>
      </c>
      <c r="P126" s="262">
        <f>BW126</f>
        <v>0</v>
      </c>
      <c r="Q126" s="260">
        <f>BY126</f>
        <v>0</v>
      </c>
      <c r="R126" s="262">
        <f>CC126+CD126</f>
        <v>0</v>
      </c>
      <c r="S126" s="260">
        <f>CA126</f>
        <v>0</v>
      </c>
      <c r="T126" s="262">
        <f>CF126+CG126</f>
        <v>0</v>
      </c>
      <c r="U126" s="262">
        <f>CI126</f>
        <v>0</v>
      </c>
      <c r="V126" s="262">
        <f>BO126</f>
        <v>99</v>
      </c>
      <c r="W126" s="263">
        <f>BP126</f>
        <v>0</v>
      </c>
      <c r="X126" s="264">
        <f>CJ126</f>
        <v>0</v>
      </c>
      <c r="Y126" s="265"/>
      <c r="Z126" s="266"/>
      <c r="AA126" s="266">
        <v>9</v>
      </c>
      <c r="AB126" s="266">
        <v>12</v>
      </c>
      <c r="AC126" s="291"/>
      <c r="AD126" s="305">
        <v>26</v>
      </c>
      <c r="AE126" s="269">
        <f>'Ст.пр.Ж'!B44</f>
        <v>0</v>
      </c>
      <c r="AF126" s="269">
        <f>'Ст.пр.Ж'!C44</f>
        <v>0</v>
      </c>
      <c r="AG126" s="269">
        <f>'Ст.пр.Ж'!D44</f>
        <v>0</v>
      </c>
      <c r="AH126" s="269">
        <f>'Ст.пр.Ж'!E44</f>
        <v>0</v>
      </c>
      <c r="AI126" s="269">
        <f>'Ст.пр.Ж'!F44</f>
        <v>0</v>
      </c>
      <c r="AJ126" s="291"/>
      <c r="AK126" s="291"/>
      <c r="AL126" s="291"/>
      <c r="AM126" s="265">
        <f>BQ126</f>
        <v>0</v>
      </c>
      <c r="AN126" s="265">
        <f>BR126</f>
        <v>0</v>
      </c>
      <c r="AO126" s="265">
        <f>BS126</f>
        <v>0</v>
      </c>
      <c r="AP126" s="265">
        <f>BT126</f>
        <v>0</v>
      </c>
      <c r="AQ126" s="266" t="str">
        <f>BU126</f>
        <v>nj</v>
      </c>
      <c r="AR126" s="263">
        <f>BW126</f>
        <v>0</v>
      </c>
      <c r="AS126" s="265">
        <f>BY126</f>
        <v>0</v>
      </c>
      <c r="AT126" s="263">
        <f>CE126</f>
        <v>0</v>
      </c>
      <c r="AU126" s="265">
        <f>CA126</f>
        <v>0</v>
      </c>
      <c r="AV126" s="263">
        <f>CH126</f>
        <v>0</v>
      </c>
      <c r="AW126" s="263">
        <f>CI126</f>
        <v>0</v>
      </c>
      <c r="AX126" s="263">
        <f>BO126</f>
        <v>99</v>
      </c>
      <c r="AY126" s="263">
        <f>BP126</f>
        <v>0</v>
      </c>
      <c r="AZ126" s="263">
        <f>CJ126</f>
        <v>0</v>
      </c>
      <c r="BA126" s="266"/>
      <c r="BB126" s="291"/>
      <c r="BC126" s="291"/>
      <c r="BD126" s="291"/>
      <c r="BE126" s="263"/>
      <c r="BF126" s="380">
        <v>26</v>
      </c>
      <c r="BG126" s="269" t="str">
        <f>'Ст.пр.Ж'!N44</f>
        <v>нн26</v>
      </c>
      <c r="BH126" s="423" t="str">
        <f>'Ст.пр.Ж'!P44</f>
        <v>фамилия26</v>
      </c>
      <c r="BI126" s="269" t="str">
        <f>'Ст.пр.Ж'!Q44</f>
        <v>гр26</v>
      </c>
      <c r="BJ126" s="269" t="str">
        <f>'Ст.пр.Ж'!R44</f>
        <v>рз26</v>
      </c>
      <c r="BK126" s="322"/>
      <c r="BL126" s="272"/>
      <c r="BM126" s="272"/>
      <c r="BN126" s="272"/>
      <c r="BO126" s="273">
        <v>99</v>
      </c>
      <c r="BP126" s="274">
        <f>INT((IF(48-(32*BO126/$U$11)&lt;0,0,(IF(48-(32*BO126/$U$11)&lt;=20,48-(32*BO126/$U$11),20))))*100)/100</f>
        <v>0</v>
      </c>
      <c r="BQ126" s="563"/>
      <c r="BR126" s="563"/>
      <c r="BS126" s="563"/>
      <c r="BT126" s="275">
        <f t="shared" si="7"/>
        <v>0</v>
      </c>
      <c r="BU126" s="77" t="s">
        <v>4</v>
      </c>
      <c r="BV126" s="77" t="s">
        <v>4</v>
      </c>
      <c r="BW126" s="276">
        <f>IF(TYPE(FIND("P",BU126))=16,VLOOKUP(BU126:BU126,KT!A:C,2,FALSE),VLOOKUP(BU126:BU126,KT!H:J,2,FALSE))</f>
        <v>0</v>
      </c>
      <c r="BX126" s="276">
        <f>IF(TYPE(FIND("P",BV126))=16,VLOOKUP(BV126:BV126,KT!A:C,2,FALSE),VLOOKUP(BV126:BV126,KT!H:J,2,FALSE))</f>
        <v>0</v>
      </c>
      <c r="BY126" s="563"/>
      <c r="BZ126" s="563"/>
      <c r="CA126" s="563"/>
      <c r="CB126" s="563"/>
      <c r="CC126" s="277">
        <f>INT((IF((BY126*BW126)&gt;10,10,(BY126*BW126)))*100)/100</f>
        <v>0</v>
      </c>
      <c r="CD126" s="277">
        <f>INT((IF((BZ126*BX126)&gt;10,10,(BZ126*BX126)))*100)/100</f>
        <v>0</v>
      </c>
      <c r="CE126" s="277">
        <f>INT((CC126+CD126)*100)/100</f>
        <v>0</v>
      </c>
      <c r="CF126" s="277">
        <f>INT((IF((BW126*CA126)&gt;10,10,(BW126*CA126)))*100)/100</f>
        <v>0</v>
      </c>
      <c r="CG126" s="277">
        <f>INT((IF((BX126*CB126)&gt;10,10,(BX126*CB126)))*100)/100</f>
        <v>0</v>
      </c>
      <c r="CH126" s="277">
        <f>INT((CF126+CG126)*100)/100</f>
        <v>0</v>
      </c>
      <c r="CI126" s="278">
        <f>INT((CE126+CH126)/2*100)/100</f>
        <v>0</v>
      </c>
      <c r="CJ126" s="279">
        <f>SUM(BP126+BT126+CI126)</f>
        <v>0</v>
      </c>
      <c r="CK126" s="280"/>
      <c r="CL126" s="280"/>
      <c r="CM126" s="218">
        <f>RANK(CJ126,$CJ$76:$CJ$154)</f>
        <v>2</v>
      </c>
    </row>
    <row r="127" spans="1:91" s="72" customFormat="1" ht="14.1" customHeight="1" x14ac:dyDescent="0.25">
      <c r="A127" s="289"/>
      <c r="B127" s="81"/>
      <c r="C127" s="428"/>
      <c r="D127" s="75"/>
      <c r="E127" s="428"/>
      <c r="F127" s="428"/>
      <c r="G127" s="81"/>
      <c r="H127" s="81"/>
      <c r="I127" s="81"/>
      <c r="J127" s="81"/>
      <c r="K127" s="260">
        <f t="shared" si="4"/>
        <v>0</v>
      </c>
      <c r="L127" s="260">
        <f t="shared" si="5"/>
        <v>0</v>
      </c>
      <c r="M127" s="260">
        <f t="shared" si="6"/>
        <v>0</v>
      </c>
      <c r="N127" s="260"/>
      <c r="O127" s="261" t="str">
        <f>BV126</f>
        <v>nj</v>
      </c>
      <c r="P127" s="262">
        <f>BX126</f>
        <v>0</v>
      </c>
      <c r="Q127" s="260">
        <f>BZ126</f>
        <v>0</v>
      </c>
      <c r="R127" s="262"/>
      <c r="S127" s="260">
        <f>CB126</f>
        <v>0</v>
      </c>
      <c r="T127" s="262"/>
      <c r="U127" s="262"/>
      <c r="V127" s="262"/>
      <c r="W127" s="263"/>
      <c r="X127" s="264"/>
      <c r="Y127" s="265"/>
      <c r="Z127" s="266"/>
      <c r="AA127" s="266"/>
      <c r="AB127" s="266"/>
      <c r="AC127" s="291"/>
      <c r="AD127" s="51"/>
      <c r="AE127" s="424"/>
      <c r="AF127" s="424"/>
      <c r="AG127" s="424"/>
      <c r="AH127" s="424"/>
      <c r="AI127" s="424"/>
      <c r="AJ127" s="291"/>
      <c r="AK127" s="291"/>
      <c r="AL127" s="291"/>
      <c r="AM127" s="283"/>
      <c r="AN127" s="283"/>
      <c r="AO127" s="283"/>
      <c r="AP127" s="283"/>
      <c r="AQ127" s="266" t="str">
        <f>BV126</f>
        <v>nj</v>
      </c>
      <c r="AR127" s="263">
        <f>BX126</f>
        <v>0</v>
      </c>
      <c r="AS127" s="265">
        <f>BZ126</f>
        <v>0</v>
      </c>
      <c r="AT127" s="283"/>
      <c r="AU127" s="265">
        <f>CB126</f>
        <v>0</v>
      </c>
      <c r="AV127" s="283"/>
      <c r="AW127" s="283"/>
      <c r="AX127" s="283"/>
      <c r="AY127" s="263"/>
      <c r="AZ127" s="263"/>
      <c r="BA127" s="266"/>
      <c r="BB127" s="291"/>
      <c r="BC127" s="291"/>
      <c r="BD127" s="291"/>
      <c r="BE127" s="263"/>
      <c r="BF127" s="380"/>
      <c r="BG127" s="336"/>
      <c r="BH127" s="322"/>
      <c r="BI127" s="430"/>
      <c r="BK127" s="322"/>
      <c r="BL127" s="272"/>
      <c r="BM127" s="272"/>
      <c r="BN127" s="272"/>
      <c r="BO127" s="273"/>
      <c r="BP127" s="274"/>
      <c r="BQ127" s="563"/>
      <c r="BR127" s="563"/>
      <c r="BS127" s="563"/>
      <c r="BT127" s="275"/>
      <c r="BU127" s="77"/>
      <c r="BV127" s="77"/>
      <c r="BW127" s="276"/>
      <c r="BX127" s="276"/>
      <c r="BY127" s="53"/>
      <c r="BZ127" s="53"/>
      <c r="CA127" s="53"/>
      <c r="CB127" s="53"/>
      <c r="CC127" s="277"/>
      <c r="CD127" s="277"/>
      <c r="CE127" s="277"/>
      <c r="CF127" s="277"/>
      <c r="CG127" s="277"/>
      <c r="CH127" s="277"/>
      <c r="CI127" s="278"/>
      <c r="CJ127" s="315"/>
      <c r="CK127" s="316"/>
      <c r="CL127" s="316"/>
      <c r="CM127" s="218">
        <f>CM126</f>
        <v>2</v>
      </c>
    </row>
    <row r="128" spans="1:91" s="72" customFormat="1" ht="14.1" customHeight="1" x14ac:dyDescent="0.25">
      <c r="A128" s="305">
        <v>27</v>
      </c>
      <c r="B128" s="306" t="str">
        <f>'Ст.пр.Ж'!N45</f>
        <v>нн27</v>
      </c>
      <c r="C128" s="306" t="str">
        <f>'Ст.пр.Ж'!O45</f>
        <v>фис27</v>
      </c>
      <c r="D128" s="306" t="str">
        <f>'Ст.пр.Ж'!P45</f>
        <v>фамилия27</v>
      </c>
      <c r="E128" s="306" t="str">
        <f>'Ст.пр.Ж'!Q45</f>
        <v>гр27</v>
      </c>
      <c r="F128" s="306" t="str">
        <f>'Ст.пр.Ж'!R45</f>
        <v>рз27</v>
      </c>
      <c r="G128" s="306" t="str">
        <f>'Ст.пр.Ж'!S45</f>
        <v>г27</v>
      </c>
      <c r="H128" s="306" t="str">
        <f>'Ст.пр.Ж'!T45</f>
        <v>сф27</v>
      </c>
      <c r="I128" s="306" t="str">
        <f>'Ст.пр.Ж'!U45</f>
        <v>фо27</v>
      </c>
      <c r="J128" s="306" t="str">
        <f>'Ст.пр.Ж'!V45</f>
        <v>ш27</v>
      </c>
      <c r="K128" s="260">
        <f t="shared" si="4"/>
        <v>0</v>
      </c>
      <c r="L128" s="260">
        <f t="shared" si="5"/>
        <v>0</v>
      </c>
      <c r="M128" s="260">
        <f t="shared" si="6"/>
        <v>0</v>
      </c>
      <c r="N128" s="260">
        <f>BT128</f>
        <v>0</v>
      </c>
      <c r="O128" s="261" t="str">
        <f>BU128</f>
        <v>nj</v>
      </c>
      <c r="P128" s="262">
        <f>BW128</f>
        <v>0</v>
      </c>
      <c r="Q128" s="260">
        <f>BY128</f>
        <v>0</v>
      </c>
      <c r="R128" s="262">
        <f>CC128+CD128</f>
        <v>0</v>
      </c>
      <c r="S128" s="260">
        <f>CA128</f>
        <v>0</v>
      </c>
      <c r="T128" s="262">
        <f>CF128+CG128</f>
        <v>0</v>
      </c>
      <c r="U128" s="262">
        <f>CI128</f>
        <v>0</v>
      </c>
      <c r="V128" s="262">
        <f>BO128</f>
        <v>99</v>
      </c>
      <c r="W128" s="263">
        <f>BP128</f>
        <v>0</v>
      </c>
      <c r="X128" s="264">
        <f>CJ128</f>
        <v>0</v>
      </c>
      <c r="Y128" s="265"/>
      <c r="Z128" s="266"/>
      <c r="AA128" s="266">
        <v>10</v>
      </c>
      <c r="AB128" s="266">
        <v>13</v>
      </c>
      <c r="AC128" s="291"/>
      <c r="AD128" s="305">
        <v>27</v>
      </c>
      <c r="AE128" s="269">
        <f>'Ст.пр.Ж'!B45</f>
        <v>0</v>
      </c>
      <c r="AF128" s="269">
        <f>'Ст.пр.Ж'!C45</f>
        <v>0</v>
      </c>
      <c r="AG128" s="269">
        <f>'Ст.пр.Ж'!D45</f>
        <v>0</v>
      </c>
      <c r="AH128" s="269">
        <f>'Ст.пр.Ж'!E45</f>
        <v>0</v>
      </c>
      <c r="AI128" s="269">
        <f>'Ст.пр.Ж'!F45</f>
        <v>0</v>
      </c>
      <c r="AJ128" s="291"/>
      <c r="AK128" s="291"/>
      <c r="AL128" s="291"/>
      <c r="AM128" s="265">
        <f>BQ128</f>
        <v>0</v>
      </c>
      <c r="AN128" s="265">
        <f>BR128</f>
        <v>0</v>
      </c>
      <c r="AO128" s="265">
        <f>BS128</f>
        <v>0</v>
      </c>
      <c r="AP128" s="265">
        <f>BT128</f>
        <v>0</v>
      </c>
      <c r="AQ128" s="266" t="str">
        <f>BU128</f>
        <v>nj</v>
      </c>
      <c r="AR128" s="263">
        <f>BW128</f>
        <v>0</v>
      </c>
      <c r="AS128" s="265">
        <f>BY128</f>
        <v>0</v>
      </c>
      <c r="AT128" s="263">
        <f>CE128</f>
        <v>0</v>
      </c>
      <c r="AU128" s="265">
        <f>CA128</f>
        <v>0</v>
      </c>
      <c r="AV128" s="263">
        <f>CH128</f>
        <v>0</v>
      </c>
      <c r="AW128" s="263">
        <f>CI128</f>
        <v>0</v>
      </c>
      <c r="AX128" s="263">
        <f>BO128</f>
        <v>99</v>
      </c>
      <c r="AY128" s="263">
        <f>BP128</f>
        <v>0</v>
      </c>
      <c r="AZ128" s="263">
        <f>CJ128</f>
        <v>0</v>
      </c>
      <c r="BA128" s="266"/>
      <c r="BB128" s="291"/>
      <c r="BC128" s="291"/>
      <c r="BD128" s="291"/>
      <c r="BE128" s="263"/>
      <c r="BF128" s="380">
        <v>27</v>
      </c>
      <c r="BG128" s="269" t="str">
        <f>'Ст.пр.Ж'!N45</f>
        <v>нн27</v>
      </c>
      <c r="BH128" s="423" t="str">
        <f>'Ст.пр.Ж'!P45</f>
        <v>фамилия27</v>
      </c>
      <c r="BI128" s="269" t="str">
        <f>'Ст.пр.Ж'!Q45</f>
        <v>гр27</v>
      </c>
      <c r="BJ128" s="269" t="str">
        <f>'Ст.пр.Ж'!R45</f>
        <v>рз27</v>
      </c>
      <c r="BK128" s="322"/>
      <c r="BL128" s="272"/>
      <c r="BM128" s="272"/>
      <c r="BN128" s="272"/>
      <c r="BO128" s="273">
        <v>99</v>
      </c>
      <c r="BP128" s="274">
        <f>INT((IF(48-(32*BO128/$U$11)&lt;0,0,(IF(48-(32*BO128/$U$11)&lt;=20,48-(32*BO128/$U$11),20))))*100)/100</f>
        <v>0</v>
      </c>
      <c r="BQ128" s="562"/>
      <c r="BR128" s="562"/>
      <c r="BS128" s="562"/>
      <c r="BT128" s="275">
        <f t="shared" si="7"/>
        <v>0</v>
      </c>
      <c r="BU128" s="77" t="s">
        <v>4</v>
      </c>
      <c r="BV128" s="77" t="s">
        <v>4</v>
      </c>
      <c r="BW128" s="276">
        <f>IF(TYPE(FIND("P",BU128))=16,VLOOKUP(BU128:BU128,KT!A:C,2,FALSE),VLOOKUP(BU128:BU128,KT!H:J,2,FALSE))</f>
        <v>0</v>
      </c>
      <c r="BX128" s="276">
        <f>IF(TYPE(FIND("P",BV128))=16,VLOOKUP(BV128:BV128,KT!A:C,2,FALSE),VLOOKUP(BV128:BV128,KT!H:J,2,FALSE))</f>
        <v>0</v>
      </c>
      <c r="BY128" s="562"/>
      <c r="BZ128" s="562"/>
      <c r="CA128" s="562"/>
      <c r="CB128" s="562"/>
      <c r="CC128" s="277">
        <f>INT((IF((BY128*BW128)&gt;10,10,(BY128*BW128)))*100)/100</f>
        <v>0</v>
      </c>
      <c r="CD128" s="277">
        <f>INT((IF((BZ128*BX128)&gt;10,10,(BZ128*BX128)))*100)/100</f>
        <v>0</v>
      </c>
      <c r="CE128" s="277">
        <f>INT((CC128+CD128)*100)/100</f>
        <v>0</v>
      </c>
      <c r="CF128" s="277">
        <f>INT((IF((BW128*CA128)&gt;10,10,(BW128*CA128)))*100)/100</f>
        <v>0</v>
      </c>
      <c r="CG128" s="277">
        <f>INT((IF((BX128*CB128)&gt;10,10,(BX128*CB128)))*100)/100</f>
        <v>0</v>
      </c>
      <c r="CH128" s="277">
        <f>INT((CF128+CG128)*100)/100</f>
        <v>0</v>
      </c>
      <c r="CI128" s="278">
        <f>INT((CE128+CH128)/2*100)/100</f>
        <v>0</v>
      </c>
      <c r="CJ128" s="279">
        <f>SUM(BP128+BT128+CI128)</f>
        <v>0</v>
      </c>
      <c r="CK128" s="280"/>
      <c r="CL128" s="280"/>
      <c r="CM128" s="218">
        <f>RANK(CJ128,$CJ$76:$CJ$154)</f>
        <v>2</v>
      </c>
    </row>
    <row r="129" spans="1:91" s="72" customFormat="1" ht="14.1" customHeight="1" x14ac:dyDescent="0.25">
      <c r="A129" s="289"/>
      <c r="B129" s="81"/>
      <c r="C129" s="428"/>
      <c r="D129" s="75"/>
      <c r="E129" s="428"/>
      <c r="F129" s="428"/>
      <c r="G129" s="81"/>
      <c r="H129" s="81"/>
      <c r="I129" s="81"/>
      <c r="J129" s="81"/>
      <c r="K129" s="260">
        <f t="shared" si="4"/>
        <v>0</v>
      </c>
      <c r="L129" s="260">
        <f t="shared" si="5"/>
        <v>0</v>
      </c>
      <c r="M129" s="260">
        <f t="shared" si="6"/>
        <v>0</v>
      </c>
      <c r="N129" s="260"/>
      <c r="O129" s="261" t="str">
        <f>BV128</f>
        <v>nj</v>
      </c>
      <c r="P129" s="262">
        <f>BX128</f>
        <v>0</v>
      </c>
      <c r="Q129" s="260">
        <f>BZ128</f>
        <v>0</v>
      </c>
      <c r="R129" s="262"/>
      <c r="S129" s="260">
        <f>CB128</f>
        <v>0</v>
      </c>
      <c r="T129" s="262"/>
      <c r="U129" s="262"/>
      <c r="V129" s="262"/>
      <c r="W129" s="263"/>
      <c r="X129" s="264"/>
      <c r="Y129" s="265"/>
      <c r="Z129" s="266"/>
      <c r="AA129" s="266"/>
      <c r="AB129" s="266"/>
      <c r="AC129" s="291"/>
      <c r="AD129" s="51"/>
      <c r="AE129" s="424"/>
      <c r="AF129" s="424"/>
      <c r="AG129" s="424"/>
      <c r="AH129" s="424"/>
      <c r="AI129" s="424"/>
      <c r="AJ129" s="291"/>
      <c r="AK129" s="291"/>
      <c r="AL129" s="291"/>
      <c r="AM129" s="283"/>
      <c r="AN129" s="283"/>
      <c r="AO129" s="283"/>
      <c r="AP129" s="283"/>
      <c r="AQ129" s="266" t="str">
        <f>BV128</f>
        <v>nj</v>
      </c>
      <c r="AR129" s="263">
        <f>BX128</f>
        <v>0</v>
      </c>
      <c r="AS129" s="265">
        <f>BZ128</f>
        <v>0</v>
      </c>
      <c r="AT129" s="283"/>
      <c r="AU129" s="265">
        <f>CB128</f>
        <v>0</v>
      </c>
      <c r="AV129" s="283"/>
      <c r="AW129" s="283"/>
      <c r="AX129" s="283"/>
      <c r="AY129" s="263"/>
      <c r="AZ129" s="263"/>
      <c r="BA129" s="266"/>
      <c r="BB129" s="291"/>
      <c r="BC129" s="291"/>
      <c r="BD129" s="291"/>
      <c r="BE129" s="263"/>
      <c r="BF129" s="380"/>
      <c r="BG129" s="336"/>
      <c r="BH129" s="322"/>
      <c r="BI129" s="430"/>
      <c r="BK129" s="322"/>
      <c r="BL129" s="272"/>
      <c r="BM129" s="272"/>
      <c r="BN129" s="272"/>
      <c r="BO129" s="273"/>
      <c r="BP129" s="274"/>
      <c r="BQ129" s="562"/>
      <c r="BR129" s="562"/>
      <c r="BS129" s="562"/>
      <c r="BT129" s="275"/>
      <c r="BU129" s="77"/>
      <c r="BV129" s="77"/>
      <c r="BW129" s="276"/>
      <c r="BX129" s="276"/>
      <c r="BY129" s="53"/>
      <c r="BZ129" s="53"/>
      <c r="CA129" s="53"/>
      <c r="CB129" s="53"/>
      <c r="CC129" s="277"/>
      <c r="CD129" s="277"/>
      <c r="CE129" s="277"/>
      <c r="CF129" s="277"/>
      <c r="CG129" s="277"/>
      <c r="CH129" s="277"/>
      <c r="CI129" s="278"/>
      <c r="CJ129" s="315"/>
      <c r="CK129" s="316"/>
      <c r="CL129" s="316"/>
      <c r="CM129" s="218">
        <f>CM128</f>
        <v>2</v>
      </c>
    </row>
    <row r="130" spans="1:91" s="72" customFormat="1" ht="14.1" customHeight="1" x14ac:dyDescent="0.25">
      <c r="A130" s="305">
        <v>28</v>
      </c>
      <c r="B130" s="306" t="str">
        <f>'Ст.пр.Ж'!N46</f>
        <v>нн28</v>
      </c>
      <c r="C130" s="306" t="str">
        <f>'Ст.пр.Ж'!O46</f>
        <v>фис28</v>
      </c>
      <c r="D130" s="306" t="str">
        <f>'Ст.пр.Ж'!P46</f>
        <v>фамилия28</v>
      </c>
      <c r="E130" s="306" t="str">
        <f>'Ст.пр.Ж'!Q46</f>
        <v>гр28</v>
      </c>
      <c r="F130" s="306" t="str">
        <f>'Ст.пр.Ж'!R46</f>
        <v>рз28</v>
      </c>
      <c r="G130" s="306" t="str">
        <f>'Ст.пр.Ж'!S46</f>
        <v>г28</v>
      </c>
      <c r="H130" s="306" t="str">
        <f>'Ст.пр.Ж'!T46</f>
        <v>сф28</v>
      </c>
      <c r="I130" s="306" t="str">
        <f>'Ст.пр.Ж'!U46</f>
        <v>фо28</v>
      </c>
      <c r="J130" s="306" t="str">
        <f>'Ст.пр.Ж'!V46</f>
        <v>ш28</v>
      </c>
      <c r="K130" s="260">
        <f t="shared" si="4"/>
        <v>0</v>
      </c>
      <c r="L130" s="260">
        <f t="shared" si="5"/>
        <v>0</v>
      </c>
      <c r="M130" s="260">
        <f t="shared" si="6"/>
        <v>0</v>
      </c>
      <c r="N130" s="260">
        <f>BT130</f>
        <v>0</v>
      </c>
      <c r="O130" s="261" t="str">
        <f>BU130</f>
        <v>nj</v>
      </c>
      <c r="P130" s="262">
        <f>BW130</f>
        <v>0</v>
      </c>
      <c r="Q130" s="260">
        <f>BY130</f>
        <v>0</v>
      </c>
      <c r="R130" s="262">
        <f>CC130+CD130</f>
        <v>0</v>
      </c>
      <c r="S130" s="260">
        <f>CA130</f>
        <v>0</v>
      </c>
      <c r="T130" s="262">
        <f>CF130+CG130</f>
        <v>0</v>
      </c>
      <c r="U130" s="262">
        <f>CI130</f>
        <v>0</v>
      </c>
      <c r="V130" s="262">
        <f>BO130</f>
        <v>99</v>
      </c>
      <c r="W130" s="263">
        <f>BP130</f>
        <v>0</v>
      </c>
      <c r="X130" s="264">
        <f>CJ130</f>
        <v>0</v>
      </c>
      <c r="Y130" s="265"/>
      <c r="Z130" s="266"/>
      <c r="AA130" s="266">
        <v>11</v>
      </c>
      <c r="AB130" s="266">
        <v>14</v>
      </c>
      <c r="AC130" s="291"/>
      <c r="AD130" s="305">
        <v>28</v>
      </c>
      <c r="AE130" s="269">
        <f>'Ст.пр.Ж'!B46</f>
        <v>0</v>
      </c>
      <c r="AF130" s="269">
        <f>'Ст.пр.Ж'!C46</f>
        <v>0</v>
      </c>
      <c r="AG130" s="269">
        <f>'Ст.пр.Ж'!D46</f>
        <v>0</v>
      </c>
      <c r="AH130" s="269">
        <f>'Ст.пр.Ж'!E46</f>
        <v>0</v>
      </c>
      <c r="AI130" s="269">
        <f>'Ст.пр.Ж'!F46</f>
        <v>0</v>
      </c>
      <c r="AJ130" s="291"/>
      <c r="AK130" s="291"/>
      <c r="AL130" s="291"/>
      <c r="AM130" s="265">
        <f>BQ130</f>
        <v>0</v>
      </c>
      <c r="AN130" s="265">
        <f>BR130</f>
        <v>0</v>
      </c>
      <c r="AO130" s="265">
        <f>BS130</f>
        <v>0</v>
      </c>
      <c r="AP130" s="265">
        <f>BT130</f>
        <v>0</v>
      </c>
      <c r="AQ130" s="266" t="str">
        <f>BU130</f>
        <v>nj</v>
      </c>
      <c r="AR130" s="263">
        <f>BW130</f>
        <v>0</v>
      </c>
      <c r="AS130" s="265">
        <f>BY130</f>
        <v>0</v>
      </c>
      <c r="AT130" s="263">
        <f>CE130</f>
        <v>0</v>
      </c>
      <c r="AU130" s="265">
        <f>CA130</f>
        <v>0</v>
      </c>
      <c r="AV130" s="263">
        <f>CH130</f>
        <v>0</v>
      </c>
      <c r="AW130" s="263">
        <f>CI130</f>
        <v>0</v>
      </c>
      <c r="AX130" s="263">
        <f>BO130</f>
        <v>99</v>
      </c>
      <c r="AY130" s="263">
        <f>BP130</f>
        <v>0</v>
      </c>
      <c r="AZ130" s="263">
        <f>CJ130</f>
        <v>0</v>
      </c>
      <c r="BA130" s="266"/>
      <c r="BB130" s="291"/>
      <c r="BC130" s="291"/>
      <c r="BD130" s="291"/>
      <c r="BE130" s="263"/>
      <c r="BF130" s="380">
        <v>28</v>
      </c>
      <c r="BG130" s="269" t="str">
        <f>'Ст.пр.Ж'!N46</f>
        <v>нн28</v>
      </c>
      <c r="BH130" s="423" t="str">
        <f>'Ст.пр.Ж'!P46</f>
        <v>фамилия28</v>
      </c>
      <c r="BI130" s="269" t="str">
        <f>'Ст.пр.Ж'!Q46</f>
        <v>гр28</v>
      </c>
      <c r="BJ130" s="269" t="str">
        <f>'Ст.пр.Ж'!R46</f>
        <v>рз28</v>
      </c>
      <c r="BK130" s="322"/>
      <c r="BL130" s="272"/>
      <c r="BM130" s="272"/>
      <c r="BN130" s="272"/>
      <c r="BO130" s="273">
        <v>99</v>
      </c>
      <c r="BP130" s="274">
        <f>INT((IF(48-(32*BO130/$U$11)&lt;0,0,(IF(48-(32*BO130/$U$11)&lt;=20,48-(32*BO130/$U$11),20))))*100)/100</f>
        <v>0</v>
      </c>
      <c r="BQ130" s="563"/>
      <c r="BR130" s="563"/>
      <c r="BS130" s="563"/>
      <c r="BT130" s="275">
        <f t="shared" si="7"/>
        <v>0</v>
      </c>
      <c r="BU130" s="77" t="s">
        <v>4</v>
      </c>
      <c r="BV130" s="77" t="s">
        <v>4</v>
      </c>
      <c r="BW130" s="276">
        <f>IF(TYPE(FIND("P",BU130))=16,VLOOKUP(BU130:BU130,KT!A:C,2,FALSE),VLOOKUP(BU130:BU130,KT!H:J,2,FALSE))</f>
        <v>0</v>
      </c>
      <c r="BX130" s="276">
        <f>IF(TYPE(FIND("P",BV130))=16,VLOOKUP(BV130:BV130,KT!A:C,2,FALSE),VLOOKUP(BV130:BV130,KT!H:J,2,FALSE))</f>
        <v>0</v>
      </c>
      <c r="BY130" s="563"/>
      <c r="BZ130" s="563"/>
      <c r="CA130" s="563"/>
      <c r="CB130" s="563"/>
      <c r="CC130" s="277">
        <f>INT((IF((BY130*BW130)&gt;10,10,(BY130*BW130)))*100)/100</f>
        <v>0</v>
      </c>
      <c r="CD130" s="277">
        <f>INT((IF((BZ130*BX130)&gt;10,10,(BZ130*BX130)))*100)/100</f>
        <v>0</v>
      </c>
      <c r="CE130" s="277">
        <f>INT((CC130+CD130)*100)/100</f>
        <v>0</v>
      </c>
      <c r="CF130" s="277">
        <f>INT((IF((BW130*CA130)&gt;10,10,(BW130*CA130)))*100)/100</f>
        <v>0</v>
      </c>
      <c r="CG130" s="277">
        <f>INT((IF((BX130*CB130)&gt;10,10,(BX130*CB130)))*100)/100</f>
        <v>0</v>
      </c>
      <c r="CH130" s="277">
        <f>INT((CF130+CG130)*100)/100</f>
        <v>0</v>
      </c>
      <c r="CI130" s="278">
        <f>INT((CE130+CH130)/2*100)/100</f>
        <v>0</v>
      </c>
      <c r="CJ130" s="279">
        <f>SUM(BP130+BT130+CI130)</f>
        <v>0</v>
      </c>
      <c r="CK130" s="280"/>
      <c r="CL130" s="280"/>
      <c r="CM130" s="218">
        <f>RANK(CJ130,$CJ$76:$CJ$154)</f>
        <v>2</v>
      </c>
    </row>
    <row r="131" spans="1:91" s="72" customFormat="1" ht="14.1" customHeight="1" x14ac:dyDescent="0.25">
      <c r="A131" s="289"/>
      <c r="B131" s="81"/>
      <c r="C131" s="428"/>
      <c r="D131" s="75"/>
      <c r="E131" s="428"/>
      <c r="F131" s="428"/>
      <c r="G131" s="81"/>
      <c r="H131" s="81"/>
      <c r="I131" s="81"/>
      <c r="J131" s="81"/>
      <c r="K131" s="260">
        <f t="shared" si="4"/>
        <v>0</v>
      </c>
      <c r="L131" s="260">
        <f t="shared" si="5"/>
        <v>0</v>
      </c>
      <c r="M131" s="260">
        <f t="shared" si="6"/>
        <v>0</v>
      </c>
      <c r="N131" s="260"/>
      <c r="O131" s="261" t="str">
        <f>BV130</f>
        <v>nj</v>
      </c>
      <c r="P131" s="262">
        <f>BX130</f>
        <v>0</v>
      </c>
      <c r="Q131" s="260">
        <f>BZ130</f>
        <v>0</v>
      </c>
      <c r="R131" s="262"/>
      <c r="S131" s="260">
        <f>CB130</f>
        <v>0</v>
      </c>
      <c r="T131" s="262"/>
      <c r="U131" s="262"/>
      <c r="V131" s="262"/>
      <c r="W131" s="263"/>
      <c r="X131" s="264"/>
      <c r="Y131" s="265"/>
      <c r="Z131" s="266"/>
      <c r="AA131" s="266"/>
      <c r="AB131" s="266"/>
      <c r="AC131" s="291"/>
      <c r="AD131" s="51"/>
      <c r="AE131" s="424"/>
      <c r="AF131" s="424"/>
      <c r="AG131" s="424"/>
      <c r="AH131" s="424"/>
      <c r="AI131" s="424"/>
      <c r="AJ131" s="291"/>
      <c r="AK131" s="291"/>
      <c r="AL131" s="291"/>
      <c r="AM131" s="283"/>
      <c r="AN131" s="283"/>
      <c r="AO131" s="283"/>
      <c r="AP131" s="283"/>
      <c r="AQ131" s="266" t="str">
        <f>BV130</f>
        <v>nj</v>
      </c>
      <c r="AR131" s="263">
        <f>BX130</f>
        <v>0</v>
      </c>
      <c r="AS131" s="265">
        <f>BZ130</f>
        <v>0</v>
      </c>
      <c r="AT131" s="283"/>
      <c r="AU131" s="265">
        <f>CB130</f>
        <v>0</v>
      </c>
      <c r="AV131" s="283"/>
      <c r="AW131" s="283"/>
      <c r="AX131" s="283"/>
      <c r="AY131" s="263"/>
      <c r="AZ131" s="263"/>
      <c r="BA131" s="266"/>
      <c r="BB131" s="291"/>
      <c r="BC131" s="291"/>
      <c r="BD131" s="291"/>
      <c r="BE131" s="263"/>
      <c r="BF131" s="380"/>
      <c r="BG131" s="336"/>
      <c r="BH131" s="322"/>
      <c r="BI131" s="430"/>
      <c r="BK131" s="322"/>
      <c r="BL131" s="272"/>
      <c r="BM131" s="272"/>
      <c r="BN131" s="272"/>
      <c r="BO131" s="273"/>
      <c r="BP131" s="274"/>
      <c r="BQ131" s="563"/>
      <c r="BR131" s="563"/>
      <c r="BS131" s="563"/>
      <c r="BT131" s="275"/>
      <c r="BU131" s="77"/>
      <c r="BV131" s="77"/>
      <c r="BW131" s="276"/>
      <c r="BX131" s="276"/>
      <c r="BY131" s="53"/>
      <c r="BZ131" s="53"/>
      <c r="CA131" s="53"/>
      <c r="CB131" s="53"/>
      <c r="CC131" s="277"/>
      <c r="CD131" s="277"/>
      <c r="CE131" s="277"/>
      <c r="CF131" s="277"/>
      <c r="CG131" s="277"/>
      <c r="CH131" s="277"/>
      <c r="CI131" s="278"/>
      <c r="CJ131" s="315"/>
      <c r="CK131" s="316"/>
      <c r="CL131" s="316"/>
      <c r="CM131" s="218">
        <f>CM130</f>
        <v>2</v>
      </c>
    </row>
    <row r="132" spans="1:91" s="72" customFormat="1" ht="14.1" customHeight="1" x14ac:dyDescent="0.25">
      <c r="A132" s="305">
        <v>29</v>
      </c>
      <c r="B132" s="306" t="str">
        <f>'Ст.пр.Ж'!N47</f>
        <v>нн29</v>
      </c>
      <c r="C132" s="306" t="str">
        <f>'Ст.пр.Ж'!O47</f>
        <v>фис29</v>
      </c>
      <c r="D132" s="306" t="str">
        <f>'Ст.пр.Ж'!P47</f>
        <v>фамилия29</v>
      </c>
      <c r="E132" s="306" t="str">
        <f>'Ст.пр.Ж'!Q47</f>
        <v>гр29</v>
      </c>
      <c r="F132" s="306" t="str">
        <f>'Ст.пр.Ж'!R47</f>
        <v>рз29</v>
      </c>
      <c r="G132" s="306" t="str">
        <f>'Ст.пр.Ж'!S47</f>
        <v>г29</v>
      </c>
      <c r="H132" s="306" t="str">
        <f>'Ст.пр.Ж'!T47</f>
        <v>сф29</v>
      </c>
      <c r="I132" s="306" t="str">
        <f>'Ст.пр.Ж'!U47</f>
        <v>фо29</v>
      </c>
      <c r="J132" s="306" t="str">
        <f>'Ст.пр.Ж'!V47</f>
        <v>ш29</v>
      </c>
      <c r="K132" s="260">
        <f t="shared" si="4"/>
        <v>0</v>
      </c>
      <c r="L132" s="260">
        <f t="shared" si="5"/>
        <v>0</v>
      </c>
      <c r="M132" s="260">
        <f t="shared" si="6"/>
        <v>0</v>
      </c>
      <c r="N132" s="260">
        <f>BT132</f>
        <v>0</v>
      </c>
      <c r="O132" s="261" t="str">
        <f>BU132</f>
        <v>nj</v>
      </c>
      <c r="P132" s="262">
        <f>BW132</f>
        <v>0</v>
      </c>
      <c r="Q132" s="260">
        <f>BY132</f>
        <v>0</v>
      </c>
      <c r="R132" s="262">
        <f>CC132+CD132</f>
        <v>0</v>
      </c>
      <c r="S132" s="260">
        <f>CA132</f>
        <v>0</v>
      </c>
      <c r="T132" s="262">
        <f>CF132+CG132</f>
        <v>0</v>
      </c>
      <c r="U132" s="262">
        <f>CI132</f>
        <v>0</v>
      </c>
      <c r="V132" s="262">
        <f>BO132</f>
        <v>99</v>
      </c>
      <c r="W132" s="263">
        <f>BP132</f>
        <v>0</v>
      </c>
      <c r="X132" s="264">
        <f>CJ132</f>
        <v>0</v>
      </c>
      <c r="Y132" s="265"/>
      <c r="Z132" s="266"/>
      <c r="AA132" s="266">
        <v>12</v>
      </c>
      <c r="AB132" s="266">
        <v>15</v>
      </c>
      <c r="AC132" s="291"/>
      <c r="AD132" s="305">
        <v>29</v>
      </c>
      <c r="AE132" s="269">
        <f>'Ст.пр.Ж'!B47</f>
        <v>0</v>
      </c>
      <c r="AF132" s="269">
        <f>'Ст.пр.Ж'!C47</f>
        <v>0</v>
      </c>
      <c r="AG132" s="269">
        <f>'Ст.пр.Ж'!D47</f>
        <v>0</v>
      </c>
      <c r="AH132" s="269">
        <f>'Ст.пр.Ж'!E47</f>
        <v>0</v>
      </c>
      <c r="AI132" s="269">
        <f>'Ст.пр.Ж'!F47</f>
        <v>0</v>
      </c>
      <c r="AJ132" s="291"/>
      <c r="AK132" s="291"/>
      <c r="AL132" s="291"/>
      <c r="AM132" s="265">
        <f>BQ132</f>
        <v>0</v>
      </c>
      <c r="AN132" s="265">
        <f>BR132</f>
        <v>0</v>
      </c>
      <c r="AO132" s="265">
        <f>BS132</f>
        <v>0</v>
      </c>
      <c r="AP132" s="265">
        <f>BT132</f>
        <v>0</v>
      </c>
      <c r="AQ132" s="266" t="str">
        <f>BU132</f>
        <v>nj</v>
      </c>
      <c r="AR132" s="263">
        <f>BW132</f>
        <v>0</v>
      </c>
      <c r="AS132" s="265">
        <f>BY132</f>
        <v>0</v>
      </c>
      <c r="AT132" s="263">
        <f>CE132</f>
        <v>0</v>
      </c>
      <c r="AU132" s="265">
        <f>CA132</f>
        <v>0</v>
      </c>
      <c r="AV132" s="263">
        <f>CH132</f>
        <v>0</v>
      </c>
      <c r="AW132" s="263">
        <f>CI132</f>
        <v>0</v>
      </c>
      <c r="AX132" s="263">
        <f>BO132</f>
        <v>99</v>
      </c>
      <c r="AY132" s="263">
        <f>BP132</f>
        <v>0</v>
      </c>
      <c r="AZ132" s="263">
        <f>CJ132</f>
        <v>0</v>
      </c>
      <c r="BA132" s="266"/>
      <c r="BB132" s="291"/>
      <c r="BC132" s="291"/>
      <c r="BD132" s="291"/>
      <c r="BE132" s="263"/>
      <c r="BF132" s="380">
        <v>29</v>
      </c>
      <c r="BG132" s="269" t="str">
        <f>'Ст.пр.Ж'!N47</f>
        <v>нн29</v>
      </c>
      <c r="BH132" s="423" t="str">
        <f>'Ст.пр.Ж'!P47</f>
        <v>фамилия29</v>
      </c>
      <c r="BI132" s="269" t="str">
        <f>'Ст.пр.Ж'!Q47</f>
        <v>гр29</v>
      </c>
      <c r="BJ132" s="269" t="str">
        <f>'Ст.пр.Ж'!R47</f>
        <v>рз29</v>
      </c>
      <c r="BK132" s="322"/>
      <c r="BL132" s="272"/>
      <c r="BM132" s="272"/>
      <c r="BN132" s="272"/>
      <c r="BO132" s="273">
        <v>99</v>
      </c>
      <c r="BP132" s="274">
        <f>INT((IF(48-(32*BO132/$U$11)&lt;0,0,(IF(48-(32*BO132/$U$11)&lt;=20,48-(32*BO132/$U$11),20))))*100)/100</f>
        <v>0</v>
      </c>
      <c r="BQ132" s="562"/>
      <c r="BR132" s="562"/>
      <c r="BS132" s="562"/>
      <c r="BT132" s="275">
        <f t="shared" si="7"/>
        <v>0</v>
      </c>
      <c r="BU132" s="77" t="s">
        <v>4</v>
      </c>
      <c r="BV132" s="77" t="s">
        <v>4</v>
      </c>
      <c r="BW132" s="276">
        <f>IF(TYPE(FIND("P",BU132))=16,VLOOKUP(BU132:BU132,KT!A:C,2,FALSE),VLOOKUP(BU132:BU132,KT!H:J,2,FALSE))</f>
        <v>0</v>
      </c>
      <c r="BX132" s="276">
        <f>IF(TYPE(FIND("P",BV132))=16,VLOOKUP(BV132:BV132,KT!A:C,2,FALSE),VLOOKUP(BV132:BV132,KT!H:J,2,FALSE))</f>
        <v>0</v>
      </c>
      <c r="BY132" s="562"/>
      <c r="BZ132" s="562"/>
      <c r="CA132" s="562"/>
      <c r="CB132" s="562"/>
      <c r="CC132" s="277">
        <f>INT((IF((BY132*BW132)&gt;10,10,(BY132*BW132)))*100)/100</f>
        <v>0</v>
      </c>
      <c r="CD132" s="277">
        <f>INT((IF((BZ132*BX132)&gt;10,10,(BZ132*BX132)))*100)/100</f>
        <v>0</v>
      </c>
      <c r="CE132" s="277">
        <f>INT((CC132+CD132)*100)/100</f>
        <v>0</v>
      </c>
      <c r="CF132" s="277">
        <f>INT((IF((BW132*CA132)&gt;10,10,(BW132*CA132)))*100)/100</f>
        <v>0</v>
      </c>
      <c r="CG132" s="277">
        <f>INT((IF((BX132*CB132)&gt;10,10,(BX132*CB132)))*100)/100</f>
        <v>0</v>
      </c>
      <c r="CH132" s="277">
        <f>INT((CF132+CG132)*100)/100</f>
        <v>0</v>
      </c>
      <c r="CI132" s="278">
        <f>INT((CE132+CH132)/2*100)/100</f>
        <v>0</v>
      </c>
      <c r="CJ132" s="279">
        <f>SUM(BP132+BT132+CI132)</f>
        <v>0</v>
      </c>
      <c r="CK132" s="280"/>
      <c r="CL132" s="280"/>
      <c r="CM132" s="218">
        <f>RANK(CJ132,$CJ$76:$CJ$154)</f>
        <v>2</v>
      </c>
    </row>
    <row r="133" spans="1:91" s="72" customFormat="1" ht="14.1" customHeight="1" x14ac:dyDescent="0.25">
      <c r="A133" s="289"/>
      <c r="B133" s="81"/>
      <c r="C133" s="428"/>
      <c r="D133" s="75"/>
      <c r="E133" s="428"/>
      <c r="F133" s="428"/>
      <c r="G133" s="81"/>
      <c r="H133" s="81"/>
      <c r="I133" s="81"/>
      <c r="J133" s="81"/>
      <c r="K133" s="260">
        <f t="shared" si="4"/>
        <v>0</v>
      </c>
      <c r="L133" s="260">
        <f t="shared" si="5"/>
        <v>0</v>
      </c>
      <c r="M133" s="260">
        <f t="shared" si="6"/>
        <v>0</v>
      </c>
      <c r="N133" s="260"/>
      <c r="O133" s="261" t="str">
        <f>BV132</f>
        <v>nj</v>
      </c>
      <c r="P133" s="262">
        <f>BX132</f>
        <v>0</v>
      </c>
      <c r="Q133" s="260">
        <f>BZ132</f>
        <v>0</v>
      </c>
      <c r="R133" s="262"/>
      <c r="S133" s="260">
        <f>CB132</f>
        <v>0</v>
      </c>
      <c r="T133" s="262"/>
      <c r="U133" s="262"/>
      <c r="V133" s="262"/>
      <c r="W133" s="263"/>
      <c r="X133" s="264"/>
      <c r="Y133" s="265"/>
      <c r="Z133" s="266"/>
      <c r="AA133" s="266"/>
      <c r="AB133" s="266"/>
      <c r="AC133" s="291"/>
      <c r="AD133" s="51"/>
      <c r="AE133" s="424"/>
      <c r="AF133" s="424"/>
      <c r="AG133" s="424"/>
      <c r="AH133" s="424"/>
      <c r="AI133" s="424"/>
      <c r="AJ133" s="291"/>
      <c r="AK133" s="291"/>
      <c r="AL133" s="291"/>
      <c r="AM133" s="283"/>
      <c r="AN133" s="283"/>
      <c r="AO133" s="283"/>
      <c r="AP133" s="283"/>
      <c r="AQ133" s="266" t="str">
        <f>BV132</f>
        <v>nj</v>
      </c>
      <c r="AR133" s="263">
        <f>BX132</f>
        <v>0</v>
      </c>
      <c r="AS133" s="265">
        <f>BZ132</f>
        <v>0</v>
      </c>
      <c r="AT133" s="283"/>
      <c r="AU133" s="265">
        <f>CB132</f>
        <v>0</v>
      </c>
      <c r="AV133" s="283"/>
      <c r="AW133" s="283"/>
      <c r="AX133" s="283"/>
      <c r="AY133" s="263"/>
      <c r="AZ133" s="263"/>
      <c r="BA133" s="266"/>
      <c r="BB133" s="291"/>
      <c r="BC133" s="291"/>
      <c r="BD133" s="291"/>
      <c r="BE133" s="263"/>
      <c r="BF133" s="380"/>
      <c r="BG133" s="336"/>
      <c r="BH133" s="322"/>
      <c r="BI133" s="430"/>
      <c r="BK133" s="322"/>
      <c r="BL133" s="272"/>
      <c r="BM133" s="272"/>
      <c r="BN133" s="272"/>
      <c r="BO133" s="273"/>
      <c r="BP133" s="274"/>
      <c r="BQ133" s="562"/>
      <c r="BR133" s="562"/>
      <c r="BS133" s="562"/>
      <c r="BT133" s="275"/>
      <c r="BU133" s="77"/>
      <c r="BV133" s="77"/>
      <c r="BW133" s="276"/>
      <c r="BX133" s="276"/>
      <c r="BY133" s="53"/>
      <c r="BZ133" s="53"/>
      <c r="CA133" s="53"/>
      <c r="CB133" s="53"/>
      <c r="CC133" s="277"/>
      <c r="CD133" s="277"/>
      <c r="CE133" s="277"/>
      <c r="CF133" s="277"/>
      <c r="CG133" s="277"/>
      <c r="CH133" s="277"/>
      <c r="CI133" s="278"/>
      <c r="CJ133" s="315"/>
      <c r="CK133" s="316"/>
      <c r="CL133" s="316"/>
      <c r="CM133" s="218">
        <f>CM132</f>
        <v>2</v>
      </c>
    </row>
    <row r="134" spans="1:91" s="72" customFormat="1" ht="14.1" customHeight="1" x14ac:dyDescent="0.25">
      <c r="A134" s="305">
        <v>30</v>
      </c>
      <c r="B134" s="306" t="str">
        <f>'Ст.пр.Ж'!N48</f>
        <v>нн30</v>
      </c>
      <c r="C134" s="306" t="str">
        <f>'Ст.пр.Ж'!O48</f>
        <v>фис30</v>
      </c>
      <c r="D134" s="306" t="str">
        <f>'Ст.пр.Ж'!P48</f>
        <v>фамилия30</v>
      </c>
      <c r="E134" s="306" t="str">
        <f>'Ст.пр.Ж'!Q48</f>
        <v>гр30</v>
      </c>
      <c r="F134" s="306" t="str">
        <f>'Ст.пр.Ж'!R48</f>
        <v>рз30</v>
      </c>
      <c r="G134" s="306" t="str">
        <f>'Ст.пр.Ж'!S48</f>
        <v>г30</v>
      </c>
      <c r="H134" s="306" t="str">
        <f>'Ст.пр.Ж'!T48</f>
        <v>сф30</v>
      </c>
      <c r="I134" s="306" t="str">
        <f>'Ст.пр.Ж'!U48</f>
        <v>фо30</v>
      </c>
      <c r="J134" s="306" t="str">
        <f>'Ст.пр.Ж'!V48</f>
        <v>ш30</v>
      </c>
      <c r="K134" s="260">
        <f t="shared" si="4"/>
        <v>0</v>
      </c>
      <c r="L134" s="260">
        <f t="shared" si="5"/>
        <v>0</v>
      </c>
      <c r="M134" s="260">
        <f t="shared" si="6"/>
        <v>0</v>
      </c>
      <c r="N134" s="260">
        <f>BT134</f>
        <v>0</v>
      </c>
      <c r="O134" s="261" t="str">
        <f>BU134</f>
        <v>nj</v>
      </c>
      <c r="P134" s="262">
        <f>BW134</f>
        <v>0</v>
      </c>
      <c r="Q134" s="260">
        <f>BY134</f>
        <v>0</v>
      </c>
      <c r="R134" s="262">
        <f>CC134+CD134</f>
        <v>0</v>
      </c>
      <c r="S134" s="260">
        <f>CA134</f>
        <v>0</v>
      </c>
      <c r="T134" s="262">
        <f>CF134+CG134</f>
        <v>0</v>
      </c>
      <c r="U134" s="262">
        <f>CI134</f>
        <v>0</v>
      </c>
      <c r="V134" s="262">
        <f>BO134</f>
        <v>99</v>
      </c>
      <c r="W134" s="263">
        <f>BP134</f>
        <v>0</v>
      </c>
      <c r="X134" s="264">
        <f>CJ134</f>
        <v>0</v>
      </c>
      <c r="Y134" s="265"/>
      <c r="Z134" s="266"/>
      <c r="AA134" s="266">
        <v>13</v>
      </c>
      <c r="AB134" s="266">
        <v>16</v>
      </c>
      <c r="AC134" s="291"/>
      <c r="AD134" s="305">
        <v>30</v>
      </c>
      <c r="AE134" s="269">
        <f>'Ст.пр.Ж'!B48</f>
        <v>0</v>
      </c>
      <c r="AF134" s="269">
        <f>'Ст.пр.Ж'!C48</f>
        <v>0</v>
      </c>
      <c r="AG134" s="269">
        <f>'Ст.пр.Ж'!D48</f>
        <v>0</v>
      </c>
      <c r="AH134" s="269">
        <f>'Ст.пр.Ж'!E48</f>
        <v>0</v>
      </c>
      <c r="AI134" s="269">
        <f>'Ст.пр.Ж'!F48</f>
        <v>0</v>
      </c>
      <c r="AJ134" s="291"/>
      <c r="AK134" s="291"/>
      <c r="AL134" s="291"/>
      <c r="AM134" s="265">
        <f>BQ134</f>
        <v>0</v>
      </c>
      <c r="AN134" s="265">
        <f>BR134</f>
        <v>0</v>
      </c>
      <c r="AO134" s="265">
        <f>BS134</f>
        <v>0</v>
      </c>
      <c r="AP134" s="265">
        <f>BT134</f>
        <v>0</v>
      </c>
      <c r="AQ134" s="266" t="str">
        <f>BU134</f>
        <v>nj</v>
      </c>
      <c r="AR134" s="263">
        <f>BW134</f>
        <v>0</v>
      </c>
      <c r="AS134" s="265">
        <f>BY134</f>
        <v>0</v>
      </c>
      <c r="AT134" s="263">
        <f>CE134</f>
        <v>0</v>
      </c>
      <c r="AU134" s="265">
        <f>CA134</f>
        <v>0</v>
      </c>
      <c r="AV134" s="263">
        <f>CH134</f>
        <v>0</v>
      </c>
      <c r="AW134" s="263">
        <f>CI134</f>
        <v>0</v>
      </c>
      <c r="AX134" s="263">
        <f>BO134</f>
        <v>99</v>
      </c>
      <c r="AY134" s="263">
        <f>BP134</f>
        <v>0</v>
      </c>
      <c r="AZ134" s="263">
        <f>CJ134</f>
        <v>0</v>
      </c>
      <c r="BA134" s="266"/>
      <c r="BB134" s="291"/>
      <c r="BC134" s="291"/>
      <c r="BD134" s="291"/>
      <c r="BE134" s="263"/>
      <c r="BF134" s="380">
        <v>30</v>
      </c>
      <c r="BG134" s="269" t="str">
        <f>'Ст.пр.Ж'!N48</f>
        <v>нн30</v>
      </c>
      <c r="BH134" s="423" t="str">
        <f>'Ст.пр.Ж'!P48</f>
        <v>фамилия30</v>
      </c>
      <c r="BI134" s="269" t="str">
        <f>'Ст.пр.Ж'!Q48</f>
        <v>гр30</v>
      </c>
      <c r="BJ134" s="269" t="str">
        <f>'Ст.пр.Ж'!R48</f>
        <v>рз30</v>
      </c>
      <c r="BK134" s="322"/>
      <c r="BL134" s="272"/>
      <c r="BM134" s="272"/>
      <c r="BN134" s="272"/>
      <c r="BO134" s="273">
        <v>99</v>
      </c>
      <c r="BP134" s="274">
        <f>INT((IF(48-(32*BO134/$U$11)&lt;0,0,(IF(48-(32*BO134/$U$11)&lt;=20,48-(32*BO134/$U$11),20))))*100)/100</f>
        <v>0</v>
      </c>
      <c r="BQ134" s="563"/>
      <c r="BR134" s="563"/>
      <c r="BS134" s="563"/>
      <c r="BT134" s="275">
        <f t="shared" si="7"/>
        <v>0</v>
      </c>
      <c r="BU134" s="77" t="s">
        <v>4</v>
      </c>
      <c r="BV134" s="77" t="s">
        <v>4</v>
      </c>
      <c r="BW134" s="276">
        <f>IF(TYPE(FIND("P",BU134))=16,VLOOKUP(BU134:BU134,KT!A:C,2,FALSE),VLOOKUP(BU134:BU134,KT!H:J,2,FALSE))</f>
        <v>0</v>
      </c>
      <c r="BX134" s="276">
        <f>IF(TYPE(FIND("P",BV134))=16,VLOOKUP(BV134:BV134,KT!A:C,2,FALSE),VLOOKUP(BV134:BV134,KT!H:J,2,FALSE))</f>
        <v>0</v>
      </c>
      <c r="BY134" s="563"/>
      <c r="BZ134" s="563"/>
      <c r="CA134" s="563"/>
      <c r="CB134" s="563"/>
      <c r="CC134" s="277">
        <f>INT((IF((BY134*BW134)&gt;10,10,(BY134*BW134)))*100)/100</f>
        <v>0</v>
      </c>
      <c r="CD134" s="277">
        <f>INT((IF((BZ134*BX134)&gt;10,10,(BZ134*BX134)))*100)/100</f>
        <v>0</v>
      </c>
      <c r="CE134" s="277">
        <f>INT((CC134+CD134)*100)/100</f>
        <v>0</v>
      </c>
      <c r="CF134" s="277">
        <f>INT((IF((BW134*CA134)&gt;10,10,(BW134*CA134)))*100)/100</f>
        <v>0</v>
      </c>
      <c r="CG134" s="277">
        <f>INT((IF((BX134*CB134)&gt;10,10,(BX134*CB134)))*100)/100</f>
        <v>0</v>
      </c>
      <c r="CH134" s="277">
        <f>INT((CF134+CG134)*100)/100</f>
        <v>0</v>
      </c>
      <c r="CI134" s="278">
        <f>INT((CE134+CH134)/2*100)/100</f>
        <v>0</v>
      </c>
      <c r="CJ134" s="279">
        <f>SUM(BP134+BT134+CI134)</f>
        <v>0</v>
      </c>
      <c r="CK134" s="280"/>
      <c r="CL134" s="280"/>
      <c r="CM134" s="218">
        <f>RANK(CJ134,$CJ$76:$CJ$154)</f>
        <v>2</v>
      </c>
    </row>
    <row r="135" spans="1:91" s="72" customFormat="1" ht="14.1" customHeight="1" x14ac:dyDescent="0.25">
      <c r="A135" s="289"/>
      <c r="B135" s="81"/>
      <c r="C135" s="428"/>
      <c r="D135" s="75"/>
      <c r="E135" s="428"/>
      <c r="F135" s="428"/>
      <c r="G135" s="81"/>
      <c r="H135" s="81"/>
      <c r="I135" s="81"/>
      <c r="J135" s="81"/>
      <c r="K135" s="260">
        <f t="shared" si="4"/>
        <v>0</v>
      </c>
      <c r="L135" s="260">
        <f t="shared" si="5"/>
        <v>0</v>
      </c>
      <c r="M135" s="260">
        <f t="shared" si="6"/>
        <v>0</v>
      </c>
      <c r="N135" s="260"/>
      <c r="O135" s="261" t="str">
        <f>BV134</f>
        <v>nj</v>
      </c>
      <c r="P135" s="262">
        <f>BX134</f>
        <v>0</v>
      </c>
      <c r="Q135" s="260">
        <f>BZ134</f>
        <v>0</v>
      </c>
      <c r="R135" s="262"/>
      <c r="S135" s="260">
        <f>CB134</f>
        <v>0</v>
      </c>
      <c r="T135" s="262"/>
      <c r="U135" s="262"/>
      <c r="V135" s="262"/>
      <c r="W135" s="263"/>
      <c r="X135" s="264"/>
      <c r="Y135" s="265"/>
      <c r="Z135" s="266"/>
      <c r="AA135" s="266"/>
      <c r="AB135" s="266"/>
      <c r="AC135" s="291"/>
      <c r="AD135" s="51"/>
      <c r="AE135" s="424"/>
      <c r="AF135" s="424"/>
      <c r="AG135" s="424"/>
      <c r="AH135" s="424"/>
      <c r="AI135" s="424"/>
      <c r="AJ135" s="291"/>
      <c r="AK135" s="291"/>
      <c r="AL135" s="291"/>
      <c r="AM135" s="283"/>
      <c r="AN135" s="283"/>
      <c r="AO135" s="283"/>
      <c r="AP135" s="283"/>
      <c r="AQ135" s="266" t="str">
        <f>BV134</f>
        <v>nj</v>
      </c>
      <c r="AR135" s="263">
        <f>BX134</f>
        <v>0</v>
      </c>
      <c r="AS135" s="265">
        <f>BZ134</f>
        <v>0</v>
      </c>
      <c r="AT135" s="283"/>
      <c r="AU135" s="265">
        <f>CB134</f>
        <v>0</v>
      </c>
      <c r="AV135" s="283"/>
      <c r="AW135" s="283"/>
      <c r="AX135" s="283"/>
      <c r="AY135" s="263"/>
      <c r="AZ135" s="263"/>
      <c r="BA135" s="266"/>
      <c r="BB135" s="291"/>
      <c r="BC135" s="291"/>
      <c r="BD135" s="291"/>
      <c r="BE135" s="263"/>
      <c r="BF135" s="380"/>
      <c r="BG135" s="336"/>
      <c r="BH135" s="322"/>
      <c r="BI135" s="430"/>
      <c r="BK135" s="322"/>
      <c r="BL135" s="272"/>
      <c r="BM135" s="272"/>
      <c r="BN135" s="272"/>
      <c r="BO135" s="273"/>
      <c r="BP135" s="274"/>
      <c r="BQ135" s="563"/>
      <c r="BR135" s="563"/>
      <c r="BS135" s="563"/>
      <c r="BT135" s="275"/>
      <c r="BU135" s="77"/>
      <c r="BV135" s="77"/>
      <c r="BW135" s="276"/>
      <c r="BX135" s="276"/>
      <c r="BY135" s="53"/>
      <c r="BZ135" s="53"/>
      <c r="CA135" s="53"/>
      <c r="CB135" s="53"/>
      <c r="CC135" s="277"/>
      <c r="CD135" s="277"/>
      <c r="CE135" s="277"/>
      <c r="CF135" s="277"/>
      <c r="CG135" s="277"/>
      <c r="CH135" s="277"/>
      <c r="CI135" s="278"/>
      <c r="CJ135" s="315"/>
      <c r="CK135" s="316"/>
      <c r="CL135" s="316"/>
      <c r="CM135" s="218">
        <f>CM134</f>
        <v>2</v>
      </c>
    </row>
    <row r="136" spans="1:91" s="72" customFormat="1" ht="14.1" customHeight="1" x14ac:dyDescent="0.25">
      <c r="A136" s="305">
        <v>31</v>
      </c>
      <c r="B136" s="306" t="str">
        <f>'Ст.пр.Ж'!N49</f>
        <v>нн31</v>
      </c>
      <c r="C136" s="306" t="str">
        <f>'Ст.пр.Ж'!O49</f>
        <v>фис31</v>
      </c>
      <c r="D136" s="306" t="str">
        <f>'Ст.пр.Ж'!P49</f>
        <v>фамилия31</v>
      </c>
      <c r="E136" s="306" t="str">
        <f>'Ст.пр.Ж'!Q49</f>
        <v>гр31</v>
      </c>
      <c r="F136" s="306" t="str">
        <f>'Ст.пр.Ж'!R49</f>
        <v>рз31</v>
      </c>
      <c r="G136" s="306" t="str">
        <f>'Ст.пр.Ж'!S49</f>
        <v>г31</v>
      </c>
      <c r="H136" s="306" t="str">
        <f>'Ст.пр.Ж'!T49</f>
        <v>сф31</v>
      </c>
      <c r="I136" s="306" t="str">
        <f>'Ст.пр.Ж'!U49</f>
        <v>фо31</v>
      </c>
      <c r="J136" s="306" t="str">
        <f>'Ст.пр.Ж'!V49</f>
        <v>ш31</v>
      </c>
      <c r="K136" s="260">
        <f t="shared" si="4"/>
        <v>0</v>
      </c>
      <c r="L136" s="260">
        <f t="shared" si="5"/>
        <v>0</v>
      </c>
      <c r="M136" s="260">
        <f t="shared" si="6"/>
        <v>0</v>
      </c>
      <c r="N136" s="260">
        <f>BT136</f>
        <v>0</v>
      </c>
      <c r="O136" s="261" t="str">
        <f>BU136</f>
        <v>nj</v>
      </c>
      <c r="P136" s="262">
        <f>BW136</f>
        <v>0</v>
      </c>
      <c r="Q136" s="260">
        <f>BY136</f>
        <v>0</v>
      </c>
      <c r="R136" s="262">
        <f>CC136+CD136</f>
        <v>0</v>
      </c>
      <c r="S136" s="260">
        <f>CA136</f>
        <v>0</v>
      </c>
      <c r="T136" s="262">
        <f>CF136+CG136</f>
        <v>0</v>
      </c>
      <c r="U136" s="262">
        <f>CI136</f>
        <v>0</v>
      </c>
      <c r="V136" s="262">
        <f>BO136</f>
        <v>99</v>
      </c>
      <c r="W136" s="263">
        <f>BP136</f>
        <v>0</v>
      </c>
      <c r="X136" s="264">
        <f>CJ136</f>
        <v>0</v>
      </c>
      <c r="Y136" s="265"/>
      <c r="Z136" s="266"/>
      <c r="AA136" s="266">
        <v>14</v>
      </c>
      <c r="AB136" s="266">
        <v>17</v>
      </c>
      <c r="AC136" s="291"/>
      <c r="AD136" s="305">
        <v>31</v>
      </c>
      <c r="AE136" s="269">
        <f>'Ст.пр.Ж'!B49</f>
        <v>0</v>
      </c>
      <c r="AF136" s="269">
        <f>'Ст.пр.Ж'!C49</f>
        <v>0</v>
      </c>
      <c r="AG136" s="269">
        <f>'Ст.пр.Ж'!D49</f>
        <v>0</v>
      </c>
      <c r="AH136" s="269">
        <f>'Ст.пр.Ж'!E49</f>
        <v>0</v>
      </c>
      <c r="AI136" s="269">
        <f>'Ст.пр.Ж'!F49</f>
        <v>0</v>
      </c>
      <c r="AJ136" s="291"/>
      <c r="AK136" s="291"/>
      <c r="AL136" s="291"/>
      <c r="AM136" s="265">
        <f>BQ136</f>
        <v>0</v>
      </c>
      <c r="AN136" s="265">
        <f>BR136</f>
        <v>0</v>
      </c>
      <c r="AO136" s="265">
        <f>BS136</f>
        <v>0</v>
      </c>
      <c r="AP136" s="265">
        <f>BT136</f>
        <v>0</v>
      </c>
      <c r="AQ136" s="266" t="str">
        <f>BU136</f>
        <v>nj</v>
      </c>
      <c r="AR136" s="263">
        <f>BW136</f>
        <v>0</v>
      </c>
      <c r="AS136" s="265">
        <f>BY136</f>
        <v>0</v>
      </c>
      <c r="AT136" s="263">
        <f>CE136</f>
        <v>0</v>
      </c>
      <c r="AU136" s="265">
        <f>CA136</f>
        <v>0</v>
      </c>
      <c r="AV136" s="263">
        <f>CH136</f>
        <v>0</v>
      </c>
      <c r="AW136" s="263">
        <f>CI136</f>
        <v>0</v>
      </c>
      <c r="AX136" s="263">
        <f>BO136</f>
        <v>99</v>
      </c>
      <c r="AY136" s="263">
        <f>BP136</f>
        <v>0</v>
      </c>
      <c r="AZ136" s="263">
        <f>CJ136</f>
        <v>0</v>
      </c>
      <c r="BA136" s="266"/>
      <c r="BB136" s="291"/>
      <c r="BC136" s="291"/>
      <c r="BD136" s="291"/>
      <c r="BE136" s="263"/>
      <c r="BF136" s="380">
        <v>31</v>
      </c>
      <c r="BG136" s="269" t="str">
        <f>'Ст.пр.Ж'!N49</f>
        <v>нн31</v>
      </c>
      <c r="BH136" s="423" t="str">
        <f>'Ст.пр.Ж'!P49</f>
        <v>фамилия31</v>
      </c>
      <c r="BI136" s="269" t="str">
        <f>'Ст.пр.Ж'!Q49</f>
        <v>гр31</v>
      </c>
      <c r="BJ136" s="269" t="str">
        <f>'Ст.пр.Ж'!R49</f>
        <v>рз31</v>
      </c>
      <c r="BK136" s="322"/>
      <c r="BL136" s="272"/>
      <c r="BM136" s="272"/>
      <c r="BN136" s="272"/>
      <c r="BO136" s="273">
        <v>99</v>
      </c>
      <c r="BP136" s="274">
        <f>INT((IF(48-(32*BO136/$U$11)&lt;0,0,(IF(48-(32*BO136/$U$11)&lt;=20,48-(32*BO136/$U$11),20))))*100)/100</f>
        <v>0</v>
      </c>
      <c r="BQ136" s="562"/>
      <c r="BR136" s="562"/>
      <c r="BS136" s="562"/>
      <c r="BT136" s="275">
        <f t="shared" si="7"/>
        <v>0</v>
      </c>
      <c r="BU136" s="77" t="s">
        <v>4</v>
      </c>
      <c r="BV136" s="77" t="s">
        <v>4</v>
      </c>
      <c r="BW136" s="276">
        <f>IF(TYPE(FIND("P",BU136))=16,VLOOKUP(BU136:BU136,KT!A:C,2,FALSE),VLOOKUP(BU136:BU136,KT!H:J,2,FALSE))</f>
        <v>0</v>
      </c>
      <c r="BX136" s="276">
        <f>IF(TYPE(FIND("P",BV136))=16,VLOOKUP(BV136:BV136,KT!A:C,2,FALSE),VLOOKUP(BV136:BV136,KT!H:J,2,FALSE))</f>
        <v>0</v>
      </c>
      <c r="BY136" s="562"/>
      <c r="BZ136" s="562"/>
      <c r="CA136" s="562"/>
      <c r="CB136" s="562"/>
      <c r="CC136" s="277">
        <f>INT((IF((BY136*BW136)&gt;10,10,(BY136*BW136)))*100)/100</f>
        <v>0</v>
      </c>
      <c r="CD136" s="277">
        <f>INT((IF((BZ136*BX136)&gt;10,10,(BZ136*BX136)))*100)/100</f>
        <v>0</v>
      </c>
      <c r="CE136" s="277">
        <f>INT((CC136+CD136)*100)/100</f>
        <v>0</v>
      </c>
      <c r="CF136" s="277">
        <f>INT((IF((BW136*CA136)&gt;10,10,(BW136*CA136)))*100)/100</f>
        <v>0</v>
      </c>
      <c r="CG136" s="277">
        <f>INT((IF((BX136*CB136)&gt;10,10,(BX136*CB136)))*100)/100</f>
        <v>0</v>
      </c>
      <c r="CH136" s="277">
        <f>INT((CF136+CG136)*100)/100</f>
        <v>0</v>
      </c>
      <c r="CI136" s="278">
        <f>INT((CE136+CH136)/2*100)/100</f>
        <v>0</v>
      </c>
      <c r="CJ136" s="279">
        <f>SUM(BP136+BT136+CI136)</f>
        <v>0</v>
      </c>
      <c r="CK136" s="280"/>
      <c r="CL136" s="280"/>
      <c r="CM136" s="218">
        <f>RANK(CJ136,$CJ$76:$CJ$154)</f>
        <v>2</v>
      </c>
    </row>
    <row r="137" spans="1:91" s="72" customFormat="1" ht="14.1" customHeight="1" x14ac:dyDescent="0.25">
      <c r="A137" s="289"/>
      <c r="B137" s="81"/>
      <c r="C137" s="428"/>
      <c r="D137" s="75"/>
      <c r="E137" s="428"/>
      <c r="F137" s="428"/>
      <c r="G137" s="81"/>
      <c r="H137" s="81"/>
      <c r="I137" s="81"/>
      <c r="J137" s="81"/>
      <c r="K137" s="260">
        <f t="shared" si="4"/>
        <v>0</v>
      </c>
      <c r="L137" s="260">
        <f t="shared" si="5"/>
        <v>0</v>
      </c>
      <c r="M137" s="260">
        <f t="shared" si="6"/>
        <v>0</v>
      </c>
      <c r="N137" s="260"/>
      <c r="O137" s="261" t="str">
        <f>BV136</f>
        <v>nj</v>
      </c>
      <c r="P137" s="262">
        <f>BX136</f>
        <v>0</v>
      </c>
      <c r="Q137" s="260">
        <f>BZ136</f>
        <v>0</v>
      </c>
      <c r="R137" s="262"/>
      <c r="S137" s="260">
        <f>CB136</f>
        <v>0</v>
      </c>
      <c r="T137" s="262"/>
      <c r="U137" s="262"/>
      <c r="V137" s="262"/>
      <c r="W137" s="263"/>
      <c r="X137" s="264"/>
      <c r="Y137" s="265"/>
      <c r="Z137" s="266"/>
      <c r="AA137" s="266"/>
      <c r="AB137" s="266"/>
      <c r="AC137" s="291"/>
      <c r="AD137" s="51"/>
      <c r="AE137" s="424"/>
      <c r="AF137" s="424"/>
      <c r="AG137" s="424"/>
      <c r="AH137" s="424"/>
      <c r="AI137" s="424"/>
      <c r="AJ137" s="291"/>
      <c r="AK137" s="291"/>
      <c r="AL137" s="291"/>
      <c r="AM137" s="283"/>
      <c r="AN137" s="283"/>
      <c r="AO137" s="283"/>
      <c r="AP137" s="283"/>
      <c r="AQ137" s="266" t="str">
        <f>BV136</f>
        <v>nj</v>
      </c>
      <c r="AR137" s="263">
        <f>BX136</f>
        <v>0</v>
      </c>
      <c r="AS137" s="265">
        <f>BZ136</f>
        <v>0</v>
      </c>
      <c r="AT137" s="283"/>
      <c r="AU137" s="265">
        <f>CB136</f>
        <v>0</v>
      </c>
      <c r="AV137" s="283"/>
      <c r="AW137" s="283"/>
      <c r="AX137" s="283"/>
      <c r="AY137" s="263"/>
      <c r="AZ137" s="263"/>
      <c r="BA137" s="266"/>
      <c r="BB137" s="291"/>
      <c r="BC137" s="291"/>
      <c r="BD137" s="291"/>
      <c r="BE137" s="263"/>
      <c r="BF137" s="380"/>
      <c r="BG137" s="336"/>
      <c r="BH137" s="322"/>
      <c r="BI137" s="430"/>
      <c r="BK137" s="322"/>
      <c r="BL137" s="272"/>
      <c r="BM137" s="272"/>
      <c r="BN137" s="272"/>
      <c r="BO137" s="273"/>
      <c r="BP137" s="274"/>
      <c r="BQ137" s="562"/>
      <c r="BR137" s="562"/>
      <c r="BS137" s="562"/>
      <c r="BT137" s="275"/>
      <c r="BU137" s="77"/>
      <c r="BV137" s="77"/>
      <c r="BW137" s="276"/>
      <c r="BX137" s="276"/>
      <c r="BY137" s="53"/>
      <c r="BZ137" s="53"/>
      <c r="CA137" s="53"/>
      <c r="CB137" s="53"/>
      <c r="CC137" s="277"/>
      <c r="CD137" s="277"/>
      <c r="CE137" s="277"/>
      <c r="CF137" s="277"/>
      <c r="CG137" s="277"/>
      <c r="CH137" s="277"/>
      <c r="CI137" s="278"/>
      <c r="CJ137" s="315"/>
      <c r="CK137" s="316"/>
      <c r="CL137" s="316"/>
      <c r="CM137" s="218">
        <f>CM136</f>
        <v>2</v>
      </c>
    </row>
    <row r="138" spans="1:91" s="72" customFormat="1" ht="14.1" customHeight="1" x14ac:dyDescent="0.25">
      <c r="A138" s="305">
        <v>32</v>
      </c>
      <c r="B138" s="306" t="str">
        <f>'Ст.пр.Ж'!N50</f>
        <v>нн32</v>
      </c>
      <c r="C138" s="306" t="str">
        <f>'Ст.пр.Ж'!O50</f>
        <v>фис32</v>
      </c>
      <c r="D138" s="306" t="str">
        <f>'Ст.пр.Ж'!P50</f>
        <v>фамилия32</v>
      </c>
      <c r="E138" s="306" t="str">
        <f>'Ст.пр.Ж'!Q50</f>
        <v>гр32</v>
      </c>
      <c r="F138" s="306" t="str">
        <f>'Ст.пр.Ж'!R50</f>
        <v>рз32</v>
      </c>
      <c r="G138" s="306" t="str">
        <f>'Ст.пр.Ж'!S50</f>
        <v>г32</v>
      </c>
      <c r="H138" s="306" t="str">
        <f>'Ст.пр.Ж'!T50</f>
        <v>сф32</v>
      </c>
      <c r="I138" s="306" t="str">
        <f>'Ст.пр.Ж'!U50</f>
        <v>фо32</v>
      </c>
      <c r="J138" s="306" t="str">
        <f>'Ст.пр.Ж'!V50</f>
        <v>ш32</v>
      </c>
      <c r="K138" s="260">
        <f t="shared" si="4"/>
        <v>0</v>
      </c>
      <c r="L138" s="260">
        <f t="shared" si="5"/>
        <v>0</v>
      </c>
      <c r="M138" s="260">
        <f t="shared" si="6"/>
        <v>0</v>
      </c>
      <c r="N138" s="260">
        <f>BT138</f>
        <v>0</v>
      </c>
      <c r="O138" s="261" t="str">
        <f>BU138</f>
        <v>nj</v>
      </c>
      <c r="P138" s="262">
        <f>BW138</f>
        <v>0</v>
      </c>
      <c r="Q138" s="260">
        <f>BY138</f>
        <v>0</v>
      </c>
      <c r="R138" s="262">
        <f>CC138+CD138</f>
        <v>0</v>
      </c>
      <c r="S138" s="260">
        <f>CA138</f>
        <v>0</v>
      </c>
      <c r="T138" s="262">
        <f>CF138+CG138</f>
        <v>0</v>
      </c>
      <c r="U138" s="262">
        <f>CI138</f>
        <v>0</v>
      </c>
      <c r="V138" s="262">
        <f>BO138</f>
        <v>99</v>
      </c>
      <c r="W138" s="263">
        <f>BP138</f>
        <v>0</v>
      </c>
      <c r="X138" s="264">
        <f>CJ138</f>
        <v>0</v>
      </c>
      <c r="Y138" s="265"/>
      <c r="Z138" s="266"/>
      <c r="AA138" s="266">
        <v>15</v>
      </c>
      <c r="AB138" s="266">
        <v>18</v>
      </c>
      <c r="AC138" s="291"/>
      <c r="AD138" s="305">
        <v>32</v>
      </c>
      <c r="AE138" s="269">
        <f>'Ст.пр.Ж'!B50</f>
        <v>0</v>
      </c>
      <c r="AF138" s="269">
        <f>'Ст.пр.Ж'!C50</f>
        <v>0</v>
      </c>
      <c r="AG138" s="269">
        <f>'Ст.пр.Ж'!D50</f>
        <v>0</v>
      </c>
      <c r="AH138" s="269">
        <f>'Ст.пр.Ж'!E50</f>
        <v>0</v>
      </c>
      <c r="AI138" s="269">
        <f>'Ст.пр.Ж'!F50</f>
        <v>0</v>
      </c>
      <c r="AJ138" s="291"/>
      <c r="AK138" s="291"/>
      <c r="AL138" s="291"/>
      <c r="AM138" s="265">
        <f>BQ138</f>
        <v>0</v>
      </c>
      <c r="AN138" s="265">
        <f>BR138</f>
        <v>0</v>
      </c>
      <c r="AO138" s="265">
        <f>BS138</f>
        <v>0</v>
      </c>
      <c r="AP138" s="265">
        <f>BT138</f>
        <v>0</v>
      </c>
      <c r="AQ138" s="266" t="str">
        <f>BU138</f>
        <v>nj</v>
      </c>
      <c r="AR138" s="263">
        <f>BW138</f>
        <v>0</v>
      </c>
      <c r="AS138" s="265">
        <f>BY138</f>
        <v>0</v>
      </c>
      <c r="AT138" s="263">
        <f>CE138</f>
        <v>0</v>
      </c>
      <c r="AU138" s="265">
        <f>CA138</f>
        <v>0</v>
      </c>
      <c r="AV138" s="263">
        <f>CH138</f>
        <v>0</v>
      </c>
      <c r="AW138" s="263">
        <f>CI138</f>
        <v>0</v>
      </c>
      <c r="AX138" s="263">
        <f>BO138</f>
        <v>99</v>
      </c>
      <c r="AY138" s="263">
        <f>BP138</f>
        <v>0</v>
      </c>
      <c r="AZ138" s="263">
        <f>CJ138</f>
        <v>0</v>
      </c>
      <c r="BA138" s="266"/>
      <c r="BB138" s="291"/>
      <c r="BC138" s="291"/>
      <c r="BD138" s="291"/>
      <c r="BE138" s="263"/>
      <c r="BF138" s="380">
        <v>32</v>
      </c>
      <c r="BG138" s="269" t="str">
        <f>'Ст.пр.Ж'!N50</f>
        <v>нн32</v>
      </c>
      <c r="BH138" s="423" t="str">
        <f>'Ст.пр.Ж'!P50</f>
        <v>фамилия32</v>
      </c>
      <c r="BI138" s="269" t="str">
        <f>'Ст.пр.Ж'!Q50</f>
        <v>гр32</v>
      </c>
      <c r="BJ138" s="269" t="str">
        <f>'Ст.пр.Ж'!R50</f>
        <v>рз32</v>
      </c>
      <c r="BK138" s="322"/>
      <c r="BL138" s="272"/>
      <c r="BM138" s="272"/>
      <c r="BN138" s="272"/>
      <c r="BO138" s="273">
        <v>99</v>
      </c>
      <c r="BP138" s="274">
        <f>INT((IF(48-(32*BO138/$U$11)&lt;0,0,(IF(48-(32*BO138/$U$11)&lt;=20,48-(32*BO138/$U$11),20))))*100)/100</f>
        <v>0</v>
      </c>
      <c r="BQ138" s="563"/>
      <c r="BR138" s="563"/>
      <c r="BS138" s="563"/>
      <c r="BT138" s="275">
        <f t="shared" si="7"/>
        <v>0</v>
      </c>
      <c r="BU138" s="77" t="s">
        <v>4</v>
      </c>
      <c r="BV138" s="77" t="s">
        <v>4</v>
      </c>
      <c r="BW138" s="276">
        <f>IF(TYPE(FIND("P",BU138))=16,VLOOKUP(BU138:BU138,KT!A:C,2,FALSE),VLOOKUP(BU138:BU138,KT!H:J,2,FALSE))</f>
        <v>0</v>
      </c>
      <c r="BX138" s="276">
        <f>IF(TYPE(FIND("P",BV138))=16,VLOOKUP(BV138:BV138,KT!A:C,2,FALSE),VLOOKUP(BV138:BV138,KT!H:J,2,FALSE))</f>
        <v>0</v>
      </c>
      <c r="BY138" s="563"/>
      <c r="BZ138" s="563"/>
      <c r="CA138" s="563"/>
      <c r="CB138" s="563"/>
      <c r="CC138" s="277">
        <f>INT((IF((BY138*BW138)&gt;10,10,(BY138*BW138)))*100)/100</f>
        <v>0</v>
      </c>
      <c r="CD138" s="277">
        <f>INT((IF((BZ138*BX138)&gt;10,10,(BZ138*BX138)))*100)/100</f>
        <v>0</v>
      </c>
      <c r="CE138" s="277">
        <f>INT((CC138+CD138)*100)/100</f>
        <v>0</v>
      </c>
      <c r="CF138" s="277">
        <f>INT((IF((BW138*CA138)&gt;10,10,(BW138*CA138)))*100)/100</f>
        <v>0</v>
      </c>
      <c r="CG138" s="277">
        <f>INT((IF((BX138*CB138)&gt;10,10,(BX138*CB138)))*100)/100</f>
        <v>0</v>
      </c>
      <c r="CH138" s="277">
        <f>INT((CF138+CG138)*100)/100</f>
        <v>0</v>
      </c>
      <c r="CI138" s="278">
        <f>INT((CE138+CH138)/2*100)/100</f>
        <v>0</v>
      </c>
      <c r="CJ138" s="279">
        <f>SUM(BP138+BT138+CI138)</f>
        <v>0</v>
      </c>
      <c r="CK138" s="280"/>
      <c r="CL138" s="280"/>
      <c r="CM138" s="218">
        <f>RANK(CJ138,$CJ$76:$CJ$154)</f>
        <v>2</v>
      </c>
    </row>
    <row r="139" spans="1:91" s="72" customFormat="1" ht="14.1" customHeight="1" x14ac:dyDescent="0.25">
      <c r="A139" s="289"/>
      <c r="B139" s="81"/>
      <c r="C139" s="428"/>
      <c r="D139" s="75"/>
      <c r="E139" s="428"/>
      <c r="F139" s="428"/>
      <c r="G139" s="81"/>
      <c r="H139" s="81"/>
      <c r="I139" s="81"/>
      <c r="J139" s="81"/>
      <c r="K139" s="260">
        <f t="shared" si="4"/>
        <v>0</v>
      </c>
      <c r="L139" s="260">
        <f t="shared" si="5"/>
        <v>0</v>
      </c>
      <c r="M139" s="260">
        <f t="shared" si="6"/>
        <v>0</v>
      </c>
      <c r="N139" s="260"/>
      <c r="O139" s="261" t="str">
        <f>BV138</f>
        <v>nj</v>
      </c>
      <c r="P139" s="262">
        <f>BX138</f>
        <v>0</v>
      </c>
      <c r="Q139" s="260">
        <f>BZ138</f>
        <v>0</v>
      </c>
      <c r="R139" s="262"/>
      <c r="S139" s="260">
        <f>CB138</f>
        <v>0</v>
      </c>
      <c r="T139" s="262"/>
      <c r="U139" s="262"/>
      <c r="V139" s="262"/>
      <c r="W139" s="263"/>
      <c r="X139" s="264"/>
      <c r="Y139" s="265"/>
      <c r="Z139" s="266"/>
      <c r="AA139" s="266"/>
      <c r="AB139" s="266"/>
      <c r="AC139" s="291"/>
      <c r="AD139" s="51"/>
      <c r="AE139" s="424"/>
      <c r="AF139" s="424"/>
      <c r="AG139" s="424"/>
      <c r="AH139" s="424"/>
      <c r="AI139" s="424"/>
      <c r="AJ139" s="291"/>
      <c r="AK139" s="291"/>
      <c r="AL139" s="291"/>
      <c r="AM139" s="283"/>
      <c r="AN139" s="283"/>
      <c r="AO139" s="283"/>
      <c r="AP139" s="283"/>
      <c r="AQ139" s="266" t="str">
        <f>BV138</f>
        <v>nj</v>
      </c>
      <c r="AR139" s="263">
        <f>BX138</f>
        <v>0</v>
      </c>
      <c r="AS139" s="265">
        <f>BZ138</f>
        <v>0</v>
      </c>
      <c r="AT139" s="283"/>
      <c r="AU139" s="265">
        <f>CB138</f>
        <v>0</v>
      </c>
      <c r="AV139" s="283"/>
      <c r="AW139" s="283"/>
      <c r="AX139" s="283"/>
      <c r="AY139" s="263"/>
      <c r="AZ139" s="263"/>
      <c r="BA139" s="266"/>
      <c r="BB139" s="291"/>
      <c r="BC139" s="291"/>
      <c r="BD139" s="291"/>
      <c r="BE139" s="263"/>
      <c r="BF139" s="380"/>
      <c r="BG139" s="336"/>
      <c r="BH139" s="322"/>
      <c r="BI139" s="430"/>
      <c r="BK139" s="322"/>
      <c r="BL139" s="272"/>
      <c r="BM139" s="272"/>
      <c r="BN139" s="272"/>
      <c r="BO139" s="273"/>
      <c r="BP139" s="274"/>
      <c r="BQ139" s="563"/>
      <c r="BR139" s="563"/>
      <c r="BS139" s="563"/>
      <c r="BT139" s="275"/>
      <c r="BU139" s="77"/>
      <c r="BV139" s="77"/>
      <c r="BW139" s="276"/>
      <c r="BX139" s="276"/>
      <c r="BY139" s="53"/>
      <c r="BZ139" s="53"/>
      <c r="CA139" s="53"/>
      <c r="CB139" s="53"/>
      <c r="CC139" s="277"/>
      <c r="CD139" s="277"/>
      <c r="CE139" s="277"/>
      <c r="CF139" s="277"/>
      <c r="CG139" s="277"/>
      <c r="CH139" s="277"/>
      <c r="CI139" s="278"/>
      <c r="CJ139" s="315"/>
      <c r="CK139" s="316"/>
      <c r="CL139" s="316"/>
      <c r="CM139" s="218">
        <f>CM138</f>
        <v>2</v>
      </c>
    </row>
    <row r="140" spans="1:91" s="72" customFormat="1" ht="14.1" customHeight="1" x14ac:dyDescent="0.25">
      <c r="A140" s="305">
        <v>33</v>
      </c>
      <c r="B140" s="306" t="str">
        <f>'Ст.пр.Ж'!N51</f>
        <v>нн33</v>
      </c>
      <c r="C140" s="306" t="str">
        <f>'Ст.пр.Ж'!O51</f>
        <v>фис33</v>
      </c>
      <c r="D140" s="306" t="str">
        <f>'Ст.пр.Ж'!P51</f>
        <v>фамилия33</v>
      </c>
      <c r="E140" s="306" t="str">
        <f>'Ст.пр.Ж'!Q51</f>
        <v>гр33</v>
      </c>
      <c r="F140" s="306" t="str">
        <f>'Ст.пр.Ж'!R51</f>
        <v>рз33</v>
      </c>
      <c r="G140" s="306" t="str">
        <f>'Ст.пр.Ж'!S51</f>
        <v>г33</v>
      </c>
      <c r="H140" s="306" t="str">
        <f>'Ст.пр.Ж'!T51</f>
        <v>сф33</v>
      </c>
      <c r="I140" s="306" t="str">
        <f>'Ст.пр.Ж'!U51</f>
        <v>фо33</v>
      </c>
      <c r="J140" s="306" t="str">
        <f>'Ст.пр.Ж'!V51</f>
        <v>ш33</v>
      </c>
      <c r="K140" s="260">
        <f t="shared" si="4"/>
        <v>0</v>
      </c>
      <c r="L140" s="260">
        <f t="shared" si="5"/>
        <v>0</v>
      </c>
      <c r="M140" s="260">
        <f t="shared" si="6"/>
        <v>0</v>
      </c>
      <c r="N140" s="260">
        <f>BT140</f>
        <v>0</v>
      </c>
      <c r="O140" s="261" t="str">
        <f>BU140</f>
        <v>nj</v>
      </c>
      <c r="P140" s="262">
        <f>BW140</f>
        <v>0</v>
      </c>
      <c r="Q140" s="260">
        <f>BY140</f>
        <v>0</v>
      </c>
      <c r="R140" s="262">
        <f>CC140+CD140</f>
        <v>0</v>
      </c>
      <c r="S140" s="260">
        <f>CA140</f>
        <v>0</v>
      </c>
      <c r="T140" s="262">
        <f>CF140+CG140</f>
        <v>0</v>
      </c>
      <c r="U140" s="262">
        <f>CI140</f>
        <v>0</v>
      </c>
      <c r="V140" s="262">
        <f>BO140</f>
        <v>99</v>
      </c>
      <c r="W140" s="263">
        <f>BP140</f>
        <v>0</v>
      </c>
      <c r="X140" s="264">
        <f>CJ140</f>
        <v>0</v>
      </c>
      <c r="Y140" s="265"/>
      <c r="Z140" s="266"/>
      <c r="AA140" s="266">
        <v>16</v>
      </c>
      <c r="AB140" s="266">
        <v>19</v>
      </c>
      <c r="AC140" s="291"/>
      <c r="AD140" s="305">
        <v>33</v>
      </c>
      <c r="AE140" s="269">
        <f>'Ст.пр.Ж'!B51</f>
        <v>0</v>
      </c>
      <c r="AF140" s="269">
        <f>'Ст.пр.Ж'!C51</f>
        <v>0</v>
      </c>
      <c r="AG140" s="269">
        <f>'Ст.пр.Ж'!D51</f>
        <v>0</v>
      </c>
      <c r="AH140" s="269">
        <f>'Ст.пр.Ж'!E51</f>
        <v>0</v>
      </c>
      <c r="AI140" s="269">
        <f>'Ст.пр.Ж'!F51</f>
        <v>0</v>
      </c>
      <c r="AJ140" s="291"/>
      <c r="AK140" s="291"/>
      <c r="AL140" s="291"/>
      <c r="AM140" s="265">
        <f>BQ140</f>
        <v>0</v>
      </c>
      <c r="AN140" s="265">
        <f>BR140</f>
        <v>0</v>
      </c>
      <c r="AO140" s="265">
        <f>BS140</f>
        <v>0</v>
      </c>
      <c r="AP140" s="265">
        <f>BT140</f>
        <v>0</v>
      </c>
      <c r="AQ140" s="266" t="str">
        <f>BU140</f>
        <v>nj</v>
      </c>
      <c r="AR140" s="263">
        <f>BW140</f>
        <v>0</v>
      </c>
      <c r="AS140" s="265">
        <f>BY140</f>
        <v>0</v>
      </c>
      <c r="AT140" s="263">
        <f>CE140</f>
        <v>0</v>
      </c>
      <c r="AU140" s="265">
        <f>CA140</f>
        <v>0</v>
      </c>
      <c r="AV140" s="263">
        <f>CH140</f>
        <v>0</v>
      </c>
      <c r="AW140" s="263">
        <f>CI140</f>
        <v>0</v>
      </c>
      <c r="AX140" s="263">
        <f>BO140</f>
        <v>99</v>
      </c>
      <c r="AY140" s="263">
        <f>BP140</f>
        <v>0</v>
      </c>
      <c r="AZ140" s="263">
        <f>CJ140</f>
        <v>0</v>
      </c>
      <c r="BA140" s="266"/>
      <c r="BB140" s="291"/>
      <c r="BC140" s="291"/>
      <c r="BD140" s="291"/>
      <c r="BE140" s="263"/>
      <c r="BF140" s="380">
        <v>33</v>
      </c>
      <c r="BG140" s="269" t="str">
        <f>'Ст.пр.Ж'!N51</f>
        <v>нн33</v>
      </c>
      <c r="BH140" s="423" t="str">
        <f>'Ст.пр.Ж'!P51</f>
        <v>фамилия33</v>
      </c>
      <c r="BI140" s="269" t="str">
        <f>'Ст.пр.Ж'!Q51</f>
        <v>гр33</v>
      </c>
      <c r="BJ140" s="269" t="str">
        <f>'Ст.пр.Ж'!R51</f>
        <v>рз33</v>
      </c>
      <c r="BK140" s="322"/>
      <c r="BL140" s="272"/>
      <c r="BM140" s="272"/>
      <c r="BN140" s="272"/>
      <c r="BO140" s="273">
        <v>99</v>
      </c>
      <c r="BP140" s="274">
        <f>INT((IF(48-(32*BO140/$U$11)&lt;0,0,(IF(48-(32*BO140/$U$11)&lt;=20,48-(32*BO140/$U$11),20))))*100)/100</f>
        <v>0</v>
      </c>
      <c r="BQ140" s="562"/>
      <c r="BR140" s="562"/>
      <c r="BS140" s="562"/>
      <c r="BT140" s="275">
        <f t="shared" si="7"/>
        <v>0</v>
      </c>
      <c r="BU140" s="77" t="s">
        <v>4</v>
      </c>
      <c r="BV140" s="77" t="s">
        <v>4</v>
      </c>
      <c r="BW140" s="276">
        <f>IF(TYPE(FIND("P",BU140))=16,VLOOKUP(BU140:BU140,KT!A:C,2,FALSE),VLOOKUP(BU140:BU140,KT!H:J,2,FALSE))</f>
        <v>0</v>
      </c>
      <c r="BX140" s="276">
        <f>IF(TYPE(FIND("P",BV140))=16,VLOOKUP(BV140:BV140,KT!A:C,2,FALSE),VLOOKUP(BV140:BV140,KT!H:J,2,FALSE))</f>
        <v>0</v>
      </c>
      <c r="BY140" s="562"/>
      <c r="BZ140" s="562"/>
      <c r="CA140" s="562"/>
      <c r="CB140" s="562"/>
      <c r="CC140" s="277">
        <f>INT((IF((BY140*BW140)&gt;10,10,(BY140*BW140)))*100)/100</f>
        <v>0</v>
      </c>
      <c r="CD140" s="277">
        <f>INT((IF((BZ140*BX140)&gt;10,10,(BZ140*BX140)))*100)/100</f>
        <v>0</v>
      </c>
      <c r="CE140" s="277">
        <f>INT((CC140+CD140)*100)/100</f>
        <v>0</v>
      </c>
      <c r="CF140" s="277">
        <f>INT((IF((BW140*CA140)&gt;10,10,(BW140*CA140)))*100)/100</f>
        <v>0</v>
      </c>
      <c r="CG140" s="277">
        <f>INT((IF((BX140*CB140)&gt;10,10,(BX140*CB140)))*100)/100</f>
        <v>0</v>
      </c>
      <c r="CH140" s="277">
        <f>INT((CF140+CG140)*100)/100</f>
        <v>0</v>
      </c>
      <c r="CI140" s="278">
        <f>INT((CE140+CH140)/2*100)/100</f>
        <v>0</v>
      </c>
      <c r="CJ140" s="279">
        <f>SUM(BP140+BT140+CI140)</f>
        <v>0</v>
      </c>
      <c r="CK140" s="280"/>
      <c r="CL140" s="280"/>
      <c r="CM140" s="218">
        <f>RANK(CJ140,$CJ$76:$CJ$154)</f>
        <v>2</v>
      </c>
    </row>
    <row r="141" spans="1:91" s="72" customFormat="1" ht="14.1" customHeight="1" x14ac:dyDescent="0.25">
      <c r="A141" s="289"/>
      <c r="B141" s="81"/>
      <c r="C141" s="428"/>
      <c r="D141" s="75"/>
      <c r="E141" s="428"/>
      <c r="F141" s="428"/>
      <c r="G141" s="81"/>
      <c r="H141" s="81"/>
      <c r="I141" s="81"/>
      <c r="J141" s="81"/>
      <c r="K141" s="260">
        <f t="shared" ref="K141:K155" si="8">BQ141</f>
        <v>0</v>
      </c>
      <c r="L141" s="260">
        <f t="shared" ref="L141:L155" si="9">BR141</f>
        <v>0</v>
      </c>
      <c r="M141" s="260">
        <f t="shared" ref="M141:M155" si="10">BS141</f>
        <v>0</v>
      </c>
      <c r="N141" s="260"/>
      <c r="O141" s="261" t="str">
        <f>BV140</f>
        <v>nj</v>
      </c>
      <c r="P141" s="262">
        <f>BX140</f>
        <v>0</v>
      </c>
      <c r="Q141" s="260">
        <f>BZ140</f>
        <v>0</v>
      </c>
      <c r="R141" s="262"/>
      <c r="S141" s="260">
        <f>CB140</f>
        <v>0</v>
      </c>
      <c r="T141" s="262"/>
      <c r="U141" s="262"/>
      <c r="V141" s="262"/>
      <c r="W141" s="263"/>
      <c r="X141" s="264"/>
      <c r="Y141" s="265"/>
      <c r="Z141" s="266"/>
      <c r="AA141" s="266"/>
      <c r="AB141" s="266"/>
      <c r="AC141" s="291"/>
      <c r="AD141" s="51"/>
      <c r="AE141" s="424"/>
      <c r="AF141" s="424"/>
      <c r="AG141" s="424"/>
      <c r="AH141" s="424"/>
      <c r="AI141" s="424"/>
      <c r="AJ141" s="291"/>
      <c r="AK141" s="291"/>
      <c r="AL141" s="291"/>
      <c r="AM141" s="283"/>
      <c r="AN141" s="283"/>
      <c r="AO141" s="283"/>
      <c r="AP141" s="283"/>
      <c r="AQ141" s="266" t="str">
        <f>BV140</f>
        <v>nj</v>
      </c>
      <c r="AR141" s="263">
        <f>BX140</f>
        <v>0</v>
      </c>
      <c r="AS141" s="265">
        <f>BZ140</f>
        <v>0</v>
      </c>
      <c r="AT141" s="283"/>
      <c r="AU141" s="265">
        <f>CB140</f>
        <v>0</v>
      </c>
      <c r="AV141" s="283"/>
      <c r="AW141" s="283"/>
      <c r="AX141" s="283"/>
      <c r="AY141" s="263"/>
      <c r="AZ141" s="263"/>
      <c r="BA141" s="266"/>
      <c r="BB141" s="291"/>
      <c r="BC141" s="291"/>
      <c r="BD141" s="291"/>
      <c r="BE141" s="263"/>
      <c r="BF141" s="380"/>
      <c r="BG141" s="336"/>
      <c r="BH141" s="322"/>
      <c r="BI141" s="430"/>
      <c r="BK141" s="322"/>
      <c r="BL141" s="272"/>
      <c r="BM141" s="272"/>
      <c r="BN141" s="272"/>
      <c r="BO141" s="273"/>
      <c r="BP141" s="274"/>
      <c r="BQ141" s="562"/>
      <c r="BR141" s="562"/>
      <c r="BS141" s="562"/>
      <c r="BT141" s="275"/>
      <c r="BU141" s="77"/>
      <c r="BV141" s="77"/>
      <c r="BW141" s="276"/>
      <c r="BX141" s="276"/>
      <c r="BY141" s="53"/>
      <c r="BZ141" s="53"/>
      <c r="CA141" s="53"/>
      <c r="CB141" s="53"/>
      <c r="CC141" s="277"/>
      <c r="CD141" s="277"/>
      <c r="CE141" s="277"/>
      <c r="CF141" s="277"/>
      <c r="CG141" s="277"/>
      <c r="CH141" s="277"/>
      <c r="CI141" s="278"/>
      <c r="CJ141" s="315"/>
      <c r="CK141" s="316"/>
      <c r="CL141" s="316"/>
      <c r="CM141" s="218">
        <f>CM140</f>
        <v>2</v>
      </c>
    </row>
    <row r="142" spans="1:91" s="72" customFormat="1" ht="14.1" customHeight="1" x14ac:dyDescent="0.25">
      <c r="A142" s="305">
        <v>34</v>
      </c>
      <c r="B142" s="306" t="str">
        <f>'Ст.пр.Ж'!N52</f>
        <v>нн34</v>
      </c>
      <c r="C142" s="306" t="str">
        <f>'Ст.пр.Ж'!O52</f>
        <v>фис34</v>
      </c>
      <c r="D142" s="306" t="str">
        <f>'Ст.пр.Ж'!P52</f>
        <v>фамилия34</v>
      </c>
      <c r="E142" s="306" t="str">
        <f>'Ст.пр.Ж'!Q52</f>
        <v>гр34</v>
      </c>
      <c r="F142" s="306" t="str">
        <f>'Ст.пр.Ж'!R52</f>
        <v>рз34</v>
      </c>
      <c r="G142" s="306" t="str">
        <f>'Ст.пр.Ж'!S52</f>
        <v>г34</v>
      </c>
      <c r="H142" s="306" t="str">
        <f>'Ст.пр.Ж'!T52</f>
        <v>сф34</v>
      </c>
      <c r="I142" s="306" t="str">
        <f>'Ст.пр.Ж'!U52</f>
        <v>фо34</v>
      </c>
      <c r="J142" s="306" t="str">
        <f>'Ст.пр.Ж'!V52</f>
        <v>ш34</v>
      </c>
      <c r="K142" s="260">
        <f t="shared" si="8"/>
        <v>0</v>
      </c>
      <c r="L142" s="260">
        <f t="shared" si="9"/>
        <v>0</v>
      </c>
      <c r="M142" s="260">
        <f t="shared" si="10"/>
        <v>0</v>
      </c>
      <c r="N142" s="260">
        <f>BT142</f>
        <v>0</v>
      </c>
      <c r="O142" s="261" t="str">
        <f>BU142</f>
        <v>nj</v>
      </c>
      <c r="P142" s="262">
        <f>BW142</f>
        <v>0</v>
      </c>
      <c r="Q142" s="260">
        <f>BY142</f>
        <v>0</v>
      </c>
      <c r="R142" s="262">
        <f>CC142+CD142</f>
        <v>0</v>
      </c>
      <c r="S142" s="260">
        <f>CA142</f>
        <v>0</v>
      </c>
      <c r="T142" s="262">
        <f>CF142+CG142</f>
        <v>0</v>
      </c>
      <c r="U142" s="262">
        <f>CI142</f>
        <v>0</v>
      </c>
      <c r="V142" s="262">
        <f>BO142</f>
        <v>99</v>
      </c>
      <c r="W142" s="263">
        <f>BP142</f>
        <v>0</v>
      </c>
      <c r="X142" s="264">
        <f>CJ142</f>
        <v>0</v>
      </c>
      <c r="Y142" s="265"/>
      <c r="Z142" s="266"/>
      <c r="AA142" s="266">
        <v>17</v>
      </c>
      <c r="AB142" s="266">
        <v>20</v>
      </c>
      <c r="AC142" s="291"/>
      <c r="AD142" s="305">
        <v>34</v>
      </c>
      <c r="AE142" s="269">
        <f>'Ст.пр.Ж'!B52</f>
        <v>0</v>
      </c>
      <c r="AF142" s="269">
        <f>'Ст.пр.Ж'!C52</f>
        <v>0</v>
      </c>
      <c r="AG142" s="269">
        <f>'Ст.пр.Ж'!D52</f>
        <v>0</v>
      </c>
      <c r="AH142" s="269">
        <f>'Ст.пр.Ж'!E52</f>
        <v>0</v>
      </c>
      <c r="AI142" s="269">
        <f>'Ст.пр.Ж'!F52</f>
        <v>0</v>
      </c>
      <c r="AJ142" s="291"/>
      <c r="AK142" s="291"/>
      <c r="AL142" s="291"/>
      <c r="AM142" s="265">
        <f>BQ142</f>
        <v>0</v>
      </c>
      <c r="AN142" s="265">
        <f>BR142</f>
        <v>0</v>
      </c>
      <c r="AO142" s="265">
        <f>BS142</f>
        <v>0</v>
      </c>
      <c r="AP142" s="265">
        <f>BT142</f>
        <v>0</v>
      </c>
      <c r="AQ142" s="266" t="str">
        <f>BU142</f>
        <v>nj</v>
      </c>
      <c r="AR142" s="263">
        <f>BW142</f>
        <v>0</v>
      </c>
      <c r="AS142" s="265">
        <f>BY142</f>
        <v>0</v>
      </c>
      <c r="AT142" s="263">
        <f>CE142</f>
        <v>0</v>
      </c>
      <c r="AU142" s="265">
        <f>CA142</f>
        <v>0</v>
      </c>
      <c r="AV142" s="263">
        <f>CH142</f>
        <v>0</v>
      </c>
      <c r="AW142" s="263">
        <f>CI142</f>
        <v>0</v>
      </c>
      <c r="AX142" s="263">
        <f>BO142</f>
        <v>99</v>
      </c>
      <c r="AY142" s="263">
        <f>BP142</f>
        <v>0</v>
      </c>
      <c r="AZ142" s="263">
        <f>CJ142</f>
        <v>0</v>
      </c>
      <c r="BA142" s="266"/>
      <c r="BB142" s="291"/>
      <c r="BC142" s="291"/>
      <c r="BD142" s="291"/>
      <c r="BE142" s="263"/>
      <c r="BF142" s="380">
        <v>34</v>
      </c>
      <c r="BG142" s="269" t="str">
        <f>'Ст.пр.Ж'!N52</f>
        <v>нн34</v>
      </c>
      <c r="BH142" s="423" t="str">
        <f>'Ст.пр.Ж'!P52</f>
        <v>фамилия34</v>
      </c>
      <c r="BI142" s="269" t="str">
        <f>'Ст.пр.Ж'!Q52</f>
        <v>гр34</v>
      </c>
      <c r="BJ142" s="269" t="str">
        <f>'Ст.пр.Ж'!R52</f>
        <v>рз34</v>
      </c>
      <c r="BK142" s="322"/>
      <c r="BL142" s="272"/>
      <c r="BM142" s="272"/>
      <c r="BN142" s="272"/>
      <c r="BO142" s="273">
        <v>99</v>
      </c>
      <c r="BP142" s="274">
        <f>INT((IF(48-(32*BO142/$U$11)&lt;0,0,(IF(48-(32*BO142/$U$11)&lt;=20,48-(32*BO142/$U$11),20))))*100)/100</f>
        <v>0</v>
      </c>
      <c r="BQ142" s="563"/>
      <c r="BR142" s="563"/>
      <c r="BS142" s="563"/>
      <c r="BT142" s="275">
        <f t="shared" ref="BT142:BT154" si="11" xml:space="preserve"> IF(SUM(BQ142:BS142)&lt;SUM(BQ143:BS143),0.3,(SUM(BQ142:BS142)-SUM(BQ143:BS143)))</f>
        <v>0</v>
      </c>
      <c r="BU142" s="77" t="s">
        <v>4</v>
      </c>
      <c r="BV142" s="77" t="s">
        <v>4</v>
      </c>
      <c r="BW142" s="276">
        <f>IF(TYPE(FIND("P",BU142))=16,VLOOKUP(BU142:BU142,KT!A:C,2,FALSE),VLOOKUP(BU142:BU142,KT!H:J,2,FALSE))</f>
        <v>0</v>
      </c>
      <c r="BX142" s="276">
        <f>IF(TYPE(FIND("P",BV142))=16,VLOOKUP(BV142:BV142,KT!A:C,2,FALSE),VLOOKUP(BV142:BV142,KT!H:J,2,FALSE))</f>
        <v>0</v>
      </c>
      <c r="BY142" s="563"/>
      <c r="BZ142" s="563"/>
      <c r="CA142" s="563"/>
      <c r="CB142" s="563"/>
      <c r="CC142" s="277">
        <f>INT((IF((BY142*BW142)&gt;10,10,(BY142*BW142)))*100)/100</f>
        <v>0</v>
      </c>
      <c r="CD142" s="277">
        <f>INT((IF((BZ142*BX142)&gt;10,10,(BZ142*BX142)))*100)/100</f>
        <v>0</v>
      </c>
      <c r="CE142" s="277">
        <f>INT((CC142+CD142)*100)/100</f>
        <v>0</v>
      </c>
      <c r="CF142" s="277">
        <f>INT((IF((BW142*CA142)&gt;10,10,(BW142*CA142)))*100)/100</f>
        <v>0</v>
      </c>
      <c r="CG142" s="277">
        <f>INT((IF((BX142*CB142)&gt;10,10,(BX142*CB142)))*100)/100</f>
        <v>0</v>
      </c>
      <c r="CH142" s="277">
        <f>INT((CF142+CG142)*100)/100</f>
        <v>0</v>
      </c>
      <c r="CI142" s="278">
        <f>INT((CE142+CH142)/2*100)/100</f>
        <v>0</v>
      </c>
      <c r="CJ142" s="279">
        <f>SUM(BP142+BT142+CI142)</f>
        <v>0</v>
      </c>
      <c r="CK142" s="280"/>
      <c r="CL142" s="280"/>
      <c r="CM142" s="218">
        <f>RANK(CJ142,$CJ$76:$CJ$154)</f>
        <v>2</v>
      </c>
    </row>
    <row r="143" spans="1:91" s="72" customFormat="1" ht="14.1" customHeight="1" x14ac:dyDescent="0.25">
      <c r="A143" s="289"/>
      <c r="B143" s="81"/>
      <c r="C143" s="428"/>
      <c r="D143" s="75"/>
      <c r="E143" s="428"/>
      <c r="F143" s="428"/>
      <c r="G143" s="81"/>
      <c r="H143" s="81"/>
      <c r="I143" s="81"/>
      <c r="J143" s="81"/>
      <c r="K143" s="260">
        <f t="shared" si="8"/>
        <v>0</v>
      </c>
      <c r="L143" s="260">
        <f t="shared" si="9"/>
        <v>0</v>
      </c>
      <c r="M143" s="260">
        <f t="shared" si="10"/>
        <v>0</v>
      </c>
      <c r="N143" s="260"/>
      <c r="O143" s="261" t="str">
        <f>BV142</f>
        <v>nj</v>
      </c>
      <c r="P143" s="262">
        <f>BX142</f>
        <v>0</v>
      </c>
      <c r="Q143" s="260">
        <f>BZ142</f>
        <v>0</v>
      </c>
      <c r="R143" s="262"/>
      <c r="S143" s="260">
        <f>CB142</f>
        <v>0</v>
      </c>
      <c r="T143" s="262"/>
      <c r="U143" s="262"/>
      <c r="V143" s="262"/>
      <c r="W143" s="263"/>
      <c r="X143" s="264"/>
      <c r="Y143" s="265"/>
      <c r="Z143" s="266"/>
      <c r="AA143" s="266"/>
      <c r="AB143" s="266"/>
      <c r="AC143" s="291"/>
      <c r="AD143" s="51"/>
      <c r="AE143" s="424"/>
      <c r="AF143" s="424"/>
      <c r="AG143" s="424"/>
      <c r="AH143" s="424"/>
      <c r="AI143" s="424"/>
      <c r="AJ143" s="291"/>
      <c r="AK143" s="291"/>
      <c r="AL143" s="291"/>
      <c r="AM143" s="283"/>
      <c r="AN143" s="283"/>
      <c r="AO143" s="283"/>
      <c r="AP143" s="283"/>
      <c r="AQ143" s="266" t="str">
        <f>BV142</f>
        <v>nj</v>
      </c>
      <c r="AR143" s="263">
        <f>BX142</f>
        <v>0</v>
      </c>
      <c r="AS143" s="265">
        <f>BZ142</f>
        <v>0</v>
      </c>
      <c r="AT143" s="283"/>
      <c r="AU143" s="265">
        <f>CB142</f>
        <v>0</v>
      </c>
      <c r="AV143" s="283"/>
      <c r="AW143" s="283"/>
      <c r="AX143" s="283"/>
      <c r="AY143" s="263"/>
      <c r="AZ143" s="263"/>
      <c r="BA143" s="266"/>
      <c r="BB143" s="291"/>
      <c r="BC143" s="291"/>
      <c r="BD143" s="291"/>
      <c r="BE143" s="263"/>
      <c r="BF143" s="380"/>
      <c r="BG143" s="336"/>
      <c r="BH143" s="322"/>
      <c r="BI143" s="430"/>
      <c r="BK143" s="322"/>
      <c r="BL143" s="272"/>
      <c r="BM143" s="272"/>
      <c r="BN143" s="272"/>
      <c r="BO143" s="273"/>
      <c r="BP143" s="274"/>
      <c r="BQ143" s="563"/>
      <c r="BR143" s="563"/>
      <c r="BS143" s="563"/>
      <c r="BT143" s="275"/>
      <c r="BU143" s="77"/>
      <c r="BV143" s="77"/>
      <c r="BW143" s="276"/>
      <c r="BX143" s="276"/>
      <c r="BY143" s="53"/>
      <c r="BZ143" s="53"/>
      <c r="CA143" s="53"/>
      <c r="CB143" s="53"/>
      <c r="CC143" s="277"/>
      <c r="CD143" s="277"/>
      <c r="CE143" s="277"/>
      <c r="CF143" s="277"/>
      <c r="CG143" s="277"/>
      <c r="CH143" s="277"/>
      <c r="CI143" s="278"/>
      <c r="CJ143" s="315"/>
      <c r="CK143" s="316"/>
      <c r="CL143" s="316"/>
      <c r="CM143" s="218">
        <f>CM142</f>
        <v>2</v>
      </c>
    </row>
    <row r="144" spans="1:91" s="72" customFormat="1" ht="14.1" customHeight="1" x14ac:dyDescent="0.25">
      <c r="A144" s="305">
        <v>35</v>
      </c>
      <c r="B144" s="306" t="str">
        <f>'Ст.пр.Ж'!N53</f>
        <v>нн35</v>
      </c>
      <c r="C144" s="306" t="str">
        <f>'Ст.пр.Ж'!O53</f>
        <v>фис35</v>
      </c>
      <c r="D144" s="306" t="str">
        <f>'Ст.пр.Ж'!P53</f>
        <v>фамилия35</v>
      </c>
      <c r="E144" s="306" t="str">
        <f>'Ст.пр.Ж'!Q53</f>
        <v>гр35</v>
      </c>
      <c r="F144" s="306" t="str">
        <f>'Ст.пр.Ж'!R53</f>
        <v>рз35</v>
      </c>
      <c r="G144" s="306" t="str">
        <f>'Ст.пр.Ж'!S53</f>
        <v>г35</v>
      </c>
      <c r="H144" s="306" t="str">
        <f>'Ст.пр.Ж'!T53</f>
        <v>сф35</v>
      </c>
      <c r="I144" s="306" t="str">
        <f>'Ст.пр.Ж'!U53</f>
        <v>фо35</v>
      </c>
      <c r="J144" s="306" t="str">
        <f>'Ст.пр.Ж'!V53</f>
        <v>ш35</v>
      </c>
      <c r="K144" s="260">
        <f t="shared" si="8"/>
        <v>0</v>
      </c>
      <c r="L144" s="260">
        <f t="shared" si="9"/>
        <v>0</v>
      </c>
      <c r="M144" s="260">
        <f t="shared" si="10"/>
        <v>0</v>
      </c>
      <c r="N144" s="260">
        <f>BT144</f>
        <v>0</v>
      </c>
      <c r="O144" s="261" t="str">
        <f>BU144</f>
        <v>nj</v>
      </c>
      <c r="P144" s="262">
        <f>BW144</f>
        <v>0</v>
      </c>
      <c r="Q144" s="260">
        <f>BY144</f>
        <v>0</v>
      </c>
      <c r="R144" s="262">
        <f>CC144+CD144</f>
        <v>0</v>
      </c>
      <c r="S144" s="260">
        <f>CA144</f>
        <v>0</v>
      </c>
      <c r="T144" s="262">
        <f>CF144+CG144</f>
        <v>0</v>
      </c>
      <c r="U144" s="262">
        <f>CI144</f>
        <v>0</v>
      </c>
      <c r="V144" s="262">
        <f>BO144</f>
        <v>99</v>
      </c>
      <c r="W144" s="263">
        <f>BP144</f>
        <v>0</v>
      </c>
      <c r="X144" s="264">
        <f>CJ144</f>
        <v>0</v>
      </c>
      <c r="Y144" s="265"/>
      <c r="Z144" s="266"/>
      <c r="AA144" s="266">
        <v>18</v>
      </c>
      <c r="AB144" s="266">
        <v>21</v>
      </c>
      <c r="AC144" s="291"/>
      <c r="AD144" s="305">
        <v>35</v>
      </c>
      <c r="AE144" s="269">
        <f>'Ст.пр.Ж'!B53</f>
        <v>0</v>
      </c>
      <c r="AF144" s="269">
        <f>'Ст.пр.Ж'!C53</f>
        <v>0</v>
      </c>
      <c r="AG144" s="269">
        <f>'Ст.пр.Ж'!D53</f>
        <v>0</v>
      </c>
      <c r="AH144" s="269">
        <f>'Ст.пр.Ж'!E53</f>
        <v>0</v>
      </c>
      <c r="AI144" s="269">
        <f>'Ст.пр.Ж'!F53</f>
        <v>0</v>
      </c>
      <c r="AJ144" s="291"/>
      <c r="AK144" s="291"/>
      <c r="AL144" s="291"/>
      <c r="AM144" s="265">
        <f>BQ144</f>
        <v>0</v>
      </c>
      <c r="AN144" s="265">
        <f>BR144</f>
        <v>0</v>
      </c>
      <c r="AO144" s="265">
        <f>BS144</f>
        <v>0</v>
      </c>
      <c r="AP144" s="265">
        <f>BT144</f>
        <v>0</v>
      </c>
      <c r="AQ144" s="266" t="str">
        <f>BU144</f>
        <v>nj</v>
      </c>
      <c r="AR144" s="263">
        <f>BW144</f>
        <v>0</v>
      </c>
      <c r="AS144" s="265">
        <f>BY144</f>
        <v>0</v>
      </c>
      <c r="AT144" s="263">
        <f>CE144</f>
        <v>0</v>
      </c>
      <c r="AU144" s="265">
        <f>CA144</f>
        <v>0</v>
      </c>
      <c r="AV144" s="263">
        <f>CH144</f>
        <v>0</v>
      </c>
      <c r="AW144" s="263">
        <f>CI144</f>
        <v>0</v>
      </c>
      <c r="AX144" s="263">
        <f>BO144</f>
        <v>99</v>
      </c>
      <c r="AY144" s="263">
        <f>BP144</f>
        <v>0</v>
      </c>
      <c r="AZ144" s="263">
        <f>CJ144</f>
        <v>0</v>
      </c>
      <c r="BA144" s="266"/>
      <c r="BB144" s="291"/>
      <c r="BC144" s="291"/>
      <c r="BD144" s="291"/>
      <c r="BE144" s="263"/>
      <c r="BF144" s="380">
        <v>35</v>
      </c>
      <c r="BG144" s="269" t="str">
        <f>'Ст.пр.Ж'!N53</f>
        <v>нн35</v>
      </c>
      <c r="BH144" s="423" t="str">
        <f>'Ст.пр.Ж'!P53</f>
        <v>фамилия35</v>
      </c>
      <c r="BI144" s="269" t="str">
        <f>'Ст.пр.Ж'!Q53</f>
        <v>гр35</v>
      </c>
      <c r="BJ144" s="269" t="str">
        <f>'Ст.пр.Ж'!R53</f>
        <v>рз35</v>
      </c>
      <c r="BK144" s="322"/>
      <c r="BL144" s="272"/>
      <c r="BM144" s="272"/>
      <c r="BN144" s="272"/>
      <c r="BO144" s="273">
        <v>99</v>
      </c>
      <c r="BP144" s="274">
        <f>INT((IF(48-(32*BO144/$U$11)&lt;0,0,(IF(48-(32*BO144/$U$11)&lt;=20,48-(32*BO144/$U$11),20))))*100)/100</f>
        <v>0</v>
      </c>
      <c r="BQ144" s="562"/>
      <c r="BR144" s="562"/>
      <c r="BS144" s="562"/>
      <c r="BT144" s="275">
        <f t="shared" si="11"/>
        <v>0</v>
      </c>
      <c r="BU144" s="77" t="s">
        <v>4</v>
      </c>
      <c r="BV144" s="77" t="s">
        <v>4</v>
      </c>
      <c r="BW144" s="276">
        <f>IF(TYPE(FIND("P",BU144))=16,VLOOKUP(BU144:BU144,KT!A:C,2,FALSE),VLOOKUP(BU144:BU144,KT!H:J,2,FALSE))</f>
        <v>0</v>
      </c>
      <c r="BX144" s="276">
        <f>IF(TYPE(FIND("P",BV144))=16,VLOOKUP(BV144:BV144,KT!A:C,2,FALSE),VLOOKUP(BV144:BV144,KT!H:J,2,FALSE))</f>
        <v>0</v>
      </c>
      <c r="BY144" s="562"/>
      <c r="BZ144" s="562"/>
      <c r="CA144" s="562"/>
      <c r="CB144" s="562"/>
      <c r="CC144" s="277">
        <f>INT((IF((BY144*BW144)&gt;10,10,(BY144*BW144)))*100)/100</f>
        <v>0</v>
      </c>
      <c r="CD144" s="277">
        <f>INT((IF((BZ144*BX144)&gt;10,10,(BZ144*BX144)))*100)/100</f>
        <v>0</v>
      </c>
      <c r="CE144" s="277">
        <f>INT((CC144+CD144)*100)/100</f>
        <v>0</v>
      </c>
      <c r="CF144" s="277">
        <f>INT((IF((BW144*CA144)&gt;10,10,(BW144*CA144)))*100)/100</f>
        <v>0</v>
      </c>
      <c r="CG144" s="277">
        <f>INT((IF((BX144*CB144)&gt;10,10,(BX144*CB144)))*100)/100</f>
        <v>0</v>
      </c>
      <c r="CH144" s="277">
        <f>INT((CF144+CG144)*100)/100</f>
        <v>0</v>
      </c>
      <c r="CI144" s="278">
        <f>INT((CE144+CH144)/2*100)/100</f>
        <v>0</v>
      </c>
      <c r="CJ144" s="279">
        <f>SUM(BP144+BT144+CI144)</f>
        <v>0</v>
      </c>
      <c r="CK144" s="280"/>
      <c r="CL144" s="280"/>
      <c r="CM144" s="218">
        <f>RANK(CJ144,$CJ$76:$CJ$154)</f>
        <v>2</v>
      </c>
    </row>
    <row r="145" spans="1:91" s="72" customFormat="1" ht="14.1" customHeight="1" x14ac:dyDescent="0.25">
      <c r="A145" s="289"/>
      <c r="B145" s="81"/>
      <c r="C145" s="428"/>
      <c r="D145" s="75"/>
      <c r="E145" s="428"/>
      <c r="F145" s="428"/>
      <c r="G145" s="81"/>
      <c r="H145" s="81"/>
      <c r="I145" s="81"/>
      <c r="J145" s="81"/>
      <c r="K145" s="260">
        <f t="shared" si="8"/>
        <v>0</v>
      </c>
      <c r="L145" s="260">
        <f t="shared" si="9"/>
        <v>0</v>
      </c>
      <c r="M145" s="260">
        <f t="shared" si="10"/>
        <v>0</v>
      </c>
      <c r="N145" s="260"/>
      <c r="O145" s="261" t="str">
        <f>BV144</f>
        <v>nj</v>
      </c>
      <c r="P145" s="262">
        <f>BX144</f>
        <v>0</v>
      </c>
      <c r="Q145" s="260">
        <f>BZ144</f>
        <v>0</v>
      </c>
      <c r="R145" s="262"/>
      <c r="S145" s="260">
        <f>CB144</f>
        <v>0</v>
      </c>
      <c r="T145" s="262"/>
      <c r="U145" s="262"/>
      <c r="V145" s="262"/>
      <c r="W145" s="263"/>
      <c r="X145" s="264"/>
      <c r="Y145" s="265"/>
      <c r="Z145" s="266"/>
      <c r="AA145" s="266"/>
      <c r="AB145" s="266"/>
      <c r="AC145" s="291"/>
      <c r="AD145" s="51"/>
      <c r="AE145" s="424"/>
      <c r="AF145" s="424"/>
      <c r="AG145" s="424"/>
      <c r="AH145" s="424"/>
      <c r="AI145" s="424"/>
      <c r="AJ145" s="291"/>
      <c r="AK145" s="291"/>
      <c r="AL145" s="291"/>
      <c r="AM145" s="283"/>
      <c r="AN145" s="283"/>
      <c r="AO145" s="283"/>
      <c r="AP145" s="283"/>
      <c r="AQ145" s="266" t="str">
        <f>BV144</f>
        <v>nj</v>
      </c>
      <c r="AR145" s="263">
        <f>BX144</f>
        <v>0</v>
      </c>
      <c r="AS145" s="265">
        <f>BZ144</f>
        <v>0</v>
      </c>
      <c r="AT145" s="283"/>
      <c r="AU145" s="265">
        <f>CB144</f>
        <v>0</v>
      </c>
      <c r="AV145" s="283"/>
      <c r="AW145" s="283"/>
      <c r="AX145" s="283"/>
      <c r="AY145" s="263"/>
      <c r="AZ145" s="263"/>
      <c r="BA145" s="266"/>
      <c r="BB145" s="291"/>
      <c r="BC145" s="291"/>
      <c r="BD145" s="291"/>
      <c r="BE145" s="263"/>
      <c r="BF145" s="380"/>
      <c r="BG145" s="336"/>
      <c r="BH145" s="322"/>
      <c r="BI145" s="430"/>
      <c r="BK145" s="322"/>
      <c r="BL145" s="272"/>
      <c r="BM145" s="272"/>
      <c r="BN145" s="272"/>
      <c r="BO145" s="273"/>
      <c r="BP145" s="274"/>
      <c r="BQ145" s="562"/>
      <c r="BR145" s="562"/>
      <c r="BS145" s="562"/>
      <c r="BT145" s="275"/>
      <c r="BU145" s="77"/>
      <c r="BV145" s="77"/>
      <c r="BW145" s="276"/>
      <c r="BX145" s="276"/>
      <c r="BY145" s="53"/>
      <c r="BZ145" s="53"/>
      <c r="CA145" s="53"/>
      <c r="CB145" s="53"/>
      <c r="CC145" s="277"/>
      <c r="CD145" s="277"/>
      <c r="CE145" s="277"/>
      <c r="CF145" s="277"/>
      <c r="CG145" s="277"/>
      <c r="CH145" s="277"/>
      <c r="CI145" s="278"/>
      <c r="CJ145" s="315"/>
      <c r="CK145" s="316"/>
      <c r="CL145" s="316"/>
      <c r="CM145" s="218">
        <f>CM144</f>
        <v>2</v>
      </c>
    </row>
    <row r="146" spans="1:91" s="72" customFormat="1" ht="14.1" customHeight="1" x14ac:dyDescent="0.25">
      <c r="A146" s="305">
        <v>36</v>
      </c>
      <c r="B146" s="306" t="str">
        <f>'Ст.пр.Ж'!N54</f>
        <v>нн36</v>
      </c>
      <c r="C146" s="306" t="str">
        <f>'Ст.пр.Ж'!O54</f>
        <v>фис36</v>
      </c>
      <c r="D146" s="306" t="str">
        <f>'Ст.пр.Ж'!P54</f>
        <v>фамилия36</v>
      </c>
      <c r="E146" s="306" t="str">
        <f>'Ст.пр.Ж'!Q54</f>
        <v>гр36</v>
      </c>
      <c r="F146" s="306" t="str">
        <f>'Ст.пр.Ж'!R54</f>
        <v>рз36</v>
      </c>
      <c r="G146" s="306" t="str">
        <f>'Ст.пр.Ж'!S54</f>
        <v>г36</v>
      </c>
      <c r="H146" s="306" t="str">
        <f>'Ст.пр.Ж'!T54</f>
        <v>сф36</v>
      </c>
      <c r="I146" s="306" t="str">
        <f>'Ст.пр.Ж'!U54</f>
        <v>фо36</v>
      </c>
      <c r="J146" s="306" t="str">
        <f>'Ст.пр.Ж'!V54</f>
        <v>ш36</v>
      </c>
      <c r="K146" s="260">
        <f t="shared" si="8"/>
        <v>0</v>
      </c>
      <c r="L146" s="260">
        <f t="shared" si="9"/>
        <v>0</v>
      </c>
      <c r="M146" s="260">
        <f t="shared" si="10"/>
        <v>0</v>
      </c>
      <c r="N146" s="260">
        <f>BT146</f>
        <v>0</v>
      </c>
      <c r="O146" s="261" t="str">
        <f>BU146</f>
        <v>nj</v>
      </c>
      <c r="P146" s="262">
        <f>BW146</f>
        <v>0</v>
      </c>
      <c r="Q146" s="260">
        <f>BY146</f>
        <v>0</v>
      </c>
      <c r="R146" s="262">
        <f>CC146+CD146</f>
        <v>0</v>
      </c>
      <c r="S146" s="260">
        <f>CA146</f>
        <v>0</v>
      </c>
      <c r="T146" s="262">
        <f>CF146+CG146</f>
        <v>0</v>
      </c>
      <c r="U146" s="262">
        <f>CI146</f>
        <v>0</v>
      </c>
      <c r="V146" s="262">
        <f>BO146</f>
        <v>99</v>
      </c>
      <c r="W146" s="263">
        <f>BP146</f>
        <v>0</v>
      </c>
      <c r="X146" s="264">
        <f>CJ146</f>
        <v>0</v>
      </c>
      <c r="Y146" s="265"/>
      <c r="Z146" s="266"/>
      <c r="AA146" s="266">
        <v>19</v>
      </c>
      <c r="AB146" s="266">
        <v>22</v>
      </c>
      <c r="AC146" s="291"/>
      <c r="AD146" s="305">
        <v>36</v>
      </c>
      <c r="AE146" s="269">
        <f>'Ст.пр.Ж'!B54</f>
        <v>0</v>
      </c>
      <c r="AF146" s="269">
        <f>'Ст.пр.Ж'!C54</f>
        <v>0</v>
      </c>
      <c r="AG146" s="269">
        <f>'Ст.пр.Ж'!D54</f>
        <v>0</v>
      </c>
      <c r="AH146" s="269">
        <f>'Ст.пр.Ж'!E54</f>
        <v>0</v>
      </c>
      <c r="AI146" s="269">
        <f>'Ст.пр.Ж'!F54</f>
        <v>0</v>
      </c>
      <c r="AJ146" s="291"/>
      <c r="AK146" s="291"/>
      <c r="AL146" s="291"/>
      <c r="AM146" s="265">
        <f>BQ146</f>
        <v>0</v>
      </c>
      <c r="AN146" s="265">
        <f>BR146</f>
        <v>0</v>
      </c>
      <c r="AO146" s="265">
        <f>BS146</f>
        <v>0</v>
      </c>
      <c r="AP146" s="265">
        <f>BT146</f>
        <v>0</v>
      </c>
      <c r="AQ146" s="266" t="str">
        <f>BU146</f>
        <v>nj</v>
      </c>
      <c r="AR146" s="263">
        <f>BW146</f>
        <v>0</v>
      </c>
      <c r="AS146" s="265">
        <f>BY146</f>
        <v>0</v>
      </c>
      <c r="AT146" s="263">
        <f>CE146</f>
        <v>0</v>
      </c>
      <c r="AU146" s="265">
        <f>CA146</f>
        <v>0</v>
      </c>
      <c r="AV146" s="263">
        <f>CH146</f>
        <v>0</v>
      </c>
      <c r="AW146" s="263">
        <f>CI146</f>
        <v>0</v>
      </c>
      <c r="AX146" s="263">
        <f>BO146</f>
        <v>99</v>
      </c>
      <c r="AY146" s="263">
        <f>BP146</f>
        <v>0</v>
      </c>
      <c r="AZ146" s="263">
        <f>CJ146</f>
        <v>0</v>
      </c>
      <c r="BA146" s="266"/>
      <c r="BB146" s="291"/>
      <c r="BC146" s="291"/>
      <c r="BD146" s="291"/>
      <c r="BE146" s="263"/>
      <c r="BF146" s="380">
        <v>36</v>
      </c>
      <c r="BG146" s="269" t="str">
        <f>'Ст.пр.Ж'!N54</f>
        <v>нн36</v>
      </c>
      <c r="BH146" s="423" t="str">
        <f>'Ст.пр.Ж'!P54</f>
        <v>фамилия36</v>
      </c>
      <c r="BI146" s="269" t="str">
        <f>'Ст.пр.Ж'!Q54</f>
        <v>гр36</v>
      </c>
      <c r="BJ146" s="269" t="str">
        <f>'Ст.пр.Ж'!R54</f>
        <v>рз36</v>
      </c>
      <c r="BK146" s="322"/>
      <c r="BL146" s="272"/>
      <c r="BM146" s="272"/>
      <c r="BN146" s="272"/>
      <c r="BO146" s="273">
        <v>99</v>
      </c>
      <c r="BP146" s="274">
        <f>INT((IF(48-(32*BO146/$U$11)&lt;0,0,(IF(48-(32*BO146/$U$11)&lt;=20,48-(32*BO146/$U$11),20))))*100)/100</f>
        <v>0</v>
      </c>
      <c r="BQ146" s="563"/>
      <c r="BR146" s="563"/>
      <c r="BS146" s="563"/>
      <c r="BT146" s="275">
        <f t="shared" si="11"/>
        <v>0</v>
      </c>
      <c r="BU146" s="77" t="s">
        <v>4</v>
      </c>
      <c r="BV146" s="77" t="s">
        <v>4</v>
      </c>
      <c r="BW146" s="276">
        <f>IF(TYPE(FIND("P",BU146))=16,VLOOKUP(BU146:BU146,KT!A:C,2,FALSE),VLOOKUP(BU146:BU146,KT!H:J,2,FALSE))</f>
        <v>0</v>
      </c>
      <c r="BX146" s="276">
        <f>IF(TYPE(FIND("P",BV146))=16,VLOOKUP(BV146:BV146,KT!A:C,2,FALSE),VLOOKUP(BV146:BV146,KT!H:J,2,FALSE))</f>
        <v>0</v>
      </c>
      <c r="BY146" s="563"/>
      <c r="BZ146" s="563"/>
      <c r="CA146" s="563"/>
      <c r="CB146" s="563"/>
      <c r="CC146" s="277">
        <f>INT((IF((BY146*BW146)&gt;10,10,(BY146*BW146)))*100)/100</f>
        <v>0</v>
      </c>
      <c r="CD146" s="277">
        <f>INT((IF((BZ146*BX146)&gt;10,10,(BZ146*BX146)))*100)/100</f>
        <v>0</v>
      </c>
      <c r="CE146" s="277">
        <f>INT((CC146+CD146)*100)/100</f>
        <v>0</v>
      </c>
      <c r="CF146" s="277">
        <f>INT((IF((BW146*CA146)&gt;10,10,(BW146*CA146)))*100)/100</f>
        <v>0</v>
      </c>
      <c r="CG146" s="277">
        <f>INT((IF((BX146*CB146)&gt;10,10,(BX146*CB146)))*100)/100</f>
        <v>0</v>
      </c>
      <c r="CH146" s="277">
        <f>INT((CF146+CG146)*100)/100</f>
        <v>0</v>
      </c>
      <c r="CI146" s="278">
        <f>INT((CE146+CH146)/2*100)/100</f>
        <v>0</v>
      </c>
      <c r="CJ146" s="279">
        <f>SUM(BP146+BT146+CI146)</f>
        <v>0</v>
      </c>
      <c r="CK146" s="280"/>
      <c r="CL146" s="280"/>
      <c r="CM146" s="218">
        <f>RANK(CJ146,$CJ$76:$CJ$154)</f>
        <v>2</v>
      </c>
    </row>
    <row r="147" spans="1:91" s="72" customFormat="1" ht="14.1" customHeight="1" x14ac:dyDescent="0.25">
      <c r="A147" s="289"/>
      <c r="B147" s="81"/>
      <c r="C147" s="428"/>
      <c r="D147" s="75"/>
      <c r="E147" s="428"/>
      <c r="F147" s="428"/>
      <c r="G147" s="81"/>
      <c r="H147" s="81"/>
      <c r="I147" s="81"/>
      <c r="J147" s="81"/>
      <c r="K147" s="260">
        <f t="shared" si="8"/>
        <v>0</v>
      </c>
      <c r="L147" s="260">
        <f t="shared" si="9"/>
        <v>0</v>
      </c>
      <c r="M147" s="260">
        <f t="shared" si="10"/>
        <v>0</v>
      </c>
      <c r="N147" s="260"/>
      <c r="O147" s="261" t="str">
        <f>BV146</f>
        <v>nj</v>
      </c>
      <c r="P147" s="262">
        <f>BX146</f>
        <v>0</v>
      </c>
      <c r="Q147" s="260">
        <f>BZ146</f>
        <v>0</v>
      </c>
      <c r="R147" s="262"/>
      <c r="S147" s="260">
        <f>CB146</f>
        <v>0</v>
      </c>
      <c r="T147" s="262"/>
      <c r="U147" s="262"/>
      <c r="V147" s="262"/>
      <c r="W147" s="263"/>
      <c r="X147" s="264"/>
      <c r="Y147" s="265"/>
      <c r="Z147" s="266"/>
      <c r="AA147" s="266"/>
      <c r="AB147" s="266"/>
      <c r="AC147" s="291"/>
      <c r="AD147" s="51"/>
      <c r="AE147" s="424"/>
      <c r="AF147" s="424"/>
      <c r="AG147" s="424"/>
      <c r="AH147" s="424"/>
      <c r="AI147" s="424"/>
      <c r="AJ147" s="291"/>
      <c r="AK147" s="291"/>
      <c r="AL147" s="291"/>
      <c r="AM147" s="283"/>
      <c r="AN147" s="283"/>
      <c r="AO147" s="283"/>
      <c r="AP147" s="283"/>
      <c r="AQ147" s="266" t="str">
        <f>BV146</f>
        <v>nj</v>
      </c>
      <c r="AR147" s="263">
        <f>BX146</f>
        <v>0</v>
      </c>
      <c r="AS147" s="265">
        <f>BZ146</f>
        <v>0</v>
      </c>
      <c r="AT147" s="283"/>
      <c r="AU147" s="265">
        <f>CB146</f>
        <v>0</v>
      </c>
      <c r="AV147" s="283"/>
      <c r="AW147" s="283"/>
      <c r="AX147" s="283"/>
      <c r="AY147" s="263"/>
      <c r="AZ147" s="263"/>
      <c r="BA147" s="266"/>
      <c r="BB147" s="291"/>
      <c r="BC147" s="291"/>
      <c r="BD147" s="291"/>
      <c r="BE147" s="263"/>
      <c r="BF147" s="380"/>
      <c r="BG147" s="336"/>
      <c r="BH147" s="322"/>
      <c r="BI147" s="430"/>
      <c r="BK147" s="322"/>
      <c r="BL147" s="272"/>
      <c r="BM147" s="272"/>
      <c r="BN147" s="272"/>
      <c r="BO147" s="273"/>
      <c r="BP147" s="274"/>
      <c r="BQ147" s="563"/>
      <c r="BR147" s="563"/>
      <c r="BS147" s="563"/>
      <c r="BT147" s="275"/>
      <c r="BU147" s="77"/>
      <c r="BV147" s="77"/>
      <c r="BW147" s="276"/>
      <c r="BX147" s="276"/>
      <c r="BY147" s="53"/>
      <c r="BZ147" s="53"/>
      <c r="CA147" s="53"/>
      <c r="CB147" s="53"/>
      <c r="CC147" s="277"/>
      <c r="CD147" s="277"/>
      <c r="CE147" s="277"/>
      <c r="CF147" s="277"/>
      <c r="CG147" s="277"/>
      <c r="CH147" s="277"/>
      <c r="CI147" s="278"/>
      <c r="CJ147" s="315"/>
      <c r="CK147" s="316"/>
      <c r="CL147" s="316"/>
      <c r="CM147" s="218">
        <f>CM146</f>
        <v>2</v>
      </c>
    </row>
    <row r="148" spans="1:91" s="72" customFormat="1" ht="14.1" customHeight="1" x14ac:dyDescent="0.25">
      <c r="A148" s="305">
        <v>37</v>
      </c>
      <c r="B148" s="306" t="str">
        <f>'Ст.пр.Ж'!N55</f>
        <v>нн37</v>
      </c>
      <c r="C148" s="306" t="str">
        <f>'Ст.пр.Ж'!O55</f>
        <v>фис37</v>
      </c>
      <c r="D148" s="306" t="str">
        <f>'Ст.пр.Ж'!P55</f>
        <v>фамилия37</v>
      </c>
      <c r="E148" s="306" t="str">
        <f>'Ст.пр.Ж'!Q55</f>
        <v>гр37</v>
      </c>
      <c r="F148" s="306" t="str">
        <f>'Ст.пр.Ж'!R55</f>
        <v>рз37</v>
      </c>
      <c r="G148" s="306" t="str">
        <f>'Ст.пр.Ж'!S55</f>
        <v>г37</v>
      </c>
      <c r="H148" s="306" t="str">
        <f>'Ст.пр.Ж'!T55</f>
        <v>сф37</v>
      </c>
      <c r="I148" s="306" t="str">
        <f>'Ст.пр.Ж'!U55</f>
        <v>фо37</v>
      </c>
      <c r="J148" s="306" t="str">
        <f>'Ст.пр.Ж'!V55</f>
        <v>ш37</v>
      </c>
      <c r="K148" s="260">
        <f t="shared" si="8"/>
        <v>0</v>
      </c>
      <c r="L148" s="260">
        <f t="shared" si="9"/>
        <v>0</v>
      </c>
      <c r="M148" s="260">
        <f t="shared" si="10"/>
        <v>0</v>
      </c>
      <c r="N148" s="260">
        <f>BT148</f>
        <v>0</v>
      </c>
      <c r="O148" s="261" t="str">
        <f>BU148</f>
        <v>nj</v>
      </c>
      <c r="P148" s="262">
        <f>BW148</f>
        <v>0</v>
      </c>
      <c r="Q148" s="260">
        <f>BY148</f>
        <v>0</v>
      </c>
      <c r="R148" s="262">
        <f>CC148+CD148</f>
        <v>0</v>
      </c>
      <c r="S148" s="260">
        <f>CA148</f>
        <v>0</v>
      </c>
      <c r="T148" s="262">
        <f>CF148+CG148</f>
        <v>0</v>
      </c>
      <c r="U148" s="262">
        <f>CI148</f>
        <v>0</v>
      </c>
      <c r="V148" s="262">
        <f>BO148</f>
        <v>99</v>
      </c>
      <c r="W148" s="263">
        <f>BP148</f>
        <v>0</v>
      </c>
      <c r="X148" s="264">
        <f>CJ148</f>
        <v>0</v>
      </c>
      <c r="Y148" s="265"/>
      <c r="Z148" s="266"/>
      <c r="AA148" s="266">
        <v>20</v>
      </c>
      <c r="AB148" s="266">
        <v>23</v>
      </c>
      <c r="AC148" s="291"/>
      <c r="AD148" s="305">
        <v>37</v>
      </c>
      <c r="AE148" s="269">
        <f>'Ст.пр.Ж'!B55</f>
        <v>0</v>
      </c>
      <c r="AF148" s="269">
        <f>'Ст.пр.Ж'!C55</f>
        <v>0</v>
      </c>
      <c r="AG148" s="269">
        <f>'Ст.пр.Ж'!D55</f>
        <v>0</v>
      </c>
      <c r="AH148" s="269">
        <f>'Ст.пр.Ж'!E55</f>
        <v>0</v>
      </c>
      <c r="AI148" s="269">
        <f>'Ст.пр.Ж'!F55</f>
        <v>0</v>
      </c>
      <c r="AJ148" s="291"/>
      <c r="AK148" s="291"/>
      <c r="AL148" s="291"/>
      <c r="AM148" s="265">
        <f>BQ148</f>
        <v>0</v>
      </c>
      <c r="AN148" s="265">
        <f>BR148</f>
        <v>0</v>
      </c>
      <c r="AO148" s="265">
        <f>BS148</f>
        <v>0</v>
      </c>
      <c r="AP148" s="265">
        <f>BT148</f>
        <v>0</v>
      </c>
      <c r="AQ148" s="266" t="str">
        <f>BU148</f>
        <v>nj</v>
      </c>
      <c r="AR148" s="263">
        <f>BW148</f>
        <v>0</v>
      </c>
      <c r="AS148" s="265">
        <f>BY148</f>
        <v>0</v>
      </c>
      <c r="AT148" s="263">
        <f>CE148</f>
        <v>0</v>
      </c>
      <c r="AU148" s="265">
        <f>CA148</f>
        <v>0</v>
      </c>
      <c r="AV148" s="263">
        <f>CH148</f>
        <v>0</v>
      </c>
      <c r="AW148" s="263">
        <f>CI148</f>
        <v>0</v>
      </c>
      <c r="AX148" s="263">
        <f>BO148</f>
        <v>99</v>
      </c>
      <c r="AY148" s="263">
        <f>BP148</f>
        <v>0</v>
      </c>
      <c r="AZ148" s="263">
        <f>CJ148</f>
        <v>0</v>
      </c>
      <c r="BA148" s="266"/>
      <c r="BB148" s="291"/>
      <c r="BC148" s="291"/>
      <c r="BD148" s="291"/>
      <c r="BE148" s="263"/>
      <c r="BF148" s="380">
        <v>37</v>
      </c>
      <c r="BG148" s="269" t="str">
        <f>'Ст.пр.Ж'!N55</f>
        <v>нн37</v>
      </c>
      <c r="BH148" s="423" t="str">
        <f>'Ст.пр.Ж'!P55</f>
        <v>фамилия37</v>
      </c>
      <c r="BI148" s="269" t="str">
        <f>'Ст.пр.Ж'!Q55</f>
        <v>гр37</v>
      </c>
      <c r="BJ148" s="269" t="str">
        <f>'Ст.пр.Ж'!R55</f>
        <v>рз37</v>
      </c>
      <c r="BK148" s="322"/>
      <c r="BL148" s="272"/>
      <c r="BM148" s="272"/>
      <c r="BN148" s="272"/>
      <c r="BO148" s="273">
        <v>99</v>
      </c>
      <c r="BP148" s="274">
        <f>INT((IF(48-(32*BO148/$U$11)&lt;0,0,(IF(48-(32*BO148/$U$11)&lt;=20,48-(32*BO148/$U$11),20))))*100)/100</f>
        <v>0</v>
      </c>
      <c r="BQ148" s="562"/>
      <c r="BR148" s="562"/>
      <c r="BS148" s="562"/>
      <c r="BT148" s="275">
        <f t="shared" si="11"/>
        <v>0</v>
      </c>
      <c r="BU148" s="77" t="s">
        <v>4</v>
      </c>
      <c r="BV148" s="77" t="s">
        <v>4</v>
      </c>
      <c r="BW148" s="276">
        <f>IF(TYPE(FIND("P",BU148))=16,VLOOKUP(BU148:BU148,KT!A:C,2,FALSE),VLOOKUP(BU148:BU148,KT!H:J,2,FALSE))</f>
        <v>0</v>
      </c>
      <c r="BX148" s="276">
        <f>IF(TYPE(FIND("P",BV148))=16,VLOOKUP(BV148:BV148,KT!A:C,2,FALSE),VLOOKUP(BV148:BV148,KT!H:J,2,FALSE))</f>
        <v>0</v>
      </c>
      <c r="BY148" s="562"/>
      <c r="BZ148" s="562"/>
      <c r="CA148" s="562"/>
      <c r="CB148" s="562"/>
      <c r="CC148" s="277">
        <f>INT((IF((BY148*BW148)&gt;10,10,(BY148*BW148)))*100)/100</f>
        <v>0</v>
      </c>
      <c r="CD148" s="277">
        <f>INT((IF((BZ148*BX148)&gt;10,10,(BZ148*BX148)))*100)/100</f>
        <v>0</v>
      </c>
      <c r="CE148" s="277">
        <f>INT((CC148+CD148)*100)/100</f>
        <v>0</v>
      </c>
      <c r="CF148" s="277">
        <f>INT((IF((BW148*CA148)&gt;10,10,(BW148*CA148)))*100)/100</f>
        <v>0</v>
      </c>
      <c r="CG148" s="277">
        <f>INT((IF((BX148*CB148)&gt;10,10,(BX148*CB148)))*100)/100</f>
        <v>0</v>
      </c>
      <c r="CH148" s="277">
        <f>INT((CF148+CG148)*100)/100</f>
        <v>0</v>
      </c>
      <c r="CI148" s="278">
        <f>INT((CE148+CH148)/2*100)/100</f>
        <v>0</v>
      </c>
      <c r="CJ148" s="279">
        <f>SUM(BP148+BT148+CI148)</f>
        <v>0</v>
      </c>
      <c r="CK148" s="280"/>
      <c r="CL148" s="280"/>
      <c r="CM148" s="218">
        <f>RANK(CJ148,$CJ$76:$CJ$154)</f>
        <v>2</v>
      </c>
    </row>
    <row r="149" spans="1:91" s="72" customFormat="1" ht="14.1" customHeight="1" x14ac:dyDescent="0.25">
      <c r="A149" s="289"/>
      <c r="B149" s="81"/>
      <c r="C149" s="428"/>
      <c r="D149" s="75"/>
      <c r="E149" s="428"/>
      <c r="F149" s="428"/>
      <c r="G149" s="81"/>
      <c r="H149" s="81"/>
      <c r="I149" s="81"/>
      <c r="J149" s="81"/>
      <c r="K149" s="260">
        <f t="shared" si="8"/>
        <v>0</v>
      </c>
      <c r="L149" s="260">
        <f t="shared" si="9"/>
        <v>0</v>
      </c>
      <c r="M149" s="260">
        <f t="shared" si="10"/>
        <v>0</v>
      </c>
      <c r="N149" s="260"/>
      <c r="O149" s="261" t="str">
        <f>BV148</f>
        <v>nj</v>
      </c>
      <c r="P149" s="262">
        <f>BX148</f>
        <v>0</v>
      </c>
      <c r="Q149" s="260">
        <f>BZ148</f>
        <v>0</v>
      </c>
      <c r="R149" s="262"/>
      <c r="S149" s="260">
        <f>CB148</f>
        <v>0</v>
      </c>
      <c r="T149" s="262"/>
      <c r="U149" s="262"/>
      <c r="V149" s="262"/>
      <c r="W149" s="263"/>
      <c r="X149" s="264"/>
      <c r="Y149" s="265"/>
      <c r="Z149" s="266"/>
      <c r="AA149" s="266"/>
      <c r="AB149" s="266"/>
      <c r="AC149" s="291"/>
      <c r="AD149" s="51"/>
      <c r="AE149" s="424"/>
      <c r="AF149" s="424"/>
      <c r="AG149" s="424"/>
      <c r="AH149" s="424"/>
      <c r="AI149" s="424"/>
      <c r="AJ149" s="291"/>
      <c r="AK149" s="291"/>
      <c r="AL149" s="291"/>
      <c r="AM149" s="283"/>
      <c r="AN149" s="283"/>
      <c r="AO149" s="283"/>
      <c r="AP149" s="283"/>
      <c r="AQ149" s="266" t="str">
        <f>BV148</f>
        <v>nj</v>
      </c>
      <c r="AR149" s="263">
        <f>BX148</f>
        <v>0</v>
      </c>
      <c r="AS149" s="265">
        <f>BZ148</f>
        <v>0</v>
      </c>
      <c r="AT149" s="283"/>
      <c r="AU149" s="265">
        <f>CB148</f>
        <v>0</v>
      </c>
      <c r="AV149" s="283"/>
      <c r="AW149" s="283"/>
      <c r="AX149" s="283"/>
      <c r="AY149" s="263"/>
      <c r="AZ149" s="263"/>
      <c r="BA149" s="266"/>
      <c r="BB149" s="291"/>
      <c r="BC149" s="291"/>
      <c r="BD149" s="291"/>
      <c r="BE149" s="263"/>
      <c r="BF149" s="380"/>
      <c r="BG149" s="336"/>
      <c r="BH149" s="322"/>
      <c r="BI149" s="430"/>
      <c r="BK149" s="322"/>
      <c r="BL149" s="272"/>
      <c r="BM149" s="272"/>
      <c r="BN149" s="272"/>
      <c r="BO149" s="273"/>
      <c r="BP149" s="274"/>
      <c r="BQ149" s="562"/>
      <c r="BR149" s="562"/>
      <c r="BS149" s="562"/>
      <c r="BT149" s="275"/>
      <c r="BU149" s="77"/>
      <c r="BV149" s="77"/>
      <c r="BW149" s="276"/>
      <c r="BX149" s="276"/>
      <c r="BY149" s="53"/>
      <c r="BZ149" s="53"/>
      <c r="CA149" s="53"/>
      <c r="CB149" s="53"/>
      <c r="CC149" s="277"/>
      <c r="CD149" s="277"/>
      <c r="CE149" s="277"/>
      <c r="CF149" s="277"/>
      <c r="CG149" s="277"/>
      <c r="CH149" s="277"/>
      <c r="CI149" s="278"/>
      <c r="CJ149" s="315"/>
      <c r="CK149" s="316"/>
      <c r="CL149" s="316"/>
      <c r="CM149" s="218">
        <f>CM148</f>
        <v>2</v>
      </c>
    </row>
    <row r="150" spans="1:91" s="72" customFormat="1" ht="14.1" customHeight="1" x14ac:dyDescent="0.25">
      <c r="A150" s="305">
        <v>38</v>
      </c>
      <c r="B150" s="306" t="str">
        <f>'Ст.пр.Ж'!N56</f>
        <v>нн38</v>
      </c>
      <c r="C150" s="306" t="str">
        <f>'Ст.пр.Ж'!O56</f>
        <v>фис38</v>
      </c>
      <c r="D150" s="306" t="str">
        <f>'Ст.пр.Ж'!P56</f>
        <v>фамилия38</v>
      </c>
      <c r="E150" s="306" t="str">
        <f>'Ст.пр.Ж'!Q56</f>
        <v>гр38</v>
      </c>
      <c r="F150" s="306" t="str">
        <f>'Ст.пр.Ж'!R56</f>
        <v>рз38</v>
      </c>
      <c r="G150" s="306" t="str">
        <f>'Ст.пр.Ж'!S56</f>
        <v>г38</v>
      </c>
      <c r="H150" s="306" t="str">
        <f>'Ст.пр.Ж'!T56</f>
        <v>сф38</v>
      </c>
      <c r="I150" s="306" t="str">
        <f>'Ст.пр.Ж'!U56</f>
        <v>фо38</v>
      </c>
      <c r="J150" s="306" t="str">
        <f>'Ст.пр.Ж'!V56</f>
        <v>ш38</v>
      </c>
      <c r="K150" s="260">
        <f t="shared" si="8"/>
        <v>0</v>
      </c>
      <c r="L150" s="260">
        <f t="shared" si="9"/>
        <v>0</v>
      </c>
      <c r="M150" s="260">
        <f t="shared" si="10"/>
        <v>0</v>
      </c>
      <c r="N150" s="260">
        <f>BT150</f>
        <v>0</v>
      </c>
      <c r="O150" s="261" t="str">
        <f>BU150</f>
        <v>nj</v>
      </c>
      <c r="P150" s="262">
        <f>BW150</f>
        <v>0</v>
      </c>
      <c r="Q150" s="260">
        <f>BY150</f>
        <v>0</v>
      </c>
      <c r="R150" s="262">
        <f>CC150+CD150</f>
        <v>0</v>
      </c>
      <c r="S150" s="260">
        <f>CA150</f>
        <v>0</v>
      </c>
      <c r="T150" s="262">
        <f>CF150+CG150</f>
        <v>0</v>
      </c>
      <c r="U150" s="262">
        <f>CI150</f>
        <v>0</v>
      </c>
      <c r="V150" s="262">
        <f>BO150</f>
        <v>99</v>
      </c>
      <c r="W150" s="263">
        <f>BP150</f>
        <v>0</v>
      </c>
      <c r="X150" s="264">
        <f>CJ150</f>
        <v>0</v>
      </c>
      <c r="Y150" s="265"/>
      <c r="Z150" s="266"/>
      <c r="AA150" s="266">
        <v>21</v>
      </c>
      <c r="AB150" s="266">
        <v>24</v>
      </c>
      <c r="AC150" s="291"/>
      <c r="AD150" s="305">
        <v>38</v>
      </c>
      <c r="AE150" s="269">
        <f>'Ст.пр.Ж'!B56</f>
        <v>0</v>
      </c>
      <c r="AF150" s="269">
        <f>'Ст.пр.Ж'!C56</f>
        <v>0</v>
      </c>
      <c r="AG150" s="269">
        <f>'Ст.пр.Ж'!D56</f>
        <v>0</v>
      </c>
      <c r="AH150" s="269">
        <f>'Ст.пр.Ж'!E56</f>
        <v>0</v>
      </c>
      <c r="AI150" s="269">
        <f>'Ст.пр.Ж'!F56</f>
        <v>0</v>
      </c>
      <c r="AJ150" s="291"/>
      <c r="AK150" s="291"/>
      <c r="AL150" s="291"/>
      <c r="AM150" s="265">
        <f>BQ150</f>
        <v>0</v>
      </c>
      <c r="AN150" s="265">
        <f>BR150</f>
        <v>0</v>
      </c>
      <c r="AO150" s="265">
        <f>BS150</f>
        <v>0</v>
      </c>
      <c r="AP150" s="265">
        <f>BT150</f>
        <v>0</v>
      </c>
      <c r="AQ150" s="266" t="str">
        <f>BU150</f>
        <v>nj</v>
      </c>
      <c r="AR150" s="263">
        <f>BW150</f>
        <v>0</v>
      </c>
      <c r="AS150" s="265">
        <f>BY150</f>
        <v>0</v>
      </c>
      <c r="AT150" s="263">
        <f>CE150</f>
        <v>0</v>
      </c>
      <c r="AU150" s="265">
        <f>CA150</f>
        <v>0</v>
      </c>
      <c r="AV150" s="263">
        <f>CH150</f>
        <v>0</v>
      </c>
      <c r="AW150" s="263">
        <f>CI150</f>
        <v>0</v>
      </c>
      <c r="AX150" s="263">
        <f>BO150</f>
        <v>99</v>
      </c>
      <c r="AY150" s="263">
        <f>BP150</f>
        <v>0</v>
      </c>
      <c r="AZ150" s="263">
        <f>CJ150</f>
        <v>0</v>
      </c>
      <c r="BA150" s="266"/>
      <c r="BB150" s="291"/>
      <c r="BC150" s="291"/>
      <c r="BD150" s="291"/>
      <c r="BE150" s="263"/>
      <c r="BF150" s="380">
        <v>38</v>
      </c>
      <c r="BG150" s="269" t="str">
        <f>'Ст.пр.Ж'!N56</f>
        <v>нн38</v>
      </c>
      <c r="BH150" s="423" t="str">
        <f>'Ст.пр.Ж'!P56</f>
        <v>фамилия38</v>
      </c>
      <c r="BI150" s="269" t="str">
        <f>'Ст.пр.Ж'!Q56</f>
        <v>гр38</v>
      </c>
      <c r="BJ150" s="269" t="str">
        <f>'Ст.пр.Ж'!R56</f>
        <v>рз38</v>
      </c>
      <c r="BK150" s="322"/>
      <c r="BL150" s="272"/>
      <c r="BM150" s="272"/>
      <c r="BN150" s="272"/>
      <c r="BO150" s="273">
        <v>99</v>
      </c>
      <c r="BP150" s="274">
        <f>INT((IF(48-(32*BO150/$U$11)&lt;0,0,(IF(48-(32*BO150/$U$11)&lt;=20,48-(32*BO150/$U$11),20))))*100)/100</f>
        <v>0</v>
      </c>
      <c r="BQ150" s="563"/>
      <c r="BR150" s="563"/>
      <c r="BS150" s="563"/>
      <c r="BT150" s="275">
        <f t="shared" si="11"/>
        <v>0</v>
      </c>
      <c r="BU150" s="77" t="s">
        <v>4</v>
      </c>
      <c r="BV150" s="77" t="s">
        <v>4</v>
      </c>
      <c r="BW150" s="276">
        <f>IF(TYPE(FIND("P",BU150))=16,VLOOKUP(BU150:BU150,KT!A:C,2,FALSE),VLOOKUP(BU150:BU150,KT!H:J,2,FALSE))</f>
        <v>0</v>
      </c>
      <c r="BX150" s="276">
        <f>IF(TYPE(FIND("P",BV150))=16,VLOOKUP(BV150:BV150,KT!A:C,2,FALSE),VLOOKUP(BV150:BV150,KT!H:J,2,FALSE))</f>
        <v>0</v>
      </c>
      <c r="BY150" s="563"/>
      <c r="BZ150" s="563"/>
      <c r="CA150" s="563"/>
      <c r="CB150" s="563"/>
      <c r="CC150" s="277">
        <f>INT((IF((BY150*BW150)&gt;10,10,(BY150*BW150)))*100)/100</f>
        <v>0</v>
      </c>
      <c r="CD150" s="277">
        <f>INT((IF((BZ150*BX150)&gt;10,10,(BZ150*BX150)))*100)/100</f>
        <v>0</v>
      </c>
      <c r="CE150" s="277">
        <f>INT((CC150+CD150)*100)/100</f>
        <v>0</v>
      </c>
      <c r="CF150" s="277">
        <f>INT((IF((BW150*CA150)&gt;10,10,(BW150*CA150)))*100)/100</f>
        <v>0</v>
      </c>
      <c r="CG150" s="277">
        <f>INT((IF((BX150*CB150)&gt;10,10,(BX150*CB150)))*100)/100</f>
        <v>0</v>
      </c>
      <c r="CH150" s="277">
        <f>INT((CF150+CG150)*100)/100</f>
        <v>0</v>
      </c>
      <c r="CI150" s="278">
        <f>INT((CE150+CH150)/2*100)/100</f>
        <v>0</v>
      </c>
      <c r="CJ150" s="279">
        <f>SUM(BP150+BT150+CI150)</f>
        <v>0</v>
      </c>
      <c r="CK150" s="280"/>
      <c r="CL150" s="280"/>
      <c r="CM150" s="218">
        <f>RANK(CJ150,$CJ$76:$CJ$154)</f>
        <v>2</v>
      </c>
    </row>
    <row r="151" spans="1:91" s="72" customFormat="1" ht="14.1" customHeight="1" x14ac:dyDescent="0.25">
      <c r="A151" s="289"/>
      <c r="B151" s="81"/>
      <c r="C151" s="428"/>
      <c r="D151" s="75"/>
      <c r="E151" s="428"/>
      <c r="F151" s="428"/>
      <c r="G151" s="81"/>
      <c r="H151" s="81"/>
      <c r="I151" s="81"/>
      <c r="J151" s="81"/>
      <c r="K151" s="260">
        <f t="shared" si="8"/>
        <v>0</v>
      </c>
      <c r="L151" s="260">
        <f t="shared" si="9"/>
        <v>0</v>
      </c>
      <c r="M151" s="260">
        <f t="shared" si="10"/>
        <v>0</v>
      </c>
      <c r="N151" s="260"/>
      <c r="O151" s="261" t="str">
        <f>BV150</f>
        <v>nj</v>
      </c>
      <c r="P151" s="262">
        <f>BX150</f>
        <v>0</v>
      </c>
      <c r="Q151" s="260">
        <f>BZ150</f>
        <v>0</v>
      </c>
      <c r="R151" s="262"/>
      <c r="S151" s="260">
        <f>CB150</f>
        <v>0</v>
      </c>
      <c r="T151" s="262"/>
      <c r="U151" s="262"/>
      <c r="V151" s="262"/>
      <c r="W151" s="263"/>
      <c r="X151" s="264"/>
      <c r="Y151" s="265"/>
      <c r="Z151" s="266"/>
      <c r="AA151" s="266"/>
      <c r="AB151" s="266"/>
      <c r="AC151" s="291"/>
      <c r="AD151" s="51"/>
      <c r="AE151" s="424"/>
      <c r="AF151" s="424"/>
      <c r="AG151" s="424"/>
      <c r="AH151" s="424"/>
      <c r="AI151" s="424"/>
      <c r="AJ151" s="291"/>
      <c r="AK151" s="291"/>
      <c r="AL151" s="291"/>
      <c r="AM151" s="283"/>
      <c r="AN151" s="283"/>
      <c r="AO151" s="283"/>
      <c r="AP151" s="283"/>
      <c r="AQ151" s="266" t="str">
        <f>BV150</f>
        <v>nj</v>
      </c>
      <c r="AR151" s="263">
        <f>BX150</f>
        <v>0</v>
      </c>
      <c r="AS151" s="265">
        <f>BZ150</f>
        <v>0</v>
      </c>
      <c r="AT151" s="283"/>
      <c r="AU151" s="265">
        <f>CB150</f>
        <v>0</v>
      </c>
      <c r="AV151" s="283"/>
      <c r="AW151" s="283"/>
      <c r="AX151" s="283"/>
      <c r="AY151" s="263"/>
      <c r="AZ151" s="263"/>
      <c r="BA151" s="266"/>
      <c r="BB151" s="291"/>
      <c r="BC151" s="291"/>
      <c r="BD151" s="291"/>
      <c r="BE151" s="263"/>
      <c r="BF151" s="380"/>
      <c r="BG151" s="336"/>
      <c r="BH151" s="322"/>
      <c r="BI151" s="430"/>
      <c r="BK151" s="322"/>
      <c r="BL151" s="272"/>
      <c r="BM151" s="272"/>
      <c r="BN151" s="272"/>
      <c r="BO151" s="273"/>
      <c r="BP151" s="274"/>
      <c r="BQ151" s="563"/>
      <c r="BR151" s="563"/>
      <c r="BS151" s="563"/>
      <c r="BT151" s="275"/>
      <c r="BU151" s="77"/>
      <c r="BV151" s="77"/>
      <c r="BW151" s="276"/>
      <c r="BX151" s="276"/>
      <c r="BY151" s="53"/>
      <c r="BZ151" s="53"/>
      <c r="CA151" s="53"/>
      <c r="CB151" s="53"/>
      <c r="CC151" s="277"/>
      <c r="CD151" s="277"/>
      <c r="CE151" s="277"/>
      <c r="CF151" s="277"/>
      <c r="CG151" s="277"/>
      <c r="CH151" s="277"/>
      <c r="CI151" s="278"/>
      <c r="CJ151" s="315"/>
      <c r="CK151" s="316"/>
      <c r="CL151" s="316"/>
      <c r="CM151" s="218">
        <f>CM150</f>
        <v>2</v>
      </c>
    </row>
    <row r="152" spans="1:91" s="72" customFormat="1" ht="14.1" customHeight="1" x14ac:dyDescent="0.25">
      <c r="A152" s="305">
        <v>39</v>
      </c>
      <c r="B152" s="306" t="str">
        <f>'Ст.пр.Ж'!N57</f>
        <v>нн39</v>
      </c>
      <c r="C152" s="306" t="str">
        <f>'Ст.пр.Ж'!O57</f>
        <v>фис39</v>
      </c>
      <c r="D152" s="306" t="str">
        <f>'Ст.пр.Ж'!P57</f>
        <v>фамилия39</v>
      </c>
      <c r="E152" s="306" t="str">
        <f>'Ст.пр.Ж'!Q57</f>
        <v>гр39</v>
      </c>
      <c r="F152" s="306" t="str">
        <f>'Ст.пр.Ж'!R57</f>
        <v>рз39</v>
      </c>
      <c r="G152" s="306" t="str">
        <f>'Ст.пр.Ж'!S57</f>
        <v>г39</v>
      </c>
      <c r="H152" s="306" t="str">
        <f>'Ст.пр.Ж'!T57</f>
        <v>сф39</v>
      </c>
      <c r="I152" s="306" t="str">
        <f>'Ст.пр.Ж'!U57</f>
        <v>фо39</v>
      </c>
      <c r="J152" s="306" t="str">
        <f>'Ст.пр.Ж'!V57</f>
        <v>ш39</v>
      </c>
      <c r="K152" s="260">
        <f t="shared" si="8"/>
        <v>0</v>
      </c>
      <c r="L152" s="260">
        <f t="shared" si="9"/>
        <v>0</v>
      </c>
      <c r="M152" s="260">
        <f t="shared" si="10"/>
        <v>0</v>
      </c>
      <c r="N152" s="260">
        <f>BT152</f>
        <v>0</v>
      </c>
      <c r="O152" s="261" t="str">
        <f>BU152</f>
        <v>nj</v>
      </c>
      <c r="P152" s="262">
        <f>BW152</f>
        <v>0</v>
      </c>
      <c r="Q152" s="260">
        <f>BY152</f>
        <v>0</v>
      </c>
      <c r="R152" s="262">
        <f>CC152+CD152</f>
        <v>0</v>
      </c>
      <c r="S152" s="260">
        <f>CA152</f>
        <v>0</v>
      </c>
      <c r="T152" s="262">
        <f>CF152+CG152</f>
        <v>0</v>
      </c>
      <c r="U152" s="262">
        <f>CI152</f>
        <v>0</v>
      </c>
      <c r="V152" s="262">
        <f>BO152</f>
        <v>99</v>
      </c>
      <c r="W152" s="263">
        <f>BP152</f>
        <v>0</v>
      </c>
      <c r="X152" s="264">
        <f>CJ152</f>
        <v>0</v>
      </c>
      <c r="Y152" s="265"/>
      <c r="Z152" s="266"/>
      <c r="AA152" s="266">
        <v>22</v>
      </c>
      <c r="AB152" s="266">
        <v>25</v>
      </c>
      <c r="AC152" s="291"/>
      <c r="AD152" s="305">
        <v>39</v>
      </c>
      <c r="AE152" s="269">
        <f>'Ст.пр.Ж'!B57</f>
        <v>0</v>
      </c>
      <c r="AF152" s="269">
        <f>'Ст.пр.Ж'!C57</f>
        <v>0</v>
      </c>
      <c r="AG152" s="269">
        <f>'Ст.пр.Ж'!D57</f>
        <v>0</v>
      </c>
      <c r="AH152" s="269">
        <f>'Ст.пр.Ж'!E57</f>
        <v>0</v>
      </c>
      <c r="AI152" s="269">
        <f>'Ст.пр.Ж'!F57</f>
        <v>0</v>
      </c>
      <c r="AJ152" s="291"/>
      <c r="AK152" s="291"/>
      <c r="AL152" s="291"/>
      <c r="AM152" s="265">
        <f>BQ152</f>
        <v>0</v>
      </c>
      <c r="AN152" s="265">
        <f>BR152</f>
        <v>0</v>
      </c>
      <c r="AO152" s="265">
        <f>BS152</f>
        <v>0</v>
      </c>
      <c r="AP152" s="265">
        <f>BT152</f>
        <v>0</v>
      </c>
      <c r="AQ152" s="266" t="str">
        <f>BU152</f>
        <v>nj</v>
      </c>
      <c r="AR152" s="263">
        <f>BW152</f>
        <v>0</v>
      </c>
      <c r="AS152" s="265">
        <f>BY152</f>
        <v>0</v>
      </c>
      <c r="AT152" s="263">
        <f>CE152</f>
        <v>0</v>
      </c>
      <c r="AU152" s="265">
        <f>CA152</f>
        <v>0</v>
      </c>
      <c r="AV152" s="263">
        <f>CH152</f>
        <v>0</v>
      </c>
      <c r="AW152" s="263">
        <f>CI152</f>
        <v>0</v>
      </c>
      <c r="AX152" s="263">
        <f>BO152</f>
        <v>99</v>
      </c>
      <c r="AY152" s="263">
        <f>BP152</f>
        <v>0</v>
      </c>
      <c r="AZ152" s="263">
        <f>CJ152</f>
        <v>0</v>
      </c>
      <c r="BA152" s="266"/>
      <c r="BB152" s="291"/>
      <c r="BC152" s="291"/>
      <c r="BD152" s="291"/>
      <c r="BE152" s="263"/>
      <c r="BF152" s="380">
        <v>39</v>
      </c>
      <c r="BG152" s="269" t="str">
        <f>'Ст.пр.Ж'!N57</f>
        <v>нн39</v>
      </c>
      <c r="BH152" s="423" t="str">
        <f>'Ст.пр.Ж'!P57</f>
        <v>фамилия39</v>
      </c>
      <c r="BI152" s="269" t="str">
        <f>'Ст.пр.Ж'!Q57</f>
        <v>гр39</v>
      </c>
      <c r="BJ152" s="269" t="str">
        <f>'Ст.пр.Ж'!R57</f>
        <v>рз39</v>
      </c>
      <c r="BK152" s="322"/>
      <c r="BL152" s="272"/>
      <c r="BM152" s="272"/>
      <c r="BN152" s="272"/>
      <c r="BO152" s="273">
        <v>99</v>
      </c>
      <c r="BP152" s="274">
        <f>INT((IF(48-(32*BO152/$U$11)&lt;0,0,(IF(48-(32*BO152/$U$11)&lt;=20,48-(32*BO152/$U$11),20))))*100)/100</f>
        <v>0</v>
      </c>
      <c r="BQ152" s="562"/>
      <c r="BR152" s="562"/>
      <c r="BS152" s="562"/>
      <c r="BT152" s="275">
        <f t="shared" si="11"/>
        <v>0</v>
      </c>
      <c r="BU152" s="77" t="s">
        <v>4</v>
      </c>
      <c r="BV152" s="77" t="s">
        <v>4</v>
      </c>
      <c r="BW152" s="276">
        <f>IF(TYPE(FIND("P",BU152))=16,VLOOKUP(BU152:BU152,KT!A:C,2,FALSE),VLOOKUP(BU152:BU152,KT!H:J,2,FALSE))</f>
        <v>0</v>
      </c>
      <c r="BX152" s="276">
        <f>IF(TYPE(FIND("P",BV152))=16,VLOOKUP(BV152:BV152,KT!A:C,2,FALSE),VLOOKUP(BV152:BV152,KT!H:J,2,FALSE))</f>
        <v>0</v>
      </c>
      <c r="BY152" s="562"/>
      <c r="BZ152" s="562"/>
      <c r="CA152" s="562"/>
      <c r="CB152" s="562"/>
      <c r="CC152" s="277">
        <f>INT((IF((BY152*BW152)&gt;10,10,(BY152*BW152)))*100)/100</f>
        <v>0</v>
      </c>
      <c r="CD152" s="277">
        <f>INT((IF((BZ152*BX152)&gt;10,10,(BZ152*BX152)))*100)/100</f>
        <v>0</v>
      </c>
      <c r="CE152" s="277">
        <f>INT((CC152+CD152)*100)/100</f>
        <v>0</v>
      </c>
      <c r="CF152" s="277">
        <f>INT((IF((BW152*CA152)&gt;10,10,(BW152*CA152)))*100)/100</f>
        <v>0</v>
      </c>
      <c r="CG152" s="277">
        <f>INT((IF((BX152*CB152)&gt;10,10,(BX152*CB152)))*100)/100</f>
        <v>0</v>
      </c>
      <c r="CH152" s="277">
        <f>INT((CF152+CG152)*100)/100</f>
        <v>0</v>
      </c>
      <c r="CI152" s="278">
        <f>INT((CE152+CH152)/2*100)/100</f>
        <v>0</v>
      </c>
      <c r="CJ152" s="279">
        <f>SUM(BP152+BT152+CI152)</f>
        <v>0</v>
      </c>
      <c r="CK152" s="280"/>
      <c r="CL152" s="280"/>
      <c r="CM152" s="218">
        <f>RANK(CJ152,$CJ$76:$CJ$154)</f>
        <v>2</v>
      </c>
    </row>
    <row r="153" spans="1:91" s="72" customFormat="1" ht="14.1" customHeight="1" x14ac:dyDescent="0.25">
      <c r="A153" s="289"/>
      <c r="B153" s="81"/>
      <c r="C153" s="428"/>
      <c r="D153" s="75"/>
      <c r="E153" s="428"/>
      <c r="F153" s="428"/>
      <c r="G153" s="81"/>
      <c r="H153" s="81"/>
      <c r="I153" s="81"/>
      <c r="J153" s="81"/>
      <c r="K153" s="260">
        <f t="shared" si="8"/>
        <v>0</v>
      </c>
      <c r="L153" s="260">
        <f t="shared" si="9"/>
        <v>0</v>
      </c>
      <c r="M153" s="260">
        <f t="shared" si="10"/>
        <v>0</v>
      </c>
      <c r="N153" s="260"/>
      <c r="O153" s="261" t="str">
        <f>BV152</f>
        <v>nj</v>
      </c>
      <c r="P153" s="262">
        <f>BX152</f>
        <v>0</v>
      </c>
      <c r="Q153" s="260">
        <f>BZ152</f>
        <v>0</v>
      </c>
      <c r="R153" s="262"/>
      <c r="S153" s="260">
        <f>CB152</f>
        <v>0</v>
      </c>
      <c r="T153" s="262"/>
      <c r="U153" s="262"/>
      <c r="V153" s="262"/>
      <c r="W153" s="263"/>
      <c r="X153" s="264"/>
      <c r="Y153" s="265"/>
      <c r="Z153" s="266"/>
      <c r="AA153" s="266"/>
      <c r="AB153" s="266"/>
      <c r="AC153" s="291"/>
      <c r="AD153" s="51"/>
      <c r="AE153" s="424"/>
      <c r="AF153" s="424"/>
      <c r="AG153" s="424"/>
      <c r="AH153" s="424"/>
      <c r="AI153" s="424"/>
      <c r="AJ153" s="291"/>
      <c r="AK153" s="291"/>
      <c r="AL153" s="291"/>
      <c r="AM153" s="283"/>
      <c r="AN153" s="283"/>
      <c r="AO153" s="283"/>
      <c r="AP153" s="283"/>
      <c r="AQ153" s="266" t="str">
        <f>BV152</f>
        <v>nj</v>
      </c>
      <c r="AR153" s="263">
        <f>BX152</f>
        <v>0</v>
      </c>
      <c r="AS153" s="265">
        <f>BZ152</f>
        <v>0</v>
      </c>
      <c r="AT153" s="283"/>
      <c r="AU153" s="265">
        <f>CB152</f>
        <v>0</v>
      </c>
      <c r="AV153" s="283"/>
      <c r="AW153" s="283"/>
      <c r="AX153" s="283"/>
      <c r="AY153" s="263"/>
      <c r="AZ153" s="263"/>
      <c r="BA153" s="266"/>
      <c r="BB153" s="291"/>
      <c r="BC153" s="291"/>
      <c r="BD153" s="291"/>
      <c r="BE153" s="263"/>
      <c r="BF153" s="380"/>
      <c r="BG153" s="336"/>
      <c r="BH153" s="322"/>
      <c r="BI153" s="430"/>
      <c r="BK153" s="322"/>
      <c r="BL153" s="272"/>
      <c r="BM153" s="272"/>
      <c r="BN153" s="272"/>
      <c r="BO153" s="273"/>
      <c r="BP153" s="274"/>
      <c r="BQ153" s="562"/>
      <c r="BR153" s="562"/>
      <c r="BS153" s="562"/>
      <c r="BT153" s="275"/>
      <c r="BU153" s="77"/>
      <c r="BV153" s="77"/>
      <c r="BW153" s="276"/>
      <c r="BX153" s="276"/>
      <c r="BY153" s="53"/>
      <c r="BZ153" s="53"/>
      <c r="CA153" s="53"/>
      <c r="CB153" s="53"/>
      <c r="CC153" s="277"/>
      <c r="CD153" s="277"/>
      <c r="CE153" s="277"/>
      <c r="CF153" s="277"/>
      <c r="CG153" s="277"/>
      <c r="CH153" s="277"/>
      <c r="CI153" s="278"/>
      <c r="CJ153" s="315"/>
      <c r="CK153" s="316"/>
      <c r="CL153" s="316"/>
      <c r="CM153" s="218">
        <f>CM152</f>
        <v>2</v>
      </c>
    </row>
    <row r="154" spans="1:91" s="72" customFormat="1" ht="14.1" customHeight="1" x14ac:dyDescent="0.25">
      <c r="A154" s="305">
        <v>40</v>
      </c>
      <c r="B154" s="306" t="str">
        <f>'Ст.пр.Ж'!N58</f>
        <v>нн40</v>
      </c>
      <c r="C154" s="306" t="str">
        <f>'Ст.пр.Ж'!O58</f>
        <v>фис40</v>
      </c>
      <c r="D154" s="306" t="str">
        <f>'Ст.пр.Ж'!P58</f>
        <v>фамилия40</v>
      </c>
      <c r="E154" s="306" t="str">
        <f>'Ст.пр.Ж'!Q58</f>
        <v>гр40</v>
      </c>
      <c r="F154" s="306" t="str">
        <f>'Ст.пр.Ж'!R58</f>
        <v>рз40</v>
      </c>
      <c r="G154" s="306" t="str">
        <f>'Ст.пр.Ж'!S58</f>
        <v>г40</v>
      </c>
      <c r="H154" s="306" t="str">
        <f>'Ст.пр.Ж'!T58</f>
        <v>сф40</v>
      </c>
      <c r="I154" s="306" t="str">
        <f>'Ст.пр.Ж'!U58</f>
        <v>фо40</v>
      </c>
      <c r="J154" s="306" t="str">
        <f>'Ст.пр.Ж'!V58</f>
        <v>ш40</v>
      </c>
      <c r="K154" s="260">
        <f t="shared" si="8"/>
        <v>0</v>
      </c>
      <c r="L154" s="260">
        <f t="shared" si="9"/>
        <v>0</v>
      </c>
      <c r="M154" s="260">
        <f t="shared" si="10"/>
        <v>0</v>
      </c>
      <c r="N154" s="260">
        <f>BT154</f>
        <v>0</v>
      </c>
      <c r="O154" s="261" t="str">
        <f>BU154</f>
        <v>nj</v>
      </c>
      <c r="P154" s="262">
        <f>BW154</f>
        <v>0</v>
      </c>
      <c r="Q154" s="260">
        <f>BY154</f>
        <v>0</v>
      </c>
      <c r="R154" s="262">
        <f>CC154+CD154</f>
        <v>0</v>
      </c>
      <c r="S154" s="260">
        <f>CA154</f>
        <v>0</v>
      </c>
      <c r="T154" s="262">
        <f>CF154+CG154</f>
        <v>0</v>
      </c>
      <c r="U154" s="262">
        <f>CI154</f>
        <v>0</v>
      </c>
      <c r="V154" s="262">
        <f>BO154</f>
        <v>99</v>
      </c>
      <c r="W154" s="263">
        <f>BP154</f>
        <v>0</v>
      </c>
      <c r="X154" s="264">
        <f>CJ154</f>
        <v>0</v>
      </c>
      <c r="Y154" s="265"/>
      <c r="Z154" s="266"/>
      <c r="AA154" s="266">
        <v>23</v>
      </c>
      <c r="AB154" s="266">
        <v>26</v>
      </c>
      <c r="AC154" s="291"/>
      <c r="AD154" s="305">
        <v>40</v>
      </c>
      <c r="AE154" s="269">
        <f>'Ст.пр.Ж'!B58</f>
        <v>0</v>
      </c>
      <c r="AF154" s="269">
        <f>'Ст.пр.Ж'!C58</f>
        <v>0</v>
      </c>
      <c r="AG154" s="269">
        <f>'Ст.пр.Ж'!D58</f>
        <v>0</v>
      </c>
      <c r="AH154" s="269">
        <f>'Ст.пр.Ж'!E58</f>
        <v>0</v>
      </c>
      <c r="AI154" s="269">
        <f>'Ст.пр.Ж'!F58</f>
        <v>0</v>
      </c>
      <c r="AJ154" s="291"/>
      <c r="AK154" s="291"/>
      <c r="AL154" s="291"/>
      <c r="AM154" s="265">
        <f>BQ154</f>
        <v>0</v>
      </c>
      <c r="AN154" s="265">
        <f>BR154</f>
        <v>0</v>
      </c>
      <c r="AO154" s="265">
        <f>BS154</f>
        <v>0</v>
      </c>
      <c r="AP154" s="265">
        <f>BT154</f>
        <v>0</v>
      </c>
      <c r="AQ154" s="266" t="str">
        <f>BU154</f>
        <v>nj</v>
      </c>
      <c r="AR154" s="263">
        <f>BW154</f>
        <v>0</v>
      </c>
      <c r="AS154" s="265">
        <f>BY154</f>
        <v>0</v>
      </c>
      <c r="AT154" s="263">
        <f>CE154</f>
        <v>0</v>
      </c>
      <c r="AU154" s="265">
        <f>CA154</f>
        <v>0</v>
      </c>
      <c r="AV154" s="263">
        <f>CH154</f>
        <v>0</v>
      </c>
      <c r="AW154" s="263">
        <f>CI154</f>
        <v>0</v>
      </c>
      <c r="AX154" s="263">
        <f>BO154</f>
        <v>99</v>
      </c>
      <c r="AY154" s="263">
        <f>BP154</f>
        <v>0</v>
      </c>
      <c r="AZ154" s="263">
        <f>CJ154</f>
        <v>0</v>
      </c>
      <c r="BA154" s="266"/>
      <c r="BB154" s="291"/>
      <c r="BC154" s="291"/>
      <c r="BD154" s="291"/>
      <c r="BE154" s="263"/>
      <c r="BF154" s="380">
        <v>40</v>
      </c>
      <c r="BG154" s="269" t="str">
        <f>'Ст.пр.Ж'!N58</f>
        <v>нн40</v>
      </c>
      <c r="BH154" s="423" t="str">
        <f>'Ст.пр.Ж'!P58</f>
        <v>фамилия40</v>
      </c>
      <c r="BI154" s="269" t="str">
        <f>'Ст.пр.Ж'!Q58</f>
        <v>гр40</v>
      </c>
      <c r="BJ154" s="269" t="str">
        <f>'Ст.пр.Ж'!R58</f>
        <v>рз40</v>
      </c>
      <c r="BK154" s="322"/>
      <c r="BL154" s="272"/>
      <c r="BM154" s="272"/>
      <c r="BN154" s="272"/>
      <c r="BO154" s="273">
        <v>99</v>
      </c>
      <c r="BP154" s="274">
        <f>INT((IF(48-(32*BO154/$U$11)&lt;0,0,(IF(48-(32*BO154/$U$11)&lt;=20,48-(32*BO154/$U$11),20))))*100)/100</f>
        <v>0</v>
      </c>
      <c r="BQ154" s="563"/>
      <c r="BR154" s="563"/>
      <c r="BS154" s="563"/>
      <c r="BT154" s="275">
        <f t="shared" si="11"/>
        <v>0</v>
      </c>
      <c r="BU154" s="77" t="s">
        <v>4</v>
      </c>
      <c r="BV154" s="77" t="s">
        <v>4</v>
      </c>
      <c r="BW154" s="276">
        <f>IF(TYPE(FIND("P",BU154))=16,VLOOKUP(BU154:BU154,KT!A:C,2,FALSE),VLOOKUP(BU154:BU154,KT!H:J,2,FALSE))</f>
        <v>0</v>
      </c>
      <c r="BX154" s="276">
        <f>IF(TYPE(FIND("P",BV154))=16,VLOOKUP(BV154:BV154,KT!A:C,2,FALSE),VLOOKUP(BV154:BV154,KT!H:J,2,FALSE))</f>
        <v>0</v>
      </c>
      <c r="BY154" s="563"/>
      <c r="BZ154" s="563"/>
      <c r="CA154" s="563"/>
      <c r="CB154" s="563"/>
      <c r="CC154" s="277">
        <f>INT((IF((BY154*BW154)&gt;10,10,(BY154*BW154)))*100)/100</f>
        <v>0</v>
      </c>
      <c r="CD154" s="277">
        <f>INT((IF((BZ154*BX154)&gt;10,10,(BZ154*BX154)))*100)/100</f>
        <v>0</v>
      </c>
      <c r="CE154" s="277">
        <f>INT((CC154+CD154)*100)/100</f>
        <v>0</v>
      </c>
      <c r="CF154" s="277">
        <f>INT((IF((BW154*CA154)&gt;10,10,(BW154*CA154)))*100)/100</f>
        <v>0</v>
      </c>
      <c r="CG154" s="277">
        <f>INT((IF((BX154*CB154)&gt;10,10,(BX154*CB154)))*100)/100</f>
        <v>0</v>
      </c>
      <c r="CH154" s="277">
        <f>INT((CF154+CG154)*100)/100</f>
        <v>0</v>
      </c>
      <c r="CI154" s="278">
        <f>INT((CE154+CH154)/2*100)/100</f>
        <v>0</v>
      </c>
      <c r="CJ154" s="279">
        <f>SUM(BP154+BT154+CI154)</f>
        <v>0</v>
      </c>
      <c r="CK154" s="280"/>
      <c r="CL154" s="280"/>
      <c r="CM154" s="218">
        <f>RANK(CJ154,$CJ$76:$CJ$154)</f>
        <v>2</v>
      </c>
    </row>
    <row r="155" spans="1:91" s="72" customFormat="1" ht="14.1" customHeight="1" x14ac:dyDescent="0.25">
      <c r="A155" s="289"/>
      <c r="B155" s="81"/>
      <c r="C155" s="428"/>
      <c r="D155" s="75"/>
      <c r="E155" s="428"/>
      <c r="F155" s="428"/>
      <c r="G155" s="81"/>
      <c r="H155" s="259"/>
      <c r="I155" s="259"/>
      <c r="J155" s="259"/>
      <c r="K155" s="260">
        <f t="shared" si="8"/>
        <v>0</v>
      </c>
      <c r="L155" s="260">
        <f t="shared" si="9"/>
        <v>0</v>
      </c>
      <c r="M155" s="260">
        <f t="shared" si="10"/>
        <v>0</v>
      </c>
      <c r="N155" s="260"/>
      <c r="O155" s="261" t="str">
        <f>BV154</f>
        <v>nj</v>
      </c>
      <c r="P155" s="262">
        <f>BX154</f>
        <v>0</v>
      </c>
      <c r="Q155" s="260">
        <f>BZ154</f>
        <v>0</v>
      </c>
      <c r="R155" s="262"/>
      <c r="S155" s="260">
        <f>CB154</f>
        <v>0</v>
      </c>
      <c r="T155" s="262"/>
      <c r="U155" s="262"/>
      <c r="V155" s="262"/>
      <c r="W155" s="263"/>
      <c r="X155" s="264"/>
      <c r="Y155" s="265"/>
      <c r="Z155" s="266"/>
      <c r="AA155" s="266"/>
      <c r="AB155" s="266"/>
      <c r="AC155" s="291"/>
      <c r="AD155" s="291"/>
      <c r="AE155" s="424"/>
      <c r="AF155" s="424"/>
      <c r="AG155" s="424"/>
      <c r="AH155" s="424"/>
      <c r="AI155" s="424"/>
      <c r="AJ155" s="291"/>
      <c r="AK155" s="291"/>
      <c r="AL155" s="291"/>
      <c r="AM155" s="283"/>
      <c r="AN155" s="283"/>
      <c r="AO155" s="283"/>
      <c r="AP155" s="283"/>
      <c r="AQ155" s="266" t="str">
        <f>BV154</f>
        <v>nj</v>
      </c>
      <c r="AR155" s="263">
        <f>BX154</f>
        <v>0</v>
      </c>
      <c r="AS155" s="265">
        <f>BZ154</f>
        <v>0</v>
      </c>
      <c r="AT155" s="283"/>
      <c r="AU155" s="265">
        <f>CB154</f>
        <v>0</v>
      </c>
      <c r="AV155" s="283"/>
      <c r="AW155" s="283"/>
      <c r="AX155" s="283"/>
      <c r="AY155" s="263"/>
      <c r="AZ155" s="263"/>
      <c r="BA155" s="266"/>
      <c r="BB155" s="291"/>
      <c r="BC155" s="291"/>
      <c r="BD155" s="291"/>
      <c r="BE155" s="263"/>
      <c r="BF155" s="380"/>
      <c r="BG155" s="336"/>
      <c r="BH155" s="322"/>
      <c r="BI155" s="430"/>
      <c r="BK155" s="322"/>
      <c r="BL155" s="272"/>
      <c r="BM155" s="272"/>
      <c r="BN155" s="272"/>
      <c r="BO155" s="273"/>
      <c r="BP155" s="274"/>
      <c r="BQ155" s="563"/>
      <c r="BR155" s="563"/>
      <c r="BS155" s="563"/>
      <c r="BT155" s="275"/>
      <c r="BU155" s="77"/>
      <c r="BV155" s="77"/>
      <c r="BW155" s="287"/>
      <c r="BX155" s="287"/>
      <c r="BY155" s="53"/>
      <c r="BZ155" s="53"/>
      <c r="CA155" s="53"/>
      <c r="CB155" s="53"/>
      <c r="CC155" s="277"/>
      <c r="CD155" s="277"/>
      <c r="CE155" s="277"/>
      <c r="CF155" s="277"/>
      <c r="CG155" s="277"/>
      <c r="CH155" s="277"/>
      <c r="CI155" s="278"/>
      <c r="CJ155" s="315"/>
      <c r="CK155" s="316"/>
      <c r="CL155" s="316"/>
      <c r="CM155" s="218">
        <f>CM154</f>
        <v>2</v>
      </c>
    </row>
    <row r="156" spans="1:91" ht="15.6" x14ac:dyDescent="0.25">
      <c r="P156" s="11"/>
      <c r="AR156" s="431"/>
      <c r="BF156" s="380"/>
      <c r="BO156" s="273"/>
      <c r="CJ156" s="315"/>
      <c r="CM156" s="218"/>
    </row>
    <row r="157" spans="1:91" ht="16.2" thickBot="1" x14ac:dyDescent="0.3">
      <c r="BF157" s="380"/>
      <c r="BO157" s="273"/>
      <c r="CJ157" s="315"/>
      <c r="CM157" s="218"/>
    </row>
    <row r="158" spans="1:91" s="72" customFormat="1" ht="14.1" customHeight="1" x14ac:dyDescent="0.25">
      <c r="A158" s="266"/>
      <c r="B158" s="564"/>
      <c r="C158" s="565"/>
      <c r="D158" s="566"/>
      <c r="E158" s="567"/>
      <c r="F158" s="568" t="s">
        <v>388</v>
      </c>
      <c r="G158" s="569"/>
      <c r="H158" s="570"/>
      <c r="I158" s="571"/>
      <c r="J158" s="571"/>
      <c r="K158" s="571"/>
      <c r="L158" s="572" t="s">
        <v>1041</v>
      </c>
      <c r="M158" s="571"/>
      <c r="N158" s="570"/>
      <c r="O158" s="571"/>
      <c r="P158" s="573"/>
      <c r="Q158" s="574"/>
      <c r="R158" s="571"/>
      <c r="S158" s="575"/>
      <c r="T158" s="565"/>
      <c r="U158" s="605"/>
      <c r="V158" s="575"/>
      <c r="W158" s="606" t="s">
        <v>389</v>
      </c>
      <c r="X158" s="607"/>
      <c r="Y158" s="265"/>
      <c r="Z158" s="266"/>
      <c r="AA158" s="266"/>
      <c r="AB158" s="266"/>
      <c r="AC158" s="291"/>
      <c r="AD158" s="291"/>
      <c r="AE158" s="291"/>
      <c r="AF158" s="291"/>
      <c r="AG158" s="326"/>
      <c r="AH158" s="327"/>
      <c r="AI158" s="329"/>
      <c r="AJ158" s="328"/>
      <c r="AK158" s="328"/>
      <c r="AL158" s="330"/>
      <c r="AM158" s="330"/>
      <c r="AN158" s="330"/>
      <c r="AO158" s="330"/>
      <c r="AP158" s="335" t="s">
        <v>264</v>
      </c>
      <c r="AQ158" s="330"/>
      <c r="AR158" s="331"/>
      <c r="AS158" s="332"/>
      <c r="AT158" s="330"/>
      <c r="AU158" s="333"/>
      <c r="AV158" s="327"/>
      <c r="AW158" s="329"/>
      <c r="AX158" s="333"/>
      <c r="AY158" s="329"/>
      <c r="AZ158" s="335" t="s">
        <v>256</v>
      </c>
      <c r="BA158" s="334"/>
      <c r="BB158" s="291"/>
      <c r="BC158" s="291"/>
      <c r="BD158" s="291"/>
      <c r="BE158" s="263"/>
      <c r="BF158" s="380"/>
      <c r="BG158" s="336"/>
      <c r="BH158" s="322"/>
      <c r="BI158" s="322"/>
      <c r="BJ158" s="322"/>
      <c r="BK158" s="322"/>
      <c r="BL158" s="272"/>
      <c r="BM158" s="272"/>
      <c r="BN158" s="272"/>
      <c r="BO158" s="273"/>
      <c r="BP158" s="300"/>
      <c r="BQ158" s="53"/>
      <c r="BR158" s="53"/>
      <c r="BS158" s="53"/>
      <c r="BT158" s="301"/>
      <c r="BU158" s="2"/>
      <c r="BV158" s="2"/>
      <c r="BW158" s="54"/>
      <c r="BX158" s="54"/>
      <c r="BY158" s="53"/>
      <c r="BZ158" s="53"/>
      <c r="CA158" s="53"/>
      <c r="CB158" s="53"/>
      <c r="CC158" s="302"/>
      <c r="CD158" s="302"/>
      <c r="CE158" s="302"/>
      <c r="CF158" s="302"/>
      <c r="CG158" s="302"/>
      <c r="CH158" s="302"/>
      <c r="CI158" s="303"/>
      <c r="CJ158" s="315"/>
      <c r="CK158" s="316"/>
      <c r="CL158" s="316"/>
      <c r="CM158" s="218"/>
    </row>
    <row r="159" spans="1:91" s="72" customFormat="1" ht="14.1" customHeight="1" x14ac:dyDescent="0.25">
      <c r="A159" s="266"/>
      <c r="B159" s="576"/>
      <c r="C159" s="587"/>
      <c r="D159" s="598"/>
      <c r="E159" s="588"/>
      <c r="F159" s="580"/>
      <c r="G159" s="577"/>
      <c r="H159" s="578"/>
      <c r="I159" s="579"/>
      <c r="J159" s="579"/>
      <c r="K159" s="579"/>
      <c r="L159" s="580"/>
      <c r="M159" s="579"/>
      <c r="N159" s="578"/>
      <c r="O159" s="579"/>
      <c r="P159" s="584"/>
      <c r="Q159" s="585"/>
      <c r="R159" s="579"/>
      <c r="S159" s="586"/>
      <c r="T159" s="587"/>
      <c r="U159" s="588"/>
      <c r="V159" s="586"/>
      <c r="W159" s="586"/>
      <c r="X159" s="590"/>
      <c r="Y159" s="265"/>
      <c r="Z159" s="266"/>
      <c r="AA159" s="266"/>
      <c r="AB159" s="266"/>
      <c r="AC159" s="291"/>
      <c r="AD159" s="291"/>
      <c r="AE159" s="291"/>
      <c r="AF159" s="291"/>
      <c r="AG159" s="337"/>
      <c r="AH159" s="291"/>
      <c r="AJ159" s="266"/>
      <c r="AK159" s="266"/>
      <c r="AL159" s="260"/>
      <c r="AM159" s="260"/>
      <c r="AN159" s="260"/>
      <c r="AO159" s="260"/>
      <c r="AP159" s="340"/>
      <c r="AQ159" s="260"/>
      <c r="AR159" s="338"/>
      <c r="AS159" s="297"/>
      <c r="AT159" s="260"/>
      <c r="AU159" s="262"/>
      <c r="AV159" s="291"/>
      <c r="AX159" s="262"/>
      <c r="AZ159" s="341"/>
      <c r="BA159" s="339"/>
      <c r="BB159" s="291"/>
      <c r="BC159" s="291"/>
      <c r="BD159" s="291"/>
      <c r="BE159" s="263"/>
      <c r="BF159" s="380"/>
      <c r="BG159" s="336"/>
      <c r="BH159" s="322"/>
      <c r="BI159" s="322"/>
      <c r="BJ159" s="322"/>
      <c r="BK159" s="322"/>
      <c r="BL159" s="272"/>
      <c r="BM159" s="272"/>
      <c r="BN159" s="272"/>
      <c r="BO159" s="273"/>
      <c r="BP159" s="300"/>
      <c r="BQ159" s="53"/>
      <c r="BR159" s="53"/>
      <c r="BS159" s="53"/>
      <c r="BT159" s="301"/>
      <c r="BU159" s="2"/>
      <c r="BV159" s="2"/>
      <c r="BW159" s="54"/>
      <c r="BX159" s="54"/>
      <c r="BY159" s="53"/>
      <c r="BZ159" s="53"/>
      <c r="CA159" s="53"/>
      <c r="CB159" s="53"/>
      <c r="CC159" s="302"/>
      <c r="CD159" s="302"/>
      <c r="CE159" s="302"/>
      <c r="CF159" s="302"/>
      <c r="CG159" s="302"/>
      <c r="CH159" s="302"/>
      <c r="CI159" s="303"/>
      <c r="CJ159" s="315"/>
      <c r="CK159" s="316"/>
      <c r="CL159" s="316"/>
      <c r="CM159" s="218"/>
    </row>
    <row r="160" spans="1:91" s="72" customFormat="1" ht="14.1" customHeight="1" thickBot="1" x14ac:dyDescent="0.3">
      <c r="A160" s="266"/>
      <c r="B160" s="599"/>
      <c r="C160" s="600"/>
      <c r="D160" s="601"/>
      <c r="E160" s="604" t="str">
        <f>Сор_Р!D18</f>
        <v>ЯХЕЕВ Анатолий</v>
      </c>
      <c r="F160" s="583"/>
      <c r="G160" s="602"/>
      <c r="H160" s="581"/>
      <c r="I160" s="582"/>
      <c r="J160" s="595" t="str">
        <f>Сор_Р!D13</f>
        <v>ГЕРАСИМОВ Александр</v>
      </c>
      <c r="K160" s="583"/>
      <c r="L160" s="583"/>
      <c r="M160" s="582"/>
      <c r="N160" s="591"/>
      <c r="O160" s="592"/>
      <c r="P160" s="582"/>
      <c r="Q160" s="593"/>
      <c r="R160" s="594"/>
      <c r="S160" s="583"/>
      <c r="T160" s="593"/>
      <c r="U160" s="595" t="str">
        <f>Сор_Р!D15</f>
        <v>КРЮКОВА Валентина</v>
      </c>
      <c r="V160" s="583"/>
      <c r="W160" s="596"/>
      <c r="X160" s="597"/>
      <c r="Y160" s="265"/>
      <c r="Z160" s="266"/>
      <c r="AA160" s="266"/>
      <c r="AB160" s="266"/>
      <c r="AC160" s="291"/>
      <c r="AD160" s="291"/>
      <c r="AE160" s="291"/>
      <c r="AF160" s="291"/>
      <c r="AG160" s="342"/>
      <c r="AH160" s="343"/>
      <c r="AI160" s="344"/>
      <c r="AJ160" s="233"/>
      <c r="AK160" s="233"/>
      <c r="AL160" s="345"/>
      <c r="AM160" s="345"/>
      <c r="AN160" s="67" t="str">
        <f>Сор_Анг!D18</f>
        <v>familiya ст суд</v>
      </c>
      <c r="AO160" s="345"/>
      <c r="AP160" s="344"/>
      <c r="AQ160" s="345"/>
      <c r="AR160" s="346"/>
      <c r="AS160" s="347"/>
      <c r="AT160" s="345"/>
      <c r="AU160" s="348"/>
      <c r="AV160" s="349"/>
      <c r="AW160" s="344"/>
      <c r="AX160" s="67" t="str">
        <f>Сор_Анг!D15</f>
        <v>familiya секр</v>
      </c>
      <c r="AY160" s="344"/>
      <c r="AZ160" s="344"/>
      <c r="BA160" s="350"/>
      <c r="BB160" s="291"/>
      <c r="BC160" s="291"/>
      <c r="BD160" s="291"/>
      <c r="BE160" s="291"/>
      <c r="BF160" s="380"/>
      <c r="BG160" s="351"/>
      <c r="BH160" s="270"/>
      <c r="BI160" s="270"/>
      <c r="BJ160" s="270"/>
      <c r="BK160" s="270"/>
      <c r="BL160" s="272"/>
      <c r="BM160" s="272"/>
      <c r="BN160" s="272"/>
      <c r="BO160" s="11"/>
      <c r="BP160" s="300"/>
      <c r="BQ160" s="53"/>
      <c r="BR160" s="53"/>
      <c r="BS160" s="53"/>
      <c r="BT160" s="301"/>
      <c r="BU160" s="2"/>
      <c r="BV160" s="2"/>
      <c r="BW160" s="54"/>
      <c r="BX160" s="54"/>
      <c r="BY160" s="53"/>
      <c r="BZ160" s="53"/>
      <c r="CA160" s="53"/>
      <c r="CB160" s="53"/>
      <c r="CC160" s="302"/>
      <c r="CD160" s="302"/>
      <c r="CE160" s="302"/>
      <c r="CF160" s="302"/>
      <c r="CG160" s="302"/>
      <c r="CH160" s="302"/>
      <c r="CI160" s="303"/>
      <c r="CJ160" s="279"/>
      <c r="CK160" s="280"/>
      <c r="CL160" s="280"/>
      <c r="CM160" s="218"/>
    </row>
    <row r="161" spans="3:58" x14ac:dyDescent="0.25">
      <c r="BF161" s="380"/>
    </row>
    <row r="162" spans="3:58" ht="12.75" customHeight="1" x14ac:dyDescent="0.25">
      <c r="C162" s="51"/>
      <c r="AG162" s="51" t="s">
        <v>390</v>
      </c>
      <c r="BF162" s="380"/>
    </row>
    <row r="163" spans="3:58" x14ac:dyDescent="0.25">
      <c r="BF163" s="380"/>
    </row>
    <row r="164" spans="3:58" x14ac:dyDescent="0.25">
      <c r="BF164" s="380"/>
    </row>
    <row r="165" spans="3:58" x14ac:dyDescent="0.25">
      <c r="BF165" s="380"/>
    </row>
    <row r="166" spans="3:58" x14ac:dyDescent="0.25">
      <c r="BF166" s="380"/>
    </row>
    <row r="167" spans="3:58" x14ac:dyDescent="0.25">
      <c r="BF167" s="380"/>
    </row>
    <row r="168" spans="3:58" x14ac:dyDescent="0.25">
      <c r="BF168" s="380"/>
    </row>
    <row r="169" spans="3:58" x14ac:dyDescent="0.25">
      <c r="BF169" s="380"/>
    </row>
    <row r="170" spans="3:58" x14ac:dyDescent="0.25">
      <c r="BF170" s="380"/>
    </row>
    <row r="171" spans="3:58" x14ac:dyDescent="0.25">
      <c r="BF171" s="380"/>
    </row>
    <row r="172" spans="3:58" x14ac:dyDescent="0.25">
      <c r="BF172" s="380"/>
    </row>
    <row r="173" spans="3:58" x14ac:dyDescent="0.25">
      <c r="BF173" s="380"/>
    </row>
    <row r="174" spans="3:58" x14ac:dyDescent="0.25">
      <c r="BF174" s="380"/>
    </row>
    <row r="175" spans="3:58" x14ac:dyDescent="0.25">
      <c r="BF175" s="380"/>
    </row>
    <row r="176" spans="3:58" x14ac:dyDescent="0.25">
      <c r="BF176" s="380"/>
    </row>
    <row r="177" spans="58:58" x14ac:dyDescent="0.25">
      <c r="BF177" s="380"/>
    </row>
    <row r="178" spans="58:58" x14ac:dyDescent="0.25">
      <c r="BF178" s="380"/>
    </row>
    <row r="179" spans="58:58" x14ac:dyDescent="0.25">
      <c r="BF179" s="380"/>
    </row>
    <row r="180" spans="58:58" x14ac:dyDescent="0.25">
      <c r="BF180" s="380"/>
    </row>
    <row r="181" spans="58:58" x14ac:dyDescent="0.25">
      <c r="BF181" s="380"/>
    </row>
    <row r="182" spans="58:58" x14ac:dyDescent="0.25">
      <c r="BF182" s="380"/>
    </row>
    <row r="183" spans="58:58" x14ac:dyDescent="0.25">
      <c r="BF183" s="380"/>
    </row>
    <row r="184" spans="58:58" x14ac:dyDescent="0.25">
      <c r="BF184" s="380"/>
    </row>
    <row r="185" spans="58:58" x14ac:dyDescent="0.25">
      <c r="BF185" s="380"/>
    </row>
    <row r="186" spans="58:58" x14ac:dyDescent="0.25">
      <c r="BF186" s="380"/>
    </row>
    <row r="187" spans="58:58" x14ac:dyDescent="0.25">
      <c r="BF187" s="380"/>
    </row>
    <row r="188" spans="58:58" x14ac:dyDescent="0.25">
      <c r="BF188" s="380"/>
    </row>
    <row r="189" spans="58:58" x14ac:dyDescent="0.25">
      <c r="BF189" s="380"/>
    </row>
    <row r="190" spans="58:58" x14ac:dyDescent="0.25">
      <c r="BF190" s="380"/>
    </row>
    <row r="191" spans="58:58" x14ac:dyDescent="0.25">
      <c r="BF191" s="380"/>
    </row>
    <row r="192" spans="58:58" x14ac:dyDescent="0.25">
      <c r="BF192" s="380"/>
    </row>
    <row r="193" spans="58:58" x14ac:dyDescent="0.25">
      <c r="BF193" s="380"/>
    </row>
    <row r="194" spans="58:58" x14ac:dyDescent="0.25">
      <c r="BF194" s="380"/>
    </row>
    <row r="195" spans="58:58" x14ac:dyDescent="0.25">
      <c r="BF195" s="380"/>
    </row>
    <row r="196" spans="58:58" x14ac:dyDescent="0.25">
      <c r="BF196" s="380"/>
    </row>
    <row r="197" spans="58:58" x14ac:dyDescent="0.25">
      <c r="BF197" s="380"/>
    </row>
    <row r="198" spans="58:58" x14ac:dyDescent="0.25">
      <c r="BF198" s="380"/>
    </row>
    <row r="199" spans="58:58" x14ac:dyDescent="0.25">
      <c r="BF199" s="380"/>
    </row>
    <row r="200" spans="58:58" x14ac:dyDescent="0.25">
      <c r="BF200" s="380"/>
    </row>
    <row r="201" spans="58:58" x14ac:dyDescent="0.25">
      <c r="BF201" s="380"/>
    </row>
    <row r="202" spans="58:58" x14ac:dyDescent="0.25">
      <c r="BF202" s="380"/>
    </row>
    <row r="203" spans="58:58" x14ac:dyDescent="0.25">
      <c r="BF203" s="380"/>
    </row>
    <row r="204" spans="58:58" x14ac:dyDescent="0.25">
      <c r="BF204" s="380"/>
    </row>
    <row r="205" spans="58:58" x14ac:dyDescent="0.25">
      <c r="BF205" s="380"/>
    </row>
    <row r="206" spans="58:58" x14ac:dyDescent="0.25">
      <c r="BF206" s="380"/>
    </row>
    <row r="207" spans="58:58" x14ac:dyDescent="0.25">
      <c r="BF207" s="380"/>
    </row>
    <row r="208" spans="58:58" x14ac:dyDescent="0.25">
      <c r="BF208" s="380"/>
    </row>
    <row r="209" spans="58:58" x14ac:dyDescent="0.25">
      <c r="BF209" s="380"/>
    </row>
    <row r="210" spans="58:58" x14ac:dyDescent="0.25">
      <c r="BF210" s="380"/>
    </row>
    <row r="211" spans="58:58" x14ac:dyDescent="0.25">
      <c r="BF211" s="380"/>
    </row>
    <row r="212" spans="58:58" x14ac:dyDescent="0.25">
      <c r="BF212" s="380"/>
    </row>
    <row r="213" spans="58:58" x14ac:dyDescent="0.25">
      <c r="BF213" s="380"/>
    </row>
    <row r="214" spans="58:58" x14ac:dyDescent="0.25">
      <c r="BF214" s="380"/>
    </row>
    <row r="215" spans="58:58" x14ac:dyDescent="0.25">
      <c r="BF215" s="380"/>
    </row>
    <row r="216" spans="58:58" x14ac:dyDescent="0.25">
      <c r="BF216" s="380"/>
    </row>
    <row r="217" spans="58:58" x14ac:dyDescent="0.25">
      <c r="BF217" s="380"/>
    </row>
    <row r="218" spans="58:58" x14ac:dyDescent="0.25">
      <c r="BF218" s="380"/>
    </row>
    <row r="219" spans="58:58" x14ac:dyDescent="0.25">
      <c r="BF219" s="380"/>
    </row>
    <row r="220" spans="58:58" x14ac:dyDescent="0.25">
      <c r="BF220" s="380"/>
    </row>
    <row r="221" spans="58:58" x14ac:dyDescent="0.25">
      <c r="BF221" s="380"/>
    </row>
    <row r="222" spans="58:58" x14ac:dyDescent="0.25">
      <c r="BF222" s="380"/>
    </row>
    <row r="223" spans="58:58" x14ac:dyDescent="0.25">
      <c r="BF223" s="380"/>
    </row>
    <row r="224" spans="58:58" x14ac:dyDescent="0.25">
      <c r="BF224" s="380"/>
    </row>
    <row r="225" spans="58:58" x14ac:dyDescent="0.25">
      <c r="BF225" s="380"/>
    </row>
    <row r="226" spans="58:58" x14ac:dyDescent="0.25">
      <c r="BF226" s="380"/>
    </row>
    <row r="227" spans="58:58" x14ac:dyDescent="0.25">
      <c r="BF227" s="380"/>
    </row>
    <row r="228" spans="58:58" x14ac:dyDescent="0.25">
      <c r="BF228" s="380"/>
    </row>
    <row r="229" spans="58:58" x14ac:dyDescent="0.25">
      <c r="BF229" s="380"/>
    </row>
    <row r="230" spans="58:58" x14ac:dyDescent="0.25">
      <c r="BF230" s="380"/>
    </row>
    <row r="231" spans="58:58" x14ac:dyDescent="0.25">
      <c r="BF231" s="380"/>
    </row>
    <row r="232" spans="58:58" x14ac:dyDescent="0.25">
      <c r="BF232" s="380"/>
    </row>
    <row r="233" spans="58:58" x14ac:dyDescent="0.25">
      <c r="BF233" s="380"/>
    </row>
    <row r="234" spans="58:58" x14ac:dyDescent="0.25">
      <c r="BF234" s="380"/>
    </row>
    <row r="235" spans="58:58" x14ac:dyDescent="0.25">
      <c r="BF235" s="380"/>
    </row>
    <row r="236" spans="58:58" x14ac:dyDescent="0.25">
      <c r="BF236" s="380"/>
    </row>
    <row r="237" spans="58:58" x14ac:dyDescent="0.25">
      <c r="BF237" s="380"/>
    </row>
    <row r="238" spans="58:58" x14ac:dyDescent="0.25">
      <c r="BF238" s="380"/>
    </row>
    <row r="239" spans="58:58" x14ac:dyDescent="0.25">
      <c r="BF239" s="380"/>
    </row>
    <row r="240" spans="58:58" x14ac:dyDescent="0.25">
      <c r="BF240" s="380"/>
    </row>
    <row r="241" spans="58:58" x14ac:dyDescent="0.25">
      <c r="BF241" s="380"/>
    </row>
    <row r="242" spans="58:58" x14ac:dyDescent="0.25">
      <c r="BF242" s="380"/>
    </row>
    <row r="243" spans="58:58" x14ac:dyDescent="0.25">
      <c r="BF243" s="380"/>
    </row>
    <row r="244" spans="58:58" x14ac:dyDescent="0.25">
      <c r="BF244" s="380"/>
    </row>
    <row r="245" spans="58:58" x14ac:dyDescent="0.25">
      <c r="BF245" s="380"/>
    </row>
    <row r="246" spans="58:58" x14ac:dyDescent="0.25">
      <c r="BF246" s="380"/>
    </row>
    <row r="247" spans="58:58" x14ac:dyDescent="0.25">
      <c r="BF247" s="380"/>
    </row>
    <row r="248" spans="58:58" x14ac:dyDescent="0.25">
      <c r="BF248" s="380"/>
    </row>
    <row r="249" spans="58:58" x14ac:dyDescent="0.25">
      <c r="BF249" s="380"/>
    </row>
    <row r="250" spans="58:58" x14ac:dyDescent="0.25">
      <c r="BF250" s="380"/>
    </row>
    <row r="251" spans="58:58" x14ac:dyDescent="0.25">
      <c r="BF251" s="380"/>
    </row>
    <row r="252" spans="58:58" x14ac:dyDescent="0.25">
      <c r="BF252" s="380"/>
    </row>
    <row r="253" spans="58:58" x14ac:dyDescent="0.25">
      <c r="BF253" s="380"/>
    </row>
    <row r="254" spans="58:58" x14ac:dyDescent="0.25">
      <c r="BF254" s="380"/>
    </row>
    <row r="255" spans="58:58" x14ac:dyDescent="0.25">
      <c r="BF255" s="380"/>
    </row>
    <row r="256" spans="58:58" x14ac:dyDescent="0.25">
      <c r="BF256" s="380"/>
    </row>
    <row r="257" spans="58:58" x14ac:dyDescent="0.25">
      <c r="BF257" s="380"/>
    </row>
    <row r="258" spans="58:58" x14ac:dyDescent="0.25">
      <c r="BF258" s="380"/>
    </row>
    <row r="259" spans="58:58" x14ac:dyDescent="0.25">
      <c r="BF259" s="380"/>
    </row>
    <row r="260" spans="58:58" x14ac:dyDescent="0.25">
      <c r="BF260" s="380"/>
    </row>
    <row r="261" spans="58:58" x14ac:dyDescent="0.25">
      <c r="BF261" s="380"/>
    </row>
    <row r="262" spans="58:58" x14ac:dyDescent="0.25">
      <c r="BF262" s="380"/>
    </row>
    <row r="263" spans="58:58" x14ac:dyDescent="0.25">
      <c r="BF263" s="380"/>
    </row>
    <row r="264" spans="58:58" x14ac:dyDescent="0.25">
      <c r="BF264" s="380"/>
    </row>
    <row r="265" spans="58:58" x14ac:dyDescent="0.25">
      <c r="BF265" s="380"/>
    </row>
    <row r="266" spans="58:58" x14ac:dyDescent="0.25">
      <c r="BF266" s="380"/>
    </row>
    <row r="267" spans="58:58" x14ac:dyDescent="0.25">
      <c r="BF267" s="380"/>
    </row>
    <row r="268" spans="58:58" x14ac:dyDescent="0.25">
      <c r="BF268" s="380"/>
    </row>
    <row r="269" spans="58:58" x14ac:dyDescent="0.25">
      <c r="BF269" s="380"/>
    </row>
    <row r="270" spans="58:58" x14ac:dyDescent="0.25">
      <c r="BF270" s="380"/>
    </row>
    <row r="271" spans="58:58" x14ac:dyDescent="0.25">
      <c r="BF271" s="380"/>
    </row>
    <row r="272" spans="58:58" x14ac:dyDescent="0.25">
      <c r="BF272" s="380"/>
    </row>
    <row r="273" spans="58:58" x14ac:dyDescent="0.25">
      <c r="BF273" s="380"/>
    </row>
    <row r="274" spans="58:58" x14ac:dyDescent="0.25">
      <c r="BF274" s="380"/>
    </row>
    <row r="275" spans="58:58" x14ac:dyDescent="0.25">
      <c r="BF275" s="380"/>
    </row>
    <row r="276" spans="58:58" x14ac:dyDescent="0.25">
      <c r="BF276" s="380"/>
    </row>
    <row r="277" spans="58:58" x14ac:dyDescent="0.25">
      <c r="BF277" s="380"/>
    </row>
    <row r="278" spans="58:58" x14ac:dyDescent="0.25">
      <c r="BF278" s="380"/>
    </row>
    <row r="279" spans="58:58" x14ac:dyDescent="0.25">
      <c r="BF279" s="380"/>
    </row>
    <row r="280" spans="58:58" x14ac:dyDescent="0.25">
      <c r="BF280" s="380"/>
    </row>
    <row r="281" spans="58:58" x14ac:dyDescent="0.25">
      <c r="BF281" s="380"/>
    </row>
    <row r="282" spans="58:58" x14ac:dyDescent="0.25">
      <c r="BF282" s="380"/>
    </row>
    <row r="283" spans="58:58" x14ac:dyDescent="0.25">
      <c r="BF283" s="380"/>
    </row>
    <row r="284" spans="58:58" x14ac:dyDescent="0.25">
      <c r="BF284" s="380"/>
    </row>
    <row r="285" spans="58:58" x14ac:dyDescent="0.25">
      <c r="BF285" s="380"/>
    </row>
    <row r="286" spans="58:58" x14ac:dyDescent="0.25">
      <c r="BF286" s="380"/>
    </row>
    <row r="287" spans="58:58" x14ac:dyDescent="0.25">
      <c r="BF287" s="380"/>
    </row>
    <row r="288" spans="58:58" x14ac:dyDescent="0.25">
      <c r="BF288" s="380"/>
    </row>
    <row r="289" spans="58:58" x14ac:dyDescent="0.25">
      <c r="BF289" s="380"/>
    </row>
    <row r="290" spans="58:58" x14ac:dyDescent="0.25">
      <c r="BF290" s="380"/>
    </row>
  </sheetData>
  <sheetProtection selectLockedCells="1" selectUnlockedCells="1"/>
  <mergeCells count="28">
    <mergeCell ref="CC74:CE74"/>
    <mergeCell ref="CF74:CH74"/>
    <mergeCell ref="Q75:R75"/>
    <mergeCell ref="S75:T75"/>
    <mergeCell ref="AS75:AT75"/>
    <mergeCell ref="AU75:AV75"/>
    <mergeCell ref="AX74:AY74"/>
    <mergeCell ref="BO74:BP74"/>
    <mergeCell ref="BQ74:BT74"/>
    <mergeCell ref="BY74:BZ74"/>
    <mergeCell ref="CA74:CB74"/>
    <mergeCell ref="Q20:R20"/>
    <mergeCell ref="S20:T20"/>
    <mergeCell ref="AS20:AT20"/>
    <mergeCell ref="AU20:AV20"/>
    <mergeCell ref="K74:N74"/>
    <mergeCell ref="V74:W74"/>
    <mergeCell ref="AM74:AP74"/>
    <mergeCell ref="BQ19:BT19"/>
    <mergeCell ref="BY19:BZ19"/>
    <mergeCell ref="CA19:CB19"/>
    <mergeCell ref="CC19:CE19"/>
    <mergeCell ref="CF19:CH19"/>
    <mergeCell ref="K19:N19"/>
    <mergeCell ref="V19:W19"/>
    <mergeCell ref="AM19:AP19"/>
    <mergeCell ref="AX19:AY19"/>
    <mergeCell ref="BO19:BP19"/>
  </mergeCells>
  <printOptions horizontalCentered="1"/>
  <pageMargins left="0.39374999999999999" right="0.19652777777777777" top="0.59027777777777779" bottom="0.78749999999999998" header="0.51180555555555551" footer="0.51180555555555551"/>
  <pageSetup paperSize="9" firstPageNumber="0" orientation="portrait" horizontalDpi="300" verticalDpi="300" r:id="rId1"/>
  <headerFooter alignWithMargins="0">
    <oddFooter>&amp;L&amp;"Times New Roman,Обычный"&amp;6Mogul 5 MW Yahei ,Krasnoe Ozero&amp;R&amp;"Times New Roman,Обычный"&amp;6Print Date: &amp;D, Time &amp;T</oddFooter>
  </headerFooter>
  <rowBreaks count="3" manualBreakCount="3">
    <brk id="165" max="16383" man="1"/>
    <brk id="222" max="16383" man="1"/>
    <brk id="3958" max="16383" man="1"/>
  </rowBreaks>
  <colBreaks count="1" manualBreakCount="1">
    <brk id="57"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2:U70"/>
  <sheetViews>
    <sheetView topLeftCell="A7" workbookViewId="0">
      <selection activeCell="O27" sqref="O27"/>
    </sheetView>
  </sheetViews>
  <sheetFormatPr defaultColWidth="12" defaultRowHeight="13.2" x14ac:dyDescent="0.25"/>
  <cols>
    <col min="1" max="1" width="3.5546875" style="1" customWidth="1"/>
    <col min="2" max="2" width="4" style="1" customWidth="1"/>
    <col min="3" max="3" width="8.44140625" style="1" customWidth="1"/>
    <col min="4" max="4" width="22.5546875" style="1" customWidth="1"/>
    <col min="5" max="5" width="3.6640625" style="1" customWidth="1"/>
    <col min="6" max="6" width="0" style="1" hidden="1" customWidth="1"/>
    <col min="7" max="7" width="5.33203125" style="1" customWidth="1"/>
    <col min="8" max="8" width="3.109375" style="1" customWidth="1"/>
    <col min="9" max="9" width="3.88671875" style="1" customWidth="1"/>
    <col min="10" max="10" width="8.5546875" style="1" customWidth="1"/>
    <col min="11" max="11" width="23.109375" style="1" customWidth="1"/>
    <col min="12" max="12" width="5" style="1" customWidth="1"/>
    <col min="13" max="13" width="0" style="1" hidden="1" customWidth="1"/>
    <col min="14" max="14" width="4.88671875" style="11" customWidth="1"/>
    <col min="15" max="15" width="10.33203125" style="1" customWidth="1"/>
    <col min="16" max="16384" width="12" style="1"/>
  </cols>
  <sheetData>
    <row r="2" spans="1:21" x14ac:dyDescent="0.25">
      <c r="A2" s="18"/>
      <c r="B2" s="18"/>
      <c r="C2" s="18"/>
      <c r="D2" s="18"/>
      <c r="E2" s="18"/>
      <c r="F2" s="18"/>
      <c r="G2" s="18"/>
      <c r="H2" s="18"/>
      <c r="I2" s="18"/>
      <c r="J2" s="18"/>
      <c r="K2" s="18"/>
      <c r="L2" s="18"/>
      <c r="M2" s="18"/>
      <c r="N2" s="18"/>
      <c r="P2" s="54"/>
      <c r="R2" s="11"/>
      <c r="S2" s="11"/>
      <c r="T2" s="11"/>
      <c r="U2" s="11"/>
    </row>
    <row r="3" spans="1:21" ht="13.8" x14ac:dyDescent="0.25">
      <c r="J3" s="52" t="str">
        <f>Сор_Р!F3</f>
        <v>ЧЕМПИОНАТ САНКТ-ПЕТЕРБУРГА</v>
      </c>
      <c r="N3" s="1"/>
      <c r="P3" s="54"/>
      <c r="R3" s="11"/>
      <c r="S3" s="11"/>
      <c r="T3" s="11"/>
      <c r="U3" s="11"/>
    </row>
    <row r="4" spans="1:21" ht="13.8" x14ac:dyDescent="0.25">
      <c r="J4" s="59" t="str">
        <f>Сор_Р!F4</f>
        <v>ГЛК "Красное Озеро", дер. Васильево, Приозерский р-н, Ленингадская обл., 01 апреля 2022г., 12:00</v>
      </c>
    </row>
    <row r="5" spans="1:21" x14ac:dyDescent="0.25">
      <c r="A5" s="18"/>
      <c r="B5" s="18"/>
      <c r="C5" s="67" t="str">
        <f>Сор_Анг!A8</f>
        <v>MOGUL</v>
      </c>
      <c r="D5" s="18"/>
      <c r="E5" s="18"/>
      <c r="F5" s="18"/>
      <c r="G5" s="250" t="s">
        <v>1079</v>
      </c>
      <c r="H5" s="18"/>
      <c r="I5" s="18"/>
      <c r="J5" s="18"/>
      <c r="K5" s="67" t="str">
        <f>Сор_Р!A8</f>
        <v>МОГУЛ</v>
      </c>
      <c r="L5" s="18"/>
      <c r="M5" s="18"/>
      <c r="N5" s="131"/>
    </row>
    <row r="6" spans="1:21" s="72" customFormat="1" ht="12" customHeight="1" x14ac:dyDescent="0.2"/>
    <row r="7" spans="1:21" s="72" customFormat="1" ht="13.5" customHeight="1" x14ac:dyDescent="0.2"/>
    <row r="8" spans="1:21" s="72" customFormat="1" ht="10.199999999999999" x14ac:dyDescent="0.2"/>
    <row r="9" spans="1:21" s="72" customFormat="1" ht="12.75" customHeight="1" x14ac:dyDescent="0.2"/>
    <row r="10" spans="1:21" s="72" customFormat="1" ht="10.199999999999999" x14ac:dyDescent="0.2"/>
    <row r="11" spans="1:21" s="433" customFormat="1" ht="14.4" customHeight="1" x14ac:dyDescent="0.2">
      <c r="A11" s="432"/>
      <c r="B11" s="432"/>
      <c r="C11" s="432" t="s">
        <v>399</v>
      </c>
      <c r="D11" s="432" t="s">
        <v>400</v>
      </c>
      <c r="F11" s="432"/>
      <c r="G11" s="432"/>
      <c r="H11" s="432"/>
      <c r="I11" s="432"/>
      <c r="J11" s="432" t="s">
        <v>401</v>
      </c>
      <c r="K11" s="432" t="s">
        <v>402</v>
      </c>
      <c r="L11" s="432"/>
      <c r="M11" s="432"/>
    </row>
    <row r="12" spans="1:21" s="438" customFormat="1" ht="14.4" customHeight="1" x14ac:dyDescent="0.25">
      <c r="A12" s="434" t="s">
        <v>278</v>
      </c>
      <c r="B12" s="213" t="s">
        <v>279</v>
      </c>
      <c r="C12" s="213" t="s">
        <v>280</v>
      </c>
      <c r="D12" s="213" t="s">
        <v>281</v>
      </c>
      <c r="E12" s="213" t="s">
        <v>282</v>
      </c>
      <c r="F12" s="213"/>
      <c r="G12" s="213" t="s">
        <v>283</v>
      </c>
      <c r="H12" s="213" t="s">
        <v>284</v>
      </c>
      <c r="I12" s="213" t="s">
        <v>285</v>
      </c>
      <c r="J12" s="213" t="s">
        <v>286</v>
      </c>
      <c r="K12" s="435" t="s">
        <v>403</v>
      </c>
      <c r="L12" s="435" t="s">
        <v>404</v>
      </c>
      <c r="M12" s="436"/>
      <c r="N12" s="437" t="s">
        <v>376</v>
      </c>
    </row>
    <row r="13" spans="1:21" s="438" customFormat="1" ht="14.4" customHeight="1" x14ac:dyDescent="0.25">
      <c r="A13" s="439"/>
      <c r="B13" s="250"/>
      <c r="C13" s="250"/>
      <c r="D13" s="250" t="s">
        <v>405</v>
      </c>
      <c r="E13" s="440"/>
      <c r="F13" s="440"/>
      <c r="G13" s="250"/>
      <c r="H13" s="250"/>
      <c r="I13" s="250"/>
      <c r="J13" s="250"/>
      <c r="K13" s="250" t="s">
        <v>1080</v>
      </c>
      <c r="L13" s="441"/>
      <c r="M13" s="441"/>
      <c r="N13" s="442"/>
    </row>
    <row r="14" spans="1:21" s="438" customFormat="1" ht="11.25" customHeight="1" x14ac:dyDescent="0.25">
      <c r="A14" s="443">
        <v>1</v>
      </c>
      <c r="B14" s="93">
        <f>Рез_Жен!AE67</f>
        <v>0</v>
      </c>
      <c r="C14" s="93">
        <f>Рез_Жен!AF67</f>
        <v>0</v>
      </c>
      <c r="D14" s="93">
        <f>Рез_Жен!AG67</f>
        <v>0</v>
      </c>
      <c r="E14" s="93">
        <f>Рез_Жен!AH67</f>
        <v>0</v>
      </c>
      <c r="F14" s="93">
        <f>Рез_Жен!AI67</f>
        <v>0</v>
      </c>
      <c r="G14" s="93">
        <f>Рез_Жен!AI67</f>
        <v>0</v>
      </c>
      <c r="H14" s="444">
        <v>1</v>
      </c>
      <c r="I14" s="93">
        <f>Рез_Жен!B67</f>
        <v>0</v>
      </c>
      <c r="J14" s="93">
        <f>Рез_Жен!C67</f>
        <v>0</v>
      </c>
      <c r="K14" s="93">
        <f>Рез_Жен!D67</f>
        <v>0</v>
      </c>
      <c r="L14" s="93">
        <f>Рез_Жен!E67</f>
        <v>0</v>
      </c>
      <c r="M14" s="93">
        <f>Рез_Жен!F67</f>
        <v>0</v>
      </c>
      <c r="N14" s="93">
        <f>Рез_Жен!G67</f>
        <v>0</v>
      </c>
    </row>
    <row r="15" spans="1:21" s="438" customFormat="1" ht="11.25" customHeight="1" x14ac:dyDescent="0.25">
      <c r="A15" s="443">
        <v>2</v>
      </c>
      <c r="B15" s="93">
        <f>Рез_Жен!AE65</f>
        <v>0</v>
      </c>
      <c r="C15" s="93">
        <f>Рез_Жен!AF65</f>
        <v>0</v>
      </c>
      <c r="D15" s="93">
        <f>Рез_Жен!AG65</f>
        <v>0</v>
      </c>
      <c r="E15" s="93">
        <f>Рез_Жен!AH65</f>
        <v>0</v>
      </c>
      <c r="F15" s="93">
        <f>Рез_Жен!AI65</f>
        <v>0</v>
      </c>
      <c r="G15" s="93">
        <f>Рез_Жен!AI65</f>
        <v>0</v>
      </c>
      <c r="H15" s="444">
        <v>2</v>
      </c>
      <c r="I15" s="93">
        <f>Рез_Жен!B65</f>
        <v>0</v>
      </c>
      <c r="J15" s="93">
        <f>Рез_Жен!C65</f>
        <v>0</v>
      </c>
      <c r="K15" s="93">
        <f>Рез_Жен!D65</f>
        <v>0</v>
      </c>
      <c r="L15" s="93">
        <f>Рез_Жен!E65</f>
        <v>0</v>
      </c>
      <c r="M15" s="93">
        <f>Рез_Жен!F65</f>
        <v>0</v>
      </c>
      <c r="N15" s="93">
        <f>Рез_Жен!G65</f>
        <v>0</v>
      </c>
    </row>
    <row r="16" spans="1:21" s="438" customFormat="1" ht="11.25" customHeight="1" x14ac:dyDescent="0.25">
      <c r="A16" s="443">
        <v>3</v>
      </c>
      <c r="B16" s="93">
        <f>Рез_Жен!AE63</f>
        <v>0</v>
      </c>
      <c r="C16" s="93">
        <f>Рез_Жен!AF63</f>
        <v>0</v>
      </c>
      <c r="D16" s="93">
        <f>Рез_Жен!AG63</f>
        <v>0</v>
      </c>
      <c r="E16" s="93">
        <f>Рез_Жен!AH63</f>
        <v>0</v>
      </c>
      <c r="F16" s="93">
        <f>Рез_Жен!AI63</f>
        <v>0</v>
      </c>
      <c r="G16" s="93">
        <f>Рез_Жен!AI63</f>
        <v>0</v>
      </c>
      <c r="H16" s="444">
        <v>3</v>
      </c>
      <c r="I16" s="93">
        <f>Рез_Жен!B63</f>
        <v>0</v>
      </c>
      <c r="J16" s="93">
        <f>Рез_Жен!C63</f>
        <v>0</v>
      </c>
      <c r="K16" s="93">
        <f>Рез_Жен!D63</f>
        <v>0</v>
      </c>
      <c r="L16" s="93">
        <f>Рез_Жен!E63</f>
        <v>0</v>
      </c>
      <c r="M16" s="93">
        <f>Рез_Жен!F63</f>
        <v>0</v>
      </c>
      <c r="N16" s="93">
        <f>Рез_Жен!G63</f>
        <v>0</v>
      </c>
    </row>
    <row r="17" spans="1:14" s="438" customFormat="1" ht="11.25" customHeight="1" x14ac:dyDescent="0.25">
      <c r="A17" s="443">
        <v>4</v>
      </c>
      <c r="B17" s="93">
        <f>Рез_Жен!AE61</f>
        <v>0</v>
      </c>
      <c r="C17" s="93">
        <f>Рез_Жен!AF61</f>
        <v>0</v>
      </c>
      <c r="D17" s="93">
        <f>Рез_Жен!AG61</f>
        <v>0</v>
      </c>
      <c r="E17" s="93">
        <f>Рез_Жен!AH61</f>
        <v>0</v>
      </c>
      <c r="F17" s="93">
        <f>Рез_Жен!AI61</f>
        <v>0</v>
      </c>
      <c r="G17" s="93">
        <f>Рез_Жен!AI61</f>
        <v>0</v>
      </c>
      <c r="H17" s="444">
        <v>4</v>
      </c>
      <c r="I17" s="93">
        <f>Рез_Жен!B61</f>
        <v>0</v>
      </c>
      <c r="J17" s="93">
        <f>Рез_Жен!C61</f>
        <v>0</v>
      </c>
      <c r="K17" s="93">
        <f>Рез_Жен!D61</f>
        <v>0</v>
      </c>
      <c r="L17" s="93">
        <f>Рез_Жен!E61</f>
        <v>0</v>
      </c>
      <c r="M17" s="93">
        <f>Рез_Жен!F61</f>
        <v>0</v>
      </c>
      <c r="N17" s="93">
        <f>Рез_Жен!G61</f>
        <v>0</v>
      </c>
    </row>
    <row r="18" spans="1:14" s="438" customFormat="1" ht="10.5" customHeight="1" x14ac:dyDescent="0.25">
      <c r="A18" s="443">
        <v>5</v>
      </c>
      <c r="B18" s="93">
        <f>Рез_Жен!AE59</f>
        <v>0</v>
      </c>
      <c r="C18" s="93">
        <f>Рез_Жен!AF59</f>
        <v>0</v>
      </c>
      <c r="D18" s="93">
        <f>Рез_Жен!AG59</f>
        <v>0</v>
      </c>
      <c r="E18" s="93">
        <f>Рез_Жен!AH59</f>
        <v>0</v>
      </c>
      <c r="F18" s="93">
        <f>Рез_Жен!AI59</f>
        <v>0</v>
      </c>
      <c r="G18" s="93">
        <f>Рез_Жен!AI59</f>
        <v>0</v>
      </c>
      <c r="H18" s="444">
        <v>5</v>
      </c>
      <c r="I18" s="93">
        <f>Рез_Жен!B59</f>
        <v>0</v>
      </c>
      <c r="J18" s="93">
        <f>Рез_Жен!C59</f>
        <v>0</v>
      </c>
      <c r="K18" s="93">
        <f>Рез_Жен!D59</f>
        <v>0</v>
      </c>
      <c r="L18" s="93">
        <f>Рез_Жен!E59</f>
        <v>0</v>
      </c>
      <c r="M18" s="93">
        <f>Рез_Жен!F59</f>
        <v>0</v>
      </c>
      <c r="N18" s="93">
        <f>Рез_Жен!G59</f>
        <v>0</v>
      </c>
    </row>
    <row r="19" spans="1:14" s="438" customFormat="1" ht="11.25" customHeight="1" x14ac:dyDescent="0.25">
      <c r="A19" s="443">
        <v>6</v>
      </c>
      <c r="B19" s="93">
        <f>Рез_Жен!AE57</f>
        <v>0</v>
      </c>
      <c r="C19" s="93">
        <f>Рез_Жен!AF57</f>
        <v>0</v>
      </c>
      <c r="D19" s="93">
        <f>Рез_Жен!AG57</f>
        <v>0</v>
      </c>
      <c r="E19" s="93">
        <f>Рез_Жен!AH57</f>
        <v>0</v>
      </c>
      <c r="F19" s="93">
        <f>Рез_Жен!AI57</f>
        <v>0</v>
      </c>
      <c r="G19" s="93">
        <f>Рез_Жен!AI57</f>
        <v>0</v>
      </c>
      <c r="H19" s="444">
        <v>6</v>
      </c>
      <c r="I19" s="93">
        <f>Рез_Жен!B57</f>
        <v>0</v>
      </c>
      <c r="J19" s="93">
        <f>Рез_Жен!C57</f>
        <v>0</v>
      </c>
      <c r="K19" s="93">
        <f>Рез_Жен!D57</f>
        <v>0</v>
      </c>
      <c r="L19" s="93">
        <f>Рез_Жен!E57</f>
        <v>0</v>
      </c>
      <c r="M19" s="93">
        <f>Рез_Жен!F57</f>
        <v>0</v>
      </c>
      <c r="N19" s="93">
        <f>Рез_Жен!G57</f>
        <v>0</v>
      </c>
    </row>
    <row r="20" spans="1:14" s="438" customFormat="1" ht="11.25" customHeight="1" x14ac:dyDescent="0.25">
      <c r="A20" s="443">
        <v>7</v>
      </c>
      <c r="B20" s="93">
        <f>Рез_Жен!AE55</f>
        <v>0</v>
      </c>
      <c r="C20" s="93">
        <f>Рез_Жен!AF55</f>
        <v>0</v>
      </c>
      <c r="D20" s="93">
        <f>Рез_Жен!AG55</f>
        <v>0</v>
      </c>
      <c r="E20" s="93">
        <f>Рез_Жен!AH55</f>
        <v>0</v>
      </c>
      <c r="F20" s="93">
        <f>Рез_Жен!AI55</f>
        <v>0</v>
      </c>
      <c r="G20" s="93">
        <f>Рез_Жен!AI55</f>
        <v>0</v>
      </c>
      <c r="H20" s="444">
        <v>7</v>
      </c>
      <c r="I20" s="93">
        <f>Рез_Жен!B55</f>
        <v>0</v>
      </c>
      <c r="J20" s="93">
        <f>Рез_Жен!C55</f>
        <v>0</v>
      </c>
      <c r="K20" s="93">
        <f>Рез_Жен!D55</f>
        <v>0</v>
      </c>
      <c r="L20" s="93">
        <f>Рез_Жен!E55</f>
        <v>0</v>
      </c>
      <c r="M20" s="93">
        <f>Рез_Жен!F55</f>
        <v>0</v>
      </c>
      <c r="N20" s="93">
        <f>Рез_Жен!G55</f>
        <v>0</v>
      </c>
    </row>
    <row r="21" spans="1:14" s="438" customFormat="1" ht="11.25" customHeight="1" x14ac:dyDescent="0.25">
      <c r="A21" s="443">
        <v>8</v>
      </c>
      <c r="B21" s="93">
        <f>Рез_Жен!AE53</f>
        <v>0</v>
      </c>
      <c r="C21" s="93">
        <f>Рез_Жен!AF53</f>
        <v>0</v>
      </c>
      <c r="D21" s="93">
        <f>Рез_Жен!AG53</f>
        <v>0</v>
      </c>
      <c r="E21" s="93">
        <f>Рез_Жен!AH53</f>
        <v>0</v>
      </c>
      <c r="F21" s="93">
        <f>Рез_Жен!AI53</f>
        <v>0</v>
      </c>
      <c r="G21" s="93">
        <f>Рез_Жен!AI53</f>
        <v>0</v>
      </c>
      <c r="H21" s="444">
        <v>8</v>
      </c>
      <c r="I21" s="93">
        <f>Рез_Жен!B53</f>
        <v>0</v>
      </c>
      <c r="J21" s="93">
        <f>Рез_Жен!C53</f>
        <v>0</v>
      </c>
      <c r="K21" s="93">
        <f>Рез_Жен!D53</f>
        <v>0</v>
      </c>
      <c r="L21" s="93">
        <f>Рез_Жен!E53</f>
        <v>0</v>
      </c>
      <c r="M21" s="93">
        <f>Рез_Жен!F53</f>
        <v>0</v>
      </c>
      <c r="N21" s="93">
        <f>Рез_Жен!G53</f>
        <v>0</v>
      </c>
    </row>
    <row r="22" spans="1:14" s="29" customFormat="1" ht="11.4" x14ac:dyDescent="0.2">
      <c r="A22" s="443">
        <v>9</v>
      </c>
      <c r="B22" s="93">
        <f>Рез_Жен!AE51</f>
        <v>0</v>
      </c>
      <c r="C22" s="93">
        <f>Рез_Жен!AF51</f>
        <v>0</v>
      </c>
      <c r="D22" s="93">
        <f>Рез_Жен!AG51</f>
        <v>0</v>
      </c>
      <c r="E22" s="93">
        <f>Рез_Жен!AH51</f>
        <v>0</v>
      </c>
      <c r="F22" s="93">
        <f>Рез_Жен!AI51</f>
        <v>0</v>
      </c>
      <c r="G22" s="93">
        <f>Рез_Жен!AI51</f>
        <v>0</v>
      </c>
      <c r="H22" s="444">
        <v>9</v>
      </c>
      <c r="I22" s="93">
        <f>Рез_Жен!B51</f>
        <v>0</v>
      </c>
      <c r="J22" s="93">
        <f>Рез_Жен!C51</f>
        <v>0</v>
      </c>
      <c r="K22" s="93">
        <f>Рез_Жен!D51</f>
        <v>0</v>
      </c>
      <c r="L22" s="93">
        <f>Рез_Жен!E51</f>
        <v>0</v>
      </c>
      <c r="M22" s="93">
        <f>Рез_Жен!F51</f>
        <v>0</v>
      </c>
      <c r="N22" s="93">
        <f>Рез_Жен!G51</f>
        <v>0</v>
      </c>
    </row>
    <row r="23" spans="1:14" s="106" customFormat="1" ht="11.4" x14ac:dyDescent="0.2">
      <c r="A23" s="443">
        <v>10</v>
      </c>
      <c r="B23" s="93">
        <f>Рез_Жен!AE49</f>
        <v>0</v>
      </c>
      <c r="C23" s="93">
        <f>Рез_Жен!AF49</f>
        <v>0</v>
      </c>
      <c r="D23" s="93">
        <f>Рез_Жен!AG49</f>
        <v>0</v>
      </c>
      <c r="E23" s="93">
        <f>Рез_Жен!AH49</f>
        <v>0</v>
      </c>
      <c r="F23" s="93">
        <f>Рез_Жен!AI49</f>
        <v>0</v>
      </c>
      <c r="G23" s="93">
        <f>Рез_Жен!AI49</f>
        <v>0</v>
      </c>
      <c r="H23" s="444">
        <v>10</v>
      </c>
      <c r="I23" s="93">
        <f>Рез_Жен!B49</f>
        <v>0</v>
      </c>
      <c r="J23" s="93">
        <f>Рез_Жен!C49</f>
        <v>0</v>
      </c>
      <c r="K23" s="93">
        <f>Рез_Жен!D49</f>
        <v>0</v>
      </c>
      <c r="L23" s="93">
        <f>Рез_Жен!E49</f>
        <v>0</v>
      </c>
      <c r="M23" s="93">
        <f>Рез_Жен!F49</f>
        <v>0</v>
      </c>
      <c r="N23" s="93">
        <f>Рез_Жен!G49</f>
        <v>0</v>
      </c>
    </row>
    <row r="24" spans="1:14" s="106" customFormat="1" ht="11.4" x14ac:dyDescent="0.2">
      <c r="A24" s="443">
        <v>11</v>
      </c>
      <c r="B24" s="93">
        <f>Рез_Жен!AE47</f>
        <v>0</v>
      </c>
      <c r="C24" s="93">
        <f>Рез_Жен!AF47</f>
        <v>0</v>
      </c>
      <c r="D24" s="93">
        <f>Рез_Жен!AG47</f>
        <v>0</v>
      </c>
      <c r="E24" s="93">
        <f>Рез_Жен!AH47</f>
        <v>0</v>
      </c>
      <c r="F24" s="93">
        <f>Рез_Жен!AI47</f>
        <v>0</v>
      </c>
      <c r="G24" s="93">
        <f>Рез_Жен!AI47</f>
        <v>0</v>
      </c>
      <c r="H24" s="444">
        <v>11</v>
      </c>
      <c r="I24" s="93">
        <f>Рез_Жен!B47</f>
        <v>0</v>
      </c>
      <c r="J24" s="93">
        <f>Рез_Жен!C47</f>
        <v>0</v>
      </c>
      <c r="K24" s="93">
        <f>Рез_Жен!D47</f>
        <v>0</v>
      </c>
      <c r="L24" s="93">
        <f>Рез_Жен!E47</f>
        <v>0</v>
      </c>
      <c r="M24" s="93">
        <f>Рез_Жен!F47</f>
        <v>0</v>
      </c>
      <c r="N24" s="93">
        <f>Рез_Жен!G47</f>
        <v>0</v>
      </c>
    </row>
    <row r="25" spans="1:14" s="106" customFormat="1" ht="11.4" x14ac:dyDescent="0.2">
      <c r="A25" s="443">
        <v>12</v>
      </c>
      <c r="B25" s="93">
        <f>Рез_Жен!AE45</f>
        <v>0</v>
      </c>
      <c r="C25" s="93">
        <f>Рез_Жен!AF45</f>
        <v>0</v>
      </c>
      <c r="D25" s="93">
        <f>Рез_Жен!AG45</f>
        <v>0</v>
      </c>
      <c r="E25" s="93">
        <f>Рез_Жен!AH45</f>
        <v>0</v>
      </c>
      <c r="F25" s="93">
        <f>Рез_Жен!AI45</f>
        <v>0</v>
      </c>
      <c r="G25" s="93">
        <f>Рез_Жен!AI45</f>
        <v>0</v>
      </c>
      <c r="H25" s="444">
        <v>12</v>
      </c>
      <c r="I25" s="93">
        <f>Рез_Жен!B45</f>
        <v>0</v>
      </c>
      <c r="J25" s="93">
        <f>Рез_Жен!C45</f>
        <v>0</v>
      </c>
      <c r="K25" s="93">
        <f>Рез_Жен!D45</f>
        <v>0</v>
      </c>
      <c r="L25" s="93">
        <f>Рез_Жен!E45</f>
        <v>0</v>
      </c>
      <c r="M25" s="93">
        <f>Рез_Жен!F45</f>
        <v>0</v>
      </c>
      <c r="N25" s="93">
        <f>Рез_Жен!G45</f>
        <v>0</v>
      </c>
    </row>
    <row r="26" spans="1:14" s="106" customFormat="1" ht="11.4" x14ac:dyDescent="0.2">
      <c r="A26" s="443">
        <v>13</v>
      </c>
      <c r="B26" s="93">
        <f>Рез_Жен!AE43</f>
        <v>0</v>
      </c>
      <c r="C26" s="93">
        <f>Рез_Жен!AF43</f>
        <v>0</v>
      </c>
      <c r="D26" s="93">
        <f>Рез_Жен!AG43</f>
        <v>0</v>
      </c>
      <c r="E26" s="93">
        <f>Рез_Жен!AH43</f>
        <v>0</v>
      </c>
      <c r="F26" s="93">
        <f>Рез_Жен!AI43</f>
        <v>0</v>
      </c>
      <c r="G26" s="93">
        <f>Рез_Жен!AI43</f>
        <v>0</v>
      </c>
      <c r="H26" s="444">
        <v>13</v>
      </c>
      <c r="I26" s="93">
        <f>Рез_Жен!B43</f>
        <v>0</v>
      </c>
      <c r="J26" s="93">
        <f>Рез_Жен!C43</f>
        <v>0</v>
      </c>
      <c r="K26" s="93">
        <f>Рез_Жен!D43</f>
        <v>0</v>
      </c>
      <c r="L26" s="93">
        <f>Рез_Жен!E43</f>
        <v>0</v>
      </c>
      <c r="M26" s="93">
        <f>Рез_Жен!F43</f>
        <v>0</v>
      </c>
      <c r="N26" s="93">
        <f>Рез_Жен!G43</f>
        <v>0</v>
      </c>
    </row>
    <row r="27" spans="1:14" s="29" customFormat="1" ht="11.4" x14ac:dyDescent="0.2">
      <c r="A27" s="443">
        <v>14</v>
      </c>
      <c r="B27" s="93">
        <f>Рез_Жен!AE41</f>
        <v>0</v>
      </c>
      <c r="C27" s="93">
        <f>Рез_Жен!AF41</f>
        <v>0</v>
      </c>
      <c r="D27" s="93">
        <f>Рез_Жен!AG41</f>
        <v>0</v>
      </c>
      <c r="E27" s="93">
        <f>Рез_Жен!AH41</f>
        <v>0</v>
      </c>
      <c r="F27" s="93">
        <f>Рез_Жен!AI41</f>
        <v>0</v>
      </c>
      <c r="G27" s="93">
        <f>Рез_Жен!AI41</f>
        <v>0</v>
      </c>
      <c r="H27" s="444">
        <v>14</v>
      </c>
      <c r="I27" s="93">
        <f>Рез_Жен!B41</f>
        <v>0</v>
      </c>
      <c r="J27" s="93">
        <f>Рез_Жен!C41</f>
        <v>0</v>
      </c>
      <c r="K27" s="93">
        <f>Рез_Жен!D41</f>
        <v>0</v>
      </c>
      <c r="L27" s="93">
        <f>Рез_Жен!E41</f>
        <v>0</v>
      </c>
      <c r="M27" s="93">
        <f>Рез_Жен!F41</f>
        <v>0</v>
      </c>
      <c r="N27" s="93">
        <f>Рез_Жен!G41</f>
        <v>0</v>
      </c>
    </row>
    <row r="28" spans="1:14" s="106" customFormat="1" ht="11.4" x14ac:dyDescent="0.2">
      <c r="A28" s="443">
        <v>15</v>
      </c>
      <c r="B28" s="93">
        <f>Рез_Жен!AE39</f>
        <v>0</v>
      </c>
      <c r="C28" s="93">
        <f>Рез_Жен!AF39</f>
        <v>0</v>
      </c>
      <c r="D28" s="93">
        <f>Рез_Жен!AG39</f>
        <v>0</v>
      </c>
      <c r="E28" s="93">
        <f>Рез_Жен!AH39</f>
        <v>0</v>
      </c>
      <c r="F28" s="93">
        <f>Рез_Жен!AI39</f>
        <v>0</v>
      </c>
      <c r="G28" s="93">
        <f>Рез_Жен!AI39</f>
        <v>0</v>
      </c>
      <c r="H28" s="444">
        <v>15</v>
      </c>
      <c r="I28" s="93">
        <f>Рез_Жен!B39</f>
        <v>0</v>
      </c>
      <c r="J28" s="93">
        <f>Рез_Жен!C39</f>
        <v>0</v>
      </c>
      <c r="K28" s="93">
        <f>Рез_Жен!D39</f>
        <v>0</v>
      </c>
      <c r="L28" s="93">
        <f>Рез_Жен!E39</f>
        <v>0</v>
      </c>
      <c r="M28" s="93">
        <f>Рез_Жен!F39</f>
        <v>0</v>
      </c>
      <c r="N28" s="93">
        <f>Рез_Жен!G39</f>
        <v>0</v>
      </c>
    </row>
    <row r="29" spans="1:14" s="29" customFormat="1" ht="11.4" x14ac:dyDescent="0.2">
      <c r="A29" s="443">
        <v>16</v>
      </c>
      <c r="B29" s="93">
        <f>Рез_Жен!AE37</f>
        <v>0</v>
      </c>
      <c r="C29" s="93">
        <f>Рез_Жен!AF37</f>
        <v>0</v>
      </c>
      <c r="D29" s="93">
        <f>Рез_Жен!AG37</f>
        <v>0</v>
      </c>
      <c r="E29" s="93">
        <f>Рез_Жен!AH37</f>
        <v>0</v>
      </c>
      <c r="F29" s="93">
        <f>Рез_Жен!AI37</f>
        <v>0</v>
      </c>
      <c r="G29" s="93">
        <f>Рез_Жен!AI37</f>
        <v>0</v>
      </c>
      <c r="H29" s="444">
        <v>16</v>
      </c>
      <c r="I29" s="93">
        <f>Рез_Жен!B37</f>
        <v>0</v>
      </c>
      <c r="J29" s="93">
        <f>Рез_Жен!C37</f>
        <v>0</v>
      </c>
      <c r="K29" s="93">
        <f>Рез_Жен!D37</f>
        <v>0</v>
      </c>
      <c r="L29" s="93">
        <f>Рез_Жен!E37</f>
        <v>0</v>
      </c>
      <c r="M29" s="93">
        <f>Рез_Жен!F37</f>
        <v>0</v>
      </c>
      <c r="N29" s="93">
        <f>Рез_Жен!G37</f>
        <v>0</v>
      </c>
    </row>
    <row r="30" spans="1:14" s="29" customFormat="1" ht="11.4" x14ac:dyDescent="0.2">
      <c r="A30" s="443">
        <v>17</v>
      </c>
      <c r="B30" s="93">
        <f>Рез_Жен!AE35</f>
        <v>0</v>
      </c>
      <c r="C30" s="93">
        <f>Рез_Жен!AF35</f>
        <v>0</v>
      </c>
      <c r="D30" s="93">
        <f>Рез_Жен!AG35</f>
        <v>0</v>
      </c>
      <c r="E30" s="93">
        <f>Рез_Жен!AH35</f>
        <v>0</v>
      </c>
      <c r="F30" s="93">
        <f>Рез_Жен!AI35</f>
        <v>0</v>
      </c>
      <c r="G30" s="93">
        <f>Рез_Жен!AI35</f>
        <v>0</v>
      </c>
      <c r="H30" s="444">
        <v>17</v>
      </c>
      <c r="I30" s="93">
        <f>Рез_Жен!B35</f>
        <v>0</v>
      </c>
      <c r="J30" s="93">
        <f>Рез_Жен!C35</f>
        <v>0</v>
      </c>
      <c r="K30" s="93">
        <f>Рез_Жен!D35</f>
        <v>0</v>
      </c>
      <c r="L30" s="93">
        <f>Рез_Жен!E35</f>
        <v>0</v>
      </c>
      <c r="M30" s="93">
        <f>Рез_Жен!F35</f>
        <v>0</v>
      </c>
      <c r="N30" s="93">
        <f>Рез_Жен!G35</f>
        <v>0</v>
      </c>
    </row>
    <row r="31" spans="1:14" s="29" customFormat="1" ht="11.4" x14ac:dyDescent="0.2">
      <c r="A31" s="443">
        <v>18</v>
      </c>
      <c r="B31" s="93">
        <f>Рез_Жен!AE33</f>
        <v>0</v>
      </c>
      <c r="C31" s="93">
        <f>Рез_Жен!AF33</f>
        <v>0</v>
      </c>
      <c r="D31" s="93">
        <f>Рез_Жен!AG33</f>
        <v>0</v>
      </c>
      <c r="E31" s="93">
        <f>Рез_Жен!AH33</f>
        <v>0</v>
      </c>
      <c r="F31" s="93">
        <f>Рез_Жен!AI33</f>
        <v>0</v>
      </c>
      <c r="G31" s="93">
        <f>Рез_Жен!AI33</f>
        <v>0</v>
      </c>
      <c r="H31" s="444">
        <v>18</v>
      </c>
      <c r="I31" s="93">
        <f>Рез_Жен!B33</f>
        <v>0</v>
      </c>
      <c r="J31" s="93">
        <f>Рез_Жен!C33</f>
        <v>0</v>
      </c>
      <c r="K31" s="93">
        <f>Рез_Жен!D33</f>
        <v>0</v>
      </c>
      <c r="L31" s="93">
        <f>Рез_Жен!E33</f>
        <v>0</v>
      </c>
      <c r="M31" s="93">
        <f>Рез_Жен!F33</f>
        <v>0</v>
      </c>
      <c r="N31" s="93">
        <f>Рез_Жен!G33</f>
        <v>0</v>
      </c>
    </row>
    <row r="32" spans="1:14" s="29" customFormat="1" ht="11.4" x14ac:dyDescent="0.2">
      <c r="A32" s="443">
        <v>19</v>
      </c>
      <c r="B32" s="93">
        <f>Рез_Жен!AE31</f>
        <v>0</v>
      </c>
      <c r="C32" s="93">
        <f>Рез_Жен!AF31</f>
        <v>0</v>
      </c>
      <c r="D32" s="93">
        <f>Рез_Жен!AG31</f>
        <v>0</v>
      </c>
      <c r="E32" s="93">
        <f>Рез_Жен!AH31</f>
        <v>0</v>
      </c>
      <c r="F32" s="93">
        <f>Рез_Жен!AI31</f>
        <v>0</v>
      </c>
      <c r="G32" s="93">
        <f>Рез_Жен!AI31</f>
        <v>0</v>
      </c>
      <c r="H32" s="444">
        <v>19</v>
      </c>
      <c r="I32" s="93">
        <f>Рез_Жен!B31</f>
        <v>0</v>
      </c>
      <c r="J32" s="93">
        <f>Рез_Жен!C31</f>
        <v>0</v>
      </c>
      <c r="K32" s="93">
        <f>Рез_Жен!D31</f>
        <v>0</v>
      </c>
      <c r="L32" s="93">
        <f>Рез_Жен!E31</f>
        <v>0</v>
      </c>
      <c r="M32" s="93">
        <f>Рез_Жен!F31</f>
        <v>0</v>
      </c>
      <c r="N32" s="93">
        <f>Рез_Жен!G31</f>
        <v>0</v>
      </c>
    </row>
    <row r="33" spans="1:14" s="29" customFormat="1" ht="11.4" x14ac:dyDescent="0.2">
      <c r="A33" s="443">
        <v>20</v>
      </c>
      <c r="B33" s="93">
        <f>Рез_Жен!AE29</f>
        <v>0</v>
      </c>
      <c r="C33" s="93">
        <f>Рез_Жен!AF29</f>
        <v>0</v>
      </c>
      <c r="D33" s="93">
        <f>Рез_Жен!AG29</f>
        <v>0</v>
      </c>
      <c r="E33" s="93">
        <f>Рез_Жен!AH29</f>
        <v>0</v>
      </c>
      <c r="F33" s="93">
        <f>Рез_Жен!AI29</f>
        <v>0</v>
      </c>
      <c r="G33" s="93">
        <f>Рез_Жен!AI29</f>
        <v>0</v>
      </c>
      <c r="H33" s="444">
        <v>20</v>
      </c>
      <c r="I33" s="93">
        <f>Рез_Жен!B29</f>
        <v>0</v>
      </c>
      <c r="J33" s="93">
        <f>Рез_Жен!C29</f>
        <v>0</v>
      </c>
      <c r="K33" s="93">
        <f>Рез_Жен!D29</f>
        <v>0</v>
      </c>
      <c r="L33" s="93">
        <f>Рез_Жен!E29</f>
        <v>0</v>
      </c>
      <c r="M33" s="93">
        <f>Рез_Жен!F29</f>
        <v>0</v>
      </c>
      <c r="N33" s="93">
        <f>Рез_Жен!G29</f>
        <v>0</v>
      </c>
    </row>
    <row r="34" spans="1:14" s="29" customFormat="1" ht="11.4" x14ac:dyDescent="0.2">
      <c r="A34" s="443">
        <v>21</v>
      </c>
      <c r="B34" s="93">
        <f>Рез_Жен!AE27</f>
        <v>0</v>
      </c>
      <c r="C34" s="93">
        <f>Рез_Жен!AF27</f>
        <v>0</v>
      </c>
      <c r="D34" s="93">
        <f>Рез_Жен!AG27</f>
        <v>0</v>
      </c>
      <c r="E34" s="93">
        <f>Рез_Жен!AH27</f>
        <v>0</v>
      </c>
      <c r="F34" s="93">
        <f>Рез_Жен!AI27</f>
        <v>0</v>
      </c>
      <c r="G34" s="93">
        <f>Рез_Жен!AI27</f>
        <v>0</v>
      </c>
      <c r="H34" s="444">
        <v>21</v>
      </c>
      <c r="I34" s="93">
        <f>Рез_Жен!B27</f>
        <v>0</v>
      </c>
      <c r="J34" s="93">
        <f>Рез_Жен!C27</f>
        <v>0</v>
      </c>
      <c r="K34" s="93">
        <f>Рез_Жен!D27</f>
        <v>0</v>
      </c>
      <c r="L34" s="93">
        <f>Рез_Жен!E27</f>
        <v>0</v>
      </c>
      <c r="M34" s="93">
        <f>Рез_Жен!F27</f>
        <v>0</v>
      </c>
      <c r="N34" s="93">
        <f>Рез_Жен!G27</f>
        <v>0</v>
      </c>
    </row>
    <row r="35" spans="1:14" s="29" customFormat="1" ht="11.4" x14ac:dyDescent="0.2">
      <c r="A35" s="443">
        <v>22</v>
      </c>
      <c r="B35" s="93">
        <f>Рез_Жен!AE25</f>
        <v>0</v>
      </c>
      <c r="C35" s="93">
        <f>Рез_Жен!AF25</f>
        <v>0</v>
      </c>
      <c r="D35" s="93">
        <f>Рез_Жен!AG25</f>
        <v>0</v>
      </c>
      <c r="E35" s="93">
        <f>Рез_Жен!AH25</f>
        <v>0</v>
      </c>
      <c r="F35" s="93">
        <f>Рез_Жен!AI25</f>
        <v>0</v>
      </c>
      <c r="G35" s="93">
        <f>Рез_Жен!AI25</f>
        <v>0</v>
      </c>
      <c r="H35" s="444">
        <v>22</v>
      </c>
      <c r="I35" s="93">
        <f>Рез_Жен!B25</f>
        <v>0</v>
      </c>
      <c r="J35" s="93">
        <f>Рез_Жен!C25</f>
        <v>0</v>
      </c>
      <c r="K35" s="93">
        <f>Рез_Жен!D25</f>
        <v>0</v>
      </c>
      <c r="L35" s="93">
        <f>Рез_Жен!E25</f>
        <v>0</v>
      </c>
      <c r="M35" s="93">
        <f>Рез_Жен!F25</f>
        <v>0</v>
      </c>
      <c r="N35" s="93">
        <f>Рез_Жен!G25</f>
        <v>0</v>
      </c>
    </row>
    <row r="36" spans="1:14" s="29" customFormat="1" ht="11.4" x14ac:dyDescent="0.2">
      <c r="A36" s="443">
        <v>23</v>
      </c>
      <c r="B36" s="93">
        <f>Рез_Жен!AE23</f>
        <v>0</v>
      </c>
      <c r="C36" s="93">
        <f>Рез_Жен!AF23</f>
        <v>0</v>
      </c>
      <c r="D36" s="93">
        <f>Рез_Жен!AG23</f>
        <v>0</v>
      </c>
      <c r="E36" s="93">
        <f>Рез_Жен!AH23</f>
        <v>0</v>
      </c>
      <c r="F36" s="93">
        <f>Рез_Жен!AI23</f>
        <v>0</v>
      </c>
      <c r="G36" s="93">
        <f>Рез_Жен!AI23</f>
        <v>0</v>
      </c>
      <c r="H36" s="444">
        <v>23</v>
      </c>
      <c r="I36" s="93">
        <f>Рез_Жен!B23</f>
        <v>0</v>
      </c>
      <c r="J36" s="93">
        <f>Рез_Жен!C23</f>
        <v>0</v>
      </c>
      <c r="K36" s="93">
        <f>Рез_Жен!D23</f>
        <v>0</v>
      </c>
      <c r="L36" s="93">
        <f>Рез_Жен!E23</f>
        <v>0</v>
      </c>
      <c r="M36" s="93">
        <f>Рез_Жен!F23</f>
        <v>0</v>
      </c>
      <c r="N36" s="93">
        <f>Рез_Жен!G23</f>
        <v>0</v>
      </c>
    </row>
    <row r="37" spans="1:14" s="106" customFormat="1" ht="11.4" x14ac:dyDescent="0.2">
      <c r="A37" s="443">
        <v>24</v>
      </c>
      <c r="B37" s="93">
        <f>Рез_Жен!AE21</f>
        <v>0</v>
      </c>
      <c r="C37" s="93">
        <f>Рез_Жен!AF21</f>
        <v>0</v>
      </c>
      <c r="D37" s="93">
        <f>Рез_Жен!AG21</f>
        <v>0</v>
      </c>
      <c r="E37" s="93">
        <f>Рез_Жен!AH21</f>
        <v>0</v>
      </c>
      <c r="F37" s="93">
        <f>Рез_Жен!AI21</f>
        <v>0</v>
      </c>
      <c r="G37" s="93">
        <f>Рез_Жен!AI21</f>
        <v>0</v>
      </c>
      <c r="H37" s="444">
        <v>24</v>
      </c>
      <c r="I37" s="93">
        <f>Рез_Жен!B21</f>
        <v>0</v>
      </c>
      <c r="J37" s="93">
        <f>Рез_Жен!C21</f>
        <v>0</v>
      </c>
      <c r="K37" s="93">
        <f>Рез_Жен!D21</f>
        <v>0</v>
      </c>
      <c r="L37" s="93">
        <f>Рез_Жен!E21</f>
        <v>0</v>
      </c>
      <c r="M37" s="93">
        <f>Рез_Жен!F21</f>
        <v>0</v>
      </c>
      <c r="N37" s="93">
        <f>Рез_Жен!G21</f>
        <v>0</v>
      </c>
    </row>
    <row r="38" spans="1:14" s="106" customFormat="1" ht="11.4" x14ac:dyDescent="0.2">
      <c r="A38" s="443"/>
      <c r="B38" s="89"/>
      <c r="C38" s="443"/>
      <c r="D38" s="432" t="s">
        <v>406</v>
      </c>
      <c r="E38" s="443"/>
      <c r="F38" s="443"/>
      <c r="G38" s="443"/>
      <c r="H38" s="444"/>
      <c r="I38" s="89"/>
      <c r="J38" s="443"/>
      <c r="K38" s="445" t="s">
        <v>1081</v>
      </c>
      <c r="L38" s="443"/>
      <c r="M38" s="73"/>
      <c r="N38" s="89"/>
    </row>
    <row r="39" spans="1:14" s="106" customFormat="1" ht="11.4" x14ac:dyDescent="0.2">
      <c r="A39" s="443">
        <v>1</v>
      </c>
      <c r="B39" s="93">
        <f>Рез_Муж!AE71</f>
        <v>0</v>
      </c>
      <c r="C39" s="93">
        <f>Рез_Муж!AF71</f>
        <v>0</v>
      </c>
      <c r="D39" s="93">
        <f>Рез_Муж!AG71</f>
        <v>0</v>
      </c>
      <c r="E39" s="93">
        <f>Рез_Муж!AH71</f>
        <v>0</v>
      </c>
      <c r="F39" s="93">
        <f>Рез_Муж!AI71</f>
        <v>0</v>
      </c>
      <c r="G39" s="93">
        <f>Рез_Муж!AI71</f>
        <v>0</v>
      </c>
      <c r="H39" s="444">
        <v>1</v>
      </c>
      <c r="I39" s="93">
        <f>Рез_Муж!B71</f>
        <v>0</v>
      </c>
      <c r="J39" s="93">
        <f>Рез_Муж!C71</f>
        <v>0</v>
      </c>
      <c r="K39" s="93">
        <f>Рез_Муж!D71</f>
        <v>0</v>
      </c>
      <c r="L39" s="93">
        <f>Рез_Муж!E71</f>
        <v>0</v>
      </c>
      <c r="M39" s="93">
        <f>Рез_Муж!F71</f>
        <v>0</v>
      </c>
      <c r="N39" s="93">
        <f>Рез_Муж!G71</f>
        <v>0</v>
      </c>
    </row>
    <row r="40" spans="1:14" s="106" customFormat="1" ht="11.4" x14ac:dyDescent="0.2">
      <c r="A40" s="443">
        <v>2</v>
      </c>
      <c r="B40" s="93">
        <f>Рез_Муж!AE69</f>
        <v>0</v>
      </c>
      <c r="C40" s="93">
        <f>Рез_Муж!AF69</f>
        <v>0</v>
      </c>
      <c r="D40" s="93">
        <f>Рез_Муж!AG69</f>
        <v>0</v>
      </c>
      <c r="E40" s="93">
        <f>Рез_Муж!AH69</f>
        <v>0</v>
      </c>
      <c r="F40" s="93">
        <f>Рез_Муж!AI69</f>
        <v>0</v>
      </c>
      <c r="G40" s="93">
        <f>Рез_Муж!AI69</f>
        <v>0</v>
      </c>
      <c r="H40" s="444">
        <v>2</v>
      </c>
      <c r="I40" s="93">
        <f>Рез_Муж!B69</f>
        <v>0</v>
      </c>
      <c r="J40" s="93">
        <f>Рез_Муж!C69</f>
        <v>0</v>
      </c>
      <c r="K40" s="93">
        <f>Рез_Муж!D69</f>
        <v>0</v>
      </c>
      <c r="L40" s="93">
        <f>Рез_Муж!E69</f>
        <v>0</v>
      </c>
      <c r="M40" s="93">
        <f>Рез_Муж!F69</f>
        <v>0</v>
      </c>
      <c r="N40" s="93">
        <f>Рез_Муж!G69</f>
        <v>0</v>
      </c>
    </row>
    <row r="41" spans="1:14" s="106" customFormat="1" ht="11.4" x14ac:dyDescent="0.2">
      <c r="A41" s="443">
        <v>3</v>
      </c>
      <c r="B41" s="93">
        <f>Рез_Муж!AE67</f>
        <v>0</v>
      </c>
      <c r="C41" s="93">
        <f>Рез_Муж!AF67</f>
        <v>0</v>
      </c>
      <c r="D41" s="93">
        <f>Рез_Муж!AG67</f>
        <v>0</v>
      </c>
      <c r="E41" s="93">
        <f>Рез_Муж!AH67</f>
        <v>0</v>
      </c>
      <c r="F41" s="93">
        <f>Рез_Муж!AI67</f>
        <v>0</v>
      </c>
      <c r="G41" s="93">
        <f>Рез_Муж!AI67</f>
        <v>0</v>
      </c>
      <c r="H41" s="444">
        <v>3</v>
      </c>
      <c r="I41" s="93">
        <f>Рез_Муж!B67</f>
        <v>0</v>
      </c>
      <c r="J41" s="93">
        <f>Рез_Муж!C67</f>
        <v>0</v>
      </c>
      <c r="K41" s="93">
        <f>Рез_Муж!D67</f>
        <v>0</v>
      </c>
      <c r="L41" s="93">
        <f>Рез_Муж!E67</f>
        <v>0</v>
      </c>
      <c r="M41" s="93">
        <f>Рез_Муж!F67</f>
        <v>0</v>
      </c>
      <c r="N41" s="93">
        <f>Рез_Муж!G67</f>
        <v>0</v>
      </c>
    </row>
    <row r="42" spans="1:14" s="106" customFormat="1" ht="11.4" x14ac:dyDescent="0.2">
      <c r="A42" s="443">
        <v>4</v>
      </c>
      <c r="B42" s="93">
        <f>Рез_Муж!AE65</f>
        <v>0</v>
      </c>
      <c r="C42" s="93">
        <f>Рез_Муж!AF65</f>
        <v>0</v>
      </c>
      <c r="D42" s="93">
        <f>Рез_Муж!AG65</f>
        <v>0</v>
      </c>
      <c r="E42" s="93">
        <f>Рез_Муж!AH65</f>
        <v>0</v>
      </c>
      <c r="F42" s="93">
        <f>Рез_Муж!AI65</f>
        <v>0</v>
      </c>
      <c r="G42" s="93">
        <f>Рез_Муж!AI65</f>
        <v>0</v>
      </c>
      <c r="H42" s="444">
        <v>4</v>
      </c>
      <c r="I42" s="93">
        <f>Рез_Муж!B65</f>
        <v>0</v>
      </c>
      <c r="J42" s="93">
        <f>Рез_Муж!C65</f>
        <v>0</v>
      </c>
      <c r="K42" s="93">
        <f>Рез_Муж!D65</f>
        <v>0</v>
      </c>
      <c r="L42" s="93">
        <f>Рез_Муж!E65</f>
        <v>0</v>
      </c>
      <c r="M42" s="93">
        <f>Рез_Муж!F65</f>
        <v>0</v>
      </c>
      <c r="N42" s="93">
        <f>Рез_Муж!G65</f>
        <v>0</v>
      </c>
    </row>
    <row r="43" spans="1:14" s="29" customFormat="1" ht="13.5" customHeight="1" x14ac:dyDescent="0.2">
      <c r="A43" s="443">
        <v>5</v>
      </c>
      <c r="B43" s="93">
        <f>Рез_Муж!AE63</f>
        <v>0</v>
      </c>
      <c r="C43" s="93">
        <f>Рез_Муж!AF63</f>
        <v>0</v>
      </c>
      <c r="D43" s="93">
        <f>Рез_Муж!AG63</f>
        <v>0</v>
      </c>
      <c r="E43" s="93">
        <f>Рез_Муж!AH63</f>
        <v>0</v>
      </c>
      <c r="F43" s="93">
        <f>Рез_Муж!AI63</f>
        <v>0</v>
      </c>
      <c r="G43" s="93">
        <f>Рез_Муж!AI63</f>
        <v>0</v>
      </c>
      <c r="H43" s="444">
        <v>5</v>
      </c>
      <c r="I43" s="93">
        <f>Рез_Муж!B63</f>
        <v>0</v>
      </c>
      <c r="J43" s="93">
        <f>Рез_Муж!C63</f>
        <v>0</v>
      </c>
      <c r="K43" s="93">
        <f>Рез_Муж!D63</f>
        <v>0</v>
      </c>
      <c r="L43" s="93">
        <f>Рез_Муж!E63</f>
        <v>0</v>
      </c>
      <c r="M43" s="93">
        <f>Рез_Муж!F63</f>
        <v>0</v>
      </c>
      <c r="N43" s="93">
        <f>Рез_Муж!G63</f>
        <v>0</v>
      </c>
    </row>
    <row r="44" spans="1:14" s="29" customFormat="1" ht="11.4" x14ac:dyDescent="0.2">
      <c r="A44" s="443">
        <v>6</v>
      </c>
      <c r="B44" s="93">
        <f>Рез_Муж!AE61</f>
        <v>0</v>
      </c>
      <c r="C44" s="93">
        <f>Рез_Муж!AF61</f>
        <v>0</v>
      </c>
      <c r="D44" s="93">
        <f>Рез_Муж!AG61</f>
        <v>0</v>
      </c>
      <c r="E44" s="93">
        <f>Рез_Муж!AH61</f>
        <v>0</v>
      </c>
      <c r="F44" s="93">
        <f>Рез_Муж!AI61</f>
        <v>0</v>
      </c>
      <c r="G44" s="93">
        <f>Рез_Муж!AI61</f>
        <v>0</v>
      </c>
      <c r="H44" s="444">
        <v>6</v>
      </c>
      <c r="I44" s="93">
        <f>Рез_Муж!B61</f>
        <v>0</v>
      </c>
      <c r="J44" s="93">
        <f>Рез_Муж!C61</f>
        <v>0</v>
      </c>
      <c r="K44" s="93">
        <f>Рез_Муж!D61</f>
        <v>0</v>
      </c>
      <c r="L44" s="93">
        <f>Рез_Муж!E61</f>
        <v>0</v>
      </c>
      <c r="M44" s="93">
        <f>Рез_Муж!F61</f>
        <v>0</v>
      </c>
      <c r="N44" s="93">
        <f>Рез_Муж!G61</f>
        <v>0</v>
      </c>
    </row>
    <row r="45" spans="1:14" s="29" customFormat="1" ht="11.4" x14ac:dyDescent="0.2">
      <c r="A45" s="443">
        <v>7</v>
      </c>
      <c r="B45" s="93">
        <f>Рез_Муж!AE59</f>
        <v>0</v>
      </c>
      <c r="C45" s="93">
        <f>Рез_Муж!AF59</f>
        <v>0</v>
      </c>
      <c r="D45" s="93">
        <f>Рез_Муж!AG59</f>
        <v>0</v>
      </c>
      <c r="E45" s="93">
        <f>Рез_Муж!AH59</f>
        <v>0</v>
      </c>
      <c r="F45" s="93">
        <f>Рез_Муж!AI59</f>
        <v>0</v>
      </c>
      <c r="G45" s="93">
        <f>Рез_Муж!AI59</f>
        <v>0</v>
      </c>
      <c r="H45" s="444">
        <v>7</v>
      </c>
      <c r="I45" s="93">
        <f>Рез_Муж!B59</f>
        <v>0</v>
      </c>
      <c r="J45" s="93">
        <f>Рез_Муж!C59</f>
        <v>0</v>
      </c>
      <c r="K45" s="93">
        <f>Рез_Муж!D59</f>
        <v>0</v>
      </c>
      <c r="L45" s="93">
        <f>Рез_Муж!E59</f>
        <v>0</v>
      </c>
      <c r="M45" s="93">
        <f>Рез_Муж!F59</f>
        <v>0</v>
      </c>
      <c r="N45" s="93">
        <f>Рез_Муж!G59</f>
        <v>0</v>
      </c>
    </row>
    <row r="46" spans="1:14" s="29" customFormat="1" ht="11.4" x14ac:dyDescent="0.2">
      <c r="A46" s="443">
        <v>8</v>
      </c>
      <c r="B46" s="93">
        <f>Рез_Муж!AE57</f>
        <v>0</v>
      </c>
      <c r="C46" s="93">
        <f>Рез_Муж!AF57</f>
        <v>0</v>
      </c>
      <c r="D46" s="93">
        <f>Рез_Муж!AG57</f>
        <v>0</v>
      </c>
      <c r="E46" s="93">
        <f>Рез_Муж!AH57</f>
        <v>0</v>
      </c>
      <c r="F46" s="93">
        <f>Рез_Муж!AI57</f>
        <v>0</v>
      </c>
      <c r="G46" s="93">
        <f>Рез_Муж!AI57</f>
        <v>0</v>
      </c>
      <c r="H46" s="444">
        <v>8</v>
      </c>
      <c r="I46" s="93">
        <f>Рез_Муж!B57</f>
        <v>0</v>
      </c>
      <c r="J46" s="93">
        <f>Рез_Муж!C57</f>
        <v>0</v>
      </c>
      <c r="K46" s="93">
        <f>Рез_Муж!D57</f>
        <v>0</v>
      </c>
      <c r="L46" s="93">
        <f>Рез_Муж!E57</f>
        <v>0</v>
      </c>
      <c r="M46" s="93">
        <f>Рез_Муж!F57</f>
        <v>0</v>
      </c>
      <c r="N46" s="93">
        <f>Рез_Муж!G57</f>
        <v>0</v>
      </c>
    </row>
    <row r="47" spans="1:14" s="29" customFormat="1" ht="11.4" x14ac:dyDescent="0.2">
      <c r="A47" s="443">
        <v>9</v>
      </c>
      <c r="B47" s="93">
        <f>Рез_Муж!AE55</f>
        <v>0</v>
      </c>
      <c r="C47" s="93">
        <f>Рез_Муж!AF55</f>
        <v>0</v>
      </c>
      <c r="D47" s="93">
        <f>Рез_Муж!AG55</f>
        <v>0</v>
      </c>
      <c r="E47" s="93">
        <f>Рез_Муж!AH55</f>
        <v>0</v>
      </c>
      <c r="F47" s="93">
        <f>Рез_Муж!AI55</f>
        <v>0</v>
      </c>
      <c r="G47" s="93">
        <f>Рез_Муж!AI55</f>
        <v>0</v>
      </c>
      <c r="H47" s="444">
        <v>9</v>
      </c>
      <c r="I47" s="93">
        <f>Рез_Муж!B55</f>
        <v>0</v>
      </c>
      <c r="J47" s="93">
        <f>Рез_Муж!C55</f>
        <v>0</v>
      </c>
      <c r="K47" s="93">
        <f>Рез_Муж!D55</f>
        <v>0</v>
      </c>
      <c r="L47" s="93">
        <f>Рез_Муж!E55</f>
        <v>0</v>
      </c>
      <c r="M47" s="93">
        <f>Рез_Муж!F55</f>
        <v>0</v>
      </c>
      <c r="N47" s="93">
        <f>Рез_Муж!G55</f>
        <v>0</v>
      </c>
    </row>
    <row r="48" spans="1:14" s="29" customFormat="1" ht="11.4" x14ac:dyDescent="0.2">
      <c r="A48" s="443">
        <v>10</v>
      </c>
      <c r="B48" s="93">
        <f>Рез_Муж!AE53</f>
        <v>0</v>
      </c>
      <c r="C48" s="93">
        <f>Рез_Муж!AF53</f>
        <v>0</v>
      </c>
      <c r="D48" s="93">
        <f>Рез_Муж!AG53</f>
        <v>0</v>
      </c>
      <c r="E48" s="93">
        <f>Рез_Муж!AH53</f>
        <v>0</v>
      </c>
      <c r="F48" s="93">
        <f>Рез_Муж!AI53</f>
        <v>0</v>
      </c>
      <c r="G48" s="93">
        <f>Рез_Муж!AI53</f>
        <v>0</v>
      </c>
      <c r="H48" s="444">
        <v>10</v>
      </c>
      <c r="I48" s="93">
        <f>Рез_Муж!B53</f>
        <v>0</v>
      </c>
      <c r="J48" s="93">
        <f>Рез_Муж!C53</f>
        <v>0</v>
      </c>
      <c r="K48" s="93">
        <f>Рез_Муж!D53</f>
        <v>0</v>
      </c>
      <c r="L48" s="93">
        <f>Рез_Муж!E53</f>
        <v>0</v>
      </c>
      <c r="M48" s="93">
        <f>Рез_Муж!F53</f>
        <v>0</v>
      </c>
      <c r="N48" s="93">
        <f>Рез_Муж!G53</f>
        <v>0</v>
      </c>
    </row>
    <row r="49" spans="1:14" s="29" customFormat="1" ht="11.4" x14ac:dyDescent="0.2">
      <c r="A49" s="443">
        <v>11</v>
      </c>
      <c r="B49" s="93">
        <f>Рез_Муж!AE51</f>
        <v>0</v>
      </c>
      <c r="C49" s="93">
        <f>Рез_Муж!AF51</f>
        <v>0</v>
      </c>
      <c r="D49" s="93">
        <f>Рез_Муж!AG51</f>
        <v>0</v>
      </c>
      <c r="E49" s="93">
        <f>Рез_Муж!AH51</f>
        <v>0</v>
      </c>
      <c r="F49" s="93">
        <f>Рез_Муж!AI51</f>
        <v>0</v>
      </c>
      <c r="G49" s="93">
        <f>Рез_Муж!AI51</f>
        <v>0</v>
      </c>
      <c r="H49" s="444">
        <v>11</v>
      </c>
      <c r="I49" s="93">
        <f>Рез_Муж!B51</f>
        <v>0</v>
      </c>
      <c r="J49" s="93">
        <f>Рез_Муж!C51</f>
        <v>0</v>
      </c>
      <c r="K49" s="93">
        <f>Рез_Муж!D51</f>
        <v>0</v>
      </c>
      <c r="L49" s="93">
        <f>Рез_Муж!E51</f>
        <v>0</v>
      </c>
      <c r="M49" s="93">
        <f>Рез_Муж!F51</f>
        <v>0</v>
      </c>
      <c r="N49" s="93">
        <f>Рез_Муж!G51</f>
        <v>0</v>
      </c>
    </row>
    <row r="50" spans="1:14" s="29" customFormat="1" ht="11.4" x14ac:dyDescent="0.2">
      <c r="A50" s="443">
        <v>12</v>
      </c>
      <c r="B50" s="93">
        <f>Рез_Муж!AE49</f>
        <v>0</v>
      </c>
      <c r="C50" s="93">
        <f>Рез_Муж!AF49</f>
        <v>0</v>
      </c>
      <c r="D50" s="93">
        <f>Рез_Муж!AG49</f>
        <v>0</v>
      </c>
      <c r="E50" s="93">
        <f>Рез_Муж!AH49</f>
        <v>0</v>
      </c>
      <c r="F50" s="93">
        <f>Рез_Муж!AI49</f>
        <v>0</v>
      </c>
      <c r="G50" s="93">
        <f>Рез_Муж!AI49</f>
        <v>0</v>
      </c>
      <c r="H50" s="444">
        <v>12</v>
      </c>
      <c r="I50" s="93">
        <f>Рез_Муж!B49</f>
        <v>0</v>
      </c>
      <c r="J50" s="93">
        <f>Рез_Муж!C49</f>
        <v>0</v>
      </c>
      <c r="K50" s="93">
        <f>Рез_Муж!D49</f>
        <v>0</v>
      </c>
      <c r="L50" s="93">
        <f>Рез_Муж!E49</f>
        <v>0</v>
      </c>
      <c r="M50" s="93">
        <f>Рез_Муж!F49</f>
        <v>0</v>
      </c>
      <c r="N50" s="93">
        <f>Рез_Муж!G49</f>
        <v>0</v>
      </c>
    </row>
    <row r="51" spans="1:14" s="29" customFormat="1" ht="11.4" x14ac:dyDescent="0.2">
      <c r="A51" s="443">
        <v>13</v>
      </c>
      <c r="B51" s="93">
        <f>Рез_Муж!AE47</f>
        <v>0</v>
      </c>
      <c r="C51" s="93">
        <f>Рез_Муж!AF47</f>
        <v>0</v>
      </c>
      <c r="D51" s="93">
        <f>Рез_Муж!AG47</f>
        <v>0</v>
      </c>
      <c r="E51" s="93">
        <f>Рез_Муж!AH47</f>
        <v>0</v>
      </c>
      <c r="F51" s="93">
        <f>Рез_Муж!AI47</f>
        <v>0</v>
      </c>
      <c r="G51" s="93">
        <f>Рез_Муж!AI47</f>
        <v>0</v>
      </c>
      <c r="H51" s="444">
        <v>13</v>
      </c>
      <c r="I51" s="93">
        <f>Рез_Муж!B47</f>
        <v>0</v>
      </c>
      <c r="J51" s="93">
        <f>Рез_Муж!C47</f>
        <v>0</v>
      </c>
      <c r="K51" s="93">
        <f>Рез_Муж!D47</f>
        <v>0</v>
      </c>
      <c r="L51" s="93">
        <f>Рез_Муж!E47</f>
        <v>0</v>
      </c>
      <c r="M51" s="93">
        <f>Рез_Муж!F47</f>
        <v>0</v>
      </c>
      <c r="N51" s="93">
        <f>Рез_Муж!G47</f>
        <v>0</v>
      </c>
    </row>
    <row r="52" spans="1:14" s="29" customFormat="1" ht="11.4" x14ac:dyDescent="0.2">
      <c r="A52" s="443">
        <v>14</v>
      </c>
      <c r="B52" s="93">
        <f>Рез_Муж!AE45</f>
        <v>0</v>
      </c>
      <c r="C52" s="93">
        <f>Рез_Муж!AF45</f>
        <v>0</v>
      </c>
      <c r="D52" s="93">
        <f>Рез_Муж!AG45</f>
        <v>0</v>
      </c>
      <c r="E52" s="93">
        <f>Рез_Муж!AH45</f>
        <v>0</v>
      </c>
      <c r="F52" s="93">
        <f>Рез_Муж!AI45</f>
        <v>0</v>
      </c>
      <c r="G52" s="93">
        <f>Рез_Муж!AI45</f>
        <v>0</v>
      </c>
      <c r="H52" s="444">
        <v>14</v>
      </c>
      <c r="I52" s="93">
        <f>Рез_Муж!B45</f>
        <v>0</v>
      </c>
      <c r="J52" s="93">
        <f>Рез_Муж!C45</f>
        <v>0</v>
      </c>
      <c r="K52" s="93">
        <f>Рез_Муж!D45</f>
        <v>0</v>
      </c>
      <c r="L52" s="93">
        <f>Рез_Муж!E45</f>
        <v>0</v>
      </c>
      <c r="M52" s="93">
        <f>Рез_Муж!F45</f>
        <v>0</v>
      </c>
      <c r="N52" s="93">
        <f>Рез_Муж!G45</f>
        <v>0</v>
      </c>
    </row>
    <row r="53" spans="1:14" s="29" customFormat="1" ht="11.4" x14ac:dyDescent="0.2">
      <c r="A53" s="443">
        <v>15</v>
      </c>
      <c r="B53" s="93">
        <f>Рез_Муж!AE43</f>
        <v>0</v>
      </c>
      <c r="C53" s="93">
        <f>Рез_Муж!AF43</f>
        <v>0</v>
      </c>
      <c r="D53" s="93">
        <f>Рез_Муж!AG43</f>
        <v>0</v>
      </c>
      <c r="E53" s="93">
        <f>Рез_Муж!AH43</f>
        <v>0</v>
      </c>
      <c r="F53" s="93">
        <f>Рез_Муж!AI43</f>
        <v>0</v>
      </c>
      <c r="G53" s="93">
        <f>Рез_Муж!AI43</f>
        <v>0</v>
      </c>
      <c r="H53" s="444">
        <v>15</v>
      </c>
      <c r="I53" s="93">
        <f>Рез_Муж!B43</f>
        <v>0</v>
      </c>
      <c r="J53" s="93">
        <f>Рез_Муж!C43</f>
        <v>0</v>
      </c>
      <c r="K53" s="93">
        <f>Рез_Муж!D43</f>
        <v>0</v>
      </c>
      <c r="L53" s="93">
        <f>Рез_Муж!E43</f>
        <v>0</v>
      </c>
      <c r="M53" s="93">
        <f>Рез_Муж!F43</f>
        <v>0</v>
      </c>
      <c r="N53" s="93">
        <f>Рез_Муж!G43</f>
        <v>0</v>
      </c>
    </row>
    <row r="54" spans="1:14" s="29" customFormat="1" ht="12.75" customHeight="1" x14ac:dyDescent="0.2">
      <c r="A54" s="443">
        <v>16</v>
      </c>
      <c r="B54" s="93">
        <f>Рез_Муж!AE41</f>
        <v>0</v>
      </c>
      <c r="C54" s="93">
        <f>Рез_Муж!AF41</f>
        <v>0</v>
      </c>
      <c r="D54" s="93">
        <f>Рез_Муж!AG41</f>
        <v>0</v>
      </c>
      <c r="E54" s="93">
        <f>Рез_Муж!AH41</f>
        <v>0</v>
      </c>
      <c r="F54" s="93">
        <f>Рез_Муж!AI41</f>
        <v>0</v>
      </c>
      <c r="G54" s="93">
        <f>Рез_Муж!AI41</f>
        <v>0</v>
      </c>
      <c r="H54" s="444">
        <v>16</v>
      </c>
      <c r="I54" s="93">
        <f>Рез_Муж!B41</f>
        <v>0</v>
      </c>
      <c r="J54" s="93">
        <f>Рез_Муж!C41</f>
        <v>0</v>
      </c>
      <c r="K54" s="93">
        <f>Рез_Муж!D41</f>
        <v>0</v>
      </c>
      <c r="L54" s="93">
        <f>Рез_Муж!E41</f>
        <v>0</v>
      </c>
      <c r="M54" s="93">
        <f>Рез_Муж!F41</f>
        <v>0</v>
      </c>
      <c r="N54" s="93">
        <f>Рез_Муж!G41</f>
        <v>0</v>
      </c>
    </row>
    <row r="55" spans="1:14" s="29" customFormat="1" ht="12.75" customHeight="1" x14ac:dyDescent="0.2">
      <c r="A55" s="443">
        <v>17</v>
      </c>
      <c r="B55" s="93">
        <f>Рез_Муж!AE39</f>
        <v>0</v>
      </c>
      <c r="C55" s="93">
        <f>Рез_Муж!AF39</f>
        <v>0</v>
      </c>
      <c r="D55" s="93">
        <f>Рез_Муж!AG39</f>
        <v>0</v>
      </c>
      <c r="E55" s="93">
        <f>Рез_Муж!AH39</f>
        <v>0</v>
      </c>
      <c r="F55" s="93">
        <f>Рез_Муж!AI39</f>
        <v>0</v>
      </c>
      <c r="G55" s="93">
        <f>Рез_Муж!AI39</f>
        <v>0</v>
      </c>
      <c r="H55" s="444">
        <v>17</v>
      </c>
      <c r="I55" s="93">
        <f>Рез_Муж!B39</f>
        <v>0</v>
      </c>
      <c r="J55" s="93">
        <f>Рез_Муж!C39</f>
        <v>0</v>
      </c>
      <c r="K55" s="93">
        <f>Рез_Муж!D39</f>
        <v>0</v>
      </c>
      <c r="L55" s="93">
        <f>Рез_Муж!E39</f>
        <v>0</v>
      </c>
      <c r="M55" s="93">
        <f>Рез_Муж!F39</f>
        <v>0</v>
      </c>
      <c r="N55" s="93">
        <f>Рез_Муж!G39</f>
        <v>0</v>
      </c>
    </row>
    <row r="56" spans="1:14" s="29" customFormat="1" ht="12.75" customHeight="1" x14ac:dyDescent="0.2">
      <c r="A56" s="443">
        <v>18</v>
      </c>
      <c r="B56" s="93">
        <f>Рез_Муж!AE37</f>
        <v>0</v>
      </c>
      <c r="C56" s="93">
        <f>Рез_Муж!AF37</f>
        <v>0</v>
      </c>
      <c r="D56" s="93">
        <f>Рез_Муж!AG37</f>
        <v>0</v>
      </c>
      <c r="E56" s="93">
        <f>Рез_Муж!AH37</f>
        <v>0</v>
      </c>
      <c r="F56" s="93">
        <f>Рез_Муж!AI37</f>
        <v>0</v>
      </c>
      <c r="G56" s="93">
        <f>Рез_Муж!AI37</f>
        <v>0</v>
      </c>
      <c r="H56" s="444">
        <v>18</v>
      </c>
      <c r="I56" s="93">
        <f>Рез_Муж!B37</f>
        <v>0</v>
      </c>
      <c r="J56" s="93">
        <f>Рез_Муж!C37</f>
        <v>0</v>
      </c>
      <c r="K56" s="93">
        <f>Рез_Муж!D37</f>
        <v>0</v>
      </c>
      <c r="L56" s="93">
        <f>Рез_Муж!E37</f>
        <v>0</v>
      </c>
      <c r="M56" s="93">
        <f>Рез_Муж!F37</f>
        <v>0</v>
      </c>
      <c r="N56" s="93">
        <f>Рез_Муж!G37</f>
        <v>0</v>
      </c>
    </row>
    <row r="57" spans="1:14" s="29" customFormat="1" ht="12.75" customHeight="1" x14ac:dyDescent="0.2">
      <c r="A57" s="443">
        <v>19</v>
      </c>
      <c r="B57" s="93">
        <f>Рез_Муж!AE35</f>
        <v>0</v>
      </c>
      <c r="C57" s="93">
        <f>Рез_Муж!AF35</f>
        <v>0</v>
      </c>
      <c r="D57" s="93">
        <f>Рез_Муж!AG35</f>
        <v>0</v>
      </c>
      <c r="E57" s="93">
        <f>Рез_Муж!AH35</f>
        <v>0</v>
      </c>
      <c r="F57" s="93">
        <f>Рез_Муж!AI35</f>
        <v>0</v>
      </c>
      <c r="G57" s="93">
        <f>Рез_Муж!AI35</f>
        <v>0</v>
      </c>
      <c r="H57" s="444">
        <v>19</v>
      </c>
      <c r="I57" s="93">
        <f>Рез_Муж!B35</f>
        <v>0</v>
      </c>
      <c r="J57" s="93">
        <f>Рез_Муж!C35</f>
        <v>0</v>
      </c>
      <c r="K57" s="93">
        <f>Рез_Муж!D35</f>
        <v>0</v>
      </c>
      <c r="L57" s="93">
        <f>Рез_Муж!E35</f>
        <v>0</v>
      </c>
      <c r="M57" s="93">
        <f>Рез_Муж!F35</f>
        <v>0</v>
      </c>
      <c r="N57" s="93">
        <f>Рез_Муж!G35</f>
        <v>0</v>
      </c>
    </row>
    <row r="58" spans="1:14" s="29" customFormat="1" ht="12.75" customHeight="1" x14ac:dyDescent="0.2">
      <c r="A58" s="443">
        <v>20</v>
      </c>
      <c r="B58" s="93">
        <f>Рез_Муж!AE33</f>
        <v>0</v>
      </c>
      <c r="C58" s="93">
        <f>Рез_Муж!AF33</f>
        <v>0</v>
      </c>
      <c r="D58" s="93">
        <f>Рез_Муж!AG33</f>
        <v>0</v>
      </c>
      <c r="E58" s="93">
        <f>Рез_Муж!AH33</f>
        <v>0</v>
      </c>
      <c r="F58" s="93">
        <f>Рез_Муж!AI33</f>
        <v>0</v>
      </c>
      <c r="G58" s="93">
        <f>Рез_Муж!AI33</f>
        <v>0</v>
      </c>
      <c r="H58" s="444">
        <v>20</v>
      </c>
      <c r="I58" s="93">
        <f>Рез_Муж!B33</f>
        <v>0</v>
      </c>
      <c r="J58" s="93">
        <f>Рез_Муж!C33</f>
        <v>0</v>
      </c>
      <c r="K58" s="93">
        <f>Рез_Муж!D33</f>
        <v>0</v>
      </c>
      <c r="L58" s="93">
        <f>Рез_Муж!E33</f>
        <v>0</v>
      </c>
      <c r="M58" s="93">
        <f>Рез_Муж!F33</f>
        <v>0</v>
      </c>
      <c r="N58" s="93">
        <f>Рез_Муж!G33</f>
        <v>0</v>
      </c>
    </row>
    <row r="59" spans="1:14" s="29" customFormat="1" ht="12.75" customHeight="1" x14ac:dyDescent="0.2">
      <c r="A59" s="443">
        <v>21</v>
      </c>
      <c r="B59" s="93">
        <f>Рез_Муж!AE31</f>
        <v>0</v>
      </c>
      <c r="C59" s="93">
        <f>Рез_Муж!AF31</f>
        <v>0</v>
      </c>
      <c r="D59" s="93">
        <f>Рез_Муж!AG31</f>
        <v>0</v>
      </c>
      <c r="E59" s="93">
        <f>Рез_Муж!AH31</f>
        <v>0</v>
      </c>
      <c r="F59" s="93">
        <f>Рез_Муж!AI31</f>
        <v>0</v>
      </c>
      <c r="G59" s="93">
        <f>Рез_Муж!AI31</f>
        <v>0</v>
      </c>
      <c r="H59" s="444">
        <v>21</v>
      </c>
      <c r="I59" s="93">
        <f>Рез_Муж!B31</f>
        <v>0</v>
      </c>
      <c r="J59" s="93">
        <f>Рез_Муж!C31</f>
        <v>0</v>
      </c>
      <c r="K59" s="93">
        <f>Рез_Муж!D31</f>
        <v>0</v>
      </c>
      <c r="L59" s="93">
        <f>Рез_Муж!E31</f>
        <v>0</v>
      </c>
      <c r="M59" s="93">
        <f>Рез_Муж!F31</f>
        <v>0</v>
      </c>
      <c r="N59" s="93">
        <f>Рез_Муж!G31</f>
        <v>0</v>
      </c>
    </row>
    <row r="60" spans="1:14" s="29" customFormat="1" ht="12.75" customHeight="1" x14ac:dyDescent="0.2">
      <c r="A60" s="443">
        <v>22</v>
      </c>
      <c r="B60" s="93">
        <f>Рез_Муж!AE29</f>
        <v>0</v>
      </c>
      <c r="C60" s="93">
        <f>Рез_Муж!AF29</f>
        <v>0</v>
      </c>
      <c r="D60" s="93">
        <f>Рез_Муж!AG29</f>
        <v>0</v>
      </c>
      <c r="E60" s="93">
        <f>Рез_Муж!AH29</f>
        <v>0</v>
      </c>
      <c r="F60" s="93">
        <f>Рез_Муж!AI29</f>
        <v>0</v>
      </c>
      <c r="G60" s="93">
        <f>Рез_Муж!AI29</f>
        <v>0</v>
      </c>
      <c r="H60" s="444">
        <v>22</v>
      </c>
      <c r="I60" s="93">
        <f>Рез_Муж!B29</f>
        <v>0</v>
      </c>
      <c r="J60" s="93">
        <f>Рез_Муж!C29</f>
        <v>0</v>
      </c>
      <c r="K60" s="93">
        <f>Рез_Муж!D29</f>
        <v>0</v>
      </c>
      <c r="L60" s="93">
        <f>Рез_Муж!E29</f>
        <v>0</v>
      </c>
      <c r="M60" s="93">
        <f>Рез_Муж!F29</f>
        <v>0</v>
      </c>
      <c r="N60" s="93">
        <f>Рез_Муж!G29</f>
        <v>0</v>
      </c>
    </row>
    <row r="61" spans="1:14" s="29" customFormat="1" ht="12.75" customHeight="1" x14ac:dyDescent="0.2">
      <c r="A61" s="443">
        <v>23</v>
      </c>
      <c r="B61" s="93">
        <f>Рез_Муж!AE27</f>
        <v>0</v>
      </c>
      <c r="C61" s="93">
        <f>Рез_Муж!AF27</f>
        <v>0</v>
      </c>
      <c r="D61" s="93">
        <f>Рез_Муж!AG27</f>
        <v>0</v>
      </c>
      <c r="E61" s="93">
        <f>Рез_Муж!AH27</f>
        <v>0</v>
      </c>
      <c r="F61" s="93">
        <f>Рез_Муж!AI27</f>
        <v>0</v>
      </c>
      <c r="G61" s="93">
        <f>Рез_Муж!AI27</f>
        <v>0</v>
      </c>
      <c r="H61" s="444">
        <v>23</v>
      </c>
      <c r="I61" s="93">
        <f>Рез_Муж!B27</f>
        <v>0</v>
      </c>
      <c r="J61" s="93">
        <f>Рез_Муж!C27</f>
        <v>0</v>
      </c>
      <c r="K61" s="93">
        <f>Рез_Муж!D27</f>
        <v>0</v>
      </c>
      <c r="L61" s="93">
        <f>Рез_Муж!E27</f>
        <v>0</v>
      </c>
      <c r="M61" s="93">
        <f>Рез_Муж!F27</f>
        <v>0</v>
      </c>
      <c r="N61" s="93">
        <f>Рез_Муж!G27</f>
        <v>0</v>
      </c>
    </row>
    <row r="62" spans="1:14" s="29" customFormat="1" ht="12.75" customHeight="1" x14ac:dyDescent="0.2">
      <c r="A62" s="443">
        <v>24</v>
      </c>
      <c r="B62" s="93">
        <f>Рез_Муж!AE25</f>
        <v>0</v>
      </c>
      <c r="C62" s="93">
        <f>Рез_Муж!AF25</f>
        <v>0</v>
      </c>
      <c r="D62" s="93">
        <f>Рез_Муж!AG25</f>
        <v>0</v>
      </c>
      <c r="E62" s="93">
        <f>Рез_Муж!AH25</f>
        <v>0</v>
      </c>
      <c r="F62" s="93">
        <f>Рез_Муж!AI25</f>
        <v>0</v>
      </c>
      <c r="G62" s="93">
        <f>Рез_Муж!AI25</f>
        <v>0</v>
      </c>
      <c r="H62" s="444">
        <v>24</v>
      </c>
      <c r="I62" s="93">
        <f>Рез_Муж!B25</f>
        <v>0</v>
      </c>
      <c r="J62" s="93">
        <f>Рез_Муж!C25</f>
        <v>0</v>
      </c>
      <c r="K62" s="93">
        <f>Рез_Муж!D25</f>
        <v>0</v>
      </c>
      <c r="L62" s="93">
        <f>Рез_Муж!E25</f>
        <v>0</v>
      </c>
      <c r="M62" s="93">
        <f>Рез_Муж!F25</f>
        <v>0</v>
      </c>
      <c r="N62" s="93">
        <f>Рез_Муж!G25</f>
        <v>0</v>
      </c>
    </row>
    <row r="63" spans="1:14" s="29" customFormat="1" ht="11.25" customHeight="1" x14ac:dyDescent="0.2">
      <c r="A63" s="443">
        <v>25</v>
      </c>
      <c r="B63" s="93">
        <f>Рез_Муж!AE23</f>
        <v>0</v>
      </c>
      <c r="C63" s="93">
        <f>Рез_Муж!AF23</f>
        <v>0</v>
      </c>
      <c r="D63" s="93">
        <f>Рез_Муж!AG23</f>
        <v>0</v>
      </c>
      <c r="E63" s="93">
        <f>Рез_Муж!AH23</f>
        <v>0</v>
      </c>
      <c r="F63" s="93">
        <f>Рез_Муж!AI23</f>
        <v>0</v>
      </c>
      <c r="G63" s="93">
        <f>Рез_Муж!AI23</f>
        <v>0</v>
      </c>
      <c r="H63" s="446">
        <v>25</v>
      </c>
      <c r="I63" s="93">
        <f>Рез_Муж!B23</f>
        <v>0</v>
      </c>
      <c r="J63" s="93">
        <f>Рез_Муж!C23</f>
        <v>0</v>
      </c>
      <c r="K63" s="93">
        <f>Рез_Муж!D23</f>
        <v>0</v>
      </c>
      <c r="L63" s="93">
        <f>Рез_Муж!E23</f>
        <v>0</v>
      </c>
      <c r="M63" s="93">
        <f>Рез_Муж!F23</f>
        <v>0</v>
      </c>
      <c r="N63" s="93">
        <f>Рез_Муж!G23</f>
        <v>0</v>
      </c>
    </row>
    <row r="64" spans="1:14" x14ac:dyDescent="0.25">
      <c r="A64" s="443">
        <v>26</v>
      </c>
      <c r="B64" s="93">
        <f>Рез_Муж!AE21</f>
        <v>0</v>
      </c>
      <c r="C64" s="93">
        <f>Рез_Муж!AF21</f>
        <v>0</v>
      </c>
      <c r="D64" s="93">
        <f>Рез_Муж!AG21</f>
        <v>0</v>
      </c>
      <c r="E64" s="93">
        <f>Рез_Муж!AH21</f>
        <v>0</v>
      </c>
      <c r="F64" s="93">
        <f>Рез_Муж!AI21</f>
        <v>0</v>
      </c>
      <c r="G64" s="93">
        <f>Рез_Муж!AI21</f>
        <v>0</v>
      </c>
      <c r="H64" s="423">
        <v>26</v>
      </c>
      <c r="I64" s="93">
        <f>Рез_Муж!B21</f>
        <v>0</v>
      </c>
      <c r="J64" s="93">
        <f>Рез_Муж!C21</f>
        <v>0</v>
      </c>
      <c r="K64" s="93">
        <f>Рез_Муж!D21</f>
        <v>0</v>
      </c>
      <c r="L64" s="93">
        <f>Рез_Муж!E21</f>
        <v>0</v>
      </c>
      <c r="M64" s="93">
        <f>Рез_Муж!F21</f>
        <v>0</v>
      </c>
      <c r="N64" s="93">
        <f>Рез_Муж!G21</f>
        <v>0</v>
      </c>
    </row>
    <row r="66" spans="1:13" x14ac:dyDescent="0.25">
      <c r="A66" s="447"/>
      <c r="B66" s="448"/>
      <c r="C66" s="448"/>
      <c r="D66" s="449"/>
      <c r="E66" s="448"/>
      <c r="F66" s="448"/>
      <c r="G66" s="448"/>
      <c r="H66" s="448"/>
      <c r="I66" s="448"/>
      <c r="J66" s="448"/>
      <c r="K66" s="91"/>
      <c r="L66" s="91"/>
      <c r="M66" s="91"/>
    </row>
    <row r="67" spans="1:13" x14ac:dyDescent="0.25">
      <c r="A67" s="447"/>
      <c r="B67" s="448"/>
      <c r="C67" s="448"/>
      <c r="D67" s="449"/>
      <c r="E67" s="448"/>
      <c r="F67" s="448"/>
      <c r="G67" s="448"/>
      <c r="H67" s="448"/>
      <c r="I67" s="448"/>
      <c r="J67" s="448"/>
      <c r="K67" s="91"/>
      <c r="L67" s="91"/>
      <c r="M67" s="91"/>
    </row>
    <row r="68" spans="1:13" x14ac:dyDescent="0.25">
      <c r="A68" s="447"/>
      <c r="B68" s="448"/>
      <c r="C68" s="448"/>
      <c r="D68" s="449"/>
      <c r="E68" s="448"/>
      <c r="F68" s="448"/>
      <c r="G68" s="448"/>
      <c r="H68" s="448"/>
      <c r="I68" s="448"/>
      <c r="J68" s="448"/>
      <c r="K68" s="91"/>
      <c r="L68" s="91"/>
      <c r="M68" s="91"/>
    </row>
    <row r="69" spans="1:13" x14ac:dyDescent="0.25">
      <c r="A69" s="447"/>
      <c r="B69" s="448"/>
      <c r="C69" s="448"/>
      <c r="D69" s="449"/>
      <c r="E69" s="448"/>
      <c r="F69" s="448"/>
      <c r="G69" s="448"/>
      <c r="H69" s="448"/>
      <c r="I69" s="448"/>
      <c r="J69" s="448"/>
      <c r="K69" s="91"/>
      <c r="L69" s="91"/>
      <c r="M69" s="91"/>
    </row>
    <row r="70" spans="1:13" x14ac:dyDescent="0.25">
      <c r="A70" s="447"/>
      <c r="B70" s="448"/>
      <c r="C70" s="448"/>
      <c r="D70" s="449"/>
      <c r="E70" s="448"/>
      <c r="F70" s="448"/>
      <c r="G70" s="448"/>
      <c r="H70" s="448"/>
      <c r="I70" s="448"/>
      <c r="J70" s="448"/>
      <c r="K70" s="91"/>
      <c r="L70" s="91"/>
      <c r="M70" s="91"/>
    </row>
  </sheetData>
  <sheetProtection selectLockedCells="1" selectUnlockedCells="1"/>
  <pageMargins left="0.98402777777777772" right="0.2361111111111111" top="0.59027777777777779" bottom="0.59027777777777779" header="0.51180555555555551" footer="0.51180555555555551"/>
  <pageSetup paperSize="9" scale="95"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3"/>
  <dimension ref="A1:V57"/>
  <sheetViews>
    <sheetView topLeftCell="A4" workbookViewId="0">
      <selection activeCell="Y16" sqref="Y16"/>
    </sheetView>
  </sheetViews>
  <sheetFormatPr defaultRowHeight="12.6" x14ac:dyDescent="0.25"/>
  <cols>
    <col min="1" max="2" width="3.5546875" customWidth="1"/>
    <col min="3" max="3" width="14.109375" hidden="1" customWidth="1"/>
    <col min="4" max="4" width="3.5546875" hidden="1" customWidth="1"/>
    <col min="5" max="5" width="4.109375" hidden="1" customWidth="1"/>
    <col min="6" max="6" width="7.44140625" hidden="1" customWidth="1"/>
    <col min="7" max="7" width="7.33203125" hidden="1" customWidth="1"/>
    <col min="8" max="9" width="5.109375" hidden="1" customWidth="1"/>
    <col min="10" max="12" width="5.5546875" hidden="1" customWidth="1"/>
    <col min="13" max="13" width="0" hidden="1" customWidth="1"/>
    <col min="14" max="14" width="10.33203125" hidden="1" customWidth="1"/>
    <col min="15" max="16" width="6.5546875" hidden="1" customWidth="1"/>
    <col min="17" max="17" width="0" hidden="1" customWidth="1"/>
    <col min="18" max="18" width="2.33203125" customWidth="1"/>
    <col min="19" max="19" width="1.44140625" customWidth="1"/>
  </cols>
  <sheetData>
    <row r="1" spans="1:21" x14ac:dyDescent="0.25">
      <c r="A1" s="450" t="s">
        <v>345</v>
      </c>
      <c r="B1" s="450" t="s">
        <v>284</v>
      </c>
      <c r="C1" s="450" t="s">
        <v>403</v>
      </c>
      <c r="D1" s="451" t="s">
        <v>407</v>
      </c>
      <c r="E1" s="450" t="s">
        <v>289</v>
      </c>
      <c r="F1" s="450" t="s">
        <v>408</v>
      </c>
      <c r="G1" s="452" t="s">
        <v>409</v>
      </c>
      <c r="H1" s="452" t="s">
        <v>410</v>
      </c>
      <c r="I1" s="452" t="s">
        <v>411</v>
      </c>
      <c r="J1" s="450" t="s">
        <v>412</v>
      </c>
      <c r="K1" s="450" t="s">
        <v>413</v>
      </c>
      <c r="L1" s="452" t="s">
        <v>414</v>
      </c>
      <c r="M1" s="450" t="s">
        <v>415</v>
      </c>
      <c r="N1" s="450" t="s">
        <v>416</v>
      </c>
      <c r="O1" s="453" t="s">
        <v>417</v>
      </c>
      <c r="P1" s="450" t="s">
        <v>418</v>
      </c>
    </row>
    <row r="2" spans="1:21" x14ac:dyDescent="0.25">
      <c r="A2">
        <f>Рез_Муж!BF13</f>
        <v>0</v>
      </c>
      <c r="B2">
        <f>Рез_Муж!BG13</f>
        <v>0</v>
      </c>
      <c r="C2">
        <f>Рез_Муж!BH13</f>
        <v>0</v>
      </c>
      <c r="D2">
        <f>Рез_Муж!BI13</f>
        <v>0</v>
      </c>
      <c r="E2">
        <f>Рез_Муж!BJ13</f>
        <v>0</v>
      </c>
      <c r="G2">
        <f>Рез_Муж!BQ13</f>
        <v>0</v>
      </c>
      <c r="H2">
        <f>Рез_Муж!BR13</f>
        <v>0</v>
      </c>
      <c r="I2">
        <f>Рез_Муж!BS13</f>
        <v>0</v>
      </c>
      <c r="J2">
        <f>Рез_Муж!CE13</f>
        <v>0</v>
      </c>
      <c r="K2">
        <f>Рез_Муж!CH13</f>
        <v>0</v>
      </c>
      <c r="L2">
        <f>Рез_Муж!BT13</f>
        <v>0</v>
      </c>
      <c r="M2">
        <f>Рез_Муж!CI13</f>
        <v>0</v>
      </c>
      <c r="N2" s="454">
        <f>Рез_Муж!BO13</f>
        <v>0</v>
      </c>
      <c r="O2" s="454">
        <f>Рез_Муж!BP13</f>
        <v>0</v>
      </c>
      <c r="P2" s="454">
        <f>Рез_Муж!CJ13</f>
        <v>0</v>
      </c>
    </row>
    <row r="4" spans="1:21" x14ac:dyDescent="0.25">
      <c r="A4">
        <f>Рез_Муж!BF15</f>
        <v>0</v>
      </c>
      <c r="B4">
        <f>Рез_Муж!BG15</f>
        <v>0</v>
      </c>
      <c r="C4">
        <f>Рез_Муж!BH15</f>
        <v>0</v>
      </c>
      <c r="D4">
        <f>Рез_Муж!BI15</f>
        <v>0</v>
      </c>
      <c r="E4">
        <f>Рез_Муж!BJ15</f>
        <v>0</v>
      </c>
      <c r="G4">
        <f>Рез_Муж!BQ15</f>
        <v>0</v>
      </c>
      <c r="H4">
        <f>Рез_Муж!BR15</f>
        <v>0</v>
      </c>
      <c r="I4">
        <f>Рез_Муж!BS15</f>
        <v>0</v>
      </c>
      <c r="J4">
        <f>Рез_Муж!CE15</f>
        <v>0</v>
      </c>
      <c r="K4">
        <f>Рез_Муж!CH15</f>
        <v>0</v>
      </c>
      <c r="L4">
        <f>Рез_Муж!BT15</f>
        <v>0</v>
      </c>
      <c r="M4">
        <f>Рез_Муж!CI15</f>
        <v>0</v>
      </c>
      <c r="N4" s="454">
        <f>Рез_Муж!BO15</f>
        <v>0</v>
      </c>
      <c r="O4" s="454">
        <f>Рез_Муж!BP15</f>
        <v>0</v>
      </c>
      <c r="P4" s="454">
        <f>Рез_Муж!CJ15</f>
        <v>0</v>
      </c>
    </row>
    <row r="6" spans="1:21" x14ac:dyDescent="0.25">
      <c r="C6" s="455" t="s">
        <v>419</v>
      </c>
    </row>
    <row r="7" spans="1:21" x14ac:dyDescent="0.25">
      <c r="C7" s="455"/>
    </row>
    <row r="8" spans="1:21" x14ac:dyDescent="0.25">
      <c r="G8" s="452" t="s">
        <v>409</v>
      </c>
      <c r="H8" s="452" t="s">
        <v>410</v>
      </c>
      <c r="I8" s="452" t="s">
        <v>411</v>
      </c>
      <c r="J8" s="450" t="s">
        <v>412</v>
      </c>
      <c r="K8" s="450" t="s">
        <v>413</v>
      </c>
      <c r="L8" s="452" t="s">
        <v>414</v>
      </c>
      <c r="M8" s="450" t="s">
        <v>415</v>
      </c>
      <c r="N8" s="450" t="s">
        <v>416</v>
      </c>
      <c r="O8" s="453" t="s">
        <v>417</v>
      </c>
      <c r="P8" s="450" t="s">
        <v>418</v>
      </c>
    </row>
    <row r="9" spans="1:21" ht="13.2" x14ac:dyDescent="0.25">
      <c r="C9">
        <f>Рез_Муж!BH13</f>
        <v>0</v>
      </c>
      <c r="G9">
        <f>Рез_Муж!BQ13</f>
        <v>0</v>
      </c>
      <c r="H9">
        <f>Рез_Муж!BR13</f>
        <v>0</v>
      </c>
      <c r="I9">
        <f>Рез_Муж!BS13</f>
        <v>0</v>
      </c>
      <c r="J9">
        <f>Рез_Муж!CE13</f>
        <v>0</v>
      </c>
      <c r="K9">
        <f>Рез_Муж!CH13</f>
        <v>0</v>
      </c>
      <c r="L9">
        <f>Рез_Муж!BT13</f>
        <v>0</v>
      </c>
      <c r="M9">
        <f>Рез_Муж!CI13</f>
        <v>0</v>
      </c>
      <c r="N9" s="454">
        <f>Рез_Муж!BO13</f>
        <v>0</v>
      </c>
      <c r="O9" s="454">
        <f>Рез_Муж!BP13</f>
        <v>0</v>
      </c>
      <c r="P9" s="454">
        <f>Рез_Муж!CJ13</f>
        <v>0</v>
      </c>
      <c r="Q9" s="456">
        <f>M12</f>
        <v>1.5</v>
      </c>
    </row>
    <row r="10" spans="1:21" ht="13.2" x14ac:dyDescent="0.25">
      <c r="C10">
        <f>Рез_Муж!BH15</f>
        <v>0</v>
      </c>
      <c r="G10">
        <f>Рез_Муж!BQ15</f>
        <v>0</v>
      </c>
      <c r="H10">
        <f>Рез_Муж!BR15</f>
        <v>0</v>
      </c>
      <c r="I10">
        <f>Рез_Муж!BS15</f>
        <v>0</v>
      </c>
      <c r="J10">
        <f>Рез_Муж!CE15</f>
        <v>0</v>
      </c>
      <c r="K10">
        <f>Рез_Муж!CH15</f>
        <v>0</v>
      </c>
      <c r="L10">
        <f>Рез_Муж!BT15</f>
        <v>0</v>
      </c>
      <c r="M10">
        <f>Рез_Муж!CI15</f>
        <v>0</v>
      </c>
      <c r="N10" s="454">
        <f>Рез_Муж!BO15</f>
        <v>0</v>
      </c>
      <c r="O10" s="454">
        <f>Рез_Муж!BP15</f>
        <v>0</v>
      </c>
      <c r="P10" s="454">
        <f>Рез_Муж!CJ15</f>
        <v>0</v>
      </c>
      <c r="Q10" s="456">
        <f>M13</f>
        <v>1.5</v>
      </c>
    </row>
    <row r="12" spans="1:21" ht="13.2" x14ac:dyDescent="0.25">
      <c r="C12">
        <f>Рез_Муж!BH13</f>
        <v>0</v>
      </c>
      <c r="G12" s="454">
        <f>ROUNDDOWN(G9+(J9+K9)/6+O9/3,2)</f>
        <v>0</v>
      </c>
      <c r="H12" s="454">
        <f>ROUNDDOWN(H9+(J9+K9)/6+O9/3,2)</f>
        <v>0</v>
      </c>
      <c r="I12" s="454">
        <f>ROUNDDOWN(I9+(J9+K9)/6+O9/3,2)</f>
        <v>0</v>
      </c>
      <c r="J12" s="457" t="str">
        <f>IF(G12&gt;G13,"1",IF(G12&lt;G13,"0",IF(G12=G13,"0,5")))</f>
        <v>0,5</v>
      </c>
      <c r="K12" s="457" t="str">
        <f>IF(H12&gt;H13,"1",IF(H12&lt;H13,"0",IF(H12=H13,"0,5")))</f>
        <v>0,5</v>
      </c>
      <c r="L12" s="457" t="str">
        <f>IF(I12&gt;I13,"1",IF(I12&lt;I13,"0",IF(I12=I13,"0,5")))</f>
        <v>0,5</v>
      </c>
      <c r="M12" s="456">
        <f>J12+K12+L12</f>
        <v>1.5</v>
      </c>
    </row>
    <row r="13" spans="1:21" ht="13.2" x14ac:dyDescent="0.25">
      <c r="C13">
        <f>Рез_Муж!BH15</f>
        <v>0</v>
      </c>
      <c r="G13" s="454">
        <f>ROUNDDOWN(G10+(J10+K10)/6+O10/3,2)</f>
        <v>0</v>
      </c>
      <c r="H13" s="454">
        <f>ROUNDDOWN(H10+(J10+K10)/6+O10/3,2)</f>
        <v>0</v>
      </c>
      <c r="I13" s="454">
        <f>ROUNDDOWN(I10+(J10+K10)/6+O10/3,2)</f>
        <v>0</v>
      </c>
      <c r="J13" s="457" t="str">
        <f>IF(G13&gt;G12,"1",IF(G13&lt;G12,"0",IF(G13=G12,"0,5")))</f>
        <v>0,5</v>
      </c>
      <c r="K13" s="457" t="str">
        <f>IF(H13&gt;H12,"1",IF(H13&lt;H12,"0",IF(H13=H12,"0,5")))</f>
        <v>0,5</v>
      </c>
      <c r="L13" s="457" t="str">
        <f>IF(I13&gt;I12,"1",IF(I13&lt;I12,"0",IF(I13=I12,"0,5")))</f>
        <v>0,5</v>
      </c>
      <c r="M13" s="456">
        <f>J13+K13+L13</f>
        <v>1.5</v>
      </c>
    </row>
    <row r="14" spans="1:21" x14ac:dyDescent="0.25">
      <c r="A14" s="458"/>
      <c r="B14" s="458"/>
      <c r="C14" s="458"/>
      <c r="D14" s="458"/>
      <c r="E14" s="458"/>
      <c r="F14" s="458"/>
      <c r="G14" s="458"/>
      <c r="H14" s="458"/>
      <c r="I14" s="458"/>
      <c r="J14" s="458"/>
      <c r="K14" s="458"/>
      <c r="L14" s="458"/>
      <c r="M14" s="458"/>
      <c r="N14" s="458"/>
      <c r="O14" s="458"/>
      <c r="P14" s="458"/>
      <c r="Q14" s="458"/>
    </row>
    <row r="15" spans="1:21" ht="14.4" x14ac:dyDescent="0.25">
      <c r="A15" s="450" t="s">
        <v>345</v>
      </c>
      <c r="B15" s="450" t="s">
        <v>284</v>
      </c>
      <c r="C15" s="450" t="s">
        <v>403</v>
      </c>
      <c r="D15" s="451" t="s">
        <v>407</v>
      </c>
      <c r="E15" s="450" t="s">
        <v>289</v>
      </c>
      <c r="F15" s="450" t="s">
        <v>408</v>
      </c>
      <c r="G15" s="452" t="s">
        <v>409</v>
      </c>
      <c r="H15" s="452" t="s">
        <v>410</v>
      </c>
      <c r="I15" s="452" t="s">
        <v>411</v>
      </c>
      <c r="J15" s="450" t="s">
        <v>412</v>
      </c>
      <c r="K15" s="450" t="s">
        <v>413</v>
      </c>
      <c r="L15" s="452" t="s">
        <v>414</v>
      </c>
      <c r="M15" s="450" t="s">
        <v>415</v>
      </c>
      <c r="N15" s="450" t="s">
        <v>416</v>
      </c>
      <c r="O15" s="453" t="s">
        <v>417</v>
      </c>
      <c r="P15" s="450" t="s">
        <v>418</v>
      </c>
      <c r="U15" s="560" t="s">
        <v>1030</v>
      </c>
    </row>
    <row r="16" spans="1:21" ht="14.4" x14ac:dyDescent="0.25">
      <c r="A16">
        <f>Рез_Жен!BF13</f>
        <v>0</v>
      </c>
      <c r="B16">
        <f>Рез_Жен!BG13</f>
        <v>0</v>
      </c>
      <c r="C16">
        <f>Рез_Жен!BH13</f>
        <v>0</v>
      </c>
      <c r="D16">
        <f>Рез_Жен!BI13</f>
        <v>0</v>
      </c>
      <c r="E16">
        <f>Рез_Жен!BJ13</f>
        <v>0</v>
      </c>
      <c r="G16">
        <f>Рез_Жен!BQ13</f>
        <v>0</v>
      </c>
      <c r="H16">
        <f>Рез_Жен!BR13</f>
        <v>0</v>
      </c>
      <c r="I16">
        <f>Рез_Жен!BS13</f>
        <v>0</v>
      </c>
      <c r="J16">
        <f>Рез_Жен!CE13</f>
        <v>0</v>
      </c>
      <c r="K16">
        <f>Рез_Жен!CH13</f>
        <v>0</v>
      </c>
      <c r="L16">
        <f>Рез_Жен!BT13</f>
        <v>0</v>
      </c>
      <c r="M16">
        <f>Рез_Жен!CI13</f>
        <v>0</v>
      </c>
      <c r="N16" s="454">
        <f>Рез_Жен!BO13</f>
        <v>0</v>
      </c>
      <c r="O16" s="454">
        <f>Рез_Жен!BP13</f>
        <v>0</v>
      </c>
      <c r="P16">
        <f>Рез_Жен!CJ13</f>
        <v>0</v>
      </c>
      <c r="Q16" s="456"/>
      <c r="U16" s="560"/>
    </row>
    <row r="17" spans="1:22" ht="14.4" x14ac:dyDescent="0.25">
      <c r="Q17" s="456"/>
      <c r="U17" s="560" t="s">
        <v>1031</v>
      </c>
    </row>
    <row r="18" spans="1:22" ht="14.4" x14ac:dyDescent="0.25">
      <c r="A18">
        <f>Рез_Жен!BF15</f>
        <v>0</v>
      </c>
      <c r="B18">
        <f>Рез_Жен!BG15</f>
        <v>0</v>
      </c>
      <c r="C18">
        <f>Рез_Жен!BH15</f>
        <v>0</v>
      </c>
      <c r="D18">
        <f>Рез_Жен!BI15</f>
        <v>0</v>
      </c>
      <c r="E18">
        <f>Рез_Жен!BJ15</f>
        <v>0</v>
      </c>
      <c r="G18">
        <f>Рез_Жен!BQ15</f>
        <v>0</v>
      </c>
      <c r="H18">
        <f>Рез_Жен!BR15</f>
        <v>0</v>
      </c>
      <c r="I18">
        <f>Рез_Жен!BS15</f>
        <v>0</v>
      </c>
      <c r="J18">
        <f>Рез_Жен!CE15</f>
        <v>0</v>
      </c>
      <c r="K18">
        <f>Рез_Жен!CH15</f>
        <v>0</v>
      </c>
      <c r="L18">
        <f>Рез_Жен!BT15</f>
        <v>0</v>
      </c>
      <c r="M18">
        <f>Рез_Жен!CI15</f>
        <v>0</v>
      </c>
      <c r="N18" s="454">
        <f>Рез_Жен!BO15</f>
        <v>0</v>
      </c>
      <c r="O18" s="454">
        <f>Рез_Жен!BP15</f>
        <v>0</v>
      </c>
      <c r="P18">
        <f>Рез_Жен!CJ15</f>
        <v>0</v>
      </c>
      <c r="Q18" s="456"/>
      <c r="U18" s="560"/>
      <c r="V18" t="s">
        <v>1032</v>
      </c>
    </row>
    <row r="19" spans="1:22" ht="14.4" x14ac:dyDescent="0.25">
      <c r="U19" s="560"/>
    </row>
    <row r="20" spans="1:22" ht="14.4" x14ac:dyDescent="0.25">
      <c r="C20" s="455" t="s">
        <v>420</v>
      </c>
      <c r="G20" s="454"/>
      <c r="H20" s="454"/>
      <c r="I20" s="454"/>
      <c r="J20" s="457"/>
      <c r="K20" s="457"/>
      <c r="L20" s="457"/>
      <c r="M20" s="456"/>
      <c r="U20" s="560" t="s">
        <v>1033</v>
      </c>
    </row>
    <row r="21" spans="1:22" ht="14.4" x14ac:dyDescent="0.25">
      <c r="G21" s="454"/>
      <c r="H21" s="454"/>
      <c r="I21" s="454"/>
      <c r="J21" s="457"/>
      <c r="K21" s="457"/>
      <c r="L21" s="457"/>
      <c r="M21" s="456"/>
      <c r="U21" s="560"/>
      <c r="V21" t="s">
        <v>1034</v>
      </c>
    </row>
    <row r="22" spans="1:22" ht="14.4" x14ac:dyDescent="0.25">
      <c r="G22" s="452" t="s">
        <v>409</v>
      </c>
      <c r="H22" s="452" t="s">
        <v>410</v>
      </c>
      <c r="I22" s="452" t="s">
        <v>411</v>
      </c>
      <c r="J22" s="450" t="s">
        <v>412</v>
      </c>
      <c r="K22" s="450" t="s">
        <v>413</v>
      </c>
      <c r="L22" s="452" t="s">
        <v>414</v>
      </c>
      <c r="M22" s="450" t="s">
        <v>415</v>
      </c>
      <c r="N22" s="450" t="s">
        <v>416</v>
      </c>
      <c r="O22" s="453" t="s">
        <v>417</v>
      </c>
      <c r="P22" s="450" t="s">
        <v>418</v>
      </c>
      <c r="U22" s="560"/>
    </row>
    <row r="23" spans="1:22" ht="14.4" x14ac:dyDescent="0.25">
      <c r="C23">
        <f>Рез_Жен!BH13</f>
        <v>0</v>
      </c>
      <c r="G23">
        <f>Рез_Жен!BQ13</f>
        <v>0</v>
      </c>
      <c r="H23">
        <f>Рез_Жен!BR13</f>
        <v>0</v>
      </c>
      <c r="I23">
        <f>Рез_Жен!BS13</f>
        <v>0</v>
      </c>
      <c r="J23">
        <f>Рез_Жен!CE13</f>
        <v>0</v>
      </c>
      <c r="K23">
        <f>Рез_Жен!CH13</f>
        <v>0</v>
      </c>
      <c r="L23">
        <f>Рез_Жен!BT13</f>
        <v>0</v>
      </c>
      <c r="M23">
        <f>Рез_Жен!CI13</f>
        <v>0</v>
      </c>
      <c r="N23" s="454">
        <f>Рез_Жен!BO13</f>
        <v>0</v>
      </c>
      <c r="O23" s="454">
        <f>Рез_Жен!BP13</f>
        <v>0</v>
      </c>
      <c r="P23">
        <f>Рез_Жен!CJ13</f>
        <v>0</v>
      </c>
      <c r="Q23" s="456">
        <f>M26</f>
        <v>1.5</v>
      </c>
      <c r="U23" s="560" t="s">
        <v>1035</v>
      </c>
    </row>
    <row r="24" spans="1:22" ht="14.4" x14ac:dyDescent="0.25">
      <c r="C24">
        <f>Рез_Жен!BH15</f>
        <v>0</v>
      </c>
      <c r="G24">
        <f>Рез_Жен!BQ15</f>
        <v>0</v>
      </c>
      <c r="H24">
        <f>Рез_Жен!BR15</f>
        <v>0</v>
      </c>
      <c r="I24">
        <f>Рез_Жен!BS15</f>
        <v>0</v>
      </c>
      <c r="J24">
        <f>Рез_Жен!CE15</f>
        <v>0</v>
      </c>
      <c r="K24">
        <f>Рез_Жен!CH15</f>
        <v>0</v>
      </c>
      <c r="L24">
        <f>Рез_Жен!BT15</f>
        <v>0</v>
      </c>
      <c r="M24">
        <f>Рез_Жен!CI15</f>
        <v>0</v>
      </c>
      <c r="N24" s="454">
        <f>Рез_Жен!BO15</f>
        <v>0</v>
      </c>
      <c r="O24" s="454">
        <f>Рез_Жен!BP15</f>
        <v>0</v>
      </c>
      <c r="P24">
        <f>Рез_Жен!CJ15</f>
        <v>0</v>
      </c>
      <c r="Q24" s="456">
        <f>M27</f>
        <v>1.5</v>
      </c>
      <c r="U24" s="560"/>
      <c r="V24" t="s">
        <v>1036</v>
      </c>
    </row>
    <row r="25" spans="1:22" ht="14.4" x14ac:dyDescent="0.25">
      <c r="U25" s="560"/>
    </row>
    <row r="26" spans="1:22" ht="14.4" x14ac:dyDescent="0.25">
      <c r="C26">
        <f>Рез_Жен!BH13</f>
        <v>0</v>
      </c>
      <c r="G26" s="454">
        <f>ROUNDDOWN(G23+(J23+K23)/6+O23/3,2)</f>
        <v>0</v>
      </c>
      <c r="H26" s="454">
        <f>ROUNDDOWN(H23+(J23+K23)/6+O23/3,2)</f>
        <v>0</v>
      </c>
      <c r="I26" s="454">
        <f>ROUNDDOWN(I23+(J23+K23)/6+O23/3,2)</f>
        <v>0</v>
      </c>
      <c r="J26" s="457" t="str">
        <f>IF(G26&gt;G27,"1",IF(G26&lt;G27,"0",IF(G26=G27,"0,5")))</f>
        <v>0,5</v>
      </c>
      <c r="K26" s="457" t="str">
        <f>IF(H26&gt;H27,"1",IF(H26&lt;H27,"0",IF(H26=H27,"0,5")))</f>
        <v>0,5</v>
      </c>
      <c r="L26" s="457" t="str">
        <f>IF(I26&gt;I27,"1",IF(I26&lt;I27,"0",IF(I26=I27,"0,5")))</f>
        <v>0,5</v>
      </c>
      <c r="M26" s="456">
        <f>J26+K26+L26</f>
        <v>1.5</v>
      </c>
      <c r="U26" s="560" t="s">
        <v>1037</v>
      </c>
    </row>
    <row r="27" spans="1:22" ht="14.4" x14ac:dyDescent="0.25">
      <c r="C27">
        <f>Рез_Жен!BH15</f>
        <v>0</v>
      </c>
      <c r="G27" s="454">
        <f>ROUNDDOWN(G24+(J24+K24)/6+O24/3,2)</f>
        <v>0</v>
      </c>
      <c r="H27" s="454">
        <f>ROUNDDOWN(H24+(J24+K24)/6+O24/3,2)</f>
        <v>0</v>
      </c>
      <c r="I27" s="454">
        <f>ROUNDDOWN(I24+(J24+K24)/6+O24/3,2)</f>
        <v>0</v>
      </c>
      <c r="J27" s="457" t="str">
        <f>IF(G27&gt;G26,"1",IF(G27&lt;G26,"0",IF(G27=G26,"0,5")))</f>
        <v>0,5</v>
      </c>
      <c r="K27" s="457" t="str">
        <f>IF(H27&gt;H26,"1",IF(H27&lt;H26,"0",IF(H27=H26,"0,5")))</f>
        <v>0,5</v>
      </c>
      <c r="L27" s="457" t="str">
        <f>IF(I27&gt;I26,"1",IF(I27&lt;I26,"0",IF(I27=I26,"0,5")))</f>
        <v>0,5</v>
      </c>
      <c r="M27" s="456">
        <f>J27+K27+L27</f>
        <v>1.5</v>
      </c>
      <c r="U27" s="560"/>
      <c r="V27" t="s">
        <v>1038</v>
      </c>
    </row>
    <row r="28" spans="1:22" ht="14.4" x14ac:dyDescent="0.25">
      <c r="U28" s="560"/>
    </row>
    <row r="29" spans="1:22" ht="14.4" x14ac:dyDescent="0.3">
      <c r="A29" s="459"/>
      <c r="B29" s="459"/>
      <c r="C29" s="459" t="s">
        <v>421</v>
      </c>
      <c r="D29" s="459"/>
      <c r="E29" s="459"/>
      <c r="F29" s="459"/>
      <c r="G29" s="459"/>
      <c r="H29" s="459"/>
      <c r="I29" s="459"/>
      <c r="J29" s="459"/>
      <c r="K29" s="459"/>
      <c r="L29" s="459"/>
      <c r="M29" s="459"/>
      <c r="N29" s="459"/>
      <c r="O29" s="459"/>
      <c r="P29" s="459"/>
      <c r="Q29" s="459"/>
      <c r="U29" s="561" t="s">
        <v>1039</v>
      </c>
    </row>
    <row r="30" spans="1:22" x14ac:dyDescent="0.25">
      <c r="A30" s="450" t="s">
        <v>345</v>
      </c>
      <c r="B30" s="450" t="s">
        <v>284</v>
      </c>
      <c r="C30" s="450" t="s">
        <v>403</v>
      </c>
      <c r="D30" s="451" t="s">
        <v>407</v>
      </c>
      <c r="E30" s="450" t="s">
        <v>289</v>
      </c>
      <c r="F30" s="450" t="s">
        <v>408</v>
      </c>
      <c r="G30" s="452" t="s">
        <v>409</v>
      </c>
      <c r="H30" s="452" t="s">
        <v>410</v>
      </c>
      <c r="I30" s="452" t="s">
        <v>411</v>
      </c>
      <c r="J30" s="450" t="s">
        <v>412</v>
      </c>
      <c r="K30" s="450" t="s">
        <v>413</v>
      </c>
      <c r="L30" s="452" t="s">
        <v>414</v>
      </c>
      <c r="M30" s="450" t="s">
        <v>415</v>
      </c>
      <c r="N30" s="450" t="s">
        <v>416</v>
      </c>
      <c r="O30" s="453" t="s">
        <v>417</v>
      </c>
      <c r="P30" s="450" t="s">
        <v>418</v>
      </c>
      <c r="V30" t="s">
        <v>1040</v>
      </c>
    </row>
    <row r="31" spans="1:22" ht="13.2" x14ac:dyDescent="0.25">
      <c r="A31">
        <f>Рез_Муж!BF5</f>
        <v>0</v>
      </c>
      <c r="B31">
        <f>Рез_Муж!BG5</f>
        <v>0</v>
      </c>
      <c r="C31">
        <f>Рез_Муж!BH5</f>
        <v>0</v>
      </c>
      <c r="D31">
        <f>Рез_Муж!BI5</f>
        <v>0</v>
      </c>
      <c r="E31">
        <f>Рез_Муж!BJ5</f>
        <v>0</v>
      </c>
      <c r="G31">
        <f>Рез_Муж!BQ5</f>
        <v>0</v>
      </c>
      <c r="H31">
        <f>Рез_Муж!BR5</f>
        <v>0</v>
      </c>
      <c r="I31">
        <f>Рез_Муж!BS5</f>
        <v>0</v>
      </c>
      <c r="J31">
        <f>Рез_Муж!CE5</f>
        <v>0</v>
      </c>
      <c r="K31">
        <f>Рез_Муж!CH5</f>
        <v>0</v>
      </c>
      <c r="L31">
        <f>Рез_Муж!BT5</f>
        <v>0</v>
      </c>
      <c r="M31">
        <f>Рез_Муж!CI5</f>
        <v>0</v>
      </c>
      <c r="N31" s="454">
        <f>Рез_Муж!BO5</f>
        <v>0</v>
      </c>
      <c r="O31" s="454">
        <f>Рез_Муж!BP5</f>
        <v>0</v>
      </c>
      <c r="P31" s="454">
        <f>Рез_Муж!CJ5</f>
        <v>0</v>
      </c>
      <c r="Q31" s="456">
        <f>M35+M38</f>
        <v>3</v>
      </c>
    </row>
    <row r="32" spans="1:22" ht="13.2" x14ac:dyDescent="0.25">
      <c r="A32">
        <f>Рез_Муж!BF7</f>
        <v>0</v>
      </c>
      <c r="B32">
        <f>Рез_Муж!BG7</f>
        <v>0</v>
      </c>
      <c r="C32">
        <f>Рез_Муж!BH7</f>
        <v>0</v>
      </c>
      <c r="D32">
        <f>Рез_Муж!BI7</f>
        <v>0</v>
      </c>
      <c r="E32">
        <f>Рез_Муж!BJ7</f>
        <v>0</v>
      </c>
      <c r="G32">
        <f>Рез_Муж!BQ7</f>
        <v>0</v>
      </c>
      <c r="H32">
        <f>Рез_Муж!BR7</f>
        <v>0</v>
      </c>
      <c r="I32">
        <f>Рез_Муж!BS7</f>
        <v>0</v>
      </c>
      <c r="J32">
        <f>Рез_Муж!CE7</f>
        <v>0</v>
      </c>
      <c r="K32">
        <f>Рез_Муж!CH7</f>
        <v>0</v>
      </c>
      <c r="L32">
        <f>Рез_Муж!BT7</f>
        <v>0</v>
      </c>
      <c r="M32">
        <f>Рез_Муж!CI7</f>
        <v>0</v>
      </c>
      <c r="N32" s="454">
        <f>Рез_Муж!BO7</f>
        <v>0</v>
      </c>
      <c r="O32" s="454">
        <f>Рез_Муж!BP7</f>
        <v>0</v>
      </c>
      <c r="P32" s="454">
        <f>Рез_Муж!CJ7</f>
        <v>0</v>
      </c>
      <c r="Q32" s="456">
        <f>M36+M41</f>
        <v>3</v>
      </c>
    </row>
    <row r="33" spans="1:18" ht="13.2" x14ac:dyDescent="0.25">
      <c r="A33">
        <f>Рез_Муж!BF9</f>
        <v>0</v>
      </c>
      <c r="B33">
        <f>Рез_Муж!BG9</f>
        <v>0</v>
      </c>
      <c r="C33">
        <f>Рез_Муж!BH9</f>
        <v>0</v>
      </c>
      <c r="D33">
        <f>Рез_Муж!BI9</f>
        <v>0</v>
      </c>
      <c r="E33">
        <f>Рез_Муж!BJ9</f>
        <v>0</v>
      </c>
      <c r="G33">
        <f>Рез_Муж!BQ9</f>
        <v>0</v>
      </c>
      <c r="H33">
        <f>Рез_Муж!BR9</f>
        <v>0</v>
      </c>
      <c r="I33">
        <f>Рез_Муж!BS9</f>
        <v>0</v>
      </c>
      <c r="J33">
        <f>Рез_Муж!CE9</f>
        <v>0</v>
      </c>
      <c r="K33">
        <f>Рез_Муж!CH9</f>
        <v>0</v>
      </c>
      <c r="L33">
        <f>Рез_Муж!BT9</f>
        <v>0</v>
      </c>
      <c r="M33">
        <f>Рез_Муж!CI9</f>
        <v>0</v>
      </c>
      <c r="N33" s="454">
        <f>Рез_Муж!BO9</f>
        <v>0</v>
      </c>
      <c r="O33" s="454">
        <f>Рез_Муж!BP9</f>
        <v>0</v>
      </c>
      <c r="P33" s="454">
        <f>Рез_Муж!CJ9</f>
        <v>0</v>
      </c>
      <c r="Q33" s="456">
        <f>M39+M42</f>
        <v>3</v>
      </c>
    </row>
    <row r="35" spans="1:18" ht="13.2" x14ac:dyDescent="0.25">
      <c r="C35">
        <f>Рез_Муж!BH5</f>
        <v>0</v>
      </c>
      <c r="G35" s="454">
        <f>ROUNDDOWN(G31+(J31+K31)/6+O31/3,2)</f>
        <v>0</v>
      </c>
      <c r="H35" s="454">
        <f>ROUNDDOWN(H31+(J31+K31)/6+O31/3,2)</f>
        <v>0</v>
      </c>
      <c r="I35" s="454">
        <f>ROUNDDOWN(I31+(J31+K31)/6+O31/3,2)</f>
        <v>0</v>
      </c>
      <c r="J35" s="457" t="str">
        <f>IF(G35&gt;G36,"1",IF(G35&lt;G36,"0",IF(G35=G36,"0,5")))</f>
        <v>0,5</v>
      </c>
      <c r="K35" s="457" t="str">
        <f>IF(H35&gt;H36,"1",IF(H35&lt;H36,"0",IF(H35=H36,"0,5")))</f>
        <v>0,5</v>
      </c>
      <c r="L35" s="457" t="str">
        <f>IF(I35&gt;I36,"1",IF(I35&lt;I36,"0",IF(I35=I36,"0,5")))</f>
        <v>0,5</v>
      </c>
      <c r="M35" s="456">
        <f>J35+K35+L35</f>
        <v>1.5</v>
      </c>
    </row>
    <row r="36" spans="1:18" ht="13.2" x14ac:dyDescent="0.25">
      <c r="C36">
        <f>Рез_Муж!BH7</f>
        <v>0</v>
      </c>
      <c r="G36" s="454">
        <f>ROUNDDOWN(G32+(J32+K32)/6+O32/3,2)</f>
        <v>0</v>
      </c>
      <c r="H36" s="454">
        <f>ROUNDDOWN(H32+(J32+K32)/6+O32/3,2)</f>
        <v>0</v>
      </c>
      <c r="I36" s="454">
        <f>ROUNDDOWN(I32+(J32+K32)/6+O32/3,2)</f>
        <v>0</v>
      </c>
      <c r="J36" s="457" t="str">
        <f>IF(G36&gt;G35,"1",IF(G36&lt;G35,"0",IF(G36=G35,"0,5")))</f>
        <v>0,5</v>
      </c>
      <c r="K36" s="457" t="str">
        <f>IF(H36&gt;H35,"1",IF(H36&lt;H35,"0",IF(H36=H35,"0,5")))</f>
        <v>0,5</v>
      </c>
      <c r="L36" s="457" t="str">
        <f>IF(I36&gt;I35,"1",IF(I36&lt;I35,"0",IF(I36=I35,"0,5")))</f>
        <v>0,5</v>
      </c>
      <c r="M36" s="456">
        <f>J36+K36+L36</f>
        <v>1.5</v>
      </c>
    </row>
    <row r="38" spans="1:18" ht="13.2" x14ac:dyDescent="0.25">
      <c r="C38">
        <f>Рез_Муж!BH5</f>
        <v>0</v>
      </c>
      <c r="G38" s="454">
        <f>ROUNDDOWN(G31+(J31+K31)/6+O31/3,2)</f>
        <v>0</v>
      </c>
      <c r="H38" s="454">
        <f>ROUNDDOWN(H31+(J31+K31)/6+O31/3,2)</f>
        <v>0</v>
      </c>
      <c r="I38" s="454">
        <f>ROUNDDOWN(I31+(J31+K31)/6+O31/3,2)</f>
        <v>0</v>
      </c>
      <c r="J38" s="457" t="str">
        <f>IF(G38&gt;G39,"1",IF(G38&lt;G39,"0",IF(G38=G39,"0,5")))</f>
        <v>0,5</v>
      </c>
      <c r="K38" s="457" t="str">
        <f>IF(H38&gt;H39,"1",IF(H38&lt;H39,"0",IF(H38=H39,"0,5")))</f>
        <v>0,5</v>
      </c>
      <c r="L38" s="457" t="str">
        <f>IF(I38&gt;I39,"1",IF(I38&lt;I39,"0",IF(I38=I39,"0,5")))</f>
        <v>0,5</v>
      </c>
      <c r="M38" s="456">
        <f>J38+K38+L38</f>
        <v>1.5</v>
      </c>
    </row>
    <row r="39" spans="1:18" ht="13.2" x14ac:dyDescent="0.25">
      <c r="C39">
        <f>Рез_Муж!BH9</f>
        <v>0</v>
      </c>
      <c r="G39" s="454">
        <f>ROUNDDOWN(G33+(J33+K33)/6+O33/3,2)</f>
        <v>0</v>
      </c>
      <c r="H39" s="454">
        <f>ROUNDDOWN(H33+(J33+K33)/6+O33/3,2)</f>
        <v>0</v>
      </c>
      <c r="I39" s="454">
        <f>ROUNDDOWN(I33+(J33+K33)/6+O33/3,2)</f>
        <v>0</v>
      </c>
      <c r="J39" s="457" t="str">
        <f>IF(G39&gt;G38,"1",IF(G39&lt;G38,"0",IF(G39=G38,"0,5")))</f>
        <v>0,5</v>
      </c>
      <c r="K39" s="457" t="str">
        <f>IF(H39&gt;H38,"1",IF(H39&lt;H38,"0",IF(H39=H38,"0,5")))</f>
        <v>0,5</v>
      </c>
      <c r="L39" s="457" t="str">
        <f>IF(I39&gt;I38,"1",IF(I39&lt;I38,"0",IF(I39=I38,"0,5")))</f>
        <v>0,5</v>
      </c>
      <c r="M39" s="456">
        <f>J39+K39+L39</f>
        <v>1.5</v>
      </c>
    </row>
    <row r="40" spans="1:18" ht="13.2" x14ac:dyDescent="0.25">
      <c r="M40" s="456"/>
    </row>
    <row r="41" spans="1:18" ht="13.2" x14ac:dyDescent="0.25">
      <c r="C41">
        <f>Рез_Муж!BH7</f>
        <v>0</v>
      </c>
      <c r="G41" s="454">
        <f>ROUNDDOWN(G32+(J32+K32)/6+O32/3,2)</f>
        <v>0</v>
      </c>
      <c r="H41" s="454">
        <f>ROUNDDOWN(H32+(J32+K32)/6+O32/3,2)</f>
        <v>0</v>
      </c>
      <c r="I41" s="454">
        <f>ROUNDDOWN(I32+(J32+K32)/6+O32/3,2)</f>
        <v>0</v>
      </c>
      <c r="J41" s="457" t="str">
        <f>IF(G41&gt;G42,"1",IF(G41&lt;G42,"0",IF(G41=G42,"0,5")))</f>
        <v>0,5</v>
      </c>
      <c r="K41" s="457" t="str">
        <f>IF(H41&gt;H42,"1",IF(H41&lt;H42,"0",IF(H41=H42,"0,5")))</f>
        <v>0,5</v>
      </c>
      <c r="L41" s="457" t="str">
        <f>IF(I41&gt;I42,"1",IF(I41&lt;I42,"0",IF(I41=I42,"0,5")))</f>
        <v>0,5</v>
      </c>
      <c r="M41" s="456">
        <f>J41+K41+L41</f>
        <v>1.5</v>
      </c>
    </row>
    <row r="42" spans="1:18" ht="13.2" x14ac:dyDescent="0.25">
      <c r="C42">
        <f>Рез_Муж!BH9</f>
        <v>0</v>
      </c>
      <c r="G42" s="454">
        <f>ROUNDDOWN(G33+(J33+K33)/6+O33/3,2)</f>
        <v>0</v>
      </c>
      <c r="H42" s="454">
        <f>ROUNDDOWN(H33+(J33+K33)/6+O33/3,2)</f>
        <v>0</v>
      </c>
      <c r="I42" s="454">
        <f>ROUNDDOWN(I33+(J33+K33)/6+O33/3,2)</f>
        <v>0</v>
      </c>
      <c r="J42" s="457" t="str">
        <f>IF(G42&gt;G41,"1",IF(G42&lt;G41,"0",IF(G42=G41,"0,5")))</f>
        <v>0,5</v>
      </c>
      <c r="K42" s="457" t="str">
        <f>IF(H42&gt;H41,"1",IF(H42&lt;H41,"0",IF(H42=H41,"0,5")))</f>
        <v>0,5</v>
      </c>
      <c r="L42" s="457" t="str">
        <f>IF(I42&gt;I41,"1",IF(I42&lt;I41,"0",IF(I42=I41,"0,5")))</f>
        <v>0,5</v>
      </c>
      <c r="M42" s="456">
        <f>J42+K42+L42</f>
        <v>1.5</v>
      </c>
    </row>
    <row r="43" spans="1:18" x14ac:dyDescent="0.25">
      <c r="A43" s="132"/>
      <c r="B43" s="132"/>
      <c r="C43" s="132"/>
      <c r="D43" s="132"/>
      <c r="E43" s="132"/>
      <c r="F43" s="132"/>
      <c r="G43" s="132"/>
      <c r="H43" s="132"/>
      <c r="I43" s="132"/>
      <c r="J43" s="132"/>
      <c r="K43" s="132"/>
      <c r="L43" s="132"/>
      <c r="M43" s="132"/>
      <c r="N43" s="132"/>
      <c r="O43" s="132"/>
      <c r="P43" s="132"/>
      <c r="Q43" s="132"/>
      <c r="R43" s="132"/>
    </row>
    <row r="44" spans="1:18" x14ac:dyDescent="0.25">
      <c r="C44" t="s">
        <v>422</v>
      </c>
    </row>
    <row r="45" spans="1:18" x14ac:dyDescent="0.25">
      <c r="A45" s="450" t="s">
        <v>345</v>
      </c>
      <c r="B45" s="450" t="s">
        <v>284</v>
      </c>
      <c r="C45" s="450" t="s">
        <v>403</v>
      </c>
      <c r="D45" s="451" t="s">
        <v>407</v>
      </c>
      <c r="E45" s="450" t="s">
        <v>289</v>
      </c>
      <c r="F45" s="450" t="s">
        <v>408</v>
      </c>
      <c r="G45" s="452" t="s">
        <v>409</v>
      </c>
      <c r="H45" s="452" t="s">
        <v>410</v>
      </c>
      <c r="I45" s="452" t="s">
        <v>411</v>
      </c>
      <c r="J45" s="450" t="s">
        <v>412</v>
      </c>
      <c r="K45" s="450" t="s">
        <v>413</v>
      </c>
      <c r="L45" s="452" t="s">
        <v>414</v>
      </c>
      <c r="M45" s="450" t="s">
        <v>415</v>
      </c>
      <c r="N45" s="450" t="s">
        <v>416</v>
      </c>
      <c r="O45" s="453" t="s">
        <v>417</v>
      </c>
      <c r="P45" s="450" t="s">
        <v>418</v>
      </c>
    </row>
    <row r="46" spans="1:18" ht="13.2" x14ac:dyDescent="0.25">
      <c r="A46">
        <f>Рез_Жен!BF5</f>
        <v>0</v>
      </c>
      <c r="B46">
        <f>Рез_Жен!BG5</f>
        <v>0</v>
      </c>
      <c r="C46">
        <f>Рез_Жен!BH5</f>
        <v>0</v>
      </c>
      <c r="D46">
        <f>Рез_Жен!BI5</f>
        <v>0</v>
      </c>
      <c r="E46">
        <f>Рез_Жен!BJ5</f>
        <v>0</v>
      </c>
      <c r="G46">
        <f>Рез_Жен!BQ5</f>
        <v>0</v>
      </c>
      <c r="H46">
        <f>Рез_Жен!BR5</f>
        <v>0</v>
      </c>
      <c r="I46">
        <f>Рез_Жен!BS5</f>
        <v>0</v>
      </c>
      <c r="J46">
        <f>Рез_Жен!CE5</f>
        <v>0</v>
      </c>
      <c r="K46">
        <f>Рез_Жен!CH5</f>
        <v>0</v>
      </c>
      <c r="L46">
        <f>Рез_Жен!BT5</f>
        <v>0</v>
      </c>
      <c r="M46">
        <f>Рез_Жен!CI5</f>
        <v>0</v>
      </c>
      <c r="N46" s="454">
        <f>Рез_Жен!BO5</f>
        <v>0</v>
      </c>
      <c r="O46" s="454">
        <f>Рез_Жен!BP5</f>
        <v>0</v>
      </c>
      <c r="P46">
        <f>Рез_Жен!CJ5</f>
        <v>0</v>
      </c>
      <c r="Q46" s="456">
        <f>M50+M53</f>
        <v>3</v>
      </c>
    </row>
    <row r="47" spans="1:18" ht="13.2" x14ac:dyDescent="0.25">
      <c r="A47">
        <f>Рез_Жен!BF7</f>
        <v>0</v>
      </c>
      <c r="B47">
        <f>Рез_Жен!BG7</f>
        <v>0</v>
      </c>
      <c r="C47">
        <f>Рез_Жен!BH7</f>
        <v>0</v>
      </c>
      <c r="D47">
        <f>Рез_Жен!BI7</f>
        <v>0</v>
      </c>
      <c r="E47">
        <f>Рез_Жен!BJ7</f>
        <v>0</v>
      </c>
      <c r="G47">
        <f>Рез_Жен!BQ7</f>
        <v>0</v>
      </c>
      <c r="H47">
        <f>Рез_Жен!BR7</f>
        <v>0</v>
      </c>
      <c r="I47">
        <f>Рез_Жен!BS7</f>
        <v>0</v>
      </c>
      <c r="J47">
        <f>Рез_Жен!CE7</f>
        <v>0</v>
      </c>
      <c r="K47">
        <f>Рез_Жен!CH7</f>
        <v>0</v>
      </c>
      <c r="L47">
        <f>Рез_Жен!BT7</f>
        <v>0</v>
      </c>
      <c r="M47">
        <f>Рез_Жен!CI7</f>
        <v>0</v>
      </c>
      <c r="N47" s="454">
        <f>Рез_Жен!BO7</f>
        <v>0</v>
      </c>
      <c r="O47" s="454">
        <f>Рез_Жен!BP7</f>
        <v>0</v>
      </c>
      <c r="P47">
        <f>Рез_Жен!CJ7</f>
        <v>0</v>
      </c>
      <c r="Q47" s="456">
        <f>M51+M56</f>
        <v>3</v>
      </c>
    </row>
    <row r="48" spans="1:18" ht="13.2" x14ac:dyDescent="0.25">
      <c r="A48">
        <f>Рез_Жен!BF9</f>
        <v>0</v>
      </c>
      <c r="B48">
        <f>Рез_Жен!BG9</f>
        <v>0</v>
      </c>
      <c r="C48">
        <f>Рез_Жен!BH9</f>
        <v>0</v>
      </c>
      <c r="D48">
        <f>Рез_Жен!BI9</f>
        <v>0</v>
      </c>
      <c r="E48">
        <f>Рез_Жен!BJ9</f>
        <v>0</v>
      </c>
      <c r="G48">
        <f>Рез_Жен!BQ9</f>
        <v>0</v>
      </c>
      <c r="H48">
        <f>Рез_Жен!BR9</f>
        <v>0</v>
      </c>
      <c r="I48">
        <f>Рез_Жен!BS9</f>
        <v>0</v>
      </c>
      <c r="J48">
        <f>Рез_Жен!CE9</f>
        <v>0</v>
      </c>
      <c r="K48">
        <f>Рез_Жен!CH9</f>
        <v>0</v>
      </c>
      <c r="L48">
        <f>Рез_Жен!BT9</f>
        <v>0</v>
      </c>
      <c r="M48">
        <f>Рез_Жен!CI9</f>
        <v>0</v>
      </c>
      <c r="N48" s="454">
        <f>Рез_Жен!BO9</f>
        <v>0</v>
      </c>
      <c r="O48" s="454">
        <f>Рез_Жен!BP9</f>
        <v>0</v>
      </c>
      <c r="P48">
        <f>Рез_Жен!CJ9</f>
        <v>0</v>
      </c>
      <c r="Q48" s="456">
        <f>M54+M57</f>
        <v>3</v>
      </c>
    </row>
    <row r="50" spans="3:13" ht="13.2" x14ac:dyDescent="0.25">
      <c r="C50">
        <f>Рез_Жен!BH5</f>
        <v>0</v>
      </c>
      <c r="G50" s="454">
        <f>ROUNDDOWN(G46+(J46+K46)/6+O46/3,2)</f>
        <v>0</v>
      </c>
      <c r="H50" s="454">
        <f>ROUNDDOWN(H46+(J46+K46)/6+O46/3,2)</f>
        <v>0</v>
      </c>
      <c r="I50" s="454">
        <f>ROUNDDOWN(I46+(J46+K46)/6+O46/3,2)</f>
        <v>0</v>
      </c>
      <c r="J50" s="457" t="str">
        <f>IF(G50&gt;G51,"1",IF(G50&lt;G51,"0",IF(G50=G51,"0,5")))</f>
        <v>0,5</v>
      </c>
      <c r="K50" s="457" t="str">
        <f>IF(H50&gt;H51,"1",IF(H50&lt;H51,"0",IF(H50=H51,"0,5")))</f>
        <v>0,5</v>
      </c>
      <c r="L50" s="457" t="str">
        <f>IF(I50&gt;I51,"1",IF(I50&lt;I51,"0",IF(I50=I51,"0,5")))</f>
        <v>0,5</v>
      </c>
      <c r="M50" s="456">
        <f>J50+K50+L50</f>
        <v>1.5</v>
      </c>
    </row>
    <row r="51" spans="3:13" ht="13.2" x14ac:dyDescent="0.25">
      <c r="C51">
        <f>Рез_Жен!BH7</f>
        <v>0</v>
      </c>
      <c r="G51" s="454">
        <f>ROUNDDOWN(G47+(J47+K47)/6+O47/3,2)</f>
        <v>0</v>
      </c>
      <c r="H51" s="454">
        <f>ROUNDDOWN(H47+(J47+K47)/6+O47/3,2)</f>
        <v>0</v>
      </c>
      <c r="I51" s="454">
        <f>ROUNDDOWN(I47+(J47+K47)/6+O47/3,2)</f>
        <v>0</v>
      </c>
      <c r="J51" s="457" t="str">
        <f>IF(G51&gt;G50,"1",IF(G51&lt;G50,"0",IF(G51=G50,"0,5")))</f>
        <v>0,5</v>
      </c>
      <c r="K51" s="457" t="str">
        <f>IF(H51&gt;H50,"1",IF(H51&lt;H50,"0",IF(H51=H50,"0,5")))</f>
        <v>0,5</v>
      </c>
      <c r="L51" s="457" t="str">
        <f>IF(I51&gt;I50,"1",IF(I51&lt;I50,"0",IF(I51=I50,"0,5")))</f>
        <v>0,5</v>
      </c>
      <c r="M51" s="456">
        <f>J51+K51+L51</f>
        <v>1.5</v>
      </c>
    </row>
    <row r="53" spans="3:13" ht="13.2" x14ac:dyDescent="0.25">
      <c r="C53">
        <f>Рез_Жен!BH5</f>
        <v>0</v>
      </c>
      <c r="G53" s="454">
        <f>ROUNDDOWN(G46+(J46+K46)/6+O46/3,2)</f>
        <v>0</v>
      </c>
      <c r="H53" s="454">
        <f>ROUNDDOWN(H46+(J46+K46)/6+O46/3,2)</f>
        <v>0</v>
      </c>
      <c r="I53" s="454">
        <f>ROUNDDOWN(I46+(J46+K46)/6+O46/3,2)</f>
        <v>0</v>
      </c>
      <c r="J53" s="457" t="str">
        <f>IF(G53&gt;G54,"1",IF(G53&lt;G54,"0",IF(G53=G54,"0,5")))</f>
        <v>0,5</v>
      </c>
      <c r="K53" s="457" t="str">
        <f>IF(H53&gt;H54,"1",IF(H53&lt;H54,"0",IF(H53=H54,"0,5")))</f>
        <v>0,5</v>
      </c>
      <c r="L53" s="457" t="str">
        <f>IF(I53&gt;I54,"1",IF(I53&lt;I54,"0",IF(I53=I54,"0,5")))</f>
        <v>0,5</v>
      </c>
      <c r="M53" s="456">
        <f>J53+K53+L53</f>
        <v>1.5</v>
      </c>
    </row>
    <row r="54" spans="3:13" ht="13.2" x14ac:dyDescent="0.25">
      <c r="C54">
        <f>Рез_Жен!BH9</f>
        <v>0</v>
      </c>
      <c r="G54" s="454">
        <f>ROUNDDOWN(G48+(J48+K48)/6+O48/3,2)</f>
        <v>0</v>
      </c>
      <c r="H54" s="454">
        <f>ROUNDDOWN(H48+(J48+K48)/6+O48/3,2)</f>
        <v>0</v>
      </c>
      <c r="I54" s="454">
        <f>ROUNDDOWN(I48+(J48+K48)/6+O48/3,2)</f>
        <v>0</v>
      </c>
      <c r="J54" s="457" t="str">
        <f>IF(G54&gt;G53,"1",IF(G54&lt;G53,"0",IF(G54=G53,"0,5")))</f>
        <v>0,5</v>
      </c>
      <c r="K54" s="457" t="str">
        <f>IF(H54&gt;H53,"1",IF(H54&lt;H53,"0",IF(H54=H53,"0,5")))</f>
        <v>0,5</v>
      </c>
      <c r="L54" s="457" t="str">
        <f>IF(I54&gt;I53,"1",IF(I54&lt;I53,"0",IF(I54=I53,"0,5")))</f>
        <v>0,5</v>
      </c>
      <c r="M54" s="456">
        <f>J54+K54+L54</f>
        <v>1.5</v>
      </c>
    </row>
    <row r="55" spans="3:13" ht="13.2" x14ac:dyDescent="0.25">
      <c r="M55" s="456"/>
    </row>
    <row r="56" spans="3:13" ht="13.2" x14ac:dyDescent="0.25">
      <c r="C56">
        <f>Рез_Жен!BH7</f>
        <v>0</v>
      </c>
      <c r="G56" s="454">
        <f>ROUNDDOWN(G47+(J47+K47)/6+O47/3,2)</f>
        <v>0</v>
      </c>
      <c r="H56" s="454">
        <f>ROUNDDOWN(H47+(J47+K47)/6+O47/3,2)</f>
        <v>0</v>
      </c>
      <c r="I56" s="454">
        <f>ROUNDDOWN(I47+(J47+K47)/6+O47/3,2)</f>
        <v>0</v>
      </c>
      <c r="J56" s="457" t="str">
        <f>IF(G56&gt;G57,"1",IF(G56&lt;G57,"0",IF(G56=G57,"0,5")))</f>
        <v>0,5</v>
      </c>
      <c r="K56" s="457" t="str">
        <f>IF(H56&gt;H57,"1",IF(H56&lt;H57,"0",IF(H56=H57,"0,5")))</f>
        <v>0,5</v>
      </c>
      <c r="L56" s="457" t="str">
        <f>IF(I56&gt;I57,"1",IF(I56&lt;I57,"0",IF(I56=I57,"0,5")))</f>
        <v>0,5</v>
      </c>
      <c r="M56" s="456">
        <f>J56+K56+L56</f>
        <v>1.5</v>
      </c>
    </row>
    <row r="57" spans="3:13" ht="13.2" x14ac:dyDescent="0.25">
      <c r="C57">
        <f>Рез_Жен!BH9</f>
        <v>0</v>
      </c>
      <c r="G57" s="454">
        <f>ROUNDDOWN(G48+(J48+K48)/6+O48/3,2)</f>
        <v>0</v>
      </c>
      <c r="H57" s="454">
        <f>ROUNDDOWN(H48+(J48+K48)/6+O48/3,2)</f>
        <v>0</v>
      </c>
      <c r="I57" s="454">
        <f>ROUNDDOWN(I48+(J48+K48)/6+O48/3,2)</f>
        <v>0</v>
      </c>
      <c r="J57" s="457" t="str">
        <f>IF(G57&gt;G56,"1",IF(G57&lt;G56,"0",IF(G57=G56,"0,5")))</f>
        <v>0,5</v>
      </c>
      <c r="K57" s="457" t="str">
        <f>IF(H57&gt;H56,"1",IF(H57&lt;H56,"0",IF(H57=H56,"0,5")))</f>
        <v>0,5</v>
      </c>
      <c r="L57" s="457" t="str">
        <f>IF(I57&gt;I56,"1",IF(I57&lt;I56,"0",IF(I57=I56,"0,5")))</f>
        <v>0,5</v>
      </c>
      <c r="M57" s="456">
        <f>J57+K57+L57</f>
        <v>1.5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292</TotalTime>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13</vt:i4>
      </vt:variant>
    </vt:vector>
  </HeadingPairs>
  <TitlesOfParts>
    <vt:vector size="24" baseType="lpstr">
      <vt:lpstr>KT</vt:lpstr>
      <vt:lpstr>Сор_Анг</vt:lpstr>
      <vt:lpstr>Сор_Р</vt:lpstr>
      <vt:lpstr>Ст.пр.М</vt:lpstr>
      <vt:lpstr>Рез_Муж</vt:lpstr>
      <vt:lpstr>Ст.пр.Ж</vt:lpstr>
      <vt:lpstr>Рез_Жен</vt:lpstr>
      <vt:lpstr>СтЛистФ</vt:lpstr>
      <vt:lpstr>TIE</vt:lpstr>
      <vt:lpstr>Dual_Жен 8</vt:lpstr>
      <vt:lpstr>Dual_Муж 8</vt:lpstr>
      <vt:lpstr>'Dual_Жен 8'!Excel_BuiltIn__FilterDatabase</vt:lpstr>
      <vt:lpstr>'Dual_Муж 8'!Excel_BuiltIn__FilterDatabase</vt:lpstr>
      <vt:lpstr>Excel_BuiltIn__FilterDatabase_1</vt:lpstr>
      <vt:lpstr>Excel_BuiltIn__FilterDatabase_2</vt:lpstr>
      <vt:lpstr>Excel_BuiltIn__FilterDatabase_3</vt:lpstr>
      <vt:lpstr>Рез_Жен!Заголовки_для_печати</vt:lpstr>
      <vt:lpstr>Рез_Муж!Заголовки_для_печати</vt:lpstr>
      <vt:lpstr>Ст.пр.М!Заголовки_для_печати</vt:lpstr>
      <vt:lpstr>Рез_Жен!Область_печати</vt:lpstr>
      <vt:lpstr>Рез_Муж!Область_печати</vt:lpstr>
      <vt:lpstr>Ст.пр.Ж!Область_печати</vt:lpstr>
      <vt:lpstr>Ст.пр.М!Область_печати</vt:lpstr>
      <vt:lpstr>СтЛистФ!Область_печати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программа для проведения соревнований по могулу</dc:title>
  <dc:subject>фристайл</dc:subject>
  <dc:creator>Яхеев Анатолий</dc:creator>
  <dc:description>по всем вопросам ,касающихся программы , обращайтесь:yahei@mail.ru</dc:description>
  <cp:lastModifiedBy>Dmitry Bulatov</cp:lastModifiedBy>
  <cp:revision>21</cp:revision>
  <cp:lastPrinted>2022-03-08T15:13:43Z</cp:lastPrinted>
  <dcterms:created xsi:type="dcterms:W3CDTF">2000-01-21T11:09:59Z</dcterms:created>
  <dcterms:modified xsi:type="dcterms:W3CDTF">2022-10-24T10:58:41Z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Владелец">
    <vt:lpwstr>спорт</vt:lpwstr>
  </property>
</Properties>
</file>