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ops\Desktop\Tops\Excel\"/>
    </mc:Choice>
  </mc:AlternateContent>
  <xr:revisionPtr revIDLastSave="0" documentId="13_ncr:1_{1EB8D9FE-3FB4-4CDE-B478-5FBD0FA0B0E0}" xr6:coauthVersionLast="47" xr6:coauthVersionMax="47" xr10:uidLastSave="{00000000-0000-0000-0000-000000000000}"/>
  <bookViews>
    <workbookView xWindow="-120" yWindow="-120" windowWidth="21840" windowHeight="13140" activeTab="4" xr2:uid="{67E8DA95-3A18-49ED-95FD-83640ED7A3D7}"/>
  </bookViews>
  <sheets>
    <sheet name="1-VLOOKUP" sheetId="1" r:id="rId1"/>
    <sheet name="2- HLOOKUP" sheetId="2" r:id="rId2"/>
    <sheet name="3- LOOKUP" sheetId="3" r:id="rId3"/>
    <sheet name="4- TEXT F" sheetId="4" r:id="rId4"/>
    <sheet name="5- MID" sheetId="5" r:id="rId5"/>
    <sheet name="6- OFFSET" sheetId="6" r:id="rId6"/>
    <sheet name="7- CHOOSE" sheetId="7" r:id="rId7"/>
    <sheet name="8- REMOVE DUPLICAT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5" l="1"/>
  <c r="E5" i="5"/>
  <c r="E6" i="5"/>
  <c r="E7" i="5"/>
  <c r="E8" i="5"/>
  <c r="E9" i="5"/>
  <c r="E10" i="5"/>
  <c r="E11" i="5"/>
  <c r="E12" i="5"/>
  <c r="E13" i="5"/>
  <c r="E14" i="5"/>
  <c r="E15" i="5"/>
  <c r="E16" i="5"/>
  <c r="E4" i="5"/>
  <c r="D5" i="5"/>
  <c r="C6" i="5"/>
  <c r="C7" i="5"/>
  <c r="C8" i="5"/>
  <c r="C9" i="5"/>
  <c r="C10" i="5"/>
  <c r="C11" i="5"/>
  <c r="C12" i="5"/>
  <c r="C13" i="5"/>
  <c r="C14" i="5"/>
  <c r="C15" i="5"/>
  <c r="C16" i="5"/>
  <c r="C17" i="5"/>
  <c r="C5" i="5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6" i="4"/>
  <c r="D43" i="1"/>
  <c r="K19" i="1"/>
  <c r="H13" i="1"/>
  <c r="B27" i="1"/>
  <c r="D27" i="1" s="1"/>
  <c r="B26" i="1"/>
  <c r="D26" i="1" s="1"/>
  <c r="D23" i="1"/>
  <c r="B22" i="1"/>
  <c r="D22" i="1" s="1"/>
  <c r="B21" i="1"/>
  <c r="D21" i="1" s="1"/>
  <c r="B17" i="1"/>
  <c r="B16" i="1"/>
  <c r="B27" i="4"/>
  <c r="B23" i="4"/>
  <c r="F28" i="7"/>
  <c r="C29" i="7"/>
  <c r="C30" i="7"/>
  <c r="C31" i="7"/>
  <c r="C32" i="7"/>
  <c r="C33" i="7"/>
  <c r="C34" i="7"/>
  <c r="C28" i="7"/>
  <c r="E21" i="7"/>
  <c r="D4" i="7"/>
  <c r="C5" i="7"/>
  <c r="C6" i="7"/>
  <c r="C4" i="7"/>
  <c r="F15" i="6"/>
  <c r="F14" i="6"/>
  <c r="F2" i="6"/>
  <c r="F9" i="6"/>
  <c r="F8" i="6"/>
  <c r="E20" i="5"/>
  <c r="F20" i="5"/>
  <c r="D20" i="5"/>
  <c r="C20" i="5"/>
  <c r="D4" i="5"/>
  <c r="C4" i="5"/>
  <c r="C5" i="4"/>
  <c r="D5" i="4" s="1"/>
  <c r="E5" i="4" s="1"/>
  <c r="F5" i="4" s="1"/>
  <c r="B5" i="4"/>
  <c r="F16" i="3"/>
  <c r="G16" i="3"/>
  <c r="H16" i="3"/>
  <c r="F17" i="3"/>
  <c r="G17" i="3"/>
  <c r="H17" i="3"/>
  <c r="E17" i="3"/>
  <c r="E16" i="3"/>
  <c r="C11" i="2"/>
  <c r="B11" i="2"/>
  <c r="D28" i="1" l="1"/>
</calcChain>
</file>

<file path=xl/sharedStrings.xml><?xml version="1.0" encoding="utf-8"?>
<sst xmlns="http://schemas.openxmlformats.org/spreadsheetml/2006/main" count="353" uniqueCount="151">
  <si>
    <t>Top Products</t>
  </si>
  <si>
    <t>Mobile</t>
  </si>
  <si>
    <t>Camera</t>
  </si>
  <si>
    <t>Watches</t>
  </si>
  <si>
    <t>Cosmetics</t>
  </si>
  <si>
    <t>Shoes</t>
  </si>
  <si>
    <t>Laptop</t>
  </si>
  <si>
    <t>Perfumes</t>
  </si>
  <si>
    <t>Clothes</t>
  </si>
  <si>
    <t>Product Code</t>
  </si>
  <si>
    <t>1000-165-B100</t>
  </si>
  <si>
    <t>1001-540-C101</t>
  </si>
  <si>
    <t>1002-394-M102</t>
  </si>
  <si>
    <t>1003-307-Q103</t>
  </si>
  <si>
    <t>1004-848 S104</t>
  </si>
  <si>
    <t>1005-155-5105</t>
  </si>
  <si>
    <t>1006-552-T106</t>
  </si>
  <si>
    <t>1007-634-0107</t>
  </si>
  <si>
    <t>Quantity</t>
  </si>
  <si>
    <t>Price</t>
  </si>
  <si>
    <t>Total Price</t>
  </si>
  <si>
    <t>For Example</t>
  </si>
  <si>
    <t xml:space="preserve">Genaral Scenario </t>
  </si>
  <si>
    <t>VLOOKUP Exact Match</t>
  </si>
  <si>
    <t>VLOOKUP Approximate Match</t>
  </si>
  <si>
    <t>Sales Range</t>
  </si>
  <si>
    <t>Sales Amount</t>
  </si>
  <si>
    <t>Category</t>
  </si>
  <si>
    <t>Commission</t>
  </si>
  <si>
    <t>0 to 2000</t>
  </si>
  <si>
    <t>2000 to 3000</t>
  </si>
  <si>
    <t>3000 to 5000</t>
  </si>
  <si>
    <t>5000 to 10000</t>
  </si>
  <si>
    <t>10000 &gt;</t>
  </si>
  <si>
    <t>Fair</t>
  </si>
  <si>
    <t>Ok</t>
  </si>
  <si>
    <t>Good</t>
  </si>
  <si>
    <t>Very Good</t>
  </si>
  <si>
    <t>Excellent</t>
  </si>
  <si>
    <t>Sale Done</t>
  </si>
  <si>
    <t>HLOOKUP Exact Match</t>
  </si>
  <si>
    <t>Column Heading</t>
  </si>
  <si>
    <t>Row Heading</t>
  </si>
  <si>
    <t>LOOKUP</t>
  </si>
  <si>
    <t>LOOOKUP * Values ($)</t>
  </si>
  <si>
    <t>LAST01 DINA</t>
  </si>
  <si>
    <t>LAST11 DESIREE A</t>
  </si>
  <si>
    <t>LASTO2 DAN</t>
  </si>
  <si>
    <t>LASTO4 HASSAN M</t>
  </si>
  <si>
    <t>LASTOS VIVIEN R</t>
  </si>
  <si>
    <t xml:space="preserve">  LAST06 MICHAEL G </t>
  </si>
  <si>
    <t xml:space="preserve"> LASTO7 CATHERINE W</t>
  </si>
  <si>
    <t xml:space="preserve">        LASTO8 TONI M</t>
  </si>
  <si>
    <t>LASTO9 NIKOL</t>
  </si>
  <si>
    <t>LAST10 DANA L</t>
  </si>
  <si>
    <t xml:space="preserve"> LAST12 SARABETH L</t>
  </si>
  <si>
    <t>LAST13 TONYA J</t>
  </si>
  <si>
    <t>LAST15 DONALD WAYNE</t>
  </si>
  <si>
    <t xml:space="preserve">    LASTO3</t>
  </si>
  <si>
    <t>LAST14          ANALYSSA C</t>
  </si>
  <si>
    <t>Info</t>
  </si>
  <si>
    <t>Trim</t>
  </si>
  <si>
    <t>Proper</t>
  </si>
  <si>
    <t>Upper</t>
  </si>
  <si>
    <t>Lower</t>
  </si>
  <si>
    <t>Len</t>
  </si>
  <si>
    <t>Left</t>
  </si>
  <si>
    <t>Mid</t>
  </si>
  <si>
    <t xml:space="preserve">Right </t>
  </si>
  <si>
    <t xml:space="preserve">India </t>
  </si>
  <si>
    <t>Abhishek Wavhal</t>
  </si>
  <si>
    <t>From</t>
  </si>
  <si>
    <t xml:space="preserve">Concatenate </t>
  </si>
  <si>
    <t xml:space="preserve">Index Value </t>
  </si>
  <si>
    <t>Description</t>
  </si>
  <si>
    <t>SHIVAM / Mumbai: 208011</t>
  </si>
  <si>
    <t>BRAJESH / Delhi: 208012</t>
  </si>
  <si>
    <t>JITENDRA / Bangalore: 208013</t>
  </si>
  <si>
    <t>PERMENDRA / Hyderabad: 208014</t>
  </si>
  <si>
    <t>DASRATH / Chennai: 208016</t>
  </si>
  <si>
    <t>RANJAY / Kolkata: 208017</t>
  </si>
  <si>
    <t>ANKUSH / Pune: 208019</t>
  </si>
  <si>
    <t>ABDUL / Jaipur: 208020</t>
  </si>
  <si>
    <t>1QLAQ / Lucknow: 208021</t>
  </si>
  <si>
    <t>SARAN / Kanpur: 208022</t>
  </si>
  <si>
    <t>HARGOVIND / Nagpur: 208023</t>
  </si>
  <si>
    <t>City</t>
  </si>
  <si>
    <t>VIJAY / Ahmedabad: 2080159</t>
  </si>
  <si>
    <t>AMRITLAL / Surat: 208018</t>
  </si>
  <si>
    <t>SHIVAM / Indore: 208024</t>
  </si>
  <si>
    <t>Pin Code</t>
  </si>
  <si>
    <t xml:space="preserve">Name </t>
  </si>
  <si>
    <t xml:space="preserve">First Name </t>
  </si>
  <si>
    <t>Middle Name</t>
  </si>
  <si>
    <t>Abhishek Sudarshan Wavhal</t>
  </si>
  <si>
    <t xml:space="preserve">Sagar Sujit Kamble </t>
  </si>
  <si>
    <t>Jitendra Raju Pardesi</t>
  </si>
  <si>
    <t>Krushna Abhishek Lohare</t>
  </si>
  <si>
    <t>Amit Arun Dhavale</t>
  </si>
  <si>
    <t>Dhanashree Ashok Jadhav</t>
  </si>
  <si>
    <t>Vaishnavi Suraj Rathod</t>
  </si>
  <si>
    <t>Suraj Sanjay Shelke</t>
  </si>
  <si>
    <t>Rushikesh Asaram Bartakke</t>
  </si>
  <si>
    <t>Ganesh Vilas Jadhav</t>
  </si>
  <si>
    <t>Omkar Abhijeet Thorve</t>
  </si>
  <si>
    <t>Anjali Prashant Patil</t>
  </si>
  <si>
    <t>Mayank Uttam Patle</t>
  </si>
  <si>
    <t>Vaishnavi Santosh Ubale</t>
  </si>
  <si>
    <t>Last Name</t>
  </si>
  <si>
    <t>Find =</t>
  </si>
  <si>
    <t>SUM =</t>
  </si>
  <si>
    <t xml:space="preserve">Simple Example </t>
  </si>
  <si>
    <t>"Hi","Bye","Good Bye"</t>
  </si>
  <si>
    <t>Days of Week</t>
  </si>
  <si>
    <t>HW</t>
  </si>
  <si>
    <t>If Error</t>
  </si>
  <si>
    <t xml:space="preserve">Mid Example </t>
  </si>
  <si>
    <t xml:space="preserve">Test Status </t>
  </si>
  <si>
    <t>Aptitude Test</t>
  </si>
  <si>
    <t xml:space="preserve">Interview </t>
  </si>
  <si>
    <t>Hr</t>
  </si>
  <si>
    <t>Status</t>
  </si>
  <si>
    <t>Completed</t>
  </si>
  <si>
    <t>Week With Drop down</t>
  </si>
  <si>
    <t>Data Validation</t>
  </si>
  <si>
    <t>VLOOOKUP With Data Validation (Data-&gt; Data Tools)</t>
  </si>
  <si>
    <t>Sales Agent</t>
  </si>
  <si>
    <t>Region</t>
  </si>
  <si>
    <t>Sales</t>
  </si>
  <si>
    <t>Peter Ramsy</t>
  </si>
  <si>
    <t>Europe</t>
  </si>
  <si>
    <t>Stevie Bridge</t>
  </si>
  <si>
    <t>Asia</t>
  </si>
  <si>
    <t>Ewan Thompson</t>
  </si>
  <si>
    <t>North America</t>
  </si>
  <si>
    <t>Betina Bauer</t>
  </si>
  <si>
    <t>Australia</t>
  </si>
  <si>
    <t>South America</t>
  </si>
  <si>
    <t>Will Delete Original Data Set</t>
  </si>
  <si>
    <t>Remove Duplicate with Duplicate feature</t>
  </si>
  <si>
    <t>Unique Agent Names</t>
  </si>
  <si>
    <t>Unique Region</t>
  </si>
  <si>
    <t xml:space="preserve">Data--&gt; Remove Duplicates </t>
  </si>
  <si>
    <t>Quantity2</t>
  </si>
  <si>
    <t>a</t>
  </si>
  <si>
    <t>c</t>
  </si>
  <si>
    <t>d</t>
  </si>
  <si>
    <t>e</t>
  </si>
  <si>
    <t>z</t>
  </si>
  <si>
    <t>x</t>
  </si>
  <si>
    <t>air22748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</si>
</sst>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5" applyNumberFormat="0" applyFill="0" applyAlignment="0" applyProtection="0"/>
  </cellStyleXfs>
  <cellXfs count="44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3" fillId="10" borderId="1" xfId="2" applyFont="1" applyFill="1" applyBorder="1" applyAlignment="1">
      <alignment horizontal="center"/>
    </xf>
    <xf numFmtId="3" fontId="0" fillId="0" borderId="1" xfId="0" applyNumberFormat="1" applyBorder="1"/>
    <xf numFmtId="0" fontId="5" fillId="4" borderId="1" xfId="3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0" xfId="0" applyNumberFormat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">
    <cellStyle name="Comma" xfId="1" builtinId="3"/>
    <cellStyle name="Heading 1 2" xfId="3" xr:uid="{B2AD1880-B68A-4B08-96D9-4C60618E7766}"/>
    <cellStyle name="Hyperlink" xfId="2" builtinId="8"/>
    <cellStyle name="Normal" xfId="0" builtinId="0"/>
  </cellStyles>
  <dxfs count="1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D3842EE-76B0-452B-9AB2-C19DA3F28C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F4390-E6D6-441A-9394-30B7FF440000}" name="vtbl" displayName="vtbl" ref="A4:E12" totalsRowShown="0" headerRowDxfId="9" dataDxfId="7" headerRowBorderDxfId="8" tableBorderDxfId="6" totalsRowBorderDxfId="5">
  <autoFilter ref="A4:E12" xr:uid="{47CF4390-E6D6-441A-9394-30B7FF440000}"/>
  <tableColumns count="5">
    <tableColumn id="1" xr3:uid="{AC68355D-58F1-4D78-BB89-3136DB5120DE}" name="Top Products" dataDxfId="4"/>
    <tableColumn id="2" xr3:uid="{AA47B53C-D3B8-42F6-8143-5A28C0B1730F}" name="Product Code" dataDxfId="3"/>
    <tableColumn id="3" xr3:uid="{5CB54BB5-99DA-4247-AB2B-EDE09B6C91B9}" name="Quantity" dataDxfId="2"/>
    <tableColumn id="4" xr3:uid="{34A8EDC9-BAD3-4314-98DB-48C5A4EB5E18}" name="Price" dataDxfId="1"/>
    <tableColumn id="5" xr3:uid="{91045CEB-E044-4B45-B5F4-B2C8274F827C}" name="Quantity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AD7A-D84A-4D52-9415-2F2EFFAF878C}">
  <dimension ref="A2:K43"/>
  <sheetViews>
    <sheetView topLeftCell="A28" workbookViewId="0">
      <selection activeCell="G28" sqref="G28"/>
    </sheetView>
  </sheetViews>
  <sheetFormatPr defaultColWidth="8.85546875" defaultRowHeight="15" x14ac:dyDescent="0.25"/>
  <cols>
    <col min="1" max="1" width="17" style="2" bestFit="1" customWidth="1"/>
    <col min="2" max="2" width="17.42578125" style="2" bestFit="1" customWidth="1"/>
    <col min="3" max="3" width="13.7109375" style="2" bestFit="1" customWidth="1"/>
    <col min="4" max="4" width="15.7109375" style="2" bestFit="1" customWidth="1"/>
    <col min="5" max="5" width="14.28515625" style="2" bestFit="1" customWidth="1"/>
    <col min="6" max="6" width="13.28515625" style="2" bestFit="1" customWidth="1"/>
    <col min="7" max="9" width="13.5703125" style="2" bestFit="1" customWidth="1"/>
    <col min="10" max="11" width="11.85546875" style="2" bestFit="1" customWidth="1"/>
    <col min="12" max="16384" width="8.85546875" style="2"/>
  </cols>
  <sheetData>
    <row r="2" spans="1:11" x14ac:dyDescent="0.25">
      <c r="A2" s="36" t="s">
        <v>23</v>
      </c>
      <c r="B2" s="37"/>
      <c r="C2" s="38"/>
      <c r="D2" s="2" t="s">
        <v>41</v>
      </c>
      <c r="G2" s="36" t="s">
        <v>24</v>
      </c>
      <c r="H2" s="37"/>
      <c r="I2" s="38"/>
    </row>
    <row r="4" spans="1:11" x14ac:dyDescent="0.25">
      <c r="A4" s="27" t="s">
        <v>0</v>
      </c>
      <c r="B4" s="28" t="s">
        <v>9</v>
      </c>
      <c r="C4" s="28" t="s">
        <v>18</v>
      </c>
      <c r="D4" s="28" t="s">
        <v>19</v>
      </c>
      <c r="E4" s="29" t="s">
        <v>143</v>
      </c>
      <c r="G4" s="8" t="s">
        <v>25</v>
      </c>
      <c r="H4" s="8" t="s">
        <v>26</v>
      </c>
      <c r="I4" s="8" t="s">
        <v>27</v>
      </c>
      <c r="J4" s="8" t="s">
        <v>28</v>
      </c>
    </row>
    <row r="5" spans="1:11" x14ac:dyDescent="0.25">
      <c r="A5" s="24" t="s">
        <v>1</v>
      </c>
      <c r="B5" s="3" t="s">
        <v>10</v>
      </c>
      <c r="C5" s="3">
        <v>25</v>
      </c>
      <c r="D5" s="3">
        <v>26.95</v>
      </c>
      <c r="E5" s="23">
        <v>25</v>
      </c>
      <c r="G5" s="3" t="s">
        <v>29</v>
      </c>
      <c r="H5" s="3">
        <v>0</v>
      </c>
      <c r="I5" s="3" t="s">
        <v>34</v>
      </c>
      <c r="J5" s="3">
        <v>0</v>
      </c>
    </row>
    <row r="6" spans="1:11" x14ac:dyDescent="0.25">
      <c r="A6" s="24" t="s">
        <v>2</v>
      </c>
      <c r="B6" s="3" t="s">
        <v>11</v>
      </c>
      <c r="C6" s="3">
        <v>20</v>
      </c>
      <c r="D6" s="3">
        <v>28.95</v>
      </c>
      <c r="E6" s="23">
        <v>20</v>
      </c>
      <c r="G6" s="3" t="s">
        <v>30</v>
      </c>
      <c r="H6" s="3">
        <v>2000</v>
      </c>
      <c r="I6" s="3" t="s">
        <v>35</v>
      </c>
      <c r="J6" s="3">
        <v>40</v>
      </c>
    </row>
    <row r="7" spans="1:11" x14ac:dyDescent="0.25">
      <c r="A7" s="24" t="s">
        <v>3</v>
      </c>
      <c r="B7" s="3" t="s">
        <v>12</v>
      </c>
      <c r="C7" s="3">
        <v>35</v>
      </c>
      <c r="D7" s="3">
        <v>31.95</v>
      </c>
      <c r="E7" s="23">
        <v>35</v>
      </c>
      <c r="G7" s="3" t="s">
        <v>31</v>
      </c>
      <c r="H7" s="3">
        <v>3000</v>
      </c>
      <c r="I7" s="3" t="s">
        <v>36</v>
      </c>
      <c r="J7" s="3">
        <v>200</v>
      </c>
    </row>
    <row r="8" spans="1:11" x14ac:dyDescent="0.25">
      <c r="A8" s="24" t="s">
        <v>4</v>
      </c>
      <c r="B8" s="3" t="s">
        <v>13</v>
      </c>
      <c r="C8" s="3">
        <v>20</v>
      </c>
      <c r="D8" s="3">
        <v>35.950000000000003</v>
      </c>
      <c r="E8" s="23">
        <v>20</v>
      </c>
      <c r="G8" s="3" t="s">
        <v>32</v>
      </c>
      <c r="H8" s="3">
        <v>5000</v>
      </c>
      <c r="I8" s="3" t="s">
        <v>37</v>
      </c>
      <c r="J8" s="3">
        <v>500</v>
      </c>
    </row>
    <row r="9" spans="1:11" x14ac:dyDescent="0.25">
      <c r="A9" s="24" t="s">
        <v>5</v>
      </c>
      <c r="B9" s="3" t="s">
        <v>14</v>
      </c>
      <c r="C9" s="3">
        <v>30</v>
      </c>
      <c r="D9" s="3">
        <v>18.95</v>
      </c>
      <c r="E9" s="23">
        <v>30</v>
      </c>
      <c r="G9" s="3" t="s">
        <v>33</v>
      </c>
      <c r="H9" s="3">
        <v>10000</v>
      </c>
      <c r="I9" s="3" t="s">
        <v>38</v>
      </c>
      <c r="J9" s="3">
        <v>1400</v>
      </c>
    </row>
    <row r="10" spans="1:11" x14ac:dyDescent="0.25">
      <c r="A10" s="24" t="s">
        <v>6</v>
      </c>
      <c r="B10" s="3" t="s">
        <v>15</v>
      </c>
      <c r="C10" s="3">
        <v>40</v>
      </c>
      <c r="D10" s="3">
        <v>20.95</v>
      </c>
      <c r="E10" s="23">
        <v>40</v>
      </c>
    </row>
    <row r="11" spans="1:11" x14ac:dyDescent="0.25">
      <c r="A11" s="24" t="s">
        <v>7</v>
      </c>
      <c r="B11" s="3" t="s">
        <v>16</v>
      </c>
      <c r="C11" s="3">
        <v>1</v>
      </c>
      <c r="D11" s="3">
        <v>4.95</v>
      </c>
      <c r="E11" s="23">
        <v>1</v>
      </c>
      <c r="G11" s="5" t="s">
        <v>21</v>
      </c>
    </row>
    <row r="12" spans="1:11" x14ac:dyDescent="0.25">
      <c r="A12" s="30" t="s">
        <v>8</v>
      </c>
      <c r="B12" s="31" t="s">
        <v>17</v>
      </c>
      <c r="C12" s="31">
        <v>5</v>
      </c>
      <c r="D12" s="31">
        <v>8.9499999999999993</v>
      </c>
      <c r="E12" s="32">
        <v>5</v>
      </c>
      <c r="G12" s="4" t="s">
        <v>39</v>
      </c>
      <c r="H12" s="4" t="s">
        <v>28</v>
      </c>
      <c r="J12" s="8" t="s">
        <v>27</v>
      </c>
      <c r="K12" s="8" t="s">
        <v>28</v>
      </c>
    </row>
    <row r="13" spans="1:11" x14ac:dyDescent="0.25">
      <c r="G13" s="3">
        <v>4511</v>
      </c>
      <c r="H13" s="3">
        <f>VLOOKUP(G13,H5:J9,3,TRUE)</f>
        <v>200</v>
      </c>
      <c r="J13" s="3" t="s">
        <v>144</v>
      </c>
      <c r="K13" s="3">
        <v>0</v>
      </c>
    </row>
    <row r="14" spans="1:11" x14ac:dyDescent="0.25">
      <c r="A14" s="5" t="s">
        <v>21</v>
      </c>
      <c r="G14" s="3"/>
      <c r="H14" s="3"/>
      <c r="J14" s="3" t="s">
        <v>145</v>
      </c>
      <c r="K14" s="3">
        <v>40</v>
      </c>
    </row>
    <row r="15" spans="1:11" x14ac:dyDescent="0.25">
      <c r="A15" s="4" t="s">
        <v>0</v>
      </c>
      <c r="B15" s="4" t="s">
        <v>19</v>
      </c>
      <c r="G15" s="3"/>
      <c r="H15" s="3"/>
      <c r="J15" s="3" t="s">
        <v>146</v>
      </c>
      <c r="K15" s="3">
        <v>200</v>
      </c>
    </row>
    <row r="16" spans="1:11" x14ac:dyDescent="0.25">
      <c r="A16" s="3" t="s">
        <v>3</v>
      </c>
      <c r="B16" s="3">
        <f>VLOOKUP(A16,$A$5:$D$12,4,0)</f>
        <v>31.95</v>
      </c>
      <c r="D16" s="35" t="s">
        <v>150</v>
      </c>
      <c r="J16" s="3" t="s">
        <v>147</v>
      </c>
      <c r="K16" s="3">
        <v>500</v>
      </c>
    </row>
    <row r="17" spans="1:11" x14ac:dyDescent="0.25">
      <c r="A17" s="3" t="s">
        <v>8</v>
      </c>
      <c r="B17" s="3">
        <f>VLOOKUP(A17,$A$5:$D$12,4,0)</f>
        <v>8.9499999999999993</v>
      </c>
      <c r="H17" s="2">
        <v>1</v>
      </c>
      <c r="J17" s="3" t="s">
        <v>148</v>
      </c>
      <c r="K17" s="3">
        <v>1400</v>
      </c>
    </row>
    <row r="18" spans="1:11" x14ac:dyDescent="0.25">
      <c r="H18" s="2">
        <v>2</v>
      </c>
    </row>
    <row r="19" spans="1:11" x14ac:dyDescent="0.25">
      <c r="A19" s="6" t="s">
        <v>22</v>
      </c>
      <c r="H19" s="2">
        <v>3</v>
      </c>
      <c r="J19" s="2" t="s">
        <v>149</v>
      </c>
      <c r="K19" s="2">
        <f>VLOOKUP(J19,J13:K17,2,TRUE)</f>
        <v>500</v>
      </c>
    </row>
    <row r="20" spans="1:11" x14ac:dyDescent="0.25">
      <c r="A20" s="4" t="s">
        <v>0</v>
      </c>
      <c r="B20" s="4" t="s">
        <v>19</v>
      </c>
      <c r="C20" s="4" t="s">
        <v>18</v>
      </c>
      <c r="D20" s="4" t="s">
        <v>20</v>
      </c>
      <c r="H20" s="2">
        <v>4</v>
      </c>
    </row>
    <row r="21" spans="1:11" x14ac:dyDescent="0.25">
      <c r="A21" s="3" t="s">
        <v>6</v>
      </c>
      <c r="B21" s="7">
        <f>VLOOKUP(A21,$A$5:$E$12,4,0)</f>
        <v>20.95</v>
      </c>
      <c r="C21" s="3">
        <v>5</v>
      </c>
      <c r="D21" s="25">
        <f>B21*C21</f>
        <v>104.75</v>
      </c>
      <c r="H21" s="2">
        <v>5</v>
      </c>
    </row>
    <row r="22" spans="1:11" x14ac:dyDescent="0.25">
      <c r="A22" s="3" t="s">
        <v>8</v>
      </c>
      <c r="B22" s="7">
        <f>VLOOKUP(A22,$A$5:$E$12,4,0)</f>
        <v>8.9499999999999993</v>
      </c>
      <c r="C22" s="3">
        <v>3</v>
      </c>
      <c r="D22" s="25">
        <f>B22*C22</f>
        <v>26.849999999999998</v>
      </c>
    </row>
    <row r="23" spans="1:11" x14ac:dyDescent="0.25">
      <c r="D23" s="26">
        <f>SUM(D21:D22)</f>
        <v>131.6</v>
      </c>
    </row>
    <row r="24" spans="1:11" x14ac:dyDescent="0.25">
      <c r="A24" s="39" t="s">
        <v>125</v>
      </c>
      <c r="B24" s="39"/>
    </row>
    <row r="25" spans="1:11" x14ac:dyDescent="0.25">
      <c r="A25" s="4" t="s">
        <v>0</v>
      </c>
      <c r="B25" s="4" t="s">
        <v>19</v>
      </c>
      <c r="C25" s="4" t="s">
        <v>18</v>
      </c>
      <c r="D25" s="4" t="s">
        <v>20</v>
      </c>
    </row>
    <row r="26" spans="1:11" x14ac:dyDescent="0.25">
      <c r="A26" s="3" t="s">
        <v>8</v>
      </c>
      <c r="B26" s="3">
        <f>VLOOKUP(A26,vtbl[],4,0)</f>
        <v>8.9499999999999993</v>
      </c>
      <c r="C26" s="3">
        <v>3</v>
      </c>
      <c r="D26" s="3">
        <f>C26*B26</f>
        <v>26.849999999999998</v>
      </c>
    </row>
    <row r="27" spans="1:11" x14ac:dyDescent="0.25">
      <c r="A27" s="3" t="s">
        <v>5</v>
      </c>
      <c r="B27" s="3">
        <f>VLOOKUP(A27,vtbl[],4,0)</f>
        <v>18.95</v>
      </c>
      <c r="C27" s="3">
        <v>5</v>
      </c>
      <c r="D27" s="3">
        <f>C27*B27</f>
        <v>94.75</v>
      </c>
    </row>
    <row r="28" spans="1:11" x14ac:dyDescent="0.25">
      <c r="D28" s="2">
        <f>SUM(D26:D27)</f>
        <v>121.6</v>
      </c>
    </row>
    <row r="34" spans="1:9" x14ac:dyDescent="0.25">
      <c r="A34" s="34" t="s">
        <v>0</v>
      </c>
      <c r="B34" s="33" t="s">
        <v>1</v>
      </c>
      <c r="C34" s="3" t="s">
        <v>2</v>
      </c>
      <c r="D34" s="33" t="s">
        <v>3</v>
      </c>
      <c r="E34" s="3" t="s">
        <v>4</v>
      </c>
      <c r="F34" s="33" t="s">
        <v>5</v>
      </c>
      <c r="G34" s="3" t="s">
        <v>6</v>
      </c>
      <c r="H34" s="33" t="s">
        <v>7</v>
      </c>
      <c r="I34" s="3" t="s">
        <v>8</v>
      </c>
    </row>
    <row r="35" spans="1:9" x14ac:dyDescent="0.25">
      <c r="A35" s="34" t="s">
        <v>9</v>
      </c>
      <c r="B35" s="33" t="s">
        <v>10</v>
      </c>
      <c r="C35" s="3" t="s">
        <v>11</v>
      </c>
      <c r="D35" s="33" t="s">
        <v>12</v>
      </c>
      <c r="E35" s="3" t="s">
        <v>13</v>
      </c>
      <c r="F35" s="33" t="s">
        <v>14</v>
      </c>
      <c r="G35" s="3" t="s">
        <v>15</v>
      </c>
      <c r="H35" s="33" t="s">
        <v>16</v>
      </c>
      <c r="I35" s="3" t="s">
        <v>17</v>
      </c>
    </row>
    <row r="36" spans="1:9" x14ac:dyDescent="0.25">
      <c r="A36" s="34" t="s">
        <v>18</v>
      </c>
      <c r="B36" s="33">
        <v>25</v>
      </c>
      <c r="C36" s="3">
        <v>20</v>
      </c>
      <c r="D36" s="33">
        <v>35</v>
      </c>
      <c r="E36" s="3">
        <v>20</v>
      </c>
      <c r="F36" s="33">
        <v>30</v>
      </c>
      <c r="G36" s="3">
        <v>40</v>
      </c>
      <c r="H36" s="33">
        <v>1</v>
      </c>
      <c r="I36" s="3">
        <v>5</v>
      </c>
    </row>
    <row r="37" spans="1:9" x14ac:dyDescent="0.25">
      <c r="A37" s="34" t="s">
        <v>19</v>
      </c>
      <c r="B37" s="33">
        <v>26.95</v>
      </c>
      <c r="C37" s="3">
        <v>28.95</v>
      </c>
      <c r="D37" s="33">
        <v>31.95</v>
      </c>
      <c r="E37" s="3">
        <v>35.950000000000003</v>
      </c>
      <c r="F37" s="33">
        <v>18.95</v>
      </c>
      <c r="G37" s="3">
        <v>20.95</v>
      </c>
      <c r="H37" s="33">
        <v>4.95</v>
      </c>
      <c r="I37" s="3">
        <v>8.9499999999999993</v>
      </c>
    </row>
    <row r="43" spans="1:9" x14ac:dyDescent="0.25">
      <c r="C43" s="2" t="s">
        <v>1</v>
      </c>
      <c r="D43" s="2">
        <f>HLOOKUP(C43,B34:I37,4,FALSE)</f>
        <v>26.95</v>
      </c>
    </row>
  </sheetData>
  <mergeCells count="3">
    <mergeCell ref="A2:C2"/>
    <mergeCell ref="A24:B24"/>
    <mergeCell ref="G2:I2"/>
  </mergeCells>
  <phoneticPr fontId="4" type="noConversion"/>
  <dataValidations disablePrompts="1" count="1">
    <dataValidation type="list" allowBlank="1" showInputMessage="1" showErrorMessage="1" sqref="A16 A26:A27" xr:uid="{6FB8457E-65D7-4E36-BBC9-1BA640DA026E}">
      <formula1>$A$5:$A$12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34CE-C383-471B-B1D4-8457D5B361BE}">
  <dimension ref="A2:I17"/>
  <sheetViews>
    <sheetView workbookViewId="0">
      <selection activeCell="H17" sqref="H17"/>
    </sheetView>
  </sheetViews>
  <sheetFormatPr defaultRowHeight="15" x14ac:dyDescent="0.25"/>
  <cols>
    <col min="1" max="1" width="21.140625" customWidth="1"/>
    <col min="2" max="3" width="13.5703125" bestFit="1" customWidth="1"/>
    <col min="4" max="4" width="14.140625" bestFit="1" customWidth="1"/>
    <col min="5" max="5" width="13.7109375" bestFit="1" customWidth="1"/>
    <col min="6" max="6" width="13.140625" bestFit="1" customWidth="1"/>
    <col min="7" max="9" width="13.42578125" bestFit="1" customWidth="1"/>
  </cols>
  <sheetData>
    <row r="2" spans="1:9" x14ac:dyDescent="0.25">
      <c r="A2" s="36" t="s">
        <v>40</v>
      </c>
      <c r="B2" s="37"/>
      <c r="C2" s="38"/>
      <c r="D2" t="s">
        <v>42</v>
      </c>
    </row>
    <row r="3" spans="1:9" x14ac:dyDescent="0.25">
      <c r="C3" s="1"/>
    </row>
    <row r="4" spans="1:9" x14ac:dyDescent="0.25">
      <c r="A4" s="4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</row>
    <row r="5" spans="1:9" x14ac:dyDescent="0.25">
      <c r="A5" s="4" t="s">
        <v>9</v>
      </c>
      <c r="B5" s="3" t="s">
        <v>10</v>
      </c>
      <c r="C5" s="3" t="s">
        <v>11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</row>
    <row r="6" spans="1:9" x14ac:dyDescent="0.25">
      <c r="A6" s="4" t="s">
        <v>18</v>
      </c>
      <c r="B6" s="3">
        <v>25</v>
      </c>
      <c r="C6" s="3">
        <v>20</v>
      </c>
      <c r="D6" s="3">
        <v>35</v>
      </c>
      <c r="E6" s="3">
        <v>20</v>
      </c>
      <c r="F6" s="3">
        <v>30</v>
      </c>
      <c r="G6" s="3">
        <v>40</v>
      </c>
      <c r="H6" s="3">
        <v>1</v>
      </c>
      <c r="I6" s="3">
        <v>5</v>
      </c>
    </row>
    <row r="7" spans="1:9" x14ac:dyDescent="0.25">
      <c r="A7" s="4" t="s">
        <v>19</v>
      </c>
      <c r="B7" s="3">
        <v>26.95</v>
      </c>
      <c r="C7" s="3">
        <v>28.95</v>
      </c>
      <c r="D7" s="3">
        <v>31.95</v>
      </c>
      <c r="E7" s="3">
        <v>35.950000000000003</v>
      </c>
      <c r="F7" s="3">
        <v>18.95</v>
      </c>
      <c r="G7" s="3">
        <v>20.95</v>
      </c>
      <c r="H7" s="3">
        <v>4.95</v>
      </c>
      <c r="I7" s="3">
        <v>8.9499999999999993</v>
      </c>
    </row>
    <row r="9" spans="1:9" x14ac:dyDescent="0.25">
      <c r="A9" s="5" t="s">
        <v>21</v>
      </c>
    </row>
    <row r="10" spans="1:9" x14ac:dyDescent="0.25">
      <c r="A10" s="4" t="s">
        <v>0</v>
      </c>
      <c r="B10" s="3" t="s">
        <v>6</v>
      </c>
      <c r="C10" s="3" t="s">
        <v>8</v>
      </c>
    </row>
    <row r="11" spans="1:9" x14ac:dyDescent="0.25">
      <c r="A11" s="4" t="s">
        <v>19</v>
      </c>
      <c r="B11" s="3">
        <f>HLOOKUP(B10,B4:I7,4,0)</f>
        <v>20.95</v>
      </c>
      <c r="C11" s="3">
        <f>HLOOKUP(C10,C4:J7,4,0)</f>
        <v>8.9499999999999993</v>
      </c>
    </row>
    <row r="13" spans="1:9" x14ac:dyDescent="0.25">
      <c r="A13" s="6" t="s">
        <v>22</v>
      </c>
    </row>
    <row r="14" spans="1:9" x14ac:dyDescent="0.25">
      <c r="A14" s="4" t="s">
        <v>0</v>
      </c>
      <c r="B14" s="3" t="s">
        <v>6</v>
      </c>
      <c r="C14" s="3" t="s">
        <v>8</v>
      </c>
    </row>
    <row r="15" spans="1:9" x14ac:dyDescent="0.25">
      <c r="A15" s="4" t="s">
        <v>19</v>
      </c>
      <c r="B15" s="7"/>
      <c r="C15" s="3"/>
    </row>
    <row r="16" spans="1:9" x14ac:dyDescent="0.25">
      <c r="A16" s="4" t="s">
        <v>18</v>
      </c>
      <c r="B16" s="3"/>
      <c r="C16" s="3"/>
    </row>
    <row r="17" spans="1:3" x14ac:dyDescent="0.25">
      <c r="A17" s="4" t="s">
        <v>20</v>
      </c>
      <c r="B17" s="3"/>
      <c r="C17" s="3"/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8949-EAB1-4D95-A63C-F0E431A23156}">
  <dimension ref="A2:H27"/>
  <sheetViews>
    <sheetView workbookViewId="0">
      <selection activeCell="H32" sqref="H32"/>
    </sheetView>
  </sheetViews>
  <sheetFormatPr defaultRowHeight="15" x14ac:dyDescent="0.25"/>
  <cols>
    <col min="1" max="1" width="11.7109375" bestFit="1" customWidth="1"/>
    <col min="2" max="2" width="14.140625" bestFit="1" customWidth="1"/>
    <col min="3" max="3" width="8" bestFit="1" customWidth="1"/>
    <col min="4" max="4" width="11.7109375" bestFit="1" customWidth="1"/>
    <col min="5" max="5" width="13.42578125" bestFit="1" customWidth="1"/>
    <col min="6" max="6" width="8" bestFit="1" customWidth="1"/>
    <col min="7" max="7" width="6" bestFit="1" customWidth="1"/>
    <col min="8" max="8" width="8" bestFit="1" customWidth="1"/>
  </cols>
  <sheetData>
    <row r="2" spans="1:8" x14ac:dyDescent="0.25">
      <c r="A2" s="36" t="s">
        <v>43</v>
      </c>
      <c r="B2" s="37"/>
      <c r="C2" s="38"/>
    </row>
    <row r="4" spans="1:8" x14ac:dyDescent="0.25">
      <c r="A4" s="4" t="s">
        <v>0</v>
      </c>
      <c r="B4" s="4" t="s">
        <v>19</v>
      </c>
    </row>
    <row r="5" spans="1:8" x14ac:dyDescent="0.25">
      <c r="A5" s="3" t="s">
        <v>1</v>
      </c>
      <c r="B5" s="3">
        <v>26.95</v>
      </c>
    </row>
    <row r="6" spans="1:8" x14ac:dyDescent="0.25">
      <c r="A6" s="3" t="s">
        <v>2</v>
      </c>
      <c r="B6" s="3">
        <v>28.95</v>
      </c>
    </row>
    <row r="7" spans="1:8" x14ac:dyDescent="0.25">
      <c r="A7" s="3" t="s">
        <v>3</v>
      </c>
      <c r="B7" s="3">
        <v>31.95</v>
      </c>
    </row>
    <row r="8" spans="1:8" x14ac:dyDescent="0.25">
      <c r="A8" s="3" t="s">
        <v>4</v>
      </c>
      <c r="B8" s="3">
        <v>35.950000000000003</v>
      </c>
    </row>
    <row r="9" spans="1:8" x14ac:dyDescent="0.25">
      <c r="A9" s="3" t="s">
        <v>5</v>
      </c>
      <c r="B9" s="3">
        <v>18.95</v>
      </c>
    </row>
    <row r="10" spans="1:8" x14ac:dyDescent="0.25">
      <c r="A10" s="3" t="s">
        <v>6</v>
      </c>
      <c r="B10" s="3">
        <v>20.95</v>
      </c>
    </row>
    <row r="11" spans="1:8" x14ac:dyDescent="0.25">
      <c r="A11" s="3" t="s">
        <v>7</v>
      </c>
      <c r="B11" s="3">
        <v>4.95</v>
      </c>
    </row>
    <row r="12" spans="1:8" x14ac:dyDescent="0.25">
      <c r="A12" s="3" t="s">
        <v>8</v>
      </c>
      <c r="B12" s="3">
        <v>8.9499999999999993</v>
      </c>
    </row>
    <row r="14" spans="1:8" x14ac:dyDescent="0.25">
      <c r="A14" s="5" t="s">
        <v>21</v>
      </c>
      <c r="B14" s="2"/>
      <c r="D14" s="39" t="s">
        <v>44</v>
      </c>
      <c r="E14" s="39"/>
      <c r="F14" s="2"/>
      <c r="G14" s="2"/>
      <c r="H14" s="2"/>
    </row>
    <row r="15" spans="1:8" x14ac:dyDescent="0.25">
      <c r="A15" s="4" t="s">
        <v>0</v>
      </c>
      <c r="B15" s="4" t="s">
        <v>19</v>
      </c>
      <c r="D15" s="4" t="s">
        <v>0</v>
      </c>
      <c r="E15" s="4" t="s">
        <v>9</v>
      </c>
      <c r="F15" s="4" t="s">
        <v>18</v>
      </c>
      <c r="G15" s="4" t="s">
        <v>19</v>
      </c>
      <c r="H15" s="4" t="s">
        <v>18</v>
      </c>
    </row>
    <row r="16" spans="1:8" x14ac:dyDescent="0.25">
      <c r="A16" s="3" t="s">
        <v>6</v>
      </c>
      <c r="B16" s="3"/>
      <c r="D16" s="3" t="s">
        <v>6</v>
      </c>
      <c r="E16" s="3" t="str">
        <f>LOOKUP($D$16,$A$20:$A$27,B20:B27)</f>
        <v>1005-155-5105</v>
      </c>
      <c r="F16" s="3">
        <f t="shared" ref="F16:H16" si="0">LOOKUP($D$16,$A$20:$A$27,C20:C27)</f>
        <v>40</v>
      </c>
      <c r="G16" s="3">
        <f t="shared" si="0"/>
        <v>20.95</v>
      </c>
      <c r="H16" s="3">
        <f t="shared" si="0"/>
        <v>40</v>
      </c>
    </row>
    <row r="17" spans="1:8" x14ac:dyDescent="0.25">
      <c r="A17" s="3" t="s">
        <v>8</v>
      </c>
      <c r="B17" s="3"/>
      <c r="D17" s="3" t="s">
        <v>8</v>
      </c>
      <c r="E17" s="3" t="str">
        <f>LOOKUP($D$16,$A$20:$A$27,B21:B28)</f>
        <v>1006-552-T106</v>
      </c>
      <c r="F17" s="3">
        <f t="shared" ref="F17:H17" si="1">LOOKUP($D$16,$A$20:$A$27,C21:C28)</f>
        <v>1</v>
      </c>
      <c r="G17" s="3">
        <f t="shared" si="1"/>
        <v>4.95</v>
      </c>
      <c r="H17" s="3">
        <f t="shared" si="1"/>
        <v>1</v>
      </c>
    </row>
    <row r="19" spans="1:8" x14ac:dyDescent="0.25">
      <c r="A19" s="4" t="s">
        <v>0</v>
      </c>
      <c r="B19" s="4" t="s">
        <v>9</v>
      </c>
      <c r="C19" s="4" t="s">
        <v>18</v>
      </c>
      <c r="D19" s="4" t="s">
        <v>19</v>
      </c>
      <c r="E19" s="4" t="s">
        <v>18</v>
      </c>
    </row>
    <row r="20" spans="1:8" x14ac:dyDescent="0.25">
      <c r="A20" s="3" t="s">
        <v>1</v>
      </c>
      <c r="B20" s="3" t="s">
        <v>10</v>
      </c>
      <c r="C20" s="3">
        <v>25</v>
      </c>
      <c r="D20" s="3">
        <v>26.95</v>
      </c>
      <c r="E20" s="3">
        <v>25</v>
      </c>
    </row>
    <row r="21" spans="1:8" x14ac:dyDescent="0.25">
      <c r="A21" s="3" t="s">
        <v>2</v>
      </c>
      <c r="B21" s="3" t="s">
        <v>11</v>
      </c>
      <c r="C21" s="3">
        <v>20</v>
      </c>
      <c r="D21" s="3">
        <v>28.95</v>
      </c>
      <c r="E21" s="3">
        <v>20</v>
      </c>
    </row>
    <row r="22" spans="1:8" x14ac:dyDescent="0.25">
      <c r="A22" s="3" t="s">
        <v>3</v>
      </c>
      <c r="B22" s="3" t="s">
        <v>12</v>
      </c>
      <c r="C22" s="3">
        <v>35</v>
      </c>
      <c r="D22" s="3">
        <v>31.95</v>
      </c>
      <c r="E22" s="3">
        <v>35</v>
      </c>
    </row>
    <row r="23" spans="1:8" x14ac:dyDescent="0.25">
      <c r="A23" s="3" t="s">
        <v>4</v>
      </c>
      <c r="B23" s="3" t="s">
        <v>13</v>
      </c>
      <c r="C23" s="3">
        <v>20</v>
      </c>
      <c r="D23" s="3">
        <v>35.950000000000003</v>
      </c>
      <c r="E23" s="3">
        <v>20</v>
      </c>
    </row>
    <row r="24" spans="1:8" x14ac:dyDescent="0.25">
      <c r="A24" s="3" t="s">
        <v>5</v>
      </c>
      <c r="B24" s="3" t="s">
        <v>14</v>
      </c>
      <c r="C24" s="3">
        <v>30</v>
      </c>
      <c r="D24" s="3">
        <v>18.95</v>
      </c>
      <c r="E24" s="3">
        <v>30</v>
      </c>
    </row>
    <row r="25" spans="1:8" x14ac:dyDescent="0.25">
      <c r="A25" s="3" t="s">
        <v>6</v>
      </c>
      <c r="B25" s="3" t="s">
        <v>15</v>
      </c>
      <c r="C25" s="3">
        <v>40</v>
      </c>
      <c r="D25" s="3">
        <v>20.95</v>
      </c>
      <c r="E25" s="3">
        <v>40</v>
      </c>
    </row>
    <row r="26" spans="1:8" x14ac:dyDescent="0.25">
      <c r="A26" s="3" t="s">
        <v>7</v>
      </c>
      <c r="B26" s="3" t="s">
        <v>16</v>
      </c>
      <c r="C26" s="3">
        <v>1</v>
      </c>
      <c r="D26" s="3">
        <v>4.95</v>
      </c>
      <c r="E26" s="3">
        <v>1</v>
      </c>
    </row>
    <row r="27" spans="1:8" x14ac:dyDescent="0.25">
      <c r="A27" s="3" t="s">
        <v>8</v>
      </c>
      <c r="B27" s="3" t="s">
        <v>17</v>
      </c>
      <c r="C27" s="3">
        <v>5</v>
      </c>
      <c r="D27" s="3">
        <v>8.9499999999999993</v>
      </c>
      <c r="E27" s="3">
        <v>5</v>
      </c>
    </row>
  </sheetData>
  <mergeCells count="2">
    <mergeCell ref="A2:C2"/>
    <mergeCell ref="D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ABDA-798D-4DF4-80B3-74A89845E69E}">
  <dimension ref="A4:F35"/>
  <sheetViews>
    <sheetView topLeftCell="A13" workbookViewId="0">
      <selection activeCell="D30" sqref="D30"/>
    </sheetView>
  </sheetViews>
  <sheetFormatPr defaultRowHeight="15" x14ac:dyDescent="0.25"/>
  <cols>
    <col min="1" max="1" width="23.42578125" customWidth="1"/>
    <col min="2" max="2" width="25.85546875" customWidth="1"/>
    <col min="3" max="3" width="19.5703125" bestFit="1" customWidth="1"/>
    <col min="4" max="4" width="21.5703125" bestFit="1" customWidth="1"/>
    <col min="5" max="5" width="18.7109375" bestFit="1" customWidth="1"/>
    <col min="6" max="6" width="11.140625" customWidth="1"/>
  </cols>
  <sheetData>
    <row r="4" spans="1:6" x14ac:dyDescent="0.25">
      <c r="A4" s="4" t="s">
        <v>60</v>
      </c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</row>
    <row r="5" spans="1:6" x14ac:dyDescent="0.25">
      <c r="A5" s="10" t="s">
        <v>45</v>
      </c>
      <c r="B5" s="10" t="str">
        <f>TRIM(A5)</f>
        <v>LAST01 DINA</v>
      </c>
      <c r="C5" s="10" t="str">
        <f>PROPER(A5)</f>
        <v>Last01 Dina</v>
      </c>
      <c r="D5" s="10" t="str">
        <f>UPPER(C5)</f>
        <v>LAST01 DINA</v>
      </c>
      <c r="E5" s="10" t="str">
        <f>LOWER(D5)</f>
        <v>last01 dina</v>
      </c>
      <c r="F5" s="3">
        <f>LEN(E5)</f>
        <v>11</v>
      </c>
    </row>
    <row r="6" spans="1:6" x14ac:dyDescent="0.25">
      <c r="A6" s="10" t="s">
        <v>47</v>
      </c>
      <c r="B6" s="10" t="str">
        <f>TRIM(A6)</f>
        <v>LASTO2 DAN</v>
      </c>
      <c r="C6" s="10" t="str">
        <f>PROPER(B6)</f>
        <v>Lasto2 Dan</v>
      </c>
      <c r="D6" s="10" t="str">
        <f>UPPER(C6)</f>
        <v>LASTO2 DAN</v>
      </c>
      <c r="E6" s="10" t="str">
        <f>LOWER(D6)</f>
        <v>lasto2 dan</v>
      </c>
      <c r="F6" s="3">
        <f>LEN(E6)</f>
        <v>10</v>
      </c>
    </row>
    <row r="7" spans="1:6" x14ac:dyDescent="0.25">
      <c r="A7" s="10" t="s">
        <v>58</v>
      </c>
      <c r="B7" s="10" t="str">
        <f t="shared" ref="B7:B19" si="0">TRIM(A7)</f>
        <v>LASTO3</v>
      </c>
      <c r="C7" s="10" t="str">
        <f t="shared" ref="C7:C19" si="1">PROPER(B7)</f>
        <v>Lasto3</v>
      </c>
      <c r="D7" s="10" t="str">
        <f t="shared" ref="D7:D19" si="2">UPPER(C7)</f>
        <v>LASTO3</v>
      </c>
      <c r="E7" s="10" t="str">
        <f t="shared" ref="E7:E19" si="3">LOWER(D7)</f>
        <v>lasto3</v>
      </c>
      <c r="F7" s="3">
        <f t="shared" ref="F7:F19" si="4">LEN(E7)</f>
        <v>6</v>
      </c>
    </row>
    <row r="8" spans="1:6" x14ac:dyDescent="0.25">
      <c r="A8" s="10" t="s">
        <v>48</v>
      </c>
      <c r="B8" s="10" t="str">
        <f t="shared" si="0"/>
        <v>LASTO4 HASSAN M</v>
      </c>
      <c r="C8" s="10" t="str">
        <f t="shared" si="1"/>
        <v>Lasto4 Hassan M</v>
      </c>
      <c r="D8" s="10" t="str">
        <f t="shared" si="2"/>
        <v>LASTO4 HASSAN M</v>
      </c>
      <c r="E8" s="10" t="str">
        <f t="shared" si="3"/>
        <v>lasto4 hassan m</v>
      </c>
      <c r="F8" s="3">
        <f t="shared" si="4"/>
        <v>15</v>
      </c>
    </row>
    <row r="9" spans="1:6" x14ac:dyDescent="0.25">
      <c r="A9" s="10" t="s">
        <v>49</v>
      </c>
      <c r="B9" s="10" t="str">
        <f t="shared" si="0"/>
        <v>LASTOS VIVIEN R</v>
      </c>
      <c r="C9" s="10" t="str">
        <f t="shared" si="1"/>
        <v>Lastos Vivien R</v>
      </c>
      <c r="D9" s="10" t="str">
        <f t="shared" si="2"/>
        <v>LASTOS VIVIEN R</v>
      </c>
      <c r="E9" s="10" t="str">
        <f t="shared" si="3"/>
        <v>lastos vivien r</v>
      </c>
      <c r="F9" s="3">
        <f t="shared" si="4"/>
        <v>15</v>
      </c>
    </row>
    <row r="10" spans="1:6" x14ac:dyDescent="0.25">
      <c r="A10" s="10" t="s">
        <v>50</v>
      </c>
      <c r="B10" s="10" t="str">
        <f t="shared" si="0"/>
        <v>LAST06 MICHAEL G</v>
      </c>
      <c r="C10" s="10" t="str">
        <f t="shared" si="1"/>
        <v>Last06 Michael G</v>
      </c>
      <c r="D10" s="10" t="str">
        <f t="shared" si="2"/>
        <v>LAST06 MICHAEL G</v>
      </c>
      <c r="E10" s="10" t="str">
        <f t="shared" si="3"/>
        <v>last06 michael g</v>
      </c>
      <c r="F10" s="3">
        <f t="shared" si="4"/>
        <v>16</v>
      </c>
    </row>
    <row r="11" spans="1:6" x14ac:dyDescent="0.25">
      <c r="A11" s="10" t="s">
        <v>51</v>
      </c>
      <c r="B11" s="10" t="str">
        <f t="shared" si="0"/>
        <v>LASTO7 CATHERINE W</v>
      </c>
      <c r="C11" s="10" t="str">
        <f t="shared" si="1"/>
        <v>Lasto7 Catherine W</v>
      </c>
      <c r="D11" s="10" t="str">
        <f t="shared" si="2"/>
        <v>LASTO7 CATHERINE W</v>
      </c>
      <c r="E11" s="10" t="str">
        <f t="shared" si="3"/>
        <v>lasto7 catherine w</v>
      </c>
      <c r="F11" s="3">
        <f t="shared" si="4"/>
        <v>18</v>
      </c>
    </row>
    <row r="12" spans="1:6" x14ac:dyDescent="0.25">
      <c r="A12" s="10" t="s">
        <v>52</v>
      </c>
      <c r="B12" s="10" t="str">
        <f t="shared" si="0"/>
        <v>LASTO8 TONI M</v>
      </c>
      <c r="C12" s="10" t="str">
        <f t="shared" si="1"/>
        <v>Lasto8 Toni M</v>
      </c>
      <c r="D12" s="10" t="str">
        <f t="shared" si="2"/>
        <v>LASTO8 TONI M</v>
      </c>
      <c r="E12" s="10" t="str">
        <f t="shared" si="3"/>
        <v>lasto8 toni m</v>
      </c>
      <c r="F12" s="3">
        <f t="shared" si="4"/>
        <v>13</v>
      </c>
    </row>
    <row r="13" spans="1:6" x14ac:dyDescent="0.25">
      <c r="A13" s="10" t="s">
        <v>53</v>
      </c>
      <c r="B13" s="10" t="str">
        <f t="shared" si="0"/>
        <v>LASTO9 NIKOL</v>
      </c>
      <c r="C13" s="10" t="str">
        <f t="shared" si="1"/>
        <v>Lasto9 Nikol</v>
      </c>
      <c r="D13" s="10" t="str">
        <f t="shared" si="2"/>
        <v>LASTO9 NIKOL</v>
      </c>
      <c r="E13" s="10" t="str">
        <f t="shared" si="3"/>
        <v>lasto9 nikol</v>
      </c>
      <c r="F13" s="3">
        <f t="shared" si="4"/>
        <v>12</v>
      </c>
    </row>
    <row r="14" spans="1:6" x14ac:dyDescent="0.25">
      <c r="A14" s="10" t="s">
        <v>54</v>
      </c>
      <c r="B14" s="10" t="str">
        <f t="shared" si="0"/>
        <v>LAST10 DANA L</v>
      </c>
      <c r="C14" s="10" t="str">
        <f t="shared" si="1"/>
        <v>Last10 Dana L</v>
      </c>
      <c r="D14" s="10" t="str">
        <f t="shared" si="2"/>
        <v>LAST10 DANA L</v>
      </c>
      <c r="E14" s="10" t="str">
        <f t="shared" si="3"/>
        <v>last10 dana l</v>
      </c>
      <c r="F14" s="3">
        <f t="shared" si="4"/>
        <v>13</v>
      </c>
    </row>
    <row r="15" spans="1:6" x14ac:dyDescent="0.25">
      <c r="A15" s="10" t="s">
        <v>46</v>
      </c>
      <c r="B15" s="10" t="str">
        <f t="shared" si="0"/>
        <v>LAST11 DESIREE A</v>
      </c>
      <c r="C15" s="10" t="str">
        <f t="shared" si="1"/>
        <v>Last11 Desiree A</v>
      </c>
      <c r="D15" s="10" t="str">
        <f t="shared" si="2"/>
        <v>LAST11 DESIREE A</v>
      </c>
      <c r="E15" s="10" t="str">
        <f t="shared" si="3"/>
        <v>last11 desiree a</v>
      </c>
      <c r="F15" s="3">
        <f t="shared" si="4"/>
        <v>16</v>
      </c>
    </row>
    <row r="16" spans="1:6" x14ac:dyDescent="0.25">
      <c r="A16" s="10" t="s">
        <v>55</v>
      </c>
      <c r="B16" s="10" t="str">
        <f t="shared" si="0"/>
        <v>LAST12 SARABETH L</v>
      </c>
      <c r="C16" s="10" t="str">
        <f t="shared" si="1"/>
        <v>Last12 Sarabeth L</v>
      </c>
      <c r="D16" s="10" t="str">
        <f t="shared" si="2"/>
        <v>LAST12 SARABETH L</v>
      </c>
      <c r="E16" s="10" t="str">
        <f t="shared" si="3"/>
        <v>last12 sarabeth l</v>
      </c>
      <c r="F16" s="3">
        <f t="shared" si="4"/>
        <v>17</v>
      </c>
    </row>
    <row r="17" spans="1:6" x14ac:dyDescent="0.25">
      <c r="A17" s="10" t="s">
        <v>56</v>
      </c>
      <c r="B17" s="10" t="str">
        <f t="shared" si="0"/>
        <v>LAST13 TONYA J</v>
      </c>
      <c r="C17" s="10" t="str">
        <f t="shared" si="1"/>
        <v>Last13 Tonya J</v>
      </c>
      <c r="D17" s="10" t="str">
        <f t="shared" si="2"/>
        <v>LAST13 TONYA J</v>
      </c>
      <c r="E17" s="10" t="str">
        <f t="shared" si="3"/>
        <v>last13 tonya j</v>
      </c>
      <c r="F17" s="3">
        <f t="shared" si="4"/>
        <v>14</v>
      </c>
    </row>
    <row r="18" spans="1:6" x14ac:dyDescent="0.25">
      <c r="A18" s="10" t="s">
        <v>59</v>
      </c>
      <c r="B18" s="10" t="str">
        <f t="shared" si="0"/>
        <v>LAST14 ANALYSSA C</v>
      </c>
      <c r="C18" s="10" t="str">
        <f t="shared" si="1"/>
        <v>Last14 Analyssa C</v>
      </c>
      <c r="D18" s="10" t="str">
        <f t="shared" si="2"/>
        <v>LAST14 ANALYSSA C</v>
      </c>
      <c r="E18" s="10" t="str">
        <f t="shared" si="3"/>
        <v>last14 analyssa c</v>
      </c>
      <c r="F18" s="3">
        <f t="shared" si="4"/>
        <v>17</v>
      </c>
    </row>
    <row r="19" spans="1:6" x14ac:dyDescent="0.25">
      <c r="A19" s="10" t="s">
        <v>57</v>
      </c>
      <c r="B19" s="10" t="str">
        <f t="shared" si="0"/>
        <v>LAST15 DONALD WAYNE</v>
      </c>
      <c r="C19" s="10" t="str">
        <f t="shared" si="1"/>
        <v>Last15 Donald Wayne</v>
      </c>
      <c r="D19" s="10" t="str">
        <f t="shared" si="2"/>
        <v>LAST15 DONALD WAYNE</v>
      </c>
      <c r="E19" s="10" t="str">
        <f t="shared" si="3"/>
        <v>last15 donald wayne</v>
      </c>
      <c r="F19" s="3">
        <f t="shared" si="4"/>
        <v>19</v>
      </c>
    </row>
    <row r="22" spans="1:6" x14ac:dyDescent="0.25">
      <c r="B22" s="12" t="s">
        <v>70</v>
      </c>
      <c r="C22" s="12" t="s">
        <v>71</v>
      </c>
      <c r="D22" s="12" t="s">
        <v>69</v>
      </c>
    </row>
    <row r="23" spans="1:6" x14ac:dyDescent="0.25">
      <c r="A23" s="11" t="s">
        <v>66</v>
      </c>
      <c r="B23" s="3" t="str">
        <f>LEFT(B22,4)</f>
        <v>Abhi</v>
      </c>
      <c r="C23" s="3"/>
      <c r="D23" s="3"/>
    </row>
    <row r="24" spans="1:6" x14ac:dyDescent="0.25">
      <c r="A24" s="11"/>
      <c r="B24" s="3"/>
      <c r="C24" s="3"/>
      <c r="D24" s="3"/>
    </row>
    <row r="25" spans="1:6" x14ac:dyDescent="0.25">
      <c r="A25" s="11" t="s">
        <v>68</v>
      </c>
      <c r="B25" s="3"/>
      <c r="C25" s="3"/>
      <c r="D25" s="3"/>
    </row>
    <row r="26" spans="1:6" x14ac:dyDescent="0.25">
      <c r="A26" s="11"/>
      <c r="B26" s="3"/>
      <c r="C26" s="3"/>
      <c r="D26" s="3"/>
    </row>
    <row r="27" spans="1:6" x14ac:dyDescent="0.25">
      <c r="A27" s="11" t="s">
        <v>67</v>
      </c>
      <c r="B27" s="3" t="str">
        <f>MID(B22,9,7)</f>
        <v xml:space="preserve"> Wavhal</v>
      </c>
      <c r="C27" s="3"/>
      <c r="D27" s="3"/>
    </row>
    <row r="29" spans="1:6" x14ac:dyDescent="0.25">
      <c r="A29" s="11" t="s">
        <v>72</v>
      </c>
      <c r="B29" s="9"/>
    </row>
    <row r="30" spans="1:6" x14ac:dyDescent="0.25">
      <c r="A30" s="11"/>
      <c r="B30" s="9"/>
    </row>
    <row r="32" spans="1:6" x14ac:dyDescent="0.25">
      <c r="A32" s="11"/>
      <c r="B32" s="9"/>
      <c r="C32" t="s">
        <v>73</v>
      </c>
    </row>
    <row r="33" spans="1:3" x14ac:dyDescent="0.25">
      <c r="A33" s="11"/>
      <c r="B33" s="9"/>
      <c r="C33" t="s">
        <v>73</v>
      </c>
    </row>
    <row r="34" spans="1:3" x14ac:dyDescent="0.25">
      <c r="A34" s="11"/>
      <c r="B34" s="9"/>
    </row>
    <row r="35" spans="1:3" x14ac:dyDescent="0.25">
      <c r="A35" s="11"/>
      <c r="B3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DC13-23F0-4485-8EB8-A07DB980E9B4}">
  <dimension ref="B3:F33"/>
  <sheetViews>
    <sheetView showGridLines="0" tabSelected="1" zoomScale="120" workbookViewId="0">
      <selection activeCell="G8" sqref="G8"/>
    </sheetView>
  </sheetViews>
  <sheetFormatPr defaultRowHeight="15" x14ac:dyDescent="0.25"/>
  <cols>
    <col min="2" max="2" width="30.42578125" bestFit="1" customWidth="1"/>
    <col min="3" max="3" width="11.5703125" bestFit="1" customWidth="1"/>
    <col min="4" max="4" width="16.7109375" bestFit="1" customWidth="1"/>
    <col min="5" max="5" width="12.28515625" bestFit="1" customWidth="1"/>
    <col min="7" max="7" width="17" bestFit="1" customWidth="1"/>
  </cols>
  <sheetData>
    <row r="3" spans="2:5" x14ac:dyDescent="0.25">
      <c r="B3" s="13" t="s">
        <v>74</v>
      </c>
      <c r="C3" s="13" t="s">
        <v>86</v>
      </c>
      <c r="D3" s="13" t="s">
        <v>90</v>
      </c>
    </row>
    <row r="4" spans="2:5" x14ac:dyDescent="0.25">
      <c r="B4" s="9" t="s">
        <v>75</v>
      </c>
      <c r="C4" s="9" t="str">
        <f>MID(B4, FIND(" / ",B4)+2,FIND(":",B4)-(FIND(" / ",B4)+2))</f>
        <v xml:space="preserve"> Mumbai</v>
      </c>
      <c r="D4" s="9" t="str">
        <f>MID(B4,FIND(":",B4)+2,6)</f>
        <v>208011</v>
      </c>
      <c r="E4" t="str">
        <f>RIGHT(B4,6)</f>
        <v>208011</v>
      </c>
    </row>
    <row r="5" spans="2:5" x14ac:dyDescent="0.25">
      <c r="B5" s="9" t="s">
        <v>76</v>
      </c>
      <c r="C5" s="9" t="str">
        <f>LEFT(B5,FIND(" ",B5)-1)</f>
        <v>BRAJESH</v>
      </c>
      <c r="D5" s="9" t="str">
        <f>RIGHT(B5,FIND(":",B5))</f>
        <v xml:space="preserve"> / Delhi: 208012</v>
      </c>
      <c r="E5" t="str">
        <f t="shared" ref="E5:E16" si="0">RIGHT(B5,6)</f>
        <v>208012</v>
      </c>
    </row>
    <row r="6" spans="2:5" x14ac:dyDescent="0.25">
      <c r="B6" s="9" t="s">
        <v>77</v>
      </c>
      <c r="C6" s="9" t="str">
        <f t="shared" ref="C6:C17" si="1">LEFT(B6,FIND(" ",B6)-1)</f>
        <v>JITENDRA</v>
      </c>
      <c r="D6" s="9"/>
      <c r="E6" t="str">
        <f t="shared" si="0"/>
        <v>208013</v>
      </c>
    </row>
    <row r="7" spans="2:5" x14ac:dyDescent="0.25">
      <c r="B7" s="9" t="s">
        <v>78</v>
      </c>
      <c r="C7" s="9" t="str">
        <f t="shared" si="1"/>
        <v>PERMENDRA</v>
      </c>
      <c r="D7" s="9"/>
      <c r="E7" t="str">
        <f t="shared" si="0"/>
        <v>208014</v>
      </c>
    </row>
    <row r="8" spans="2:5" x14ac:dyDescent="0.25">
      <c r="B8" s="9" t="s">
        <v>87</v>
      </c>
      <c r="C8" s="9" t="str">
        <f t="shared" si="1"/>
        <v>VIJAY</v>
      </c>
      <c r="D8" s="9"/>
      <c r="E8" t="str">
        <f t="shared" si="0"/>
        <v>080159</v>
      </c>
    </row>
    <row r="9" spans="2:5" x14ac:dyDescent="0.25">
      <c r="B9" s="9" t="s">
        <v>79</v>
      </c>
      <c r="C9" s="9" t="str">
        <f t="shared" si="1"/>
        <v>DASRATH</v>
      </c>
      <c r="D9" s="9"/>
      <c r="E9" t="str">
        <f t="shared" si="0"/>
        <v>208016</v>
      </c>
    </row>
    <row r="10" spans="2:5" x14ac:dyDescent="0.25">
      <c r="B10" s="9" t="s">
        <v>80</v>
      </c>
      <c r="C10" s="9" t="str">
        <f t="shared" si="1"/>
        <v>RANJAY</v>
      </c>
      <c r="D10" s="9"/>
      <c r="E10" t="str">
        <f t="shared" si="0"/>
        <v>208017</v>
      </c>
    </row>
    <row r="11" spans="2:5" x14ac:dyDescent="0.25">
      <c r="B11" s="9" t="s">
        <v>88</v>
      </c>
      <c r="C11" s="9" t="str">
        <f t="shared" si="1"/>
        <v>AMRITLAL</v>
      </c>
      <c r="D11" s="9"/>
      <c r="E11" t="str">
        <f t="shared" si="0"/>
        <v>208018</v>
      </c>
    </row>
    <row r="12" spans="2:5" x14ac:dyDescent="0.25">
      <c r="B12" s="9" t="s">
        <v>81</v>
      </c>
      <c r="C12" s="9" t="str">
        <f t="shared" si="1"/>
        <v>ANKUSH</v>
      </c>
      <c r="D12" s="9"/>
      <c r="E12" t="str">
        <f t="shared" si="0"/>
        <v>208019</v>
      </c>
    </row>
    <row r="13" spans="2:5" x14ac:dyDescent="0.25">
      <c r="B13" s="9" t="s">
        <v>82</v>
      </c>
      <c r="C13" s="9" t="str">
        <f t="shared" si="1"/>
        <v>ABDUL</v>
      </c>
      <c r="D13" s="9"/>
      <c r="E13" t="str">
        <f t="shared" si="0"/>
        <v>208020</v>
      </c>
    </row>
    <row r="14" spans="2:5" x14ac:dyDescent="0.25">
      <c r="B14" s="9" t="s">
        <v>83</v>
      </c>
      <c r="C14" s="9" t="str">
        <f t="shared" si="1"/>
        <v>1QLAQ</v>
      </c>
      <c r="D14" s="9"/>
      <c r="E14" t="str">
        <f t="shared" si="0"/>
        <v>208021</v>
      </c>
    </row>
    <row r="15" spans="2:5" x14ac:dyDescent="0.25">
      <c r="B15" s="9" t="s">
        <v>84</v>
      </c>
      <c r="C15" s="9" t="str">
        <f t="shared" si="1"/>
        <v>SARAN</v>
      </c>
      <c r="D15" s="9"/>
      <c r="E15" t="str">
        <f t="shared" si="0"/>
        <v>208022</v>
      </c>
    </row>
    <row r="16" spans="2:5" x14ac:dyDescent="0.25">
      <c r="B16" s="9" t="s">
        <v>85</v>
      </c>
      <c r="C16" s="9" t="str">
        <f t="shared" si="1"/>
        <v>HARGOVIND</v>
      </c>
      <c r="D16" s="9"/>
      <c r="E16" t="str">
        <f t="shared" si="0"/>
        <v>208023</v>
      </c>
    </row>
    <row r="17" spans="2:6" x14ac:dyDescent="0.25">
      <c r="B17" s="9" t="s">
        <v>89</v>
      </c>
      <c r="C17" s="9" t="str">
        <f t="shared" si="1"/>
        <v>SHIVAM</v>
      </c>
      <c r="D17" s="9"/>
      <c r="E17" t="str">
        <f>RIGHT(B17,6)</f>
        <v>208024</v>
      </c>
    </row>
    <row r="19" spans="2:6" x14ac:dyDescent="0.25">
      <c r="B19" s="13" t="s">
        <v>91</v>
      </c>
      <c r="C19" s="13" t="s">
        <v>92</v>
      </c>
      <c r="D19" s="13" t="s">
        <v>93</v>
      </c>
      <c r="E19" s="13" t="s">
        <v>108</v>
      </c>
      <c r="F19" s="9"/>
    </row>
    <row r="20" spans="2:6" x14ac:dyDescent="0.25">
      <c r="B20" s="9" t="s">
        <v>94</v>
      </c>
      <c r="C20" s="9" t="str">
        <f>MID(B20,1,FIND(" ",B20))</f>
        <v xml:space="preserve">Abhishek </v>
      </c>
      <c r="D20" s="9" t="str">
        <f>MID(B20,FIND(" ",B20)+1,FIND(" ",B20,FIND(" ",B20)+1)-FIND(" ",B20)-1)</f>
        <v>Sudarshan</v>
      </c>
      <c r="E20" s="9" t="str">
        <f>MID(B20,FIND(" ",B20,FIND(" ",B20)+2),20)</f>
        <v xml:space="preserve"> Wavhal</v>
      </c>
      <c r="F20" s="9" t="str">
        <f>MID(B20,FIND(" ",B20,FIND(" ",B20)+1),FIND(" ",B20,FIND(" ",B20,FIND(" ",B20)+2)))</f>
        <v xml:space="preserve"> Wavhal</v>
      </c>
    </row>
    <row r="21" spans="2:6" x14ac:dyDescent="0.25">
      <c r="B21" s="9" t="s">
        <v>95</v>
      </c>
      <c r="C21" s="9"/>
      <c r="D21" s="9"/>
      <c r="E21" s="9"/>
      <c r="F21" s="9"/>
    </row>
    <row r="22" spans="2:6" x14ac:dyDescent="0.25">
      <c r="B22" s="9" t="s">
        <v>96</v>
      </c>
      <c r="C22" s="9"/>
      <c r="D22" s="9"/>
      <c r="E22" s="9"/>
      <c r="F22" s="9"/>
    </row>
    <row r="23" spans="2:6" x14ac:dyDescent="0.25">
      <c r="B23" s="9" t="s">
        <v>97</v>
      </c>
      <c r="C23" s="9"/>
      <c r="D23" s="9"/>
      <c r="E23" s="9"/>
      <c r="F23" s="9"/>
    </row>
    <row r="24" spans="2:6" x14ac:dyDescent="0.25">
      <c r="B24" s="9" t="s">
        <v>98</v>
      </c>
      <c r="C24" s="9"/>
      <c r="D24" s="9"/>
      <c r="E24" s="9"/>
      <c r="F24" s="9"/>
    </row>
    <row r="25" spans="2:6" x14ac:dyDescent="0.25">
      <c r="B25" s="9" t="s">
        <v>99</v>
      </c>
      <c r="C25" s="9"/>
      <c r="D25" s="9"/>
      <c r="E25" s="9"/>
      <c r="F25" s="9"/>
    </row>
    <row r="26" spans="2:6" x14ac:dyDescent="0.25">
      <c r="B26" s="9" t="s">
        <v>100</v>
      </c>
      <c r="C26" s="9"/>
      <c r="D26" s="9"/>
      <c r="E26" s="9"/>
      <c r="F26" s="9"/>
    </row>
    <row r="27" spans="2:6" x14ac:dyDescent="0.25">
      <c r="B27" s="9" t="s">
        <v>101</v>
      </c>
      <c r="C27" s="9"/>
      <c r="D27" s="9"/>
      <c r="E27" s="9"/>
      <c r="F27" s="9"/>
    </row>
    <row r="28" spans="2:6" x14ac:dyDescent="0.25">
      <c r="B28" s="9" t="s">
        <v>102</v>
      </c>
      <c r="C28" s="9"/>
      <c r="D28" s="9"/>
      <c r="E28" s="9"/>
      <c r="F28" s="9"/>
    </row>
    <row r="29" spans="2:6" x14ac:dyDescent="0.25">
      <c r="B29" s="9" t="s">
        <v>103</v>
      </c>
      <c r="C29" s="9"/>
      <c r="D29" s="9"/>
      <c r="E29" s="9"/>
      <c r="F29" s="9"/>
    </row>
    <row r="30" spans="2:6" x14ac:dyDescent="0.25">
      <c r="B30" s="9" t="s">
        <v>104</v>
      </c>
      <c r="C30" s="9"/>
      <c r="D30" s="9"/>
      <c r="E30" s="9"/>
      <c r="F30" s="9"/>
    </row>
    <row r="31" spans="2:6" x14ac:dyDescent="0.25">
      <c r="B31" s="9" t="s">
        <v>105</v>
      </c>
      <c r="C31" s="9"/>
      <c r="D31" s="9"/>
      <c r="E31" s="9"/>
      <c r="F31" s="9"/>
    </row>
    <row r="32" spans="2:6" x14ac:dyDescent="0.25">
      <c r="B32" s="9" t="s">
        <v>106</v>
      </c>
      <c r="C32" s="9"/>
      <c r="D32" s="9"/>
      <c r="E32" s="9"/>
      <c r="F32" s="9"/>
    </row>
    <row r="33" spans="2:6" x14ac:dyDescent="0.25">
      <c r="B33" s="9" t="s">
        <v>107</v>
      </c>
      <c r="C33" s="9"/>
      <c r="D33" s="9"/>
      <c r="E33" s="9"/>
      <c r="F3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5DD2-DAA9-4BE2-A4DD-6BC4A29D00AE}">
  <dimension ref="B2:F18"/>
  <sheetViews>
    <sheetView workbookViewId="0">
      <selection activeCell="H20" sqref="H20"/>
    </sheetView>
  </sheetViews>
  <sheetFormatPr defaultRowHeight="15" x14ac:dyDescent="0.25"/>
  <cols>
    <col min="5" max="5" width="8.85546875" style="18"/>
  </cols>
  <sheetData>
    <row r="2" spans="2:6" x14ac:dyDescent="0.25">
      <c r="B2" s="3">
        <v>1</v>
      </c>
      <c r="C2" s="3">
        <v>9</v>
      </c>
      <c r="D2" s="3">
        <v>6</v>
      </c>
      <c r="E2" s="18" t="s">
        <v>109</v>
      </c>
      <c r="F2">
        <f ca="1">OFFSET(C3,2,1)</f>
        <v>7</v>
      </c>
    </row>
    <row r="3" spans="2:6" x14ac:dyDescent="0.25">
      <c r="B3" s="3">
        <v>7</v>
      </c>
      <c r="C3" s="14">
        <v>2</v>
      </c>
      <c r="D3" s="3">
        <v>7</v>
      </c>
    </row>
    <row r="4" spans="2:6" x14ac:dyDescent="0.25">
      <c r="B4" s="3">
        <v>1</v>
      </c>
      <c r="C4" s="3">
        <v>7</v>
      </c>
      <c r="D4" s="3">
        <v>9</v>
      </c>
    </row>
    <row r="5" spans="2:6" x14ac:dyDescent="0.25">
      <c r="B5" s="3">
        <v>9</v>
      </c>
      <c r="C5" s="3">
        <v>10</v>
      </c>
      <c r="D5" s="16">
        <v>7</v>
      </c>
    </row>
    <row r="6" spans="2:6" x14ac:dyDescent="0.25">
      <c r="B6" s="15">
        <v>1</v>
      </c>
      <c r="C6" s="3">
        <v>5</v>
      </c>
      <c r="D6" s="3">
        <v>10</v>
      </c>
    </row>
    <row r="8" spans="2:6" x14ac:dyDescent="0.25">
      <c r="B8" s="3">
        <v>1</v>
      </c>
      <c r="C8" s="3">
        <v>9</v>
      </c>
      <c r="D8" s="3">
        <v>6</v>
      </c>
      <c r="E8" s="18" t="s">
        <v>109</v>
      </c>
      <c r="F8">
        <f ca="1">OFFSET(C8,3,-1)</f>
        <v>9</v>
      </c>
    </row>
    <row r="9" spans="2:6" x14ac:dyDescent="0.25">
      <c r="B9" s="3">
        <v>7</v>
      </c>
      <c r="C9" s="3">
        <v>2</v>
      </c>
      <c r="D9" s="3">
        <v>7</v>
      </c>
      <c r="E9" s="18" t="s">
        <v>109</v>
      </c>
      <c r="F9">
        <f ca="1">OFFSET(C8,3,1)</f>
        <v>7</v>
      </c>
    </row>
    <row r="10" spans="2:6" x14ac:dyDescent="0.25">
      <c r="B10" s="3">
        <v>1</v>
      </c>
      <c r="C10" s="3">
        <v>7</v>
      </c>
      <c r="D10" s="3">
        <v>9</v>
      </c>
    </row>
    <row r="11" spans="2:6" x14ac:dyDescent="0.25">
      <c r="B11" s="3">
        <v>9</v>
      </c>
      <c r="C11" s="3">
        <v>10</v>
      </c>
      <c r="D11" s="3">
        <v>7</v>
      </c>
    </row>
    <row r="12" spans="2:6" x14ac:dyDescent="0.25">
      <c r="B12" s="3">
        <v>1</v>
      </c>
      <c r="C12" s="3">
        <v>5</v>
      </c>
      <c r="D12" s="3">
        <v>10</v>
      </c>
    </row>
    <row r="14" spans="2:6" x14ac:dyDescent="0.25">
      <c r="B14" s="3">
        <v>1</v>
      </c>
      <c r="C14" s="17">
        <v>9</v>
      </c>
      <c r="D14" s="17">
        <v>6</v>
      </c>
      <c r="E14" s="18" t="s">
        <v>110</v>
      </c>
      <c r="F14">
        <f>SUM(C14:D17)</f>
        <v>57</v>
      </c>
    </row>
    <row r="15" spans="2:6" x14ac:dyDescent="0.25">
      <c r="B15" s="3">
        <v>7</v>
      </c>
      <c r="C15" s="17">
        <v>2</v>
      </c>
      <c r="D15" s="17">
        <v>7</v>
      </c>
      <c r="E15" s="18" t="s">
        <v>110</v>
      </c>
      <c r="F15">
        <f ca="1">SUM(OFFSET(C14,0,0,4,2))</f>
        <v>57</v>
      </c>
    </row>
    <row r="16" spans="2:6" x14ac:dyDescent="0.25">
      <c r="B16" s="3">
        <v>1</v>
      </c>
      <c r="C16" s="17">
        <v>7</v>
      </c>
      <c r="D16" s="17">
        <v>9</v>
      </c>
    </row>
    <row r="17" spans="2:4" x14ac:dyDescent="0.25">
      <c r="B17" s="3">
        <v>9</v>
      </c>
      <c r="C17" s="17">
        <v>10</v>
      </c>
      <c r="D17" s="17">
        <v>7</v>
      </c>
    </row>
    <row r="18" spans="2:4" x14ac:dyDescent="0.25">
      <c r="B18" s="3">
        <v>1</v>
      </c>
      <c r="C18" s="3">
        <v>5</v>
      </c>
      <c r="D18" s="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701D-22E0-435C-B2AF-A7FA3911EA12}">
  <dimension ref="B2:G34"/>
  <sheetViews>
    <sheetView workbookViewId="0">
      <selection activeCell="D11" sqref="D11"/>
    </sheetView>
  </sheetViews>
  <sheetFormatPr defaultColWidth="8.85546875" defaultRowHeight="15" x14ac:dyDescent="0.25"/>
  <cols>
    <col min="1" max="1" width="8.85546875" style="2"/>
    <col min="2" max="2" width="14.28515625" style="2" bestFit="1" customWidth="1"/>
    <col min="3" max="3" width="19.28515625" style="2" bestFit="1" customWidth="1"/>
    <col min="4" max="4" width="15.7109375" style="2" customWidth="1"/>
    <col min="5" max="5" width="19.140625" style="2" bestFit="1" customWidth="1"/>
    <col min="6" max="6" width="10.42578125" style="2" bestFit="1" customWidth="1"/>
    <col min="7" max="16384" width="8.85546875" style="2"/>
  </cols>
  <sheetData>
    <row r="2" spans="2:4" x14ac:dyDescent="0.25">
      <c r="B2" s="19" t="s">
        <v>111</v>
      </c>
      <c r="C2" s="4" t="s">
        <v>112</v>
      </c>
      <c r="D2" s="5" t="s">
        <v>115</v>
      </c>
    </row>
    <row r="4" spans="2:4" x14ac:dyDescent="0.25">
      <c r="B4" s="2">
        <v>1</v>
      </c>
      <c r="C4" s="2" t="str">
        <f>CHOOSE(B4,"Hi","Bye","Good Bye")</f>
        <v>Hi</v>
      </c>
      <c r="D4" s="2" t="str">
        <f>IFERROR(CHOOSE(B4,"Hi","Bye","Good Bye"),"Enter Valid Information")</f>
        <v>Hi</v>
      </c>
    </row>
    <row r="5" spans="2:4" x14ac:dyDescent="0.25">
      <c r="B5" s="2">
        <v>1</v>
      </c>
      <c r="C5" s="2" t="str">
        <f t="shared" ref="C5:C6" si="0">CHOOSE(B5,"Hi","Bye","Good Bye")</f>
        <v>Hi</v>
      </c>
    </row>
    <row r="6" spans="2:4" x14ac:dyDescent="0.25">
      <c r="B6" s="2">
        <v>1</v>
      </c>
      <c r="C6" s="2" t="str">
        <f t="shared" si="0"/>
        <v>Hi</v>
      </c>
    </row>
    <row r="8" spans="2:4" x14ac:dyDescent="0.25">
      <c r="B8" s="19" t="s">
        <v>111</v>
      </c>
      <c r="C8" s="4" t="s">
        <v>113</v>
      </c>
      <c r="D8" s="2" t="s">
        <v>114</v>
      </c>
    </row>
    <row r="10" spans="2:4" x14ac:dyDescent="0.25">
      <c r="B10" s="2">
        <v>1</v>
      </c>
    </row>
    <row r="11" spans="2:4" x14ac:dyDescent="0.25">
      <c r="B11" s="2">
        <v>2</v>
      </c>
    </row>
    <row r="12" spans="2:4" x14ac:dyDescent="0.25">
      <c r="B12" s="2">
        <v>3</v>
      </c>
    </row>
    <row r="13" spans="2:4" x14ac:dyDescent="0.25">
      <c r="B13" s="2">
        <v>4</v>
      </c>
    </row>
    <row r="14" spans="2:4" x14ac:dyDescent="0.25">
      <c r="B14" s="2">
        <v>5</v>
      </c>
    </row>
    <row r="15" spans="2:4" x14ac:dyDescent="0.25">
      <c r="B15" s="2">
        <v>6</v>
      </c>
    </row>
    <row r="16" spans="2:4" x14ac:dyDescent="0.25">
      <c r="B16" s="2">
        <v>7</v>
      </c>
    </row>
    <row r="18" spans="2:7" x14ac:dyDescent="0.25">
      <c r="B18" s="19" t="s">
        <v>116</v>
      </c>
      <c r="C18" s="4" t="s">
        <v>117</v>
      </c>
    </row>
    <row r="20" spans="2:7" x14ac:dyDescent="0.25">
      <c r="B20" s="20" t="s">
        <v>118</v>
      </c>
      <c r="C20" s="17" t="s">
        <v>119</v>
      </c>
      <c r="D20" s="17" t="s">
        <v>120</v>
      </c>
      <c r="E20" s="17" t="s">
        <v>121</v>
      </c>
    </row>
    <row r="21" spans="2:7" x14ac:dyDescent="0.25">
      <c r="B21" s="3" t="s">
        <v>122</v>
      </c>
      <c r="C21" s="3"/>
      <c r="D21" s="3"/>
      <c r="E21" s="3" t="str">
        <f>CHOOSE(COUNTIF(B21:D21,"Completed")+1,"Arange Aptitude Exam","Aptitude Only","Ready For HR","Selected")</f>
        <v>Aptitude Only</v>
      </c>
    </row>
    <row r="23" spans="2:7" x14ac:dyDescent="0.25">
      <c r="B23" s="3" t="s">
        <v>122</v>
      </c>
      <c r="C23" s="3"/>
      <c r="D23" s="3"/>
    </row>
    <row r="26" spans="2:7" x14ac:dyDescent="0.25">
      <c r="B26" s="19" t="s">
        <v>116</v>
      </c>
      <c r="C26" s="4" t="s">
        <v>123</v>
      </c>
    </row>
    <row r="27" spans="2:7" x14ac:dyDescent="0.25">
      <c r="E27" s="2" t="s">
        <v>124</v>
      </c>
    </row>
    <row r="28" spans="2:7" x14ac:dyDescent="0.25">
      <c r="B28" s="2">
        <v>1</v>
      </c>
      <c r="C28" s="2" t="str">
        <f>CHOOSE(B28,"Monday", "Tuesday", "Wednesday", "Thursday", "Friday", "Saturday", "Sunday")</f>
        <v>Monday</v>
      </c>
      <c r="E28" s="2">
        <v>4</v>
      </c>
      <c r="F28" s="2" t="str">
        <f>CHOOSE(E28,"Monday", "Tuesday", "Wednesday", "Thursday", "Friday", "Saturday", "Sunday")</f>
        <v>Thursday</v>
      </c>
    </row>
    <row r="29" spans="2:7" x14ac:dyDescent="0.25">
      <c r="B29" s="2">
        <v>2</v>
      </c>
      <c r="C29" s="2" t="str">
        <f t="shared" ref="C29:C34" si="1">CHOOSE(B29,"Monday", "Tuesday", "Wednesday", "Thursday", "Friday", "Saturday", "Sunday")</f>
        <v>Tuesday</v>
      </c>
      <c r="E29"/>
      <c r="F29"/>
      <c r="G29"/>
    </row>
    <row r="30" spans="2:7" x14ac:dyDescent="0.25">
      <c r="B30" s="2">
        <v>3</v>
      </c>
      <c r="C30" s="2" t="str">
        <f t="shared" si="1"/>
        <v>Wednesday</v>
      </c>
      <c r="E30"/>
      <c r="F30"/>
      <c r="G30"/>
    </row>
    <row r="31" spans="2:7" x14ac:dyDescent="0.25">
      <c r="B31" s="2">
        <v>4</v>
      </c>
      <c r="C31" s="2" t="str">
        <f t="shared" si="1"/>
        <v>Thursday</v>
      </c>
      <c r="E31"/>
      <c r="F31"/>
      <c r="G31"/>
    </row>
    <row r="32" spans="2:7" x14ac:dyDescent="0.25">
      <c r="B32" s="2">
        <v>5</v>
      </c>
      <c r="C32" s="2" t="str">
        <f t="shared" si="1"/>
        <v>Friday</v>
      </c>
      <c r="E32"/>
      <c r="F32"/>
      <c r="G32"/>
    </row>
    <row r="33" spans="2:7" x14ac:dyDescent="0.25">
      <c r="B33" s="2">
        <v>6</v>
      </c>
      <c r="C33" s="2" t="str">
        <f t="shared" si="1"/>
        <v>Saturday</v>
      </c>
      <c r="E33"/>
      <c r="F33"/>
      <c r="G33"/>
    </row>
    <row r="34" spans="2:7" x14ac:dyDescent="0.25">
      <c r="B34" s="2">
        <v>7</v>
      </c>
      <c r="C34" s="2" t="str">
        <f t="shared" si="1"/>
        <v>Sunday</v>
      </c>
      <c r="E34"/>
      <c r="F34"/>
      <c r="G34"/>
    </row>
  </sheetData>
  <dataValidations count="1">
    <dataValidation type="list" allowBlank="1" showInputMessage="1" showErrorMessage="1" sqref="E28" xr:uid="{C8DA0B40-3B86-453E-8492-A12089B323B6}">
      <formula1>$B$28:$B$34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7EB-F575-4420-ADA3-821720DC161A}">
  <dimension ref="B2:L18"/>
  <sheetViews>
    <sheetView workbookViewId="0">
      <selection activeCell="I22" sqref="I22"/>
    </sheetView>
  </sheetViews>
  <sheetFormatPr defaultColWidth="18" defaultRowHeight="15" x14ac:dyDescent="0.25"/>
  <cols>
    <col min="2" max="2" width="14.5703125" bestFit="1" customWidth="1"/>
    <col min="3" max="3" width="12.85546875" bestFit="1" customWidth="1"/>
    <col min="4" max="4" width="10.5703125" customWidth="1"/>
    <col min="7" max="7" width="12.85546875" bestFit="1" customWidth="1"/>
    <col min="8" max="8" width="8.28515625" customWidth="1"/>
  </cols>
  <sheetData>
    <row r="2" spans="2:12" x14ac:dyDescent="0.25">
      <c r="B2" s="40" t="s">
        <v>139</v>
      </c>
      <c r="C2" s="40"/>
      <c r="D2" s="40"/>
      <c r="F2" s="41" t="s">
        <v>138</v>
      </c>
      <c r="G2" s="42"/>
      <c r="H2" s="43"/>
      <c r="J2" s="9" t="s">
        <v>140</v>
      </c>
      <c r="L2" s="9" t="s">
        <v>141</v>
      </c>
    </row>
    <row r="3" spans="2:12" x14ac:dyDescent="0.25">
      <c r="E3" t="s">
        <v>142</v>
      </c>
    </row>
    <row r="4" spans="2:12" x14ac:dyDescent="0.25">
      <c r="B4" s="22" t="s">
        <v>126</v>
      </c>
      <c r="C4" s="22" t="s">
        <v>127</v>
      </c>
      <c r="D4" s="22" t="s">
        <v>128</v>
      </c>
      <c r="F4" s="22" t="s">
        <v>126</v>
      </c>
      <c r="G4" s="22" t="s">
        <v>127</v>
      </c>
      <c r="H4" s="22" t="s">
        <v>128</v>
      </c>
      <c r="J4" s="22" t="s">
        <v>126</v>
      </c>
      <c r="L4" s="22" t="s">
        <v>127</v>
      </c>
    </row>
    <row r="5" spans="2:12" x14ac:dyDescent="0.25">
      <c r="B5" s="21" t="s">
        <v>129</v>
      </c>
      <c r="C5" s="9" t="s">
        <v>130</v>
      </c>
      <c r="D5" s="21">
        <v>5254</v>
      </c>
      <c r="F5" s="21" t="s">
        <v>129</v>
      </c>
      <c r="G5" s="9" t="s">
        <v>130</v>
      </c>
      <c r="H5" s="21">
        <v>5254</v>
      </c>
      <c r="J5" s="21" t="s">
        <v>129</v>
      </c>
      <c r="L5" s="9" t="s">
        <v>130</v>
      </c>
    </row>
    <row r="6" spans="2:12" x14ac:dyDescent="0.25">
      <c r="B6" s="21" t="s">
        <v>131</v>
      </c>
      <c r="C6" s="9" t="s">
        <v>132</v>
      </c>
      <c r="D6" s="21">
        <v>4378</v>
      </c>
      <c r="F6" s="21" t="s">
        <v>131</v>
      </c>
      <c r="G6" s="9" t="s">
        <v>132</v>
      </c>
      <c r="H6" s="21">
        <v>4378</v>
      </c>
      <c r="J6" s="21" t="s">
        <v>131</v>
      </c>
      <c r="L6" s="9" t="s">
        <v>132</v>
      </c>
    </row>
    <row r="7" spans="2:12" x14ac:dyDescent="0.25">
      <c r="B7" s="9" t="s">
        <v>129</v>
      </c>
      <c r="C7" s="9" t="s">
        <v>130</v>
      </c>
      <c r="D7" s="21">
        <v>230</v>
      </c>
      <c r="F7" s="9" t="s">
        <v>129</v>
      </c>
      <c r="G7" s="9" t="s">
        <v>130</v>
      </c>
      <c r="H7" s="21">
        <v>230</v>
      </c>
      <c r="J7" s="9" t="s">
        <v>129</v>
      </c>
      <c r="L7" s="9" t="s">
        <v>130</v>
      </c>
    </row>
    <row r="8" spans="2:12" x14ac:dyDescent="0.25">
      <c r="B8" s="21" t="s">
        <v>133</v>
      </c>
      <c r="C8" s="9" t="s">
        <v>134</v>
      </c>
      <c r="D8" s="21">
        <v>13135</v>
      </c>
      <c r="F8" s="21" t="s">
        <v>133</v>
      </c>
      <c r="G8" s="9" t="s">
        <v>134</v>
      </c>
      <c r="H8" s="21">
        <v>13135</v>
      </c>
      <c r="J8" s="21" t="s">
        <v>133</v>
      </c>
      <c r="L8" s="9" t="s">
        <v>134</v>
      </c>
    </row>
    <row r="9" spans="2:12" x14ac:dyDescent="0.25">
      <c r="B9" s="21" t="s">
        <v>135</v>
      </c>
      <c r="C9" s="9" t="s">
        <v>130</v>
      </c>
      <c r="D9" s="21">
        <v>3476</v>
      </c>
      <c r="F9" s="21" t="s">
        <v>135</v>
      </c>
      <c r="G9" s="9" t="s">
        <v>130</v>
      </c>
      <c r="H9" s="21">
        <v>3476</v>
      </c>
      <c r="J9" s="21" t="s">
        <v>135</v>
      </c>
      <c r="L9" s="9" t="s">
        <v>130</v>
      </c>
    </row>
    <row r="10" spans="2:12" x14ac:dyDescent="0.25">
      <c r="B10" s="21" t="s">
        <v>129</v>
      </c>
      <c r="C10" s="9" t="s">
        <v>130</v>
      </c>
      <c r="D10" s="21">
        <v>5254</v>
      </c>
      <c r="F10" s="21" t="s">
        <v>129</v>
      </c>
      <c r="G10" s="9" t="s">
        <v>130</v>
      </c>
      <c r="H10" s="21">
        <v>5254</v>
      </c>
      <c r="J10" s="21" t="s">
        <v>129</v>
      </c>
      <c r="L10" s="9" t="s">
        <v>130</v>
      </c>
    </row>
    <row r="11" spans="2:12" x14ac:dyDescent="0.25">
      <c r="B11" s="21" t="s">
        <v>131</v>
      </c>
      <c r="C11" s="9" t="s">
        <v>130</v>
      </c>
      <c r="D11" s="21">
        <v>4378</v>
      </c>
      <c r="F11" s="21" t="s">
        <v>131</v>
      </c>
      <c r="G11" s="9" t="s">
        <v>130</v>
      </c>
      <c r="H11" s="21">
        <v>4378</v>
      </c>
      <c r="J11" s="21" t="s">
        <v>131</v>
      </c>
      <c r="L11" s="9" t="s">
        <v>130</v>
      </c>
    </row>
    <row r="12" spans="2:12" x14ac:dyDescent="0.25">
      <c r="B12" s="21" t="s">
        <v>135</v>
      </c>
      <c r="C12" s="9" t="s">
        <v>132</v>
      </c>
      <c r="D12" s="21">
        <v>9267</v>
      </c>
      <c r="F12" s="21" t="s">
        <v>135</v>
      </c>
      <c r="G12" s="9" t="s">
        <v>132</v>
      </c>
      <c r="H12" s="21">
        <v>9267</v>
      </c>
      <c r="J12" s="21" t="s">
        <v>135</v>
      </c>
      <c r="L12" s="9" t="s">
        <v>132</v>
      </c>
    </row>
    <row r="13" spans="2:12" x14ac:dyDescent="0.25">
      <c r="B13" s="21" t="s">
        <v>131</v>
      </c>
      <c r="C13" s="9" t="s">
        <v>134</v>
      </c>
      <c r="D13" s="21">
        <v>927</v>
      </c>
      <c r="F13" s="21" t="s">
        <v>131</v>
      </c>
      <c r="G13" s="9" t="s">
        <v>132</v>
      </c>
      <c r="H13" s="21">
        <v>4378</v>
      </c>
      <c r="J13" s="21" t="s">
        <v>131</v>
      </c>
      <c r="L13" s="9" t="s">
        <v>132</v>
      </c>
    </row>
    <row r="14" spans="2:12" x14ac:dyDescent="0.25">
      <c r="B14" s="21" t="s">
        <v>135</v>
      </c>
      <c r="C14" s="9" t="s">
        <v>136</v>
      </c>
      <c r="D14" s="21">
        <v>463</v>
      </c>
      <c r="F14" s="21" t="s">
        <v>135</v>
      </c>
      <c r="G14" s="9" t="s">
        <v>136</v>
      </c>
      <c r="H14" s="21">
        <v>463</v>
      </c>
      <c r="J14" s="21" t="s">
        <v>135</v>
      </c>
      <c r="L14" s="9" t="s">
        <v>136</v>
      </c>
    </row>
    <row r="15" spans="2:12" x14ac:dyDescent="0.25">
      <c r="B15" s="21" t="s">
        <v>129</v>
      </c>
      <c r="C15" s="9" t="s">
        <v>137</v>
      </c>
      <c r="D15" s="21">
        <v>2317</v>
      </c>
      <c r="F15" s="21" t="s">
        <v>129</v>
      </c>
      <c r="G15" s="9" t="s">
        <v>137</v>
      </c>
      <c r="H15" s="21">
        <v>2317</v>
      </c>
      <c r="J15" s="21" t="s">
        <v>129</v>
      </c>
      <c r="L15" s="9" t="s">
        <v>137</v>
      </c>
    </row>
    <row r="16" spans="2:12" x14ac:dyDescent="0.25">
      <c r="B16" s="21" t="s">
        <v>131</v>
      </c>
      <c r="C16" s="9" t="s">
        <v>136</v>
      </c>
      <c r="D16" s="21">
        <v>5361</v>
      </c>
      <c r="F16" s="21" t="s">
        <v>131</v>
      </c>
      <c r="G16" s="9" t="s">
        <v>136</v>
      </c>
      <c r="H16" s="21">
        <v>5361</v>
      </c>
      <c r="J16" s="21" t="s">
        <v>131</v>
      </c>
      <c r="L16" s="9" t="s">
        <v>136</v>
      </c>
    </row>
    <row r="17" spans="2:12" x14ac:dyDescent="0.25">
      <c r="B17" s="9" t="s">
        <v>133</v>
      </c>
      <c r="C17" s="9" t="s">
        <v>134</v>
      </c>
      <c r="D17" s="21">
        <v>13135</v>
      </c>
      <c r="F17" s="9" t="s">
        <v>133</v>
      </c>
      <c r="G17" s="9" t="s">
        <v>134</v>
      </c>
      <c r="H17" s="21">
        <v>13135</v>
      </c>
      <c r="J17" s="9" t="s">
        <v>133</v>
      </c>
      <c r="L17" s="9" t="s">
        <v>134</v>
      </c>
    </row>
    <row r="18" spans="2:12" x14ac:dyDescent="0.25">
      <c r="B18" s="9" t="s">
        <v>133</v>
      </c>
      <c r="C18" s="9" t="s">
        <v>130</v>
      </c>
      <c r="D18" s="21">
        <v>4468</v>
      </c>
      <c r="F18" s="9" t="s">
        <v>133</v>
      </c>
      <c r="G18" s="9" t="s">
        <v>130</v>
      </c>
      <c r="H18" s="21">
        <v>4468</v>
      </c>
      <c r="J18" s="9" t="s">
        <v>133</v>
      </c>
      <c r="L18" s="9" t="s">
        <v>130</v>
      </c>
    </row>
  </sheetData>
  <mergeCells count="2">
    <mergeCell ref="B2:D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1-VLOOKUP</vt:lpstr>
      <vt:lpstr>2- HLOOKUP</vt:lpstr>
      <vt:lpstr>3- LOOKUP</vt:lpstr>
      <vt:lpstr>4- TEXT F</vt:lpstr>
      <vt:lpstr>5- MID</vt:lpstr>
      <vt:lpstr>6- OFFSET</vt:lpstr>
      <vt:lpstr>7- CHOOSE</vt:lpstr>
      <vt:lpstr>8- 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2023-10-16T06:39:28Z</dcterms:created>
  <dcterms:modified xsi:type="dcterms:W3CDTF">2024-04-05T05:20:28Z</dcterms:modified>
</cp:coreProperties>
</file>