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orl\Documents\GitHub\ExcelFunctionsVSCode\"/>
    </mc:Choice>
  </mc:AlternateContent>
  <xr:revisionPtr revIDLastSave="0" documentId="13_ncr:1_{14D6F1EB-C8C0-4018-AE23-0F0C9A0B82A9}" xr6:coauthVersionLast="47" xr6:coauthVersionMax="47" xr10:uidLastSave="{00000000-0000-0000-0000-000000000000}"/>
  <bookViews>
    <workbookView xWindow="-28920" yWindow="-120" windowWidth="29040" windowHeight="15720" xr2:uid="{D83A4691-C010-4EC9-8A66-D439710B5564}"/>
  </bookViews>
  <sheets>
    <sheet name="PV" sheetId="1" r:id="rId1"/>
    <sheet name="FV" sheetId="2" r:id="rId2"/>
    <sheet name="PMT" sheetId="3" r:id="rId3"/>
    <sheet name="IPMT" sheetId="4" r:id="rId4"/>
    <sheet name="PPMT" sheetId="5" r:id="rId5"/>
    <sheet name="RATE" sheetId="6" r:id="rId6"/>
    <sheet name="NPER" sheetId="7" r:id="rId7"/>
    <sheet name="NPV" sheetId="10" r:id="rId8"/>
    <sheet name="IRR" sheetId="11" r:id="rId9"/>
    <sheet name="XNPV" sheetId="8" r:id="rId10"/>
    <sheet name="XIRR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1" l="1"/>
  <c r="A10" i="11"/>
  <c r="A11" i="11"/>
  <c r="A8" i="10"/>
  <c r="A8" i="9"/>
  <c r="A8" i="8"/>
  <c r="A10" i="7"/>
  <c r="A9" i="7"/>
  <c r="A8" i="7"/>
  <c r="C2" i="7"/>
  <c r="C2" i="6"/>
  <c r="A6" i="6"/>
  <c r="A7" i="6"/>
  <c r="A13" i="5"/>
  <c r="C3" i="5"/>
  <c r="C2" i="5"/>
  <c r="A6" i="5"/>
  <c r="C4" i="4"/>
  <c r="C2" i="4"/>
  <c r="A7" i="4"/>
  <c r="A8" i="4"/>
  <c r="A7" i="3"/>
  <c r="C2" i="3"/>
  <c r="A8" i="3"/>
  <c r="C2" i="2"/>
  <c r="B8" i="2"/>
  <c r="B6" i="1"/>
  <c r="C4" i="1"/>
  <c r="C3" i="1"/>
</calcChain>
</file>

<file path=xl/sharedStrings.xml><?xml version="1.0" encoding="utf-8"?>
<sst xmlns="http://schemas.openxmlformats.org/spreadsheetml/2006/main" count="112" uniqueCount="64">
  <si>
    <t>Data</t>
  </si>
  <si>
    <t>Description</t>
  </si>
  <si>
    <t>Money paid out of an insurance annuity at the end of every month.</t>
  </si>
  <si>
    <t>Interest rate earned on the money paid out.</t>
  </si>
  <si>
    <t>Years the money will be paid out.</t>
  </si>
  <si>
    <t xml:space="preserve">PV = </t>
  </si>
  <si>
    <t>FV =</t>
  </si>
  <si>
    <t>Annual interest rate</t>
  </si>
  <si>
    <t>Number of payments</t>
  </si>
  <si>
    <t>Amount of the payment</t>
  </si>
  <si>
    <t>Present value</t>
  </si>
  <si>
    <t>Payment is due at the beginning of the period (0 indicates payment is due at end of period)</t>
  </si>
  <si>
    <t>Number of months of payments</t>
  </si>
  <si>
    <t>Amount of loan</t>
  </si>
  <si>
    <t>Formula</t>
  </si>
  <si>
    <t>Result</t>
  </si>
  <si>
    <t>Monthly payment for a loan with terms specified as arguments in A2:A4.</t>
  </si>
  <si>
    <t>Monthly payment for a loan with with terms specified as arguments in A2:A4, except payments are due at the beginning of the period.</t>
  </si>
  <si>
    <t>Annual interest</t>
  </si>
  <si>
    <t>Period for which you want to find the interest paid.</t>
  </si>
  <si>
    <t>Years of loan</t>
  </si>
  <si>
    <t>Present value of loan</t>
  </si>
  <si>
    <t>Interest due in the first month for a loan with the terms in A2:A5.</t>
  </si>
  <si>
    <t>Interest due in the last year for a loan with the same terms, where payments are made yearly.</t>
  </si>
  <si>
    <t>Argument description</t>
  </si>
  <si>
    <t>Number of years for the loan</t>
  </si>
  <si>
    <t>Principal payment for month 1 of the loan</t>
  </si>
  <si>
    <t>Description (Result)</t>
  </si>
  <si>
    <t>Principal payment for year 10 of the loan</t>
  </si>
  <si>
    <t>Years of the loan</t>
  </si>
  <si>
    <t>Monthly payment</t>
  </si>
  <si>
    <t>Amount of the loan</t>
  </si>
  <si>
    <t>Monthly rate of the loan with the terms entered as arguments in A2:A4.</t>
  </si>
  <si>
    <t>Annual rate of the loan with the same terms.</t>
  </si>
  <si>
    <t>Payment made each period</t>
  </si>
  <si>
    <t>Future value</t>
  </si>
  <si>
    <t>Payment is due at the beginning of the period (see above)</t>
  </si>
  <si>
    <t>Periods for the investment with the above terms</t>
  </si>
  <si>
    <t>Periods for the investment with the above terms, except payments are made at the beginning of the period</t>
  </si>
  <si>
    <t>&lt;-- This looks wrong to me!!!</t>
  </si>
  <si>
    <t>I think it should say:</t>
  </si>
  <si>
    <r>
      <t xml:space="preserve">Periods for the investment with the above terms, except payments are made at the </t>
    </r>
    <r>
      <rPr>
        <b/>
        <strike/>
        <sz val="11"/>
        <color rgb="FFFF0000"/>
        <rFont val="Aptos Narrow"/>
        <family val="2"/>
        <scheme val="minor"/>
      </rPr>
      <t>beginning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4"/>
        <color rgb="FF002060"/>
        <rFont val="Aptos Narrow"/>
        <family val="2"/>
        <scheme val="minor"/>
      </rPr>
      <t>END</t>
    </r>
    <r>
      <rPr>
        <sz val="11"/>
        <color theme="1"/>
        <rFont val="Aptos Narrow"/>
        <family val="2"/>
        <scheme val="minor"/>
      </rPr>
      <t xml:space="preserve"> of the period</t>
    </r>
  </si>
  <si>
    <t>This should say:</t>
  </si>
  <si>
    <r>
      <t xml:space="preserve">Periods for the investment with the above terms, payments are made at the </t>
    </r>
    <r>
      <rPr>
        <b/>
        <sz val="14"/>
        <color rgb="FF002060"/>
        <rFont val="Aptos Narrow"/>
        <family val="2"/>
        <scheme val="minor"/>
      </rPr>
      <t>BEGINNING</t>
    </r>
    <r>
      <rPr>
        <sz val="11"/>
        <color theme="1"/>
        <rFont val="Aptos Narrow"/>
        <family val="2"/>
        <scheme val="minor"/>
      </rPr>
      <t xml:space="preserve"> of the period</t>
    </r>
  </si>
  <si>
    <t>Periods for the investment with the above terms, except with a future value of 0</t>
  </si>
  <si>
    <r>
      <t xml:space="preserve">Periods for the investment with the above terms, except with a future value of 0 </t>
    </r>
    <r>
      <rPr>
        <b/>
        <sz val="14"/>
        <color rgb="FF002060"/>
        <rFont val="Aptos Narrow"/>
        <family val="2"/>
        <scheme val="minor"/>
      </rPr>
      <t>and payments are made at the END of the period</t>
    </r>
  </si>
  <si>
    <t>Values</t>
  </si>
  <si>
    <t>Dates</t>
  </si>
  <si>
    <t>The net present value for an investment with the above cost and returns. The cash flows are discounted at 9 percent.</t>
  </si>
  <si>
    <t>Annual discount rate</t>
  </si>
  <si>
    <t>Initial cost of investment one year from today</t>
  </si>
  <si>
    <t>Return from first year</t>
  </si>
  <si>
    <t>Return from second year</t>
  </si>
  <si>
    <t>Return from third year</t>
  </si>
  <si>
    <t>Net present value of this investment</t>
  </si>
  <si>
    <t>Initial cost of a business</t>
  </si>
  <si>
    <t>Net income for the first year</t>
  </si>
  <si>
    <t>Net income for the second year</t>
  </si>
  <si>
    <t>Net income for the third year</t>
  </si>
  <si>
    <t>Net income for the fourth year</t>
  </si>
  <si>
    <t>Net income for the fifth year</t>
  </si>
  <si>
    <t>Investment's internal rate of return after four years</t>
  </si>
  <si>
    <t>Internal rate of return after five years</t>
  </si>
  <si>
    <t>To calculate the internal rate of return after two years, you need to include a guess (in this example, -10%).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</si>
</sst>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168" formatCode="0.0000"/>
    <numFmt numFmtId="170" formatCode="0.000000"/>
    <numFmt numFmtId="177" formatCode="0.000%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trike/>
      <sz val="11"/>
      <color rgb="FFFF0000"/>
      <name val="Aptos Narrow"/>
      <family val="2"/>
      <scheme val="minor"/>
    </font>
    <font>
      <b/>
      <sz val="14"/>
      <color rgb="FF00206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8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8" fontId="1" fillId="0" borderId="0" xfId="0" applyNumberFormat="1" applyFont="1" applyAlignment="1">
      <alignment horizontal="left"/>
    </xf>
    <xf numFmtId="170" fontId="0" fillId="0" borderId="0" xfId="0" applyNumberFormat="1" applyAlignment="1">
      <alignment vertical="center" wrapText="1"/>
    </xf>
    <xf numFmtId="6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0" fontId="2" fillId="0" borderId="0" xfId="0" applyFont="1" applyAlignment="1">
      <alignment wrapText="1"/>
    </xf>
    <xf numFmtId="10" fontId="1" fillId="2" borderId="0" xfId="0" applyNumberFormat="1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8" fontId="1" fillId="0" borderId="0" xfId="0" applyNumberFormat="1" applyFont="1" applyAlignment="1">
      <alignment vertical="center" wrapText="1"/>
    </xf>
    <xf numFmtId="168" fontId="1" fillId="0" borderId="0" xfId="0" applyNumberFormat="1" applyFont="1" applyAlignment="1">
      <alignment vertical="center" wrapText="1"/>
    </xf>
    <xf numFmtId="0" fontId="0" fillId="3" borderId="0" xfId="0" applyFill="1"/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2" fontId="1" fillId="0" borderId="0" xfId="0" applyNumberFormat="1" applyFont="1" applyAlignment="1">
      <alignment vertical="center" wrapText="1"/>
    </xf>
    <xf numFmtId="177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5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7B28E-2400-467C-BB85-47EF5384255F}">
  <dimension ref="A1:C6"/>
  <sheetViews>
    <sheetView tabSelected="1" workbookViewId="0">
      <selection activeCell="B27" sqref="B27"/>
    </sheetView>
  </sheetViews>
  <sheetFormatPr defaultRowHeight="15" x14ac:dyDescent="0.25"/>
  <cols>
    <col min="1" max="1" width="11.42578125" customWidth="1"/>
    <col min="2" max="2" width="58.85546875" customWidth="1"/>
  </cols>
  <sheetData>
    <row r="1" spans="1:3" ht="30" x14ac:dyDescent="0.25">
      <c r="A1" s="2" t="s">
        <v>0</v>
      </c>
      <c r="B1" s="2" t="s">
        <v>1</v>
      </c>
      <c r="C1" s="1"/>
    </row>
    <row r="2" spans="1:3" ht="21.75" customHeight="1" x14ac:dyDescent="0.25">
      <c r="A2" s="3">
        <v>500</v>
      </c>
      <c r="B2" s="1" t="s">
        <v>2</v>
      </c>
    </row>
    <row r="3" spans="1:3" ht="21.75" customHeight="1" x14ac:dyDescent="0.25">
      <c r="A3" s="4">
        <v>0.08</v>
      </c>
      <c r="B3" s="1" t="s">
        <v>3</v>
      </c>
      <c r="C3">
        <f>8/12</f>
        <v>0.66666666666666663</v>
      </c>
    </row>
    <row r="4" spans="1:3" ht="21.75" customHeight="1" x14ac:dyDescent="0.25">
      <c r="A4" s="1">
        <v>20</v>
      </c>
      <c r="B4" s="1" t="s">
        <v>4</v>
      </c>
      <c r="C4">
        <f>20*12</f>
        <v>240</v>
      </c>
    </row>
    <row r="6" spans="1:3" x14ac:dyDescent="0.25">
      <c r="A6" s="5" t="s">
        <v>5</v>
      </c>
      <c r="B6" s="8">
        <f>PV(A3/12, 12*A4, A2,0, 0)</f>
        <v>-59777.145851187823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65DAE-E14A-4BA9-A423-60C29AF36AEF}">
  <dimension ref="A1:E8"/>
  <sheetViews>
    <sheetView workbookViewId="0">
      <selection activeCell="E13" sqref="E13"/>
    </sheetView>
  </sheetViews>
  <sheetFormatPr defaultRowHeight="15" x14ac:dyDescent="0.25"/>
  <cols>
    <col min="1" max="1" width="12" customWidth="1"/>
    <col min="2" max="2" width="15.28515625" customWidth="1"/>
  </cols>
  <sheetData>
    <row r="1" spans="1:5" x14ac:dyDescent="0.25">
      <c r="A1" s="2" t="s">
        <v>46</v>
      </c>
      <c r="B1" s="2" t="s">
        <v>47</v>
      </c>
      <c r="C1" s="1"/>
    </row>
    <row r="2" spans="1:5" x14ac:dyDescent="0.25">
      <c r="A2" s="10">
        <v>-10000</v>
      </c>
      <c r="B2" s="18">
        <v>39448</v>
      </c>
      <c r="C2" s="1"/>
    </row>
    <row r="3" spans="1:5" x14ac:dyDescent="0.25">
      <c r="A3" s="10">
        <v>2750</v>
      </c>
      <c r="B3" s="18">
        <v>39508</v>
      </c>
      <c r="C3" s="1"/>
    </row>
    <row r="4" spans="1:5" x14ac:dyDescent="0.25">
      <c r="A4" s="10">
        <v>4250</v>
      </c>
      <c r="B4" s="18">
        <v>39751</v>
      </c>
      <c r="C4" s="1"/>
    </row>
    <row r="5" spans="1:5" x14ac:dyDescent="0.25">
      <c r="A5" s="10">
        <v>3250</v>
      </c>
      <c r="B5" s="18">
        <v>39859</v>
      </c>
      <c r="C5" s="1"/>
    </row>
    <row r="6" spans="1:5" x14ac:dyDescent="0.25">
      <c r="A6" s="10">
        <v>2750</v>
      </c>
      <c r="B6" s="18">
        <v>39904</v>
      </c>
      <c r="C6" s="1"/>
    </row>
    <row r="7" spans="1:5" x14ac:dyDescent="0.25">
      <c r="A7" s="2" t="s">
        <v>14</v>
      </c>
      <c r="B7" s="2" t="s">
        <v>1</v>
      </c>
      <c r="C7" s="2"/>
    </row>
    <row r="8" spans="1:5" ht="84" customHeight="1" x14ac:dyDescent="0.25">
      <c r="A8" s="20">
        <f>XNPV(0.09, A2:A6, B2:B6)</f>
        <v>2086.6476020315349</v>
      </c>
      <c r="B8" s="19" t="s">
        <v>48</v>
      </c>
      <c r="C8" s="19"/>
      <c r="D8" s="19"/>
      <c r="E8" s="19"/>
    </row>
  </sheetData>
  <mergeCells count="1">
    <mergeCell ref="B8:E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4F85F-E3C2-48CD-BF65-344531AAC12F}">
  <dimension ref="A1:E8"/>
  <sheetViews>
    <sheetView workbookViewId="0">
      <selection activeCell="L10" sqref="L10"/>
    </sheetView>
  </sheetViews>
  <sheetFormatPr defaultRowHeight="15" x14ac:dyDescent="0.25"/>
  <cols>
    <col min="1" max="1" width="12" customWidth="1"/>
    <col min="2" max="2" width="15.28515625" customWidth="1"/>
  </cols>
  <sheetData>
    <row r="1" spans="1:5" x14ac:dyDescent="0.25">
      <c r="A1" s="2" t="s">
        <v>46</v>
      </c>
      <c r="B1" s="2" t="s">
        <v>47</v>
      </c>
      <c r="C1" s="1"/>
    </row>
    <row r="2" spans="1:5" x14ac:dyDescent="0.25">
      <c r="A2" s="10">
        <v>-10000</v>
      </c>
      <c r="B2" s="18">
        <v>39448</v>
      </c>
      <c r="C2" s="1"/>
    </row>
    <row r="3" spans="1:5" x14ac:dyDescent="0.25">
      <c r="A3" s="10">
        <v>2750</v>
      </c>
      <c r="B3" s="18">
        <v>39508</v>
      </c>
      <c r="C3" s="1"/>
    </row>
    <row r="4" spans="1:5" x14ac:dyDescent="0.25">
      <c r="A4" s="10">
        <v>4250</v>
      </c>
      <c r="B4" s="18">
        <v>39751</v>
      </c>
      <c r="C4" s="1"/>
    </row>
    <row r="5" spans="1:5" x14ac:dyDescent="0.25">
      <c r="A5" s="10">
        <v>3250</v>
      </c>
      <c r="B5" s="18">
        <v>39859</v>
      </c>
      <c r="C5" s="1"/>
    </row>
    <row r="6" spans="1:5" x14ac:dyDescent="0.25">
      <c r="A6" s="10">
        <v>2750</v>
      </c>
      <c r="B6" s="18">
        <v>39904</v>
      </c>
      <c r="C6" s="1"/>
    </row>
    <row r="7" spans="1:5" ht="30" customHeight="1" x14ac:dyDescent="0.25">
      <c r="A7" s="2" t="s">
        <v>14</v>
      </c>
      <c r="B7" s="2" t="s">
        <v>1</v>
      </c>
      <c r="C7" s="2"/>
    </row>
    <row r="8" spans="1:5" ht="84" customHeight="1" x14ac:dyDescent="0.25">
      <c r="A8" s="16">
        <f>XIRR( A2:A6, B2:B6, 0.09)</f>
        <v>0.37336253464221947</v>
      </c>
      <c r="B8" s="19" t="s">
        <v>48</v>
      </c>
      <c r="C8" s="19"/>
      <c r="D8" s="19"/>
      <c r="E8" s="19"/>
    </row>
  </sheetData>
  <mergeCells count="1">
    <mergeCell ref="B8: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B3490-1339-450B-86D8-FB90321CC0DD}">
  <dimension ref="A1:C8"/>
  <sheetViews>
    <sheetView workbookViewId="0">
      <selection activeCell="B16" sqref="B16"/>
    </sheetView>
  </sheetViews>
  <sheetFormatPr defaultRowHeight="15" x14ac:dyDescent="0.25"/>
  <cols>
    <col min="1" max="1" width="11.42578125" customWidth="1"/>
    <col min="2" max="2" width="84.7109375" customWidth="1"/>
  </cols>
  <sheetData>
    <row r="1" spans="1:3" x14ac:dyDescent="0.25">
      <c r="A1" s="6" t="s">
        <v>0</v>
      </c>
      <c r="B1" s="6" t="s">
        <v>1</v>
      </c>
      <c r="C1" s="7"/>
    </row>
    <row r="2" spans="1:3" ht="26.25" customHeight="1" x14ac:dyDescent="0.25">
      <c r="A2" s="1">
        <v>0.06</v>
      </c>
      <c r="B2" s="1" t="s">
        <v>7</v>
      </c>
      <c r="C2" s="9">
        <f>A2/12</f>
        <v>5.0000000000000001E-3</v>
      </c>
    </row>
    <row r="3" spans="1:3" ht="21.75" customHeight="1" x14ac:dyDescent="0.25">
      <c r="A3" s="1">
        <v>10</v>
      </c>
      <c r="B3" s="1" t="s">
        <v>8</v>
      </c>
      <c r="C3" s="1"/>
    </row>
    <row r="4" spans="1:3" ht="21.75" customHeight="1" x14ac:dyDescent="0.25">
      <c r="A4" s="1">
        <v>-200</v>
      </c>
      <c r="B4" s="1" t="s">
        <v>9</v>
      </c>
      <c r="C4" s="1"/>
    </row>
    <row r="5" spans="1:3" x14ac:dyDescent="0.25">
      <c r="A5" s="1">
        <v>-500</v>
      </c>
      <c r="B5" s="1" t="s">
        <v>10</v>
      </c>
      <c r="C5" s="1"/>
    </row>
    <row r="6" spans="1:3" ht="36.75" customHeight="1" x14ac:dyDescent="0.25">
      <c r="A6" s="1">
        <v>1</v>
      </c>
      <c r="B6" s="1" t="s">
        <v>11</v>
      </c>
    </row>
    <row r="8" spans="1:3" x14ac:dyDescent="0.25">
      <c r="A8" s="5" t="s">
        <v>6</v>
      </c>
      <c r="B8" s="8">
        <f>FV(A2/12, A3, A4, A5, A6)</f>
        <v>2581.4033740601185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9865D-9F43-4E12-917C-472C7B5D44A7}">
  <dimension ref="A1:C8"/>
  <sheetViews>
    <sheetView workbookViewId="0">
      <selection activeCell="B15" sqref="B15"/>
    </sheetView>
  </sheetViews>
  <sheetFormatPr defaultColWidth="59.140625" defaultRowHeight="15" x14ac:dyDescent="0.25"/>
  <cols>
    <col min="1" max="1" width="15" customWidth="1"/>
    <col min="2" max="2" width="68" customWidth="1"/>
  </cols>
  <sheetData>
    <row r="1" spans="1:3" ht="33" customHeight="1" x14ac:dyDescent="0.25">
      <c r="A1" s="6" t="s">
        <v>0</v>
      </c>
      <c r="B1" s="6" t="s">
        <v>1</v>
      </c>
      <c r="C1" s="7"/>
    </row>
    <row r="2" spans="1:3" ht="24.75" customHeight="1" x14ac:dyDescent="0.25">
      <c r="A2" s="4">
        <v>0.08</v>
      </c>
      <c r="B2" s="1" t="s">
        <v>7</v>
      </c>
      <c r="C2" s="1">
        <f>A2/12</f>
        <v>6.6666666666666671E-3</v>
      </c>
    </row>
    <row r="3" spans="1:3" ht="24.75" customHeight="1" x14ac:dyDescent="0.25">
      <c r="A3" s="1">
        <v>10</v>
      </c>
      <c r="B3" s="1" t="s">
        <v>12</v>
      </c>
      <c r="C3" s="1"/>
    </row>
    <row r="4" spans="1:3" ht="24.75" customHeight="1" x14ac:dyDescent="0.25">
      <c r="A4" s="10">
        <v>10000</v>
      </c>
      <c r="B4" s="1" t="s">
        <v>13</v>
      </c>
      <c r="C4" s="1"/>
    </row>
    <row r="5" spans="1:3" x14ac:dyDescent="0.25">
      <c r="A5" s="1"/>
      <c r="B5" s="1"/>
      <c r="C5" s="1"/>
    </row>
    <row r="6" spans="1:3" x14ac:dyDescent="0.25">
      <c r="A6" s="2" t="s">
        <v>14</v>
      </c>
      <c r="B6" s="2" t="s">
        <v>1</v>
      </c>
      <c r="C6" s="2"/>
    </row>
    <row r="7" spans="1:3" ht="32.25" customHeight="1" x14ac:dyDescent="0.25">
      <c r="A7" s="15">
        <f>PMT(A2/12,A3,A4)</f>
        <v>-1037.0320893591522</v>
      </c>
      <c r="B7" s="1" t="s">
        <v>16</v>
      </c>
      <c r="C7" s="3"/>
    </row>
    <row r="8" spans="1:3" ht="47.25" customHeight="1" x14ac:dyDescent="0.25">
      <c r="A8" s="15">
        <f>PMT(A2/12,A3,A4,,1)</f>
        <v>-1030.1643271779658</v>
      </c>
      <c r="B8" s="1" t="s">
        <v>17</v>
      </c>
      <c r="C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FA853-FC98-4042-B67F-0CA874F3CD8E}">
  <dimension ref="A1:C8"/>
  <sheetViews>
    <sheetView workbookViewId="0">
      <selection activeCell="A7" sqref="A7:A8"/>
    </sheetView>
  </sheetViews>
  <sheetFormatPr defaultColWidth="69" defaultRowHeight="23.25" customHeight="1" x14ac:dyDescent="0.25"/>
  <cols>
    <col min="1" max="1" width="16.140625" customWidth="1"/>
    <col min="3" max="3" width="21.42578125" customWidth="1"/>
  </cols>
  <sheetData>
    <row r="1" spans="1:3" ht="23.25" customHeight="1" x14ac:dyDescent="0.25">
      <c r="A1" s="2" t="s">
        <v>0</v>
      </c>
      <c r="B1" s="2" t="s">
        <v>1</v>
      </c>
      <c r="C1" s="1"/>
    </row>
    <row r="2" spans="1:3" ht="23.25" customHeight="1" x14ac:dyDescent="0.25">
      <c r="A2" s="11">
        <v>0.1</v>
      </c>
      <c r="B2" s="1" t="s">
        <v>18</v>
      </c>
      <c r="C2" s="1">
        <f>A2/12</f>
        <v>8.3333333333333332E-3</v>
      </c>
    </row>
    <row r="3" spans="1:3" ht="23.25" customHeight="1" x14ac:dyDescent="0.25">
      <c r="A3" s="1">
        <v>1</v>
      </c>
      <c r="B3" s="1" t="s">
        <v>19</v>
      </c>
    </row>
    <row r="4" spans="1:3" ht="23.25" customHeight="1" x14ac:dyDescent="0.25">
      <c r="A4" s="1">
        <v>3</v>
      </c>
      <c r="B4" s="1" t="s">
        <v>20</v>
      </c>
      <c r="C4" s="1">
        <f>3*12</f>
        <v>36</v>
      </c>
    </row>
    <row r="5" spans="1:3" ht="23.25" customHeight="1" x14ac:dyDescent="0.25">
      <c r="A5" s="10">
        <v>8000</v>
      </c>
      <c r="B5" s="1" t="s">
        <v>21</v>
      </c>
      <c r="C5" s="1"/>
    </row>
    <row r="6" spans="1:3" ht="23.25" customHeight="1" x14ac:dyDescent="0.25">
      <c r="A6" s="2" t="s">
        <v>14</v>
      </c>
      <c r="B6" s="2" t="s">
        <v>1</v>
      </c>
      <c r="C6" s="2"/>
    </row>
    <row r="7" spans="1:3" ht="23.25" customHeight="1" x14ac:dyDescent="0.25">
      <c r="A7" s="15">
        <f>IPMT(A2/12, A3, A4*12, A5)</f>
        <v>-66.666666666666671</v>
      </c>
      <c r="B7" s="1" t="s">
        <v>22</v>
      </c>
      <c r="C7" s="3"/>
    </row>
    <row r="8" spans="1:3" ht="42.75" customHeight="1" x14ac:dyDescent="0.25">
      <c r="A8" s="15">
        <f>IPMT(A2, 3, A4, A5)</f>
        <v>-292.44712990936563</v>
      </c>
      <c r="B8" s="1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3FF91-33AB-4064-B9F0-CF6DEE428615}">
  <dimension ref="A1:C13"/>
  <sheetViews>
    <sheetView workbookViewId="0">
      <selection activeCell="D12" sqref="D12"/>
    </sheetView>
  </sheetViews>
  <sheetFormatPr defaultColWidth="16" defaultRowHeight="15" x14ac:dyDescent="0.25"/>
  <cols>
    <col min="2" max="2" width="39" customWidth="1"/>
  </cols>
  <sheetData>
    <row r="1" spans="1:3" ht="26.25" customHeight="1" x14ac:dyDescent="0.25">
      <c r="A1" s="6" t="s">
        <v>0</v>
      </c>
      <c r="B1" s="6" t="s">
        <v>24</v>
      </c>
      <c r="C1" s="7"/>
    </row>
    <row r="2" spans="1:3" ht="20.25" customHeight="1" x14ac:dyDescent="0.25">
      <c r="A2" s="4">
        <v>0.1</v>
      </c>
      <c r="B2" s="1" t="s">
        <v>7</v>
      </c>
      <c r="C2" s="1">
        <f>A2/12</f>
        <v>8.3333333333333332E-3</v>
      </c>
    </row>
    <row r="3" spans="1:3" ht="20.25" customHeight="1" x14ac:dyDescent="0.25">
      <c r="A3" s="1">
        <v>2</v>
      </c>
      <c r="B3" s="1" t="s">
        <v>25</v>
      </c>
      <c r="C3" s="1">
        <f>A3*12</f>
        <v>24</v>
      </c>
    </row>
    <row r="4" spans="1:3" ht="20.25" customHeight="1" x14ac:dyDescent="0.25">
      <c r="A4" s="3">
        <v>2000</v>
      </c>
      <c r="B4" s="1" t="s">
        <v>13</v>
      </c>
      <c r="C4" s="1"/>
    </row>
    <row r="5" spans="1:3" x14ac:dyDescent="0.25">
      <c r="A5" s="2" t="s">
        <v>14</v>
      </c>
      <c r="B5" s="2" t="s">
        <v>1</v>
      </c>
      <c r="C5" s="2"/>
    </row>
    <row r="6" spans="1:3" x14ac:dyDescent="0.25">
      <c r="A6" s="15">
        <f>PPMT(A2/12, 1, A3*12, A4)</f>
        <v>-75.623186008366332</v>
      </c>
      <c r="B6" s="1" t="s">
        <v>26</v>
      </c>
      <c r="C6" s="3"/>
    </row>
    <row r="7" spans="1:3" ht="42" customHeight="1" x14ac:dyDescent="0.25"/>
    <row r="8" spans="1:3" x14ac:dyDescent="0.25">
      <c r="A8" s="2" t="s">
        <v>0</v>
      </c>
      <c r="B8" s="2" t="s">
        <v>24</v>
      </c>
      <c r="C8" s="1"/>
    </row>
    <row r="9" spans="1:3" ht="18.75" customHeight="1" x14ac:dyDescent="0.25">
      <c r="A9" s="4">
        <v>0.08</v>
      </c>
      <c r="B9" s="1" t="s">
        <v>7</v>
      </c>
      <c r="C9" s="1"/>
    </row>
    <row r="10" spans="1:3" ht="19.5" customHeight="1" x14ac:dyDescent="0.25">
      <c r="A10" s="1">
        <v>10</v>
      </c>
      <c r="B10" s="1" t="s">
        <v>25</v>
      </c>
      <c r="C10" s="1"/>
    </row>
    <row r="11" spans="1:3" x14ac:dyDescent="0.25">
      <c r="A11" s="3">
        <v>200000</v>
      </c>
      <c r="B11" s="1" t="s">
        <v>13</v>
      </c>
      <c r="C11" s="1"/>
    </row>
    <row r="12" spans="1:3" ht="30.75" customHeight="1" x14ac:dyDescent="0.25">
      <c r="A12" s="12" t="s">
        <v>14</v>
      </c>
      <c r="B12" s="12" t="s">
        <v>27</v>
      </c>
      <c r="C12" s="12"/>
    </row>
    <row r="13" spans="1:3" ht="28.5" customHeight="1" x14ac:dyDescent="0.25">
      <c r="A13" s="15">
        <f>PPMT(A9, A10, 10, A11)</f>
        <v>-27598.053462421372</v>
      </c>
      <c r="B13" s="1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8BD80-60B9-4D8F-8547-C0304AAC5732}">
  <dimension ref="A1:C7"/>
  <sheetViews>
    <sheetView workbookViewId="0">
      <selection activeCell="B13" sqref="B13"/>
    </sheetView>
  </sheetViews>
  <sheetFormatPr defaultRowHeight="15" x14ac:dyDescent="0.25"/>
  <cols>
    <col min="1" max="1" width="14.5703125" customWidth="1"/>
    <col min="2" max="2" width="63.140625" customWidth="1"/>
  </cols>
  <sheetData>
    <row r="1" spans="1:3" ht="30" x14ac:dyDescent="0.25">
      <c r="A1" s="2" t="s">
        <v>0</v>
      </c>
      <c r="B1" s="2" t="s">
        <v>1</v>
      </c>
      <c r="C1" s="1"/>
    </row>
    <row r="2" spans="1:3" ht="24.75" customHeight="1" x14ac:dyDescent="0.25">
      <c r="A2" s="1">
        <v>4</v>
      </c>
      <c r="B2" s="1" t="s">
        <v>29</v>
      </c>
      <c r="C2" s="1">
        <f>A2*12</f>
        <v>48</v>
      </c>
    </row>
    <row r="3" spans="1:3" ht="24.75" customHeight="1" x14ac:dyDescent="0.25">
      <c r="A3" s="1">
        <v>-200</v>
      </c>
      <c r="B3" s="1" t="s">
        <v>30</v>
      </c>
      <c r="C3" s="1"/>
    </row>
    <row r="4" spans="1:3" ht="24.75" customHeight="1" x14ac:dyDescent="0.25">
      <c r="A4" s="1">
        <v>8000</v>
      </c>
      <c r="B4" s="1" t="s">
        <v>31</v>
      </c>
      <c r="C4" s="1"/>
    </row>
    <row r="5" spans="1:3" ht="24.75" customHeight="1" x14ac:dyDescent="0.25">
      <c r="A5" s="2" t="s">
        <v>14</v>
      </c>
      <c r="B5" s="2" t="s">
        <v>1</v>
      </c>
      <c r="C5" s="2"/>
    </row>
    <row r="6" spans="1:3" ht="24.75" customHeight="1" x14ac:dyDescent="0.25">
      <c r="A6" s="13">
        <f>RATE(A2*12, A3, A4)</f>
        <v>7.7014724882013682E-3</v>
      </c>
      <c r="B6" s="1" t="s">
        <v>32</v>
      </c>
      <c r="C6" s="4"/>
    </row>
    <row r="7" spans="1:3" ht="24.75" customHeight="1" x14ac:dyDescent="0.25">
      <c r="A7" s="14">
        <f>RATE(A2*12, A3, A4)*12</f>
        <v>9.2417669858416415E-2</v>
      </c>
      <c r="B7" s="1" t="s">
        <v>33</v>
      </c>
      <c r="C7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9DA2F-0D90-4A7C-8261-211160BD4EA7}">
  <dimension ref="A1:F10"/>
  <sheetViews>
    <sheetView workbookViewId="0">
      <selection activeCell="F11" sqref="F11"/>
    </sheetView>
  </sheetViews>
  <sheetFormatPr defaultRowHeight="15" x14ac:dyDescent="0.25"/>
  <cols>
    <col min="1" max="1" width="14.42578125" customWidth="1"/>
    <col min="2" max="2" width="75.5703125" customWidth="1"/>
    <col min="3" max="3" width="26.5703125" customWidth="1"/>
    <col min="4" max="4" width="20" customWidth="1"/>
    <col min="6" max="6" width="49.5703125" customWidth="1"/>
  </cols>
  <sheetData>
    <row r="1" spans="1:6" ht="30" x14ac:dyDescent="0.25">
      <c r="A1" s="2" t="s">
        <v>0</v>
      </c>
      <c r="B1" s="2" t="s">
        <v>1</v>
      </c>
      <c r="C1" s="1"/>
    </row>
    <row r="2" spans="1:6" ht="23.25" customHeight="1" x14ac:dyDescent="0.25">
      <c r="A2" s="1">
        <v>0.12</v>
      </c>
      <c r="B2" s="1" t="s">
        <v>7</v>
      </c>
      <c r="C2" s="1">
        <f>A2/12</f>
        <v>0.01</v>
      </c>
    </row>
    <row r="3" spans="1:6" ht="23.25" customHeight="1" x14ac:dyDescent="0.25">
      <c r="A3" s="1">
        <v>-100</v>
      </c>
      <c r="B3" s="1" t="s">
        <v>34</v>
      </c>
      <c r="C3" s="1"/>
    </row>
    <row r="4" spans="1:6" ht="23.25" customHeight="1" x14ac:dyDescent="0.25">
      <c r="A4" s="1">
        <v>-1000</v>
      </c>
      <c r="B4" s="1" t="s">
        <v>10</v>
      </c>
      <c r="C4" s="1"/>
    </row>
    <row r="5" spans="1:6" ht="23.25" customHeight="1" x14ac:dyDescent="0.25">
      <c r="A5" s="1">
        <v>10000</v>
      </c>
      <c r="B5" s="1" t="s">
        <v>35</v>
      </c>
      <c r="C5" s="1"/>
    </row>
    <row r="6" spans="1:6" ht="23.25" customHeight="1" x14ac:dyDescent="0.25">
      <c r="A6" s="1">
        <v>1</v>
      </c>
      <c r="B6" s="1" t="s">
        <v>36</v>
      </c>
    </row>
    <row r="7" spans="1:6" ht="23.25" customHeight="1" x14ac:dyDescent="0.25">
      <c r="A7" s="2" t="s">
        <v>14</v>
      </c>
      <c r="B7" s="2" t="s">
        <v>1</v>
      </c>
      <c r="C7" s="2"/>
    </row>
    <row r="8" spans="1:6" ht="47.25" customHeight="1" x14ac:dyDescent="0.25">
      <c r="A8" s="16">
        <f>NPER(A2/12, A3, A4, A5, 1)</f>
        <v>59.673865674294568</v>
      </c>
      <c r="B8" s="1" t="s">
        <v>37</v>
      </c>
      <c r="C8" s="17" t="s">
        <v>39</v>
      </c>
      <c r="D8" s="17" t="s">
        <v>42</v>
      </c>
      <c r="F8" s="1" t="s">
        <v>43</v>
      </c>
    </row>
    <row r="9" spans="1:6" ht="46.5" customHeight="1" x14ac:dyDescent="0.25">
      <c r="A9" s="16">
        <f>NPER(A2/12, A3, A4, A5)</f>
        <v>60.082122853761661</v>
      </c>
      <c r="B9" s="1" t="s">
        <v>38</v>
      </c>
      <c r="C9" s="17" t="s">
        <v>39</v>
      </c>
      <c r="D9" s="17" t="s">
        <v>40</v>
      </c>
      <c r="F9" s="1" t="s">
        <v>41</v>
      </c>
    </row>
    <row r="10" spans="1:6" ht="51.75" customHeight="1" x14ac:dyDescent="0.25">
      <c r="A10" s="16">
        <f>NPER(A2/12, A3, A4)</f>
        <v>-9.5785940398131615</v>
      </c>
      <c r="B10" s="1" t="s">
        <v>44</v>
      </c>
      <c r="C10" s="1"/>
      <c r="F10" s="1" t="s"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919B0-6A70-4B16-B48F-5C818F1A70B0}">
  <dimension ref="A1:C8"/>
  <sheetViews>
    <sheetView workbookViewId="0">
      <selection activeCell="E12" sqref="E12"/>
    </sheetView>
  </sheetViews>
  <sheetFormatPr defaultRowHeight="15" x14ac:dyDescent="0.25"/>
  <cols>
    <col min="1" max="1" width="18.140625" customWidth="1"/>
    <col min="2" max="2" width="44.28515625" customWidth="1"/>
  </cols>
  <sheetData>
    <row r="1" spans="1:3" ht="30" x14ac:dyDescent="0.25">
      <c r="A1" s="6" t="s">
        <v>0</v>
      </c>
      <c r="B1" s="6" t="s">
        <v>1</v>
      </c>
      <c r="C1" s="7"/>
    </row>
    <row r="2" spans="1:3" ht="25.5" customHeight="1" x14ac:dyDescent="0.25">
      <c r="A2" s="1">
        <v>0.1</v>
      </c>
      <c r="B2" s="1" t="s">
        <v>49</v>
      </c>
      <c r="C2" s="1"/>
    </row>
    <row r="3" spans="1:3" ht="25.5" customHeight="1" x14ac:dyDescent="0.25">
      <c r="A3" s="1">
        <v>-10000</v>
      </c>
      <c r="B3" s="1" t="s">
        <v>50</v>
      </c>
      <c r="C3" s="1"/>
    </row>
    <row r="4" spans="1:3" ht="25.5" customHeight="1" x14ac:dyDescent="0.25">
      <c r="A4" s="1">
        <v>3000</v>
      </c>
      <c r="B4" s="1" t="s">
        <v>51</v>
      </c>
      <c r="C4" s="1"/>
    </row>
    <row r="5" spans="1:3" ht="25.5" customHeight="1" x14ac:dyDescent="0.25">
      <c r="A5" s="1">
        <v>4200</v>
      </c>
      <c r="B5" s="1" t="s">
        <v>52</v>
      </c>
      <c r="C5" s="1"/>
    </row>
    <row r="6" spans="1:3" ht="25.5" customHeight="1" x14ac:dyDescent="0.25">
      <c r="A6" s="1">
        <v>6800</v>
      </c>
      <c r="B6" s="1" t="s">
        <v>53</v>
      </c>
      <c r="C6" s="1"/>
    </row>
    <row r="7" spans="1:3" ht="25.5" customHeight="1" x14ac:dyDescent="0.25">
      <c r="A7" s="2" t="s">
        <v>14</v>
      </c>
      <c r="B7" s="2" t="s">
        <v>1</v>
      </c>
      <c r="C7" s="2" t="s">
        <v>15</v>
      </c>
    </row>
    <row r="8" spans="1:3" ht="25.5" customHeight="1" x14ac:dyDescent="0.25">
      <c r="A8" s="3">
        <f>NPV(A2, A3, A4, A5, A6)</f>
        <v>1188.4434123352207</v>
      </c>
      <c r="B8" s="1" t="s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DAD69-258E-44E7-BF56-F7EA3B0FD3DA}">
  <dimension ref="A1:C11"/>
  <sheetViews>
    <sheetView workbookViewId="0">
      <selection activeCell="D24" sqref="D24"/>
    </sheetView>
  </sheetViews>
  <sheetFormatPr defaultRowHeight="15" x14ac:dyDescent="0.25"/>
  <cols>
    <col min="1" max="1" width="11" customWidth="1"/>
    <col min="2" max="2" width="50.28515625" customWidth="1"/>
  </cols>
  <sheetData>
    <row r="1" spans="1:3" ht="30" x14ac:dyDescent="0.25">
      <c r="A1" s="6" t="s">
        <v>0</v>
      </c>
      <c r="B1" s="6" t="s">
        <v>1</v>
      </c>
      <c r="C1" s="7"/>
    </row>
    <row r="2" spans="1:3" ht="23.25" customHeight="1" x14ac:dyDescent="0.25">
      <c r="A2" s="10">
        <v>-70000</v>
      </c>
      <c r="B2" s="1" t="s">
        <v>55</v>
      </c>
      <c r="C2" s="1"/>
    </row>
    <row r="3" spans="1:3" ht="23.25" customHeight="1" x14ac:dyDescent="0.25">
      <c r="A3" s="10">
        <v>12000</v>
      </c>
      <c r="B3" s="1" t="s">
        <v>56</v>
      </c>
      <c r="C3" s="1"/>
    </row>
    <row r="4" spans="1:3" ht="23.25" customHeight="1" x14ac:dyDescent="0.25">
      <c r="A4" s="10">
        <v>15000</v>
      </c>
      <c r="B4" s="1" t="s">
        <v>57</v>
      </c>
      <c r="C4" s="1"/>
    </row>
    <row r="5" spans="1:3" ht="23.25" customHeight="1" x14ac:dyDescent="0.25">
      <c r="A5" s="10">
        <v>18000</v>
      </c>
      <c r="B5" s="1" t="s">
        <v>58</v>
      </c>
      <c r="C5" s="1"/>
    </row>
    <row r="6" spans="1:3" ht="23.25" customHeight="1" x14ac:dyDescent="0.25">
      <c r="A6" s="10">
        <v>21000</v>
      </c>
      <c r="B6" s="1" t="s">
        <v>59</v>
      </c>
      <c r="C6" s="1"/>
    </row>
    <row r="7" spans="1:3" ht="23.25" customHeight="1" x14ac:dyDescent="0.25">
      <c r="A7" s="10">
        <v>26000</v>
      </c>
      <c r="B7" s="1" t="s">
        <v>60</v>
      </c>
      <c r="C7" s="1"/>
    </row>
    <row r="8" spans="1:3" ht="23.25" customHeight="1" x14ac:dyDescent="0.25">
      <c r="A8" s="2" t="s">
        <v>14</v>
      </c>
      <c r="B8" s="2" t="s">
        <v>1</v>
      </c>
      <c r="C8" s="2" t="s">
        <v>15</v>
      </c>
    </row>
    <row r="9" spans="1:3" ht="23.25" customHeight="1" x14ac:dyDescent="0.25">
      <c r="A9" s="21">
        <f>IRR(A2:A6)</f>
        <v>-2.1244848273410888E-2</v>
      </c>
      <c r="B9" s="1" t="s">
        <v>61</v>
      </c>
      <c r="C9" s="11">
        <v>-2.1000000000000001E-2</v>
      </c>
    </row>
    <row r="10" spans="1:3" ht="23.25" customHeight="1" x14ac:dyDescent="0.25">
      <c r="A10" s="11">
        <f>IRR(A2:A7)</f>
        <v>8.663094803652216E-2</v>
      </c>
      <c r="B10" s="1" t="s">
        <v>62</v>
      </c>
      <c r="C10" s="11">
        <v>8.6999999999999994E-2</v>
      </c>
    </row>
    <row r="11" spans="1:3" ht="36.75" customHeight="1" x14ac:dyDescent="0.25">
      <c r="A11" s="21">
        <f>IRR(A2:A4,-10%)</f>
        <v>-0.44350694133473989</v>
      </c>
      <c r="B11" s="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PV</vt:lpstr>
      <vt:lpstr>FV</vt:lpstr>
      <vt:lpstr>PMT</vt:lpstr>
      <vt:lpstr>IPMT</vt:lpstr>
      <vt:lpstr>PPMT</vt:lpstr>
      <vt:lpstr>RATE</vt:lpstr>
      <vt:lpstr>NPER</vt:lpstr>
      <vt:lpstr>NPV</vt:lpstr>
      <vt:lpstr>IRR</vt:lpstr>
      <vt:lpstr>XNPV</vt:lpstr>
      <vt:lpstr>XIRR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 Storli</dc:creator>
  <cp:lastModifiedBy>Tor Storli</cp:lastModifiedBy>
  <dcterms:created xsi:type="dcterms:W3CDTF">2024-07-02T18:42:49Z</dcterms:created>
  <dcterms:modified xsi:type="dcterms:W3CDTF">2024-07-02T20:35:01Z</dcterms:modified>
</cp:coreProperties>
</file>