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mo\Desktop\Calibration Archive\42FIT4000\"/>
    </mc:Choice>
  </mc:AlternateContent>
  <xr:revisionPtr revIDLastSave="0" documentId="8_{B2F55A5D-BED3-41DC-9F80-50911D532CE3}" xr6:coauthVersionLast="47" xr6:coauthVersionMax="47" xr10:uidLastSave="{00000000-0000-0000-0000-000000000000}"/>
  <bookViews>
    <workbookView xWindow="28680" yWindow="-120" windowWidth="29040" windowHeight="15840" xr2:uid="{4087F750-E918-4109-94E4-F4D399AEACC1}"/>
  </bookViews>
  <sheets>
    <sheet name="Deviation test 42FIT400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6" l="1"/>
  <c r="K22" i="6"/>
  <c r="L22" i="6"/>
  <c r="O22" i="6"/>
  <c r="O24" i="6"/>
  <c r="K29" i="6"/>
  <c r="K31" i="6" s="1"/>
  <c r="L29" i="6"/>
  <c r="L31" i="6" s="1"/>
  <c r="K30" i="6"/>
  <c r="L30" i="6"/>
  <c r="K35" i="6"/>
  <c r="L35" i="6"/>
  <c r="C46" i="6"/>
  <c r="K24" i="6" s="1"/>
  <c r="D46" i="6"/>
  <c r="K25" i="6" s="1"/>
  <c r="C47" i="6"/>
  <c r="K34" i="6" s="1"/>
  <c r="D47" i="6"/>
  <c r="D48" i="6"/>
  <c r="K36" i="6" s="1"/>
  <c r="C54" i="6"/>
  <c r="D54" i="6"/>
  <c r="K55" i="6"/>
  <c r="L55" i="6"/>
  <c r="O55" i="6"/>
  <c r="O56" i="6"/>
  <c r="K57" i="6"/>
  <c r="O58" i="6"/>
  <c r="K62" i="6"/>
  <c r="K65" i="6" s="1"/>
  <c r="L62" i="6"/>
  <c r="L64" i="6" s="1"/>
  <c r="K63" i="6"/>
  <c r="L63" i="6"/>
  <c r="K64" i="6"/>
  <c r="C130" i="6"/>
  <c r="L24" i="6" s="1"/>
  <c r="D130" i="6"/>
  <c r="L25" i="6" s="1"/>
  <c r="C131" i="6"/>
  <c r="L34" i="6" s="1"/>
  <c r="D131" i="6"/>
  <c r="D132" i="6"/>
  <c r="L36" i="6" s="1"/>
  <c r="C138" i="6"/>
  <c r="D138" i="6"/>
  <c r="C202" i="6"/>
  <c r="D202" i="6"/>
  <c r="K58" i="6" s="1"/>
  <c r="C203" i="6"/>
  <c r="K67" i="6" s="1"/>
  <c r="D203" i="6"/>
  <c r="K68" i="6" s="1"/>
  <c r="D204" i="6"/>
  <c r="K69" i="6" s="1"/>
  <c r="C210" i="6"/>
  <c r="D210" i="6"/>
  <c r="C276" i="6"/>
  <c r="L57" i="6" s="1"/>
  <c r="D276" i="6"/>
  <c r="L58" i="6" s="1"/>
  <c r="C277" i="6"/>
  <c r="L67" i="6" s="1"/>
  <c r="D277" i="6"/>
  <c r="L68" i="6" s="1"/>
  <c r="D278" i="6"/>
  <c r="D284" i="6" s="1"/>
  <c r="C284" i="6"/>
  <c r="L59" i="6" l="1"/>
  <c r="L60" i="6"/>
  <c r="L26" i="6"/>
  <c r="L27" i="6"/>
  <c r="O62" i="6"/>
  <c r="O32" i="6"/>
  <c r="K26" i="6"/>
  <c r="K27" i="6"/>
  <c r="O28" i="6" s="1"/>
  <c r="O65" i="6"/>
  <c r="L69" i="6"/>
  <c r="O33" i="6"/>
  <c r="L32" i="6"/>
  <c r="K60" i="6"/>
  <c r="O61" i="6" s="1"/>
  <c r="O63" i="6" s="1"/>
  <c r="K32" i="6"/>
  <c r="O29" i="6" s="1"/>
  <c r="O66" i="6"/>
  <c r="K59" i="6"/>
  <c r="L65" i="6"/>
  <c r="O67" i="6" l="1"/>
  <c r="O68" i="6" s="1"/>
  <c r="O30" i="6"/>
  <c r="O34" i="6"/>
  <c r="O35" i="6" s="1"/>
  <c r="L40" i="6" s="1"/>
  <c r="K43" i="6" s="1"/>
</calcChain>
</file>

<file path=xl/sharedStrings.xml><?xml version="1.0" encoding="utf-8"?>
<sst xmlns="http://schemas.openxmlformats.org/spreadsheetml/2006/main" count="361" uniqueCount="108">
  <si>
    <t>N/A</t>
  </si>
  <si>
    <t>Volume delivered from Flowglass [L]</t>
  </si>
  <si>
    <t>Results Flowglass</t>
  </si>
  <si>
    <t>Totalizer [L]</t>
  </si>
  <si>
    <t>Totalizer [kg]</t>
  </si>
  <si>
    <t>Extern flowmeter</t>
  </si>
  <si>
    <t>42FITXXXX</t>
  </si>
  <si>
    <t>Results</t>
  </si>
  <si>
    <t>Note: The totalizer is manually checked on both flowmeters at approximately minute 10.</t>
  </si>
  <si>
    <t>Average Density [kg/m3]</t>
  </si>
  <si>
    <t>Average Temperature [℃]</t>
  </si>
  <si>
    <t>Average Mass flow [kg/hr]</t>
  </si>
  <si>
    <t>Temp Extern flowmeter [℃]</t>
  </si>
  <si>
    <t>Temp 42FITXXXX [℃]</t>
  </si>
  <si>
    <t>Density Extern flowmeter [kg/m3]</t>
  </si>
  <si>
    <t>Time [minutes]</t>
  </si>
  <si>
    <t>Notes [Faults found]</t>
  </si>
  <si>
    <t>Flow glass [ml]</t>
  </si>
  <si>
    <t>Extern flowmeter [kg/hr]</t>
  </si>
  <si>
    <t>42FITXXXX [kg/hr]</t>
  </si>
  <si>
    <t>5. Reset the totalizer before each test</t>
  </si>
  <si>
    <t>4. Use same filter settings for External and Internal flow meter.</t>
  </si>
  <si>
    <t>Manual</t>
  </si>
  <si>
    <t>Regulator [Man/Auto]</t>
  </si>
  <si>
    <t>3. Use the Flow Glass as tank if possible.</t>
  </si>
  <si>
    <t>Setpoint stroke length [%]</t>
  </si>
  <si>
    <t>2. Start the flow comparrison and note every 1 minute the actual kg/hr flow from the Flow Meters.</t>
  </si>
  <si>
    <t>Key settings</t>
  </si>
  <si>
    <t>1. Firstly warm up the system and stabilize the system with the regulator in manual.</t>
  </si>
  <si>
    <t>Last tested</t>
  </si>
  <si>
    <t>Chemical name</t>
  </si>
  <si>
    <t>Flowtransmitter</t>
  </si>
  <si>
    <t>Date</t>
  </si>
  <si>
    <t>Note:</t>
  </si>
  <si>
    <t>Accuracy test:</t>
  </si>
  <si>
    <t>Ext. Flow - Density [kg/m3]</t>
  </si>
  <si>
    <t>Total Deviation Ratio Meas/Actual</t>
  </si>
  <si>
    <t>Ext. Flow - Temperature [℃]</t>
  </si>
  <si>
    <t>Combined result of FlowMeas and TotalizerMeas [%]</t>
  </si>
  <si>
    <t xml:space="preserve"> TotalizerMeas / TotalizerActual [%]</t>
  </si>
  <si>
    <t>FlowMeas / FlowActual [%]</t>
  </si>
  <si>
    <t>Totalizer Deviation [%]</t>
  </si>
  <si>
    <t>Totalizer Deviation [kg]</t>
  </si>
  <si>
    <t>Total Deviation Meas/Actual [%]</t>
  </si>
  <si>
    <t>Ext. Flow - TotalizerActual [kg]</t>
  </si>
  <si>
    <t>Average Totalizer Deviation [%]</t>
  </si>
  <si>
    <t>Average Mass Flow Deviation [%]</t>
  </si>
  <si>
    <t>Total Result from all tests</t>
  </si>
  <si>
    <t>Mass Flow Deviation [%]</t>
  </si>
  <si>
    <t>Mass Flow Deviation [kg/hr]</t>
  </si>
  <si>
    <t>Coriolis Sensor Fabric New</t>
  </si>
  <si>
    <t>Ext. Flow - FlowActual [kg/hr]</t>
  </si>
  <si>
    <r>
      <t>Last Calibration Date</t>
    </r>
    <r>
      <rPr>
        <sz val="11"/>
        <color theme="1"/>
        <rFont val="Aptos Narrow"/>
        <family val="2"/>
        <scheme val="minor"/>
      </rPr>
      <t xml:space="preserve">: </t>
    </r>
  </si>
  <si>
    <r>
      <t>Flow Measurement Range</t>
    </r>
    <r>
      <rPr>
        <sz val="11"/>
        <color theme="1"/>
        <rFont val="Aptos Narrow"/>
        <family val="2"/>
        <scheme val="minor"/>
      </rPr>
      <t xml:space="preserve">: </t>
    </r>
  </si>
  <si>
    <r>
      <t>Flow Transmitter</t>
    </r>
    <r>
      <rPr>
        <sz val="11"/>
        <color theme="1"/>
        <rFont val="Aptos Narrow"/>
        <family val="2"/>
        <scheme val="minor"/>
      </rPr>
      <t xml:space="preserve">: </t>
    </r>
  </si>
  <si>
    <t>Setpoint Pump Stroke Length [%]</t>
  </si>
  <si>
    <r>
      <t>Date of Test</t>
    </r>
    <r>
      <rPr>
        <sz val="11"/>
        <color theme="1"/>
        <rFont val="Aptos Narrow"/>
        <family val="2"/>
        <scheme val="minor"/>
      </rPr>
      <t xml:space="preserve">: </t>
    </r>
  </si>
  <si>
    <t>Test [2]</t>
  </si>
  <si>
    <t>Test [1]</t>
  </si>
  <si>
    <t>Average values for Deviation Test [x]</t>
  </si>
  <si>
    <t>BEFORE ADJUSTMENTS</t>
  </si>
  <si>
    <t>Density SAS</t>
  </si>
  <si>
    <t>Injectionpoint</t>
  </si>
  <si>
    <t>Chemical</t>
  </si>
  <si>
    <t>Tank ID</t>
  </si>
  <si>
    <t>Flowmeter</t>
  </si>
  <si>
    <t>Time [minute]</t>
  </si>
  <si>
    <t>Ext. Flow - Totalizer [kg]</t>
  </si>
  <si>
    <t>Ext. Flow - Mass Flow [kg/hr]</t>
  </si>
  <si>
    <t>Damping for Ext. Fit: 10 secs --&gt; 20 secs</t>
  </si>
  <si>
    <t>Test [4]</t>
  </si>
  <si>
    <t>Test [3]</t>
  </si>
  <si>
    <t>AFTER ADJUSTMENTS:</t>
  </si>
  <si>
    <t>Off</t>
  </si>
  <si>
    <t>On</t>
  </si>
  <si>
    <t>Density Measurement</t>
  </si>
  <si>
    <t>Filter Frequency tau [sec]</t>
  </si>
  <si>
    <t>Damping Samles [Samples]</t>
  </si>
  <si>
    <t>Damping filter for Local Display [sec]</t>
  </si>
  <si>
    <t>Damping tau Analog Out [sec]</t>
  </si>
  <si>
    <t>After</t>
  </si>
  <si>
    <t>Before</t>
  </si>
  <si>
    <t>Other Settings</t>
  </si>
  <si>
    <t>Fine adjustments for FCF [kg/s2]</t>
  </si>
  <si>
    <t>Flow Calibration Factor [kg/s2]</t>
  </si>
  <si>
    <t>Calculated</t>
  </si>
  <si>
    <t>Settings</t>
  </si>
  <si>
    <r>
      <t>Range 20 mA [</t>
    </r>
    <r>
      <rPr>
        <sz val="11"/>
        <rFont val="Calibri"/>
        <family val="2"/>
      </rPr>
      <t>kg/t</t>
    </r>
    <r>
      <rPr>
        <sz val="11"/>
        <color rgb="FF000000"/>
        <rFont val="Calibri"/>
        <family val="2"/>
      </rPr>
      <t>]</t>
    </r>
  </si>
  <si>
    <t>Range 4 mA [kg/t]</t>
  </si>
  <si>
    <t>Results of adjustments</t>
  </si>
  <si>
    <t>Zero calibrated</t>
  </si>
  <si>
    <t>42FIT4000 - Temperature [℃]</t>
  </si>
  <si>
    <t>42FIT4000 - Totalizer [kg]</t>
  </si>
  <si>
    <t>42FIT4000 - Mass Flow [kg/hr]</t>
  </si>
  <si>
    <t>Scale inhibitor A</t>
  </si>
  <si>
    <t>42FIT4000</t>
  </si>
  <si>
    <t>Filter Frequency tau: 0 --&gt; 20 secs</t>
  </si>
  <si>
    <t>Filter Display tau: 0 --&gt; 20 secs</t>
  </si>
  <si>
    <t>Damping for 42FIT: 0 secs --&gt; 20 secs</t>
  </si>
  <si>
    <t>Zero calibrated 42FIT4000</t>
  </si>
  <si>
    <t>0 - 54,20 kg/hr</t>
  </si>
  <si>
    <t>42FIT4000 - TotalizerMeas [kg]</t>
  </si>
  <si>
    <t>42FIT4000 - FlowMeas [kg/hr]</t>
  </si>
  <si>
    <t>Zero calibrated Ext flowmeter</t>
  </si>
  <si>
    <t>Umbilical Riser Gjøa</t>
  </si>
  <si>
    <t>Scale Inhibitor A</t>
  </si>
  <si>
    <t>42TB001</t>
  </si>
  <si>
    <t>42FT4000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</si>
</sst>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7" formatCode="0.0000"/>
    <numFmt numFmtId="169" formatCode="0.0"/>
  </numFmts>
  <fonts count="1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color rgb="FF000000"/>
      <name val="Calibri"/>
      <family val="2"/>
    </font>
    <font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7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2" fontId="2" fillId="2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Border="1"/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2" borderId="1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/>
    </xf>
    <xf numFmtId="167" fontId="3" fillId="7" borderId="4" xfId="0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2" fontId="12" fillId="0" borderId="9" xfId="0" applyNumberFormat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167" fontId="10" fillId="0" borderId="3" xfId="0" applyNumberFormat="1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67" fontId="10" fillId="6" borderId="1" xfId="0" applyNumberFormat="1" applyFont="1" applyFill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167" fontId="2" fillId="2" borderId="10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0" fillId="5" borderId="0" xfId="0" applyFill="1"/>
    <xf numFmtId="0" fontId="10" fillId="0" borderId="1" xfId="0" applyFont="1" applyBorder="1" applyAlignment="1">
      <alignment horizontal="center"/>
    </xf>
    <xf numFmtId="0" fontId="10" fillId="0" borderId="12" xfId="0" applyFont="1" applyBorder="1"/>
    <xf numFmtId="0" fontId="10" fillId="5" borderId="1" xfId="0" applyFont="1" applyFill="1" applyBorder="1"/>
    <xf numFmtId="0" fontId="10" fillId="0" borderId="1" xfId="0" applyFont="1" applyBorder="1"/>
    <xf numFmtId="0" fontId="14" fillId="9" borderId="13" xfId="0" applyFont="1" applyFill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5" borderId="0" xfId="0" applyFont="1" applyFill="1"/>
    <xf numFmtId="2" fontId="0" fillId="0" borderId="0" xfId="0" applyNumberFormat="1"/>
    <xf numFmtId="0" fontId="16" fillId="4" borderId="1" xfId="0" applyFont="1" applyFill="1" applyBorder="1" applyAlignment="1">
      <alignment horizontal="center"/>
    </xf>
    <xf numFmtId="169" fontId="0" fillId="6" borderId="1" xfId="0" applyNumberFormat="1" applyFill="1" applyBorder="1" applyAlignment="1">
      <alignment horizontal="center"/>
    </xf>
    <xf numFmtId="169" fontId="10" fillId="6" borderId="1" xfId="0" applyNumberFormat="1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2" fontId="13" fillId="8" borderId="1" xfId="0" applyNumberFormat="1" applyFont="1" applyFill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3" fillId="2" borderId="9" xfId="0" applyNumberFormat="1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6779-A75E-465B-A204-342B5DC2251B}">
  <dimension ref="B4:P290"/>
  <sheetViews>
    <sheetView tabSelected="1" zoomScale="85" zoomScaleNormal="85" workbookViewId="0">
      <selection activeCell="G29" sqref="G29"/>
    </sheetView>
  </sheetViews>
  <sheetFormatPr baseColWidth="10" defaultColWidth="8.7109375" defaultRowHeight="14.45" customHeight="1" x14ac:dyDescent="0.25"/>
  <cols>
    <col min="2" max="2" width="37.5703125" customWidth="1"/>
    <col min="3" max="3" width="38.28515625" customWidth="1"/>
    <col min="4" max="4" width="25.140625" bestFit="1" customWidth="1"/>
    <col min="5" max="5" width="25.7109375" customWidth="1"/>
    <col min="6" max="6" width="18.28515625" bestFit="1" customWidth="1"/>
    <col min="7" max="7" width="16.7109375" bestFit="1" customWidth="1"/>
    <col min="8" max="8" width="17.42578125" bestFit="1" customWidth="1"/>
    <col min="10" max="10" width="48" customWidth="1"/>
    <col min="11" max="11" width="13.5703125" customWidth="1"/>
    <col min="12" max="12" width="10.7109375" customWidth="1"/>
    <col min="13" max="13" width="11.7109375" customWidth="1"/>
    <col min="14" max="14" width="47.28515625" bestFit="1" customWidth="1"/>
    <col min="15" max="15" width="13.7109375" bestFit="1" customWidth="1"/>
  </cols>
  <sheetData>
    <row r="4" spans="2:16" ht="14.45" customHeight="1" x14ac:dyDescent="0.25">
      <c r="B4" s="64" t="s">
        <v>65</v>
      </c>
      <c r="C4" s="25" t="s">
        <v>64</v>
      </c>
      <c r="D4" s="64" t="s">
        <v>63</v>
      </c>
      <c r="E4" s="64" t="s">
        <v>62</v>
      </c>
      <c r="F4" s="64" t="s">
        <v>88</v>
      </c>
      <c r="G4" s="64" t="s">
        <v>87</v>
      </c>
      <c r="H4" s="64" t="s">
        <v>61</v>
      </c>
      <c r="J4" s="28"/>
      <c r="K4" s="28"/>
    </row>
    <row r="5" spans="2:16" ht="14.45" customHeight="1" x14ac:dyDescent="0.25">
      <c r="B5" s="63" t="s">
        <v>107</v>
      </c>
      <c r="C5" s="25" t="s">
        <v>106</v>
      </c>
      <c r="D5" s="62" t="s">
        <v>105</v>
      </c>
      <c r="E5" s="62" t="s">
        <v>104</v>
      </c>
      <c r="F5" s="61">
        <v>0</v>
      </c>
      <c r="G5" s="61">
        <v>54.2</v>
      </c>
      <c r="H5" s="20">
        <v>1.2290000000000001</v>
      </c>
      <c r="I5" s="6"/>
      <c r="J5" s="6"/>
      <c r="K5" s="6"/>
    </row>
    <row r="8" spans="2:16" ht="14.45" customHeight="1" thickBot="1" x14ac:dyDescent="0.3"/>
    <row r="9" spans="2:16" ht="14.45" customHeight="1" x14ac:dyDescent="0.35">
      <c r="B9" s="74" t="s">
        <v>34</v>
      </c>
      <c r="C9" s="73">
        <v>1</v>
      </c>
      <c r="D9" s="11"/>
      <c r="M9" s="4"/>
      <c r="N9" s="4"/>
      <c r="O9" s="4"/>
      <c r="P9" s="4"/>
    </row>
    <row r="10" spans="2:16" ht="14.45" customHeight="1" x14ac:dyDescent="0.3">
      <c r="B10" s="72" t="s">
        <v>32</v>
      </c>
      <c r="C10" s="71">
        <v>45349</v>
      </c>
      <c r="M10" s="4"/>
      <c r="N10" s="4"/>
      <c r="O10" s="4"/>
      <c r="P10" s="4"/>
    </row>
    <row r="11" spans="2:16" ht="14.45" customHeight="1" x14ac:dyDescent="0.25">
      <c r="B11" s="70" t="s">
        <v>31</v>
      </c>
      <c r="C11" s="68" t="s">
        <v>95</v>
      </c>
    </row>
    <row r="12" spans="2:16" ht="14.45" customHeight="1" x14ac:dyDescent="0.25">
      <c r="B12" s="69" t="s">
        <v>30</v>
      </c>
      <c r="C12" s="68" t="s">
        <v>94</v>
      </c>
    </row>
    <row r="13" spans="2:16" ht="14.45" customHeight="1" thickBot="1" x14ac:dyDescent="0.3">
      <c r="B13" s="67" t="s">
        <v>29</v>
      </c>
      <c r="C13" s="66">
        <v>44907</v>
      </c>
    </row>
    <row r="15" spans="2:16" ht="14.45" customHeight="1" x14ac:dyDescent="0.25">
      <c r="E15" t="s">
        <v>28</v>
      </c>
      <c r="K15" s="28"/>
      <c r="M15" s="75"/>
      <c r="N15" s="28"/>
      <c r="O15" s="27"/>
    </row>
    <row r="16" spans="2:16" ht="14.45" customHeight="1" x14ac:dyDescent="0.25">
      <c r="B16" s="34" t="s">
        <v>27</v>
      </c>
      <c r="C16" s="18"/>
      <c r="E16" t="s">
        <v>26</v>
      </c>
      <c r="K16" s="28"/>
      <c r="M16" s="28"/>
      <c r="N16" s="28"/>
      <c r="O16" s="27"/>
      <c r="P16" s="26"/>
    </row>
    <row r="17" spans="2:16" ht="14.45" customHeight="1" x14ac:dyDescent="0.25">
      <c r="B17" s="32" t="s">
        <v>25</v>
      </c>
      <c r="C17" s="80">
        <v>50</v>
      </c>
      <c r="E17" t="s">
        <v>24</v>
      </c>
      <c r="K17" s="28"/>
      <c r="M17" s="28"/>
      <c r="N17" s="28"/>
      <c r="O17" s="27"/>
      <c r="P17" s="26"/>
    </row>
    <row r="18" spans="2:16" ht="14.45" customHeight="1" x14ac:dyDescent="0.25">
      <c r="B18" s="32" t="s">
        <v>23</v>
      </c>
      <c r="C18" s="21" t="s">
        <v>22</v>
      </c>
      <c r="E18" t="s">
        <v>21</v>
      </c>
    </row>
    <row r="19" spans="2:16" ht="14.45" customHeight="1" x14ac:dyDescent="0.25">
      <c r="B19" s="32"/>
      <c r="C19" s="21"/>
      <c r="E19" t="s">
        <v>20</v>
      </c>
      <c r="K19" s="28"/>
      <c r="M19" s="28"/>
      <c r="N19" s="28"/>
      <c r="O19" s="27"/>
      <c r="P19" s="26"/>
    </row>
    <row r="20" spans="2:16" ht="14.45" customHeight="1" x14ac:dyDescent="0.25">
      <c r="J20" s="60" t="s">
        <v>60</v>
      </c>
      <c r="M20" s="28"/>
      <c r="N20" s="28"/>
      <c r="O20" s="27"/>
      <c r="P20" s="26"/>
    </row>
    <row r="21" spans="2:16" ht="14.45" customHeight="1" x14ac:dyDescent="0.25">
      <c r="B21" s="29" t="s">
        <v>15</v>
      </c>
      <c r="C21" s="29" t="s">
        <v>19</v>
      </c>
      <c r="D21" s="29" t="s">
        <v>18</v>
      </c>
      <c r="E21" s="29" t="s">
        <v>17</v>
      </c>
      <c r="F21" s="31" t="s">
        <v>16</v>
      </c>
      <c r="J21" s="59" t="s">
        <v>59</v>
      </c>
      <c r="K21" s="57" t="s">
        <v>58</v>
      </c>
      <c r="L21" s="57" t="s">
        <v>57</v>
      </c>
      <c r="N21" s="54" t="s">
        <v>56</v>
      </c>
      <c r="O21" s="53">
        <f>C10</f>
        <v>45349</v>
      </c>
      <c r="P21" s="26"/>
    </row>
    <row r="22" spans="2:16" ht="14.45" customHeight="1" x14ac:dyDescent="0.25">
      <c r="B22" s="21">
        <v>1</v>
      </c>
      <c r="C22" s="20">
        <v>20.923400000000001</v>
      </c>
      <c r="D22" s="20">
        <v>19.1234</v>
      </c>
      <c r="E22" s="21" t="s">
        <v>0</v>
      </c>
      <c r="F22" s="30"/>
      <c r="J22" s="36" t="s">
        <v>55</v>
      </c>
      <c r="K22" s="56">
        <f>C17</f>
        <v>50</v>
      </c>
      <c r="L22" s="56">
        <f>C101</f>
        <v>35</v>
      </c>
      <c r="N22" s="54" t="s">
        <v>54</v>
      </c>
      <c r="O22" s="21" t="str">
        <f>C11</f>
        <v>42FIT4000</v>
      </c>
      <c r="P22" s="26"/>
    </row>
    <row r="23" spans="2:16" ht="14.45" customHeight="1" x14ac:dyDescent="0.25">
      <c r="B23" s="21">
        <v>2</v>
      </c>
      <c r="C23" s="20">
        <v>20.934200000000001</v>
      </c>
      <c r="D23" s="20">
        <v>19.154199999999999</v>
      </c>
      <c r="E23" s="21" t="s">
        <v>0</v>
      </c>
      <c r="F23" s="30"/>
      <c r="J23" s="36"/>
      <c r="K23" s="55"/>
      <c r="L23" s="55"/>
      <c r="N23" s="54" t="s">
        <v>53</v>
      </c>
      <c r="O23" s="21" t="s">
        <v>100</v>
      </c>
      <c r="P23" s="26"/>
    </row>
    <row r="24" spans="2:16" ht="14.45" customHeight="1" x14ac:dyDescent="0.25">
      <c r="B24" s="21">
        <v>3</v>
      </c>
      <c r="C24" s="20">
        <v>21.234100000000002</v>
      </c>
      <c r="D24" s="20">
        <v>19.1432</v>
      </c>
      <c r="E24" s="21" t="s">
        <v>0</v>
      </c>
      <c r="F24" s="30" t="s">
        <v>103</v>
      </c>
      <c r="J24" s="36" t="s">
        <v>102</v>
      </c>
      <c r="K24" s="50">
        <f>C46</f>
        <v>21.125239999999998</v>
      </c>
      <c r="L24" s="50">
        <f>C130</f>
        <v>12.135570000000001</v>
      </c>
      <c r="N24" s="54" t="s">
        <v>52</v>
      </c>
      <c r="O24" s="53">
        <f>C13</f>
        <v>44907</v>
      </c>
      <c r="P24" s="26"/>
    </row>
    <row r="25" spans="2:16" ht="14.45" customHeight="1" x14ac:dyDescent="0.25">
      <c r="B25" s="21">
        <v>4</v>
      </c>
      <c r="C25" s="20">
        <v>20.754200000000001</v>
      </c>
      <c r="D25" s="20">
        <v>19.1432</v>
      </c>
      <c r="E25" s="21" t="s">
        <v>0</v>
      </c>
      <c r="F25" s="30"/>
      <c r="J25" s="36" t="s">
        <v>51</v>
      </c>
      <c r="K25" s="50">
        <f>D46</f>
        <v>19.146930000000001</v>
      </c>
      <c r="L25" s="50">
        <f>D130</f>
        <v>11.136779999999998</v>
      </c>
      <c r="N25" s="23" t="s">
        <v>50</v>
      </c>
      <c r="O25" s="53">
        <v>39995</v>
      </c>
      <c r="P25" s="26"/>
    </row>
    <row r="26" spans="2:16" ht="14.45" customHeight="1" thickBot="1" x14ac:dyDescent="0.3">
      <c r="B26" s="21">
        <v>5</v>
      </c>
      <c r="C26" s="20">
        <v>20.584299999999999</v>
      </c>
      <c r="D26" s="20">
        <v>19.154299999999999</v>
      </c>
      <c r="E26" s="21" t="s">
        <v>0</v>
      </c>
      <c r="F26" s="30"/>
      <c r="J26" s="47" t="s">
        <v>49</v>
      </c>
      <c r="K26" s="48">
        <f>(K24-K25)</f>
        <v>1.9783099999999969</v>
      </c>
      <c r="L26" s="48">
        <f>(L24-L25)</f>
        <v>0.99879000000000318</v>
      </c>
      <c r="P26" s="91"/>
    </row>
    <row r="27" spans="2:16" ht="14.45" customHeight="1" thickBot="1" x14ac:dyDescent="0.3">
      <c r="B27" s="21">
        <v>6</v>
      </c>
      <c r="C27" s="20">
        <v>21.4953</v>
      </c>
      <c r="D27" s="20">
        <v>19.1495</v>
      </c>
      <c r="E27" s="21" t="s">
        <v>0</v>
      </c>
      <c r="F27" s="30"/>
      <c r="J27" s="52" t="s">
        <v>48</v>
      </c>
      <c r="K27" s="44">
        <f>(K24/K25*100) -100</f>
        <v>10.33225692056115</v>
      </c>
      <c r="L27" s="44">
        <f>(L24/L25*100) -100</f>
        <v>8.9683912225975888</v>
      </c>
      <c r="N27" s="34" t="s">
        <v>47</v>
      </c>
      <c r="O27" s="36"/>
      <c r="P27" s="26"/>
    </row>
    <row r="28" spans="2:16" ht="14.45" customHeight="1" x14ac:dyDescent="0.25">
      <c r="B28" s="21">
        <v>7</v>
      </c>
      <c r="C28" s="20">
        <v>20.942799999999998</v>
      </c>
      <c r="D28" s="20">
        <v>19.153500000000001</v>
      </c>
      <c r="E28" s="21" t="s">
        <v>0</v>
      </c>
      <c r="F28" s="30"/>
      <c r="J28" s="43"/>
      <c r="K28" s="42"/>
      <c r="L28" s="41"/>
      <c r="N28" s="23" t="s">
        <v>46</v>
      </c>
      <c r="O28" s="51">
        <f>(K27+L27)/2</f>
        <v>9.6503240715793694</v>
      </c>
    </row>
    <row r="29" spans="2:16" ht="14.45" customHeight="1" x14ac:dyDescent="0.25">
      <c r="B29" s="21">
        <v>8</v>
      </c>
      <c r="C29" s="20">
        <v>20.842400000000001</v>
      </c>
      <c r="D29" s="20">
        <v>19.145900000000001</v>
      </c>
      <c r="E29" s="21" t="s">
        <v>0</v>
      </c>
      <c r="F29" s="30"/>
      <c r="J29" s="36" t="s">
        <v>101</v>
      </c>
      <c r="K29" s="50">
        <f>C53</f>
        <v>3.6230000000000002</v>
      </c>
      <c r="L29" s="50">
        <f>C137</f>
        <v>2.0409999999999999</v>
      </c>
      <c r="N29" s="23" t="s">
        <v>45</v>
      </c>
      <c r="O29" s="51">
        <f>(K32+L32)/2</f>
        <v>10.793956897266483</v>
      </c>
      <c r="P29" s="26"/>
    </row>
    <row r="30" spans="2:16" ht="14.45" customHeight="1" x14ac:dyDescent="0.25">
      <c r="B30" s="21">
        <v>9</v>
      </c>
      <c r="C30" s="20">
        <v>21.948499999999999</v>
      </c>
      <c r="D30" s="20">
        <v>19.1525</v>
      </c>
      <c r="E30" s="21" t="s">
        <v>0</v>
      </c>
      <c r="F30" s="30"/>
      <c r="J30" s="36" t="s">
        <v>44</v>
      </c>
      <c r="K30" s="50">
        <f>D53</f>
        <v>3.2153999999999998</v>
      </c>
      <c r="L30" s="50">
        <f>D137</f>
        <v>1.8740000000000001</v>
      </c>
      <c r="N30" s="49" t="s">
        <v>43</v>
      </c>
      <c r="O30" s="87">
        <f>(O28+O29)/2</f>
        <v>10.222140484422926</v>
      </c>
    </row>
    <row r="31" spans="2:16" ht="14.45" customHeight="1" thickBot="1" x14ac:dyDescent="0.3">
      <c r="B31" s="21">
        <v>10</v>
      </c>
      <c r="C31" s="20">
        <v>21.5932</v>
      </c>
      <c r="D31" s="20">
        <v>19.1496</v>
      </c>
      <c r="E31" s="21" t="s">
        <v>0</v>
      </c>
      <c r="F31" s="30"/>
      <c r="J31" s="47" t="s">
        <v>42</v>
      </c>
      <c r="K31" s="48">
        <f>(K29-K30)</f>
        <v>0.40760000000000041</v>
      </c>
      <c r="L31" s="48">
        <f>(L29-L30)</f>
        <v>0.16699999999999982</v>
      </c>
      <c r="N31" s="36"/>
      <c r="O31" s="20"/>
      <c r="P31" s="26"/>
    </row>
    <row r="32" spans="2:16" ht="14.45" customHeight="1" thickBot="1" x14ac:dyDescent="0.3">
      <c r="J32" s="45" t="s">
        <v>41</v>
      </c>
      <c r="K32" s="44">
        <f>(K29/K30*100) -100</f>
        <v>12.676494370840345</v>
      </c>
      <c r="L32" s="44">
        <f>(L29/L30*100) -100</f>
        <v>8.911419423692621</v>
      </c>
      <c r="N32" s="23" t="s">
        <v>40</v>
      </c>
      <c r="O32" s="77">
        <f>(K24/K25*100 +L24/L25*100)/2</f>
        <v>109.65032407157938</v>
      </c>
      <c r="P32" s="26"/>
    </row>
    <row r="33" spans="2:16" ht="14.45" customHeight="1" thickBot="1" x14ac:dyDescent="0.3">
      <c r="B33" s="29" t="s">
        <v>15</v>
      </c>
      <c r="C33" s="29" t="s">
        <v>14</v>
      </c>
      <c r="D33" s="29" t="s">
        <v>13</v>
      </c>
      <c r="E33" s="29" t="s">
        <v>12</v>
      </c>
      <c r="J33" s="43"/>
      <c r="K33" s="42"/>
      <c r="L33" s="41"/>
      <c r="N33" s="23" t="s">
        <v>39</v>
      </c>
      <c r="O33" s="77">
        <f>(K29/K30*100 +L29/L30*100)/2</f>
        <v>110.79395689726648</v>
      </c>
    </row>
    <row r="34" spans="2:16" ht="14.45" customHeight="1" thickBot="1" x14ac:dyDescent="0.3">
      <c r="B34" s="21">
        <v>1</v>
      </c>
      <c r="C34" s="21">
        <v>1166</v>
      </c>
      <c r="D34" s="21">
        <v>15</v>
      </c>
      <c r="E34" s="21">
        <v>16.3</v>
      </c>
      <c r="J34" s="36" t="s">
        <v>91</v>
      </c>
      <c r="K34" s="82">
        <f>C47</f>
        <v>15.040000000000001</v>
      </c>
      <c r="L34" s="82">
        <f>C131</f>
        <v>15.040000000000001</v>
      </c>
      <c r="N34" s="40" t="s">
        <v>38</v>
      </c>
      <c r="O34" s="90">
        <f>(O32+O33)/2</f>
        <v>110.22214048442294</v>
      </c>
      <c r="P34" s="26"/>
    </row>
    <row r="35" spans="2:16" ht="14.45" customHeight="1" thickBot="1" x14ac:dyDescent="0.3">
      <c r="B35" s="21">
        <v>2</v>
      </c>
      <c r="C35" s="21"/>
      <c r="D35" s="21"/>
      <c r="E35" s="21"/>
      <c r="J35" s="36" t="s">
        <v>37</v>
      </c>
      <c r="K35" s="81">
        <f>D47</f>
        <v>16.279999999999998</v>
      </c>
      <c r="L35" s="81">
        <f>D131</f>
        <v>16.14</v>
      </c>
      <c r="N35" s="38" t="s">
        <v>36</v>
      </c>
      <c r="O35" s="37">
        <f>O34/100</f>
        <v>1.1022214048442294</v>
      </c>
    </row>
    <row r="36" spans="2:16" ht="14.45" customHeight="1" x14ac:dyDescent="0.25">
      <c r="B36" s="21">
        <v>3</v>
      </c>
      <c r="C36" s="21">
        <v>1166</v>
      </c>
      <c r="D36" s="21">
        <v>15.1</v>
      </c>
      <c r="E36" s="21">
        <v>16.2</v>
      </c>
      <c r="J36" s="36" t="s">
        <v>35</v>
      </c>
      <c r="K36" s="81">
        <f>D48</f>
        <v>1166</v>
      </c>
      <c r="L36" s="81">
        <f>D132</f>
        <v>1164.4000000000001</v>
      </c>
      <c r="P36" s="26"/>
    </row>
    <row r="37" spans="2:16" ht="14.45" customHeight="1" x14ac:dyDescent="0.25">
      <c r="B37" s="21">
        <v>4</v>
      </c>
      <c r="C37" s="21"/>
      <c r="D37" s="21"/>
      <c r="E37" s="21"/>
    </row>
    <row r="38" spans="2:16" ht="14.45" customHeight="1" x14ac:dyDescent="0.25">
      <c r="B38" s="21">
        <v>5</v>
      </c>
      <c r="C38" s="21">
        <v>1166</v>
      </c>
      <c r="D38" s="21">
        <v>15</v>
      </c>
      <c r="E38" s="21">
        <v>16.3</v>
      </c>
    </row>
    <row r="39" spans="2:16" ht="14.45" customHeight="1" x14ac:dyDescent="0.25">
      <c r="B39" s="21">
        <v>6</v>
      </c>
      <c r="C39" s="21"/>
      <c r="D39" s="21"/>
      <c r="E39" s="21"/>
      <c r="J39" s="23" t="s">
        <v>86</v>
      </c>
      <c r="K39" s="23" t="s">
        <v>81</v>
      </c>
      <c r="L39" s="23" t="s">
        <v>85</v>
      </c>
    </row>
    <row r="40" spans="2:16" ht="14.45" customHeight="1" x14ac:dyDescent="0.25">
      <c r="B40" s="21">
        <v>7</v>
      </c>
      <c r="C40" s="21">
        <v>1166</v>
      </c>
      <c r="D40" s="21">
        <v>15</v>
      </c>
      <c r="E40" s="21">
        <v>16.3</v>
      </c>
      <c r="J40" s="36" t="s">
        <v>84</v>
      </c>
      <c r="K40" s="21">
        <v>1352.2756999999999</v>
      </c>
      <c r="L40" s="20">
        <f>K40/O35</f>
        <v>1226.8639440830939</v>
      </c>
    </row>
    <row r="41" spans="2:16" ht="14.45" customHeight="1" x14ac:dyDescent="0.25">
      <c r="B41" s="21">
        <v>8</v>
      </c>
      <c r="C41" s="21"/>
      <c r="D41" s="21"/>
      <c r="E41" s="21"/>
      <c r="J41" s="4"/>
      <c r="K41" s="4"/>
      <c r="L41" s="4"/>
    </row>
    <row r="42" spans="2:16" ht="14.45" customHeight="1" x14ac:dyDescent="0.25">
      <c r="B42" s="21">
        <v>9</v>
      </c>
      <c r="C42" s="21">
        <v>1166</v>
      </c>
      <c r="D42" s="21">
        <v>15.1</v>
      </c>
      <c r="E42" s="21">
        <v>16.3</v>
      </c>
      <c r="J42" s="36"/>
      <c r="K42" s="36" t="s">
        <v>81</v>
      </c>
      <c r="L42" s="36" t="s">
        <v>80</v>
      </c>
    </row>
    <row r="43" spans="2:16" ht="14.45" customHeight="1" x14ac:dyDescent="0.25">
      <c r="B43" s="21">
        <v>10</v>
      </c>
      <c r="C43" s="25"/>
      <c r="D43" s="25"/>
      <c r="E43" s="25"/>
      <c r="J43" s="36" t="s">
        <v>83</v>
      </c>
      <c r="K43" s="20">
        <f>L40</f>
        <v>1226.8639440830939</v>
      </c>
      <c r="L43" s="20">
        <v>1226.8639000000001</v>
      </c>
    </row>
    <row r="45" spans="2:16" ht="14.45" customHeight="1" x14ac:dyDescent="0.25">
      <c r="B45" s="23" t="s">
        <v>7</v>
      </c>
      <c r="C45" s="23" t="s">
        <v>6</v>
      </c>
      <c r="D45" s="23" t="s">
        <v>5</v>
      </c>
      <c r="J45" s="23" t="s">
        <v>82</v>
      </c>
      <c r="K45" s="23" t="s">
        <v>81</v>
      </c>
      <c r="L45" s="23" t="s">
        <v>80</v>
      </c>
    </row>
    <row r="46" spans="2:16" ht="14.45" customHeight="1" x14ac:dyDescent="0.25">
      <c r="B46" s="21" t="s">
        <v>11</v>
      </c>
      <c r="C46" s="24">
        <f>SUM(C22:C31)/10</f>
        <v>21.125239999999998</v>
      </c>
      <c r="D46" s="24">
        <f>SUM(D22:D31)/10</f>
        <v>19.146930000000001</v>
      </c>
      <c r="J46" s="36" t="s">
        <v>79</v>
      </c>
      <c r="K46" s="21">
        <v>0</v>
      </c>
      <c r="L46" s="21">
        <v>10</v>
      </c>
      <c r="M46" s="79"/>
    </row>
    <row r="47" spans="2:16" ht="14.45" customHeight="1" x14ac:dyDescent="0.25">
      <c r="B47" s="21" t="s">
        <v>10</v>
      </c>
      <c r="C47" s="22">
        <f>SUM(D34:D43)/5</f>
        <v>15.040000000000001</v>
      </c>
      <c r="D47" s="22">
        <f>SUM(E34:E43)/5</f>
        <v>16.279999999999998</v>
      </c>
      <c r="J47" s="36" t="s">
        <v>78</v>
      </c>
      <c r="K47" s="21">
        <v>0</v>
      </c>
      <c r="L47" s="21">
        <v>10</v>
      </c>
    </row>
    <row r="48" spans="2:16" ht="14.45" customHeight="1" x14ac:dyDescent="0.25">
      <c r="B48" s="21" t="s">
        <v>9</v>
      </c>
      <c r="C48" s="22" t="s">
        <v>0</v>
      </c>
      <c r="D48" s="22">
        <f>SUM(C34:C43)/5</f>
        <v>1166</v>
      </c>
      <c r="F48" s="4"/>
      <c r="J48" s="36" t="s">
        <v>77</v>
      </c>
      <c r="K48" s="21">
        <v>50</v>
      </c>
      <c r="L48" s="21">
        <v>65</v>
      </c>
    </row>
    <row r="49" spans="2:15" ht="14.45" customHeight="1" x14ac:dyDescent="0.25">
      <c r="J49" s="36" t="s">
        <v>76</v>
      </c>
      <c r="K49" s="21">
        <v>0</v>
      </c>
      <c r="L49" s="21">
        <v>10</v>
      </c>
    </row>
    <row r="50" spans="2:15" ht="14.45" customHeight="1" x14ac:dyDescent="0.25">
      <c r="B50" s="2"/>
      <c r="D50" s="4"/>
      <c r="J50" s="36" t="s">
        <v>75</v>
      </c>
      <c r="K50" s="21" t="s">
        <v>74</v>
      </c>
      <c r="L50" s="21" t="s">
        <v>73</v>
      </c>
    </row>
    <row r="51" spans="2:15" ht="14.45" customHeight="1" x14ac:dyDescent="0.25">
      <c r="B51" s="8" t="s">
        <v>8</v>
      </c>
      <c r="G51" s="5"/>
    </row>
    <row r="52" spans="2:15" ht="14.45" customHeight="1" x14ac:dyDescent="0.25">
      <c r="B52" s="23" t="s">
        <v>7</v>
      </c>
      <c r="C52" s="23" t="s">
        <v>6</v>
      </c>
      <c r="D52" s="23" t="s">
        <v>5</v>
      </c>
      <c r="F52" s="6"/>
      <c r="G52" s="6"/>
    </row>
    <row r="53" spans="2:15" ht="14.45" customHeight="1" x14ac:dyDescent="0.25">
      <c r="B53" s="21" t="s">
        <v>4</v>
      </c>
      <c r="C53" s="33">
        <v>3.6230000000000002</v>
      </c>
      <c r="D53" s="33">
        <v>3.2153999999999998</v>
      </c>
      <c r="J53" s="78" t="s">
        <v>72</v>
      </c>
    </row>
    <row r="54" spans="2:15" ht="14.45" customHeight="1" x14ac:dyDescent="0.25">
      <c r="B54" s="21" t="s">
        <v>3</v>
      </c>
      <c r="C54" s="20">
        <f>C53/H$5</f>
        <v>2.9479251423921888</v>
      </c>
      <c r="D54" s="20">
        <f>D53/(D48/1000)</f>
        <v>2.7576329331046314</v>
      </c>
      <c r="J54" s="59" t="s">
        <v>59</v>
      </c>
      <c r="K54" s="58" t="s">
        <v>71</v>
      </c>
      <c r="L54" s="57" t="s">
        <v>70</v>
      </c>
    </row>
    <row r="55" spans="2:15" ht="14.45" customHeight="1" x14ac:dyDescent="0.25">
      <c r="J55" s="36" t="s">
        <v>55</v>
      </c>
      <c r="K55" s="86">
        <f>C163</f>
        <v>50</v>
      </c>
      <c r="L55" s="56">
        <f>C237</f>
        <v>35</v>
      </c>
      <c r="N55" s="54" t="s">
        <v>56</v>
      </c>
      <c r="O55" s="53">
        <f>O21</f>
        <v>45349</v>
      </c>
    </row>
    <row r="56" spans="2:15" ht="14.45" customHeight="1" x14ac:dyDescent="0.25">
      <c r="B56" s="19" t="s">
        <v>2</v>
      </c>
      <c r="C56" s="18"/>
      <c r="F56" s="6"/>
      <c r="G56" s="4"/>
      <c r="J56" s="36"/>
      <c r="K56" s="85"/>
      <c r="L56" s="55"/>
      <c r="N56" s="54" t="s">
        <v>54</v>
      </c>
      <c r="O56" s="21" t="str">
        <f>O22</f>
        <v>42FIT4000</v>
      </c>
    </row>
    <row r="57" spans="2:15" ht="14.45" customHeight="1" x14ac:dyDescent="0.25">
      <c r="B57" s="17" t="s">
        <v>1</v>
      </c>
      <c r="C57" s="20" t="s">
        <v>0</v>
      </c>
      <c r="J57" s="36" t="s">
        <v>93</v>
      </c>
      <c r="K57" s="50">
        <f>C202</f>
        <v>19.134055000000004</v>
      </c>
      <c r="L57" s="50">
        <f>C276</f>
        <v>11.128935</v>
      </c>
      <c r="N57" s="54" t="s">
        <v>53</v>
      </c>
      <c r="O57" s="21" t="s">
        <v>100</v>
      </c>
    </row>
    <row r="58" spans="2:15" ht="14.45" customHeight="1" x14ac:dyDescent="0.25">
      <c r="B58" s="4"/>
      <c r="C58" s="9"/>
      <c r="J58" s="36" t="s">
        <v>68</v>
      </c>
      <c r="K58" s="50">
        <f>D202</f>
        <v>19.156054999999999</v>
      </c>
      <c r="L58" s="50">
        <f>D276</f>
        <v>11.146619999999997</v>
      </c>
      <c r="N58" s="54" t="s">
        <v>52</v>
      </c>
      <c r="O58" s="53">
        <f>O24</f>
        <v>44907</v>
      </c>
    </row>
    <row r="59" spans="2:15" ht="14.45" customHeight="1" thickBot="1" x14ac:dyDescent="0.3">
      <c r="B59" s="4"/>
      <c r="C59" s="9"/>
      <c r="J59" s="47" t="s">
        <v>49</v>
      </c>
      <c r="K59" s="48">
        <f>(K57-K58)</f>
        <v>-2.1999999999994913E-2</v>
      </c>
      <c r="L59" s="48">
        <f>(L57-L58)</f>
        <v>-1.768499999999662E-2</v>
      </c>
      <c r="M59" s="4"/>
      <c r="N59" s="5"/>
      <c r="O59" s="4"/>
    </row>
    <row r="60" spans="2:15" ht="14.45" customHeight="1" thickBot="1" x14ac:dyDescent="0.3">
      <c r="B60" s="2"/>
      <c r="C60" s="1"/>
      <c r="J60" s="52" t="s">
        <v>48</v>
      </c>
      <c r="K60" s="44">
        <f>(K57/K58*100) -100</f>
        <v>-0.11484619354034464</v>
      </c>
      <c r="L60" s="44">
        <f>(L57/L58*100) -100</f>
        <v>-0.15865796088856143</v>
      </c>
      <c r="M60" s="4"/>
      <c r="N60" s="34" t="s">
        <v>47</v>
      </c>
      <c r="O60" s="36"/>
    </row>
    <row r="61" spans="2:15" ht="14.45" customHeight="1" x14ac:dyDescent="0.25">
      <c r="B61" s="7"/>
      <c r="C61" s="6"/>
      <c r="E61" s="16"/>
      <c r="F61" s="15"/>
      <c r="J61" s="43"/>
      <c r="K61" s="42"/>
      <c r="L61" s="42"/>
      <c r="M61" s="4"/>
      <c r="N61" s="23" t="s">
        <v>46</v>
      </c>
      <c r="O61" s="51">
        <f>(K60+L60)/2</f>
        <v>-0.13675207721445304</v>
      </c>
    </row>
    <row r="62" spans="2:15" ht="14.45" customHeight="1" x14ac:dyDescent="0.25">
      <c r="B62" s="6"/>
      <c r="C62" s="5"/>
      <c r="D62" s="5"/>
      <c r="J62" s="36" t="s">
        <v>92</v>
      </c>
      <c r="K62" s="50">
        <f>C209</f>
        <v>3.1894</v>
      </c>
      <c r="L62" s="50">
        <f>C283</f>
        <v>1.8704000000000001</v>
      </c>
      <c r="M62" s="4"/>
      <c r="N62" s="23" t="s">
        <v>45</v>
      </c>
      <c r="O62" s="51">
        <f>(K65+L65)/2</f>
        <v>-0.75727363627147781</v>
      </c>
    </row>
    <row r="63" spans="2:15" ht="14.45" customHeight="1" x14ac:dyDescent="0.25">
      <c r="B63" s="6"/>
      <c r="C63" s="3"/>
      <c r="D63" s="3"/>
      <c r="J63" s="36" t="s">
        <v>67</v>
      </c>
      <c r="K63" s="50">
        <f>D209</f>
        <v>3.2271000000000001</v>
      </c>
      <c r="L63" s="50">
        <f>D283</f>
        <v>1.8769</v>
      </c>
      <c r="M63" s="4"/>
      <c r="N63" s="49" t="s">
        <v>43</v>
      </c>
      <c r="O63" s="87">
        <f>(O61+O62)/2</f>
        <v>-0.44701285674296543</v>
      </c>
    </row>
    <row r="64" spans="2:15" ht="14.45" customHeight="1" thickBot="1" x14ac:dyDescent="0.3">
      <c r="B64" s="6"/>
      <c r="C64" s="5"/>
      <c r="D64" s="5"/>
      <c r="J64" s="47" t="s">
        <v>42</v>
      </c>
      <c r="K64" s="48">
        <f>(K62-K63)</f>
        <v>-3.7700000000000067E-2</v>
      </c>
      <c r="L64" s="48">
        <f>(L62-L63)</f>
        <v>-6.4999999999999503E-3</v>
      </c>
      <c r="M64" s="4"/>
      <c r="N64" s="36"/>
      <c r="O64" s="20"/>
    </row>
    <row r="65" spans="2:15" ht="14.45" customHeight="1" thickBot="1" x14ac:dyDescent="0.3">
      <c r="B65" s="2"/>
      <c r="C65" s="7"/>
      <c r="D65" s="7"/>
      <c r="J65" s="45" t="s">
        <v>41</v>
      </c>
      <c r="K65" s="44">
        <f>(K62/K63*100) -100</f>
        <v>-1.1682315391527993</v>
      </c>
      <c r="L65" s="44">
        <f>(L62/L63*100) -100</f>
        <v>-0.34631573339015631</v>
      </c>
      <c r="N65" s="23" t="s">
        <v>40</v>
      </c>
      <c r="O65" s="77">
        <f>(K57/K58*100 +L57/L58*100)/2</f>
        <v>99.863247922785547</v>
      </c>
    </row>
    <row r="66" spans="2:15" ht="14.45" customHeight="1" thickBot="1" x14ac:dyDescent="0.3">
      <c r="E66" s="7"/>
      <c r="J66" s="43"/>
      <c r="K66" s="42"/>
      <c r="L66" s="42"/>
      <c r="M66" s="35"/>
      <c r="N66" s="84" t="s">
        <v>39</v>
      </c>
      <c r="O66" s="89">
        <f>(K62/K63*100 +L62/L63*100)/2</f>
        <v>99.242726363728522</v>
      </c>
    </row>
    <row r="67" spans="2:15" ht="14.45" customHeight="1" x14ac:dyDescent="0.25">
      <c r="E67" s="6"/>
      <c r="F67" s="5"/>
      <c r="J67" s="36" t="s">
        <v>91</v>
      </c>
      <c r="K67" s="82">
        <f>C203</f>
        <v>15.219999999999999</v>
      </c>
      <c r="L67" s="82">
        <f>C277</f>
        <v>15.3</v>
      </c>
      <c r="M67" s="35"/>
      <c r="N67" s="40" t="s">
        <v>38</v>
      </c>
      <c r="O67" s="39">
        <f>(O65+O66)/2</f>
        <v>99.552987143257042</v>
      </c>
    </row>
    <row r="68" spans="2:15" ht="14.45" customHeight="1" thickBot="1" x14ac:dyDescent="0.3">
      <c r="E68" s="4"/>
      <c r="F68" s="5"/>
      <c r="J68" s="36" t="s">
        <v>37</v>
      </c>
      <c r="K68" s="81">
        <f>D203</f>
        <v>16.32</v>
      </c>
      <c r="L68" s="81">
        <f>D277</f>
        <v>16.36</v>
      </c>
      <c r="M68" s="35"/>
      <c r="N68" s="38" t="s">
        <v>36</v>
      </c>
      <c r="O68" s="88">
        <f>O67/100</f>
        <v>0.99552987143257043</v>
      </c>
    </row>
    <row r="69" spans="2:15" ht="14.45" customHeight="1" x14ac:dyDescent="0.25">
      <c r="E69" s="4"/>
      <c r="F69" s="4"/>
      <c r="J69" s="36" t="s">
        <v>35</v>
      </c>
      <c r="K69" s="81">
        <f>D204</f>
        <v>1164.5999999999999</v>
      </c>
      <c r="L69" s="81">
        <f>D278</f>
        <v>1164.2</v>
      </c>
    </row>
    <row r="70" spans="2:15" ht="14.45" customHeight="1" x14ac:dyDescent="0.25">
      <c r="E70" s="2"/>
      <c r="F70" s="14"/>
    </row>
    <row r="76" spans="2:15" ht="14.45" customHeight="1" x14ac:dyDescent="0.25">
      <c r="M76" s="2"/>
      <c r="N76" s="1"/>
      <c r="O76" s="4"/>
    </row>
    <row r="77" spans="2:15" ht="14.45" customHeight="1" x14ac:dyDescent="0.25">
      <c r="J77" s="4"/>
      <c r="K77" s="76"/>
      <c r="L77" s="76"/>
    </row>
    <row r="78" spans="2:15" ht="14.45" customHeight="1" x14ac:dyDescent="0.25">
      <c r="J78" s="4"/>
      <c r="K78" s="5"/>
      <c r="L78" s="5"/>
    </row>
    <row r="84" spans="2:14" ht="14.45" customHeight="1" x14ac:dyDescent="0.25">
      <c r="L84" s="5"/>
      <c r="M84" s="2"/>
      <c r="N84" s="2"/>
    </row>
    <row r="85" spans="2:14" ht="14.45" customHeight="1" x14ac:dyDescent="0.25">
      <c r="L85" s="10"/>
      <c r="M85" s="5"/>
      <c r="N85" s="4"/>
    </row>
    <row r="92" spans="2:14" ht="14.45" customHeight="1" thickBot="1" x14ac:dyDescent="0.3"/>
    <row r="93" spans="2:14" ht="14.45" customHeight="1" x14ac:dyDescent="0.35">
      <c r="B93" s="74" t="s">
        <v>34</v>
      </c>
      <c r="C93" s="73">
        <v>2</v>
      </c>
      <c r="D93" s="11" t="s">
        <v>33</v>
      </c>
    </row>
    <row r="94" spans="2:14" ht="14.45" customHeight="1" x14ac:dyDescent="0.3">
      <c r="B94" s="72" t="s">
        <v>32</v>
      </c>
      <c r="C94" s="71">
        <v>45349</v>
      </c>
    </row>
    <row r="95" spans="2:14" ht="14.45" customHeight="1" x14ac:dyDescent="0.25">
      <c r="B95" s="70" t="s">
        <v>31</v>
      </c>
      <c r="C95" s="68" t="s">
        <v>95</v>
      </c>
      <c r="K95" s="5"/>
    </row>
    <row r="96" spans="2:14" ht="14.45" customHeight="1" x14ac:dyDescent="0.25">
      <c r="B96" s="69" t="s">
        <v>30</v>
      </c>
      <c r="C96" s="68" t="s">
        <v>94</v>
      </c>
      <c r="J96" s="4"/>
      <c r="K96" s="10"/>
    </row>
    <row r="97" spans="2:10" ht="14.45" customHeight="1" thickBot="1" x14ac:dyDescent="0.3">
      <c r="B97" s="67" t="s">
        <v>29</v>
      </c>
      <c r="C97" s="66">
        <v>44998</v>
      </c>
    </row>
    <row r="99" spans="2:10" ht="14.45" customHeight="1" x14ac:dyDescent="0.25">
      <c r="E99" t="s">
        <v>28</v>
      </c>
    </row>
    <row r="100" spans="2:10" ht="14.45" customHeight="1" x14ac:dyDescent="0.25">
      <c r="B100" s="34" t="s">
        <v>27</v>
      </c>
      <c r="C100" s="18"/>
      <c r="E100" t="s">
        <v>26</v>
      </c>
    </row>
    <row r="101" spans="2:10" ht="14.45" customHeight="1" x14ac:dyDescent="0.25">
      <c r="B101" s="32" t="s">
        <v>25</v>
      </c>
      <c r="C101" s="80">
        <v>35</v>
      </c>
      <c r="E101" t="s">
        <v>24</v>
      </c>
    </row>
    <row r="102" spans="2:10" ht="14.45" customHeight="1" x14ac:dyDescent="0.25">
      <c r="B102" s="32" t="s">
        <v>23</v>
      </c>
      <c r="C102" s="21" t="s">
        <v>22</v>
      </c>
      <c r="E102" t="s">
        <v>21</v>
      </c>
    </row>
    <row r="103" spans="2:10" ht="14.45" customHeight="1" x14ac:dyDescent="0.25">
      <c r="B103" s="32"/>
      <c r="C103" s="21"/>
      <c r="E103" t="s">
        <v>20</v>
      </c>
    </row>
    <row r="104" spans="2:10" ht="14.45" customHeight="1" thickBot="1" x14ac:dyDescent="0.3"/>
    <row r="105" spans="2:10" ht="14.45" customHeight="1" thickBot="1" x14ac:dyDescent="0.3">
      <c r="B105" s="29" t="s">
        <v>66</v>
      </c>
      <c r="C105" s="29" t="s">
        <v>19</v>
      </c>
      <c r="D105" s="29" t="s">
        <v>18</v>
      </c>
      <c r="E105" s="29" t="s">
        <v>17</v>
      </c>
      <c r="F105" s="31" t="s">
        <v>16</v>
      </c>
      <c r="J105" s="65" t="s">
        <v>59</v>
      </c>
    </row>
    <row r="106" spans="2:10" ht="14.45" customHeight="1" x14ac:dyDescent="0.25">
      <c r="B106" s="21">
        <v>1</v>
      </c>
      <c r="C106" s="20">
        <v>12.4352</v>
      </c>
      <c r="D106" s="20">
        <v>11.123100000000001</v>
      </c>
      <c r="E106" s="21" t="s">
        <v>0</v>
      </c>
      <c r="F106" s="30"/>
      <c r="J106" s="36" t="s">
        <v>55</v>
      </c>
    </row>
    <row r="107" spans="2:10" ht="14.45" customHeight="1" x14ac:dyDescent="0.25">
      <c r="B107" s="21">
        <v>2</v>
      </c>
      <c r="C107" s="20">
        <v>11.8543</v>
      </c>
      <c r="D107" s="20">
        <v>11.1351</v>
      </c>
      <c r="E107" s="21" t="s">
        <v>0</v>
      </c>
      <c r="F107" s="30"/>
      <c r="J107" s="36"/>
    </row>
    <row r="108" spans="2:10" ht="14.45" customHeight="1" x14ac:dyDescent="0.25">
      <c r="B108" s="21">
        <v>3</v>
      </c>
      <c r="C108" s="20">
        <v>12.3561</v>
      </c>
      <c r="D108" s="20">
        <v>11.1564</v>
      </c>
      <c r="E108" s="21" t="s">
        <v>0</v>
      </c>
      <c r="F108" s="30" t="s">
        <v>99</v>
      </c>
      <c r="J108" s="36" t="s">
        <v>93</v>
      </c>
    </row>
    <row r="109" spans="2:10" ht="14.45" customHeight="1" x14ac:dyDescent="0.25">
      <c r="B109" s="21">
        <v>4</v>
      </c>
      <c r="C109" s="20">
        <v>12.1957</v>
      </c>
      <c r="D109" s="20">
        <v>11.1153</v>
      </c>
      <c r="E109" s="21" t="s">
        <v>0</v>
      </c>
      <c r="F109" s="30"/>
      <c r="J109" s="36" t="s">
        <v>68</v>
      </c>
    </row>
    <row r="110" spans="2:10" ht="14.45" customHeight="1" thickBot="1" x14ac:dyDescent="0.3">
      <c r="B110" s="21">
        <v>5</v>
      </c>
      <c r="C110" s="20">
        <v>11.852499999999999</v>
      </c>
      <c r="D110" s="20">
        <v>11.139900000000001</v>
      </c>
      <c r="E110" s="21" t="s">
        <v>0</v>
      </c>
      <c r="F110" s="30"/>
      <c r="J110" s="47" t="s">
        <v>49</v>
      </c>
    </row>
    <row r="111" spans="2:10" ht="14.45" customHeight="1" thickBot="1" x14ac:dyDescent="0.3">
      <c r="B111" s="21">
        <v>6</v>
      </c>
      <c r="C111" s="20">
        <v>12.356299999999999</v>
      </c>
      <c r="D111" s="20">
        <v>11.1274</v>
      </c>
      <c r="E111" s="21" t="s">
        <v>0</v>
      </c>
      <c r="F111" s="30"/>
      <c r="J111" s="52" t="s">
        <v>48</v>
      </c>
    </row>
    <row r="112" spans="2:10" ht="14.45" customHeight="1" x14ac:dyDescent="0.25">
      <c r="B112" s="21">
        <v>7</v>
      </c>
      <c r="C112" s="20">
        <v>12.1654</v>
      </c>
      <c r="D112" s="20">
        <v>11.145300000000001</v>
      </c>
      <c r="E112" s="21" t="s">
        <v>0</v>
      </c>
      <c r="F112" s="30"/>
      <c r="J112" s="43"/>
    </row>
    <row r="113" spans="2:10" ht="14.45" customHeight="1" x14ac:dyDescent="0.25">
      <c r="B113" s="21">
        <v>8</v>
      </c>
      <c r="C113" s="20">
        <v>11.9543</v>
      </c>
      <c r="D113" s="20">
        <v>11.164199999999999</v>
      </c>
      <c r="E113" s="21" t="s">
        <v>0</v>
      </c>
      <c r="F113" s="30"/>
      <c r="J113" s="36" t="s">
        <v>92</v>
      </c>
    </row>
    <row r="114" spans="2:10" ht="14.45" customHeight="1" x14ac:dyDescent="0.25">
      <c r="B114" s="21">
        <v>9</v>
      </c>
      <c r="C114" s="20">
        <v>12.1295</v>
      </c>
      <c r="D114" s="20">
        <v>11.134600000000001</v>
      </c>
      <c r="E114" s="21" t="s">
        <v>0</v>
      </c>
      <c r="F114" s="30"/>
      <c r="J114" s="36" t="s">
        <v>67</v>
      </c>
    </row>
    <row r="115" spans="2:10" ht="14.45" customHeight="1" thickBot="1" x14ac:dyDescent="0.3">
      <c r="B115" s="21">
        <v>10</v>
      </c>
      <c r="C115" s="20">
        <v>12.0564</v>
      </c>
      <c r="D115" s="20">
        <v>11.1265</v>
      </c>
      <c r="E115" s="21" t="s">
        <v>0</v>
      </c>
      <c r="F115" s="30"/>
      <c r="J115" s="47" t="s">
        <v>42</v>
      </c>
    </row>
    <row r="116" spans="2:10" ht="14.45" customHeight="1" thickBot="1" x14ac:dyDescent="0.3">
      <c r="J116" s="45" t="s">
        <v>41</v>
      </c>
    </row>
    <row r="117" spans="2:10" ht="14.45" customHeight="1" x14ac:dyDescent="0.25">
      <c r="B117" s="29" t="s">
        <v>66</v>
      </c>
      <c r="C117" s="29" t="s">
        <v>14</v>
      </c>
      <c r="D117" s="29" t="s">
        <v>13</v>
      </c>
      <c r="E117" s="29" t="s">
        <v>12</v>
      </c>
      <c r="J117" s="43"/>
    </row>
    <row r="118" spans="2:10" ht="14.45" customHeight="1" x14ac:dyDescent="0.25">
      <c r="B118" s="21">
        <v>1</v>
      </c>
      <c r="C118" s="21">
        <v>1164</v>
      </c>
      <c r="D118" s="21">
        <v>15</v>
      </c>
      <c r="E118" s="21">
        <v>16.2</v>
      </c>
      <c r="J118" s="36" t="s">
        <v>91</v>
      </c>
    </row>
    <row r="119" spans="2:10" ht="14.45" customHeight="1" x14ac:dyDescent="0.25">
      <c r="B119" s="21">
        <v>2</v>
      </c>
      <c r="C119" s="21"/>
      <c r="D119" s="21"/>
      <c r="E119" s="21"/>
      <c r="J119" s="36" t="s">
        <v>37</v>
      </c>
    </row>
    <row r="120" spans="2:10" ht="14.45" customHeight="1" x14ac:dyDescent="0.25">
      <c r="B120" s="21">
        <v>3</v>
      </c>
      <c r="C120" s="21">
        <v>1164</v>
      </c>
      <c r="D120" s="21">
        <v>15.1</v>
      </c>
      <c r="E120" s="21">
        <v>16.100000000000001</v>
      </c>
      <c r="J120" s="36" t="s">
        <v>35</v>
      </c>
    </row>
    <row r="121" spans="2:10" ht="14.45" customHeight="1" x14ac:dyDescent="0.25">
      <c r="B121" s="21">
        <v>4</v>
      </c>
      <c r="C121" s="21"/>
      <c r="D121" s="21"/>
      <c r="E121" s="21"/>
    </row>
    <row r="122" spans="2:10" ht="14.45" customHeight="1" x14ac:dyDescent="0.25">
      <c r="B122" s="21">
        <v>5</v>
      </c>
      <c r="C122" s="21">
        <v>1165</v>
      </c>
      <c r="D122" s="21">
        <v>15</v>
      </c>
      <c r="E122" s="21">
        <v>16.100000000000001</v>
      </c>
    </row>
    <row r="123" spans="2:10" ht="14.45" customHeight="1" x14ac:dyDescent="0.25">
      <c r="B123" s="21">
        <v>6</v>
      </c>
      <c r="C123" s="21"/>
      <c r="D123" s="21"/>
      <c r="E123" s="21"/>
    </row>
    <row r="124" spans="2:10" ht="14.45" customHeight="1" x14ac:dyDescent="0.25">
      <c r="B124" s="21">
        <v>7</v>
      </c>
      <c r="C124" s="21">
        <v>1164</v>
      </c>
      <c r="D124" s="21">
        <v>15.1</v>
      </c>
      <c r="E124" s="21">
        <v>16.100000000000001</v>
      </c>
    </row>
    <row r="125" spans="2:10" ht="14.45" customHeight="1" x14ac:dyDescent="0.25">
      <c r="B125" s="21">
        <v>8</v>
      </c>
      <c r="C125" s="21"/>
      <c r="D125" s="21"/>
      <c r="E125" s="21"/>
    </row>
    <row r="126" spans="2:10" ht="14.45" customHeight="1" x14ac:dyDescent="0.25">
      <c r="B126" s="21">
        <v>9</v>
      </c>
      <c r="C126" s="21">
        <v>1165</v>
      </c>
      <c r="D126" s="21">
        <v>15</v>
      </c>
      <c r="E126" s="21">
        <v>16.2</v>
      </c>
    </row>
    <row r="127" spans="2:10" ht="14.45" customHeight="1" x14ac:dyDescent="0.25">
      <c r="B127" s="21">
        <v>10</v>
      </c>
      <c r="C127" s="25"/>
      <c r="D127" s="25"/>
      <c r="E127" s="25"/>
    </row>
    <row r="129" spans="2:7" ht="14.45" customHeight="1" x14ac:dyDescent="0.25">
      <c r="B129" s="23" t="s">
        <v>7</v>
      </c>
      <c r="C129" s="23" t="s">
        <v>6</v>
      </c>
      <c r="D129" s="23" t="s">
        <v>5</v>
      </c>
    </row>
    <row r="130" spans="2:7" ht="14.45" customHeight="1" x14ac:dyDescent="0.25">
      <c r="B130" s="21" t="s">
        <v>11</v>
      </c>
      <c r="C130" s="24">
        <f>SUM(C106:C115)/10</f>
        <v>12.135570000000001</v>
      </c>
      <c r="D130" s="24">
        <f>SUM(D106:D115)/10</f>
        <v>11.136779999999998</v>
      </c>
    </row>
    <row r="131" spans="2:7" ht="14.45" customHeight="1" x14ac:dyDescent="0.25">
      <c r="B131" s="21" t="s">
        <v>10</v>
      </c>
      <c r="C131" s="22">
        <f>SUM(D118:D127)/5</f>
        <v>15.040000000000001</v>
      </c>
      <c r="D131" s="22">
        <f>SUM(E118:E127)/5</f>
        <v>16.14</v>
      </c>
    </row>
    <row r="132" spans="2:7" ht="14.45" customHeight="1" x14ac:dyDescent="0.25">
      <c r="B132" s="21" t="s">
        <v>9</v>
      </c>
      <c r="C132" s="22" t="s">
        <v>0</v>
      </c>
      <c r="D132" s="22">
        <f>SUM(C118:C127)/5</f>
        <v>1164.4000000000001</v>
      </c>
      <c r="F132" s="4"/>
    </row>
    <row r="134" spans="2:7" ht="14.45" customHeight="1" x14ac:dyDescent="0.25">
      <c r="B134" s="2"/>
      <c r="D134" s="4"/>
    </row>
    <row r="135" spans="2:7" ht="14.45" customHeight="1" x14ac:dyDescent="0.25">
      <c r="B135" s="8" t="s">
        <v>8</v>
      </c>
      <c r="G135" s="5"/>
    </row>
    <row r="136" spans="2:7" ht="14.45" customHeight="1" x14ac:dyDescent="0.25">
      <c r="B136" s="23" t="s">
        <v>7</v>
      </c>
      <c r="C136" s="23" t="s">
        <v>6</v>
      </c>
      <c r="D136" s="23" t="s">
        <v>5</v>
      </c>
      <c r="F136" s="6"/>
      <c r="G136" s="6"/>
    </row>
    <row r="137" spans="2:7" ht="14.45" customHeight="1" x14ac:dyDescent="0.25">
      <c r="B137" s="21" t="s">
        <v>4</v>
      </c>
      <c r="C137" s="33">
        <v>2.0409999999999999</v>
      </c>
      <c r="D137" s="33">
        <v>1.8740000000000001</v>
      </c>
    </row>
    <row r="138" spans="2:7" ht="14.45" customHeight="1" x14ac:dyDescent="0.25">
      <c r="B138" s="21" t="s">
        <v>3</v>
      </c>
      <c r="C138" s="20" t="e">
        <f>C137/H$6</f>
        <v>#DIV/0!</v>
      </c>
      <c r="D138" s="20">
        <f>D137/(D132/1000)</f>
        <v>1.6094125729989694</v>
      </c>
    </row>
    <row r="140" spans="2:7" ht="14.45" customHeight="1" x14ac:dyDescent="0.25">
      <c r="B140" s="19" t="s">
        <v>2</v>
      </c>
      <c r="C140" s="18"/>
      <c r="F140" s="6"/>
      <c r="G140" s="4"/>
    </row>
    <row r="141" spans="2:7" ht="14.45" customHeight="1" x14ac:dyDescent="0.25">
      <c r="B141" s="83" t="s">
        <v>1</v>
      </c>
      <c r="C141" s="46" t="s">
        <v>0</v>
      </c>
    </row>
    <row r="142" spans="2:7" ht="15" x14ac:dyDescent="0.25">
      <c r="B142" s="4"/>
      <c r="C142" s="9"/>
    </row>
    <row r="143" spans="2:7" ht="14.45" customHeight="1" x14ac:dyDescent="0.25">
      <c r="B143" s="4"/>
      <c r="C143" s="9"/>
    </row>
    <row r="144" spans="2:7" ht="14.45" customHeight="1" x14ac:dyDescent="0.25">
      <c r="B144" s="2"/>
      <c r="C144" s="1"/>
    </row>
    <row r="145" spans="2:6" ht="14.45" customHeight="1" x14ac:dyDescent="0.25">
      <c r="B145" s="6"/>
      <c r="C145" s="3"/>
      <c r="D145" s="3"/>
    </row>
    <row r="146" spans="2:6" ht="14.45" customHeight="1" x14ac:dyDescent="0.25">
      <c r="B146" s="6"/>
      <c r="C146" s="5"/>
      <c r="D146" s="5"/>
    </row>
    <row r="147" spans="2:6" ht="14.45" customHeight="1" x14ac:dyDescent="0.25">
      <c r="B147" s="2"/>
      <c r="C147" s="7"/>
      <c r="D147" s="7"/>
    </row>
    <row r="148" spans="2:6" ht="14.45" customHeight="1" x14ac:dyDescent="0.25">
      <c r="E148" s="7"/>
    </row>
    <row r="149" spans="2:6" ht="14.45" customHeight="1" x14ac:dyDescent="0.25">
      <c r="E149" s="6"/>
      <c r="F149" s="5"/>
    </row>
    <row r="150" spans="2:6" ht="14.45" customHeight="1" x14ac:dyDescent="0.25">
      <c r="E150" s="4"/>
      <c r="F150" s="5"/>
    </row>
    <row r="151" spans="2:6" ht="14.45" customHeight="1" x14ac:dyDescent="0.25">
      <c r="E151" s="4"/>
      <c r="F151" s="4"/>
    </row>
    <row r="153" spans="2:6" ht="26.25" x14ac:dyDescent="0.4">
      <c r="B153" s="13" t="s">
        <v>89</v>
      </c>
      <c r="C153" s="12"/>
    </row>
    <row r="154" spans="2:6" ht="14.45" customHeight="1" thickBot="1" x14ac:dyDescent="0.3"/>
    <row r="155" spans="2:6" ht="14.45" customHeight="1" x14ac:dyDescent="0.35">
      <c r="B155" s="74" t="s">
        <v>34</v>
      </c>
      <c r="C155" s="73">
        <v>3</v>
      </c>
      <c r="D155" s="11" t="s">
        <v>33</v>
      </c>
      <c r="F155" s="4"/>
    </row>
    <row r="156" spans="2:6" ht="14.45" customHeight="1" x14ac:dyDescent="0.3">
      <c r="B156" s="72" t="s">
        <v>32</v>
      </c>
      <c r="C156" s="71">
        <v>45349</v>
      </c>
      <c r="F156" s="4"/>
    </row>
    <row r="157" spans="2:6" ht="14.45" customHeight="1" x14ac:dyDescent="0.25">
      <c r="B157" s="70" t="s">
        <v>31</v>
      </c>
      <c r="C157" s="68" t="s">
        <v>95</v>
      </c>
      <c r="F157" s="10"/>
    </row>
    <row r="158" spans="2:6" ht="14.45" customHeight="1" x14ac:dyDescent="0.25">
      <c r="B158" s="69" t="s">
        <v>30</v>
      </c>
      <c r="C158" s="68" t="s">
        <v>94</v>
      </c>
      <c r="F158" s="10"/>
    </row>
    <row r="159" spans="2:6" ht="14.45" customHeight="1" thickBot="1" x14ac:dyDescent="0.3">
      <c r="B159" s="67" t="s">
        <v>29</v>
      </c>
      <c r="C159" s="66">
        <v>44998</v>
      </c>
    </row>
    <row r="161" spans="2:10" ht="14.45" customHeight="1" x14ac:dyDescent="0.25">
      <c r="E161" t="s">
        <v>28</v>
      </c>
    </row>
    <row r="162" spans="2:10" ht="14.45" customHeight="1" x14ac:dyDescent="0.25">
      <c r="B162" s="34" t="s">
        <v>27</v>
      </c>
      <c r="C162" s="18"/>
      <c r="E162" t="s">
        <v>26</v>
      </c>
    </row>
    <row r="163" spans="2:10" ht="14.45" customHeight="1" x14ac:dyDescent="0.25">
      <c r="B163" s="32" t="s">
        <v>25</v>
      </c>
      <c r="C163" s="80">
        <v>50</v>
      </c>
      <c r="E163" t="s">
        <v>24</v>
      </c>
    </row>
    <row r="164" spans="2:10" ht="14.45" customHeight="1" x14ac:dyDescent="0.25">
      <c r="B164" s="32" t="s">
        <v>23</v>
      </c>
      <c r="C164" s="21" t="s">
        <v>22</v>
      </c>
      <c r="E164" t="s">
        <v>21</v>
      </c>
    </row>
    <row r="165" spans="2:10" ht="14.45" customHeight="1" x14ac:dyDescent="0.25">
      <c r="B165" s="32"/>
      <c r="C165" s="21"/>
      <c r="E165" t="s">
        <v>20</v>
      </c>
    </row>
    <row r="166" spans="2:10" ht="14.45" customHeight="1" thickBot="1" x14ac:dyDescent="0.3"/>
    <row r="167" spans="2:10" ht="14.45" customHeight="1" thickBot="1" x14ac:dyDescent="0.3">
      <c r="B167" s="29" t="s">
        <v>66</v>
      </c>
      <c r="C167" s="29" t="s">
        <v>19</v>
      </c>
      <c r="D167" s="29" t="s">
        <v>18</v>
      </c>
      <c r="E167" s="29" t="s">
        <v>17</v>
      </c>
      <c r="F167" s="31" t="s">
        <v>16</v>
      </c>
      <c r="J167" s="65" t="s">
        <v>59</v>
      </c>
    </row>
    <row r="168" spans="2:10" ht="14.45" customHeight="1" x14ac:dyDescent="0.25">
      <c r="B168" s="21">
        <v>0</v>
      </c>
      <c r="C168" s="20">
        <v>19.135899999999999</v>
      </c>
      <c r="D168" s="20">
        <v>19.153400000000001</v>
      </c>
      <c r="E168" s="21" t="s">
        <v>0</v>
      </c>
      <c r="F168" s="30" t="s">
        <v>90</v>
      </c>
      <c r="J168" s="36" t="s">
        <v>55</v>
      </c>
    </row>
    <row r="169" spans="2:10" ht="14.45" customHeight="1" x14ac:dyDescent="0.25">
      <c r="B169" s="21">
        <v>0.5</v>
      </c>
      <c r="C169" s="20">
        <v>19.137499999999999</v>
      </c>
      <c r="D169" s="20">
        <v>19.1599</v>
      </c>
      <c r="E169" s="21" t="s">
        <v>0</v>
      </c>
      <c r="F169" s="30"/>
      <c r="J169" s="36"/>
    </row>
    <row r="170" spans="2:10" ht="14.45" customHeight="1" x14ac:dyDescent="0.25">
      <c r="B170" s="21">
        <v>1</v>
      </c>
      <c r="C170" s="20">
        <v>19.127400000000002</v>
      </c>
      <c r="D170" s="20">
        <v>19.151800000000001</v>
      </c>
      <c r="E170" s="21" t="s">
        <v>0</v>
      </c>
      <c r="F170" s="25"/>
      <c r="J170" s="36" t="s">
        <v>93</v>
      </c>
    </row>
    <row r="171" spans="2:10" ht="14.45" customHeight="1" x14ac:dyDescent="0.25">
      <c r="B171" s="21">
        <v>1.5</v>
      </c>
      <c r="C171" s="20">
        <v>19.1312</v>
      </c>
      <c r="D171" s="20">
        <v>19.160599999999999</v>
      </c>
      <c r="E171" s="21" t="s">
        <v>0</v>
      </c>
      <c r="F171" s="25" t="s">
        <v>98</v>
      </c>
      <c r="J171" s="36" t="s">
        <v>68</v>
      </c>
    </row>
    <row r="172" spans="2:10" ht="14.45" customHeight="1" thickBot="1" x14ac:dyDescent="0.3">
      <c r="B172" s="21">
        <v>2</v>
      </c>
      <c r="C172" s="20">
        <v>19.138100000000001</v>
      </c>
      <c r="D172" s="20">
        <v>19.152699999999999</v>
      </c>
      <c r="E172" s="21" t="s">
        <v>0</v>
      </c>
      <c r="F172" s="25" t="s">
        <v>97</v>
      </c>
      <c r="J172" s="47" t="s">
        <v>49</v>
      </c>
    </row>
    <row r="173" spans="2:10" ht="14.45" customHeight="1" thickBot="1" x14ac:dyDescent="0.3">
      <c r="B173" s="21">
        <v>2.5</v>
      </c>
      <c r="C173" s="20">
        <v>19.142299999999999</v>
      </c>
      <c r="D173" s="20">
        <v>19.156300000000002</v>
      </c>
      <c r="E173" s="21" t="s">
        <v>0</v>
      </c>
      <c r="F173" s="25" t="s">
        <v>96</v>
      </c>
      <c r="J173" s="52" t="s">
        <v>48</v>
      </c>
    </row>
    <row r="174" spans="2:10" ht="14.45" customHeight="1" x14ac:dyDescent="0.25">
      <c r="B174" s="21">
        <v>3</v>
      </c>
      <c r="C174" s="20">
        <v>19.135000000000002</v>
      </c>
      <c r="D174" s="20">
        <v>19.153199999999998</v>
      </c>
      <c r="E174" s="21" t="s">
        <v>0</v>
      </c>
      <c r="F174" s="25" t="s">
        <v>69</v>
      </c>
      <c r="J174" s="43"/>
    </row>
    <row r="175" spans="2:10" ht="14.45" customHeight="1" x14ac:dyDescent="0.25">
      <c r="B175" s="21">
        <v>3.5</v>
      </c>
      <c r="C175" s="20">
        <v>19.141200000000001</v>
      </c>
      <c r="D175" s="20">
        <v>19.157399999999999</v>
      </c>
      <c r="E175" s="21" t="s">
        <v>0</v>
      </c>
      <c r="F175" s="25"/>
      <c r="J175" s="36" t="s">
        <v>92</v>
      </c>
    </row>
    <row r="176" spans="2:10" ht="14.45" customHeight="1" x14ac:dyDescent="0.25">
      <c r="B176" s="21">
        <v>4</v>
      </c>
      <c r="C176" s="20">
        <v>19.124500000000001</v>
      </c>
      <c r="D176" s="20">
        <v>19.158100000000001</v>
      </c>
      <c r="E176" s="21" t="s">
        <v>0</v>
      </c>
      <c r="F176" s="25"/>
      <c r="J176" s="36" t="s">
        <v>67</v>
      </c>
    </row>
    <row r="177" spans="2:10" ht="14.45" customHeight="1" thickBot="1" x14ac:dyDescent="0.3">
      <c r="B177" s="21">
        <v>4.5</v>
      </c>
      <c r="C177" s="20">
        <v>19.139900000000001</v>
      </c>
      <c r="D177" s="20">
        <v>19.1557</v>
      </c>
      <c r="E177" s="21" t="s">
        <v>0</v>
      </c>
      <c r="F177" s="25"/>
      <c r="J177" s="47" t="s">
        <v>42</v>
      </c>
    </row>
    <row r="178" spans="2:10" ht="14.45" customHeight="1" thickBot="1" x14ac:dyDescent="0.3">
      <c r="B178" s="21">
        <v>5</v>
      </c>
      <c r="C178" s="20">
        <v>19.124099999999999</v>
      </c>
      <c r="D178" s="20">
        <v>19.154599999999999</v>
      </c>
      <c r="E178" s="21" t="s">
        <v>0</v>
      </c>
      <c r="F178" s="25"/>
      <c r="J178" s="45" t="s">
        <v>41</v>
      </c>
    </row>
    <row r="179" spans="2:10" ht="14.45" customHeight="1" x14ac:dyDescent="0.25">
      <c r="B179" s="21">
        <v>5.5</v>
      </c>
      <c r="C179" s="20">
        <v>19.1403</v>
      </c>
      <c r="D179" s="20">
        <v>19.158899999999999</v>
      </c>
      <c r="E179" s="21" t="s">
        <v>0</v>
      </c>
      <c r="F179" s="25"/>
      <c r="J179" s="43"/>
    </row>
    <row r="180" spans="2:10" ht="14.45" customHeight="1" x14ac:dyDescent="0.25">
      <c r="B180" s="21">
        <v>6</v>
      </c>
      <c r="C180" s="20">
        <v>19.125800000000002</v>
      </c>
      <c r="D180" s="20">
        <v>19.159199999999998</v>
      </c>
      <c r="E180" s="21" t="s">
        <v>0</v>
      </c>
      <c r="F180" s="25"/>
      <c r="J180" s="36" t="s">
        <v>91</v>
      </c>
    </row>
    <row r="181" spans="2:10" ht="14.45" customHeight="1" x14ac:dyDescent="0.25">
      <c r="B181" s="21">
        <v>6.5</v>
      </c>
      <c r="C181" s="20">
        <v>19.1374</v>
      </c>
      <c r="D181" s="20">
        <v>19.154800000000002</v>
      </c>
      <c r="E181" s="21" t="s">
        <v>0</v>
      </c>
      <c r="F181" s="25"/>
      <c r="J181" s="36" t="s">
        <v>37</v>
      </c>
    </row>
    <row r="182" spans="2:10" ht="14.45" customHeight="1" x14ac:dyDescent="0.25">
      <c r="B182" s="21">
        <v>7</v>
      </c>
      <c r="C182" s="20">
        <v>19.1265</v>
      </c>
      <c r="D182" s="20">
        <v>19.1554</v>
      </c>
      <c r="E182" s="21" t="s">
        <v>0</v>
      </c>
      <c r="F182" s="25"/>
      <c r="J182" s="36" t="s">
        <v>35</v>
      </c>
    </row>
    <row r="183" spans="2:10" ht="14.45" customHeight="1" x14ac:dyDescent="0.25">
      <c r="B183" s="21">
        <v>7.5</v>
      </c>
      <c r="C183" s="20">
        <v>19.1419</v>
      </c>
      <c r="D183" s="20">
        <v>19.155100000000001</v>
      </c>
      <c r="E183" s="21" t="s">
        <v>0</v>
      </c>
      <c r="F183" s="25"/>
      <c r="J183" s="4"/>
    </row>
    <row r="184" spans="2:10" ht="14.45" customHeight="1" x14ac:dyDescent="0.25">
      <c r="B184" s="21">
        <v>8</v>
      </c>
      <c r="C184" s="20">
        <v>19.136700000000001</v>
      </c>
      <c r="D184" s="20">
        <v>19.155899999999999</v>
      </c>
      <c r="E184" s="21" t="s">
        <v>0</v>
      </c>
      <c r="F184" s="25"/>
      <c r="J184" s="4"/>
    </row>
    <row r="185" spans="2:10" ht="14.45" customHeight="1" x14ac:dyDescent="0.25">
      <c r="B185" s="21">
        <v>8.5</v>
      </c>
      <c r="C185" s="20">
        <v>19.133099999999999</v>
      </c>
      <c r="D185" s="20">
        <v>19.154399999999999</v>
      </c>
      <c r="E185" s="21" t="s">
        <v>0</v>
      </c>
      <c r="F185" s="25"/>
    </row>
    <row r="186" spans="2:10" ht="14.45" customHeight="1" x14ac:dyDescent="0.25">
      <c r="B186" s="21">
        <v>9</v>
      </c>
      <c r="C186" s="20">
        <v>19.129799999999999</v>
      </c>
      <c r="D186" s="20">
        <v>19.157499999999999</v>
      </c>
      <c r="E186" s="21" t="s">
        <v>0</v>
      </c>
      <c r="F186" s="25"/>
      <c r="J186" s="2"/>
    </row>
    <row r="187" spans="2:10" ht="14.45" customHeight="1" x14ac:dyDescent="0.25">
      <c r="B187" s="21">
        <v>9.5</v>
      </c>
      <c r="C187" s="20">
        <v>19.1325</v>
      </c>
      <c r="D187" s="20">
        <v>19.156199999999998</v>
      </c>
      <c r="E187" s="21" t="s">
        <v>0</v>
      </c>
      <c r="F187" s="25"/>
    </row>
    <row r="189" spans="2:10" ht="14.45" customHeight="1" x14ac:dyDescent="0.25">
      <c r="B189" s="29" t="s">
        <v>66</v>
      </c>
      <c r="C189" s="29" t="s">
        <v>14</v>
      </c>
      <c r="D189" s="29" t="s">
        <v>13</v>
      </c>
      <c r="E189" s="29" t="s">
        <v>12</v>
      </c>
    </row>
    <row r="190" spans="2:10" ht="14.45" customHeight="1" x14ac:dyDescent="0.25">
      <c r="B190" s="21">
        <v>1</v>
      </c>
      <c r="C190" s="21">
        <v>1164</v>
      </c>
      <c r="D190" s="21">
        <v>15.3</v>
      </c>
      <c r="E190" s="21">
        <v>16.3</v>
      </c>
    </row>
    <row r="191" spans="2:10" ht="14.45" customHeight="1" x14ac:dyDescent="0.25">
      <c r="B191" s="21">
        <v>2</v>
      </c>
      <c r="C191" s="21"/>
      <c r="D191" s="21"/>
      <c r="E191" s="21"/>
    </row>
    <row r="192" spans="2:10" ht="14.45" customHeight="1" x14ac:dyDescent="0.25">
      <c r="B192" s="21">
        <v>3</v>
      </c>
      <c r="C192" s="21">
        <v>1165</v>
      </c>
      <c r="D192" s="21">
        <v>15.3</v>
      </c>
      <c r="E192" s="21">
        <v>16.3</v>
      </c>
    </row>
    <row r="193" spans="2:7" ht="14.45" customHeight="1" x14ac:dyDescent="0.25">
      <c r="B193" s="21">
        <v>4</v>
      </c>
      <c r="C193" s="21"/>
      <c r="D193" s="21"/>
      <c r="E193" s="21"/>
    </row>
    <row r="194" spans="2:7" ht="14.45" customHeight="1" x14ac:dyDescent="0.25">
      <c r="B194" s="21">
        <v>5</v>
      </c>
      <c r="C194" s="21">
        <v>1165</v>
      </c>
      <c r="D194" s="21">
        <v>15.2</v>
      </c>
      <c r="E194" s="21">
        <v>16.3</v>
      </c>
    </row>
    <row r="195" spans="2:7" ht="14.45" customHeight="1" x14ac:dyDescent="0.25">
      <c r="B195" s="21">
        <v>6</v>
      </c>
      <c r="C195" s="21"/>
      <c r="D195" s="21"/>
      <c r="E195" s="21"/>
    </row>
    <row r="196" spans="2:7" ht="14.45" customHeight="1" x14ac:dyDescent="0.25">
      <c r="B196" s="21">
        <v>7</v>
      </c>
      <c r="C196" s="21">
        <v>1164</v>
      </c>
      <c r="D196" s="21">
        <v>15.1</v>
      </c>
      <c r="E196" s="21">
        <v>16.3</v>
      </c>
    </row>
    <row r="197" spans="2:7" ht="14.45" customHeight="1" x14ac:dyDescent="0.25">
      <c r="B197" s="21">
        <v>8</v>
      </c>
      <c r="C197" s="21"/>
      <c r="D197" s="21"/>
      <c r="E197" s="21"/>
    </row>
    <row r="198" spans="2:7" ht="14.45" customHeight="1" x14ac:dyDescent="0.25">
      <c r="B198" s="21">
        <v>9</v>
      </c>
      <c r="C198" s="21">
        <v>1165</v>
      </c>
      <c r="D198" s="21">
        <v>15.2</v>
      </c>
      <c r="E198" s="21">
        <v>16.399999999999999</v>
      </c>
    </row>
    <row r="199" spans="2:7" ht="14.45" customHeight="1" x14ac:dyDescent="0.25">
      <c r="B199" s="21">
        <v>10</v>
      </c>
      <c r="C199" s="25"/>
      <c r="D199" s="25"/>
      <c r="E199" s="25"/>
    </row>
    <row r="201" spans="2:7" ht="14.45" customHeight="1" x14ac:dyDescent="0.25">
      <c r="B201" s="23" t="s">
        <v>7</v>
      </c>
      <c r="C201" s="23" t="s">
        <v>6</v>
      </c>
      <c r="D201" s="23" t="s">
        <v>5</v>
      </c>
    </row>
    <row r="202" spans="2:7" ht="14.45" customHeight="1" x14ac:dyDescent="0.25">
      <c r="B202" s="21" t="s">
        <v>11</v>
      </c>
      <c r="C202" s="24">
        <f>SUM(C168:C187)/20</f>
        <v>19.134055000000004</v>
      </c>
      <c r="D202" s="24">
        <f>SUM(D168:D187)/20</f>
        <v>19.156054999999999</v>
      </c>
    </row>
    <row r="203" spans="2:7" ht="14.45" customHeight="1" x14ac:dyDescent="0.25">
      <c r="B203" s="21" t="s">
        <v>10</v>
      </c>
      <c r="C203" s="22">
        <f>SUM(D190:D199)/5</f>
        <v>15.219999999999999</v>
      </c>
      <c r="D203" s="22">
        <f>SUM(E190:E199)/5</f>
        <v>16.32</v>
      </c>
    </row>
    <row r="204" spans="2:7" ht="14.45" customHeight="1" x14ac:dyDescent="0.25">
      <c r="B204" s="21" t="s">
        <v>9</v>
      </c>
      <c r="C204" s="22" t="s">
        <v>0</v>
      </c>
      <c r="D204" s="22">
        <f>SUM(C190:C199)/5</f>
        <v>1164.5999999999999</v>
      </c>
      <c r="F204" s="4"/>
    </row>
    <row r="206" spans="2:7" ht="14.45" customHeight="1" x14ac:dyDescent="0.25">
      <c r="B206" s="2"/>
      <c r="D206" s="4"/>
    </row>
    <row r="207" spans="2:7" ht="14.45" customHeight="1" x14ac:dyDescent="0.25">
      <c r="B207" s="8" t="s">
        <v>8</v>
      </c>
      <c r="G207" s="5"/>
    </row>
    <row r="208" spans="2:7" ht="14.45" customHeight="1" x14ac:dyDescent="0.25">
      <c r="B208" s="23" t="s">
        <v>7</v>
      </c>
      <c r="C208" s="23" t="s">
        <v>6</v>
      </c>
      <c r="D208" s="23" t="s">
        <v>5</v>
      </c>
      <c r="G208" s="6"/>
    </row>
    <row r="209" spans="2:7" ht="14.45" customHeight="1" x14ac:dyDescent="0.25">
      <c r="B209" s="21" t="s">
        <v>4</v>
      </c>
      <c r="C209" s="33">
        <v>3.1894</v>
      </c>
      <c r="D209" s="33">
        <v>3.2271000000000001</v>
      </c>
    </row>
    <row r="210" spans="2:7" ht="14.45" customHeight="1" x14ac:dyDescent="0.25">
      <c r="B210" s="21" t="s">
        <v>3</v>
      </c>
      <c r="C210" s="20">
        <f>C209/H$5</f>
        <v>2.5951179820992674</v>
      </c>
      <c r="D210" s="20">
        <f>D209/(D204/1000)</f>
        <v>2.7709943328181352</v>
      </c>
    </row>
    <row r="212" spans="2:7" ht="14.45" customHeight="1" x14ac:dyDescent="0.25">
      <c r="B212" s="19" t="s">
        <v>2</v>
      </c>
      <c r="C212" s="18"/>
      <c r="F212" s="6"/>
      <c r="G212" s="4"/>
    </row>
    <row r="213" spans="2:7" ht="14.45" customHeight="1" x14ac:dyDescent="0.25">
      <c r="B213" s="83" t="s">
        <v>1</v>
      </c>
      <c r="C213" s="46" t="s">
        <v>0</v>
      </c>
    </row>
    <row r="214" spans="2:7" ht="14.45" customHeight="1" x14ac:dyDescent="0.25">
      <c r="B214" s="4"/>
      <c r="C214" s="9"/>
    </row>
    <row r="215" spans="2:7" ht="14.45" customHeight="1" x14ac:dyDescent="0.25">
      <c r="B215" s="4"/>
      <c r="C215" s="9"/>
    </row>
    <row r="216" spans="2:7" ht="14.45" customHeight="1" x14ac:dyDescent="0.25">
      <c r="B216" s="2"/>
      <c r="C216" s="1"/>
      <c r="D216" s="4"/>
    </row>
    <row r="219" spans="2:7" ht="15" x14ac:dyDescent="0.25"/>
    <row r="228" spans="2:6" ht="14.45" customHeight="1" thickBot="1" x14ac:dyDescent="0.3"/>
    <row r="229" spans="2:6" ht="14.45" customHeight="1" x14ac:dyDescent="0.35">
      <c r="B229" s="74" t="s">
        <v>34</v>
      </c>
      <c r="C229" s="73">
        <v>4</v>
      </c>
      <c r="D229" s="11" t="s">
        <v>33</v>
      </c>
      <c r="F229" s="4"/>
    </row>
    <row r="230" spans="2:6" ht="14.45" customHeight="1" x14ac:dyDescent="0.3">
      <c r="B230" s="72" t="s">
        <v>32</v>
      </c>
      <c r="C230" s="71">
        <v>45349</v>
      </c>
      <c r="F230" s="4"/>
    </row>
    <row r="231" spans="2:6" ht="14.45" customHeight="1" x14ac:dyDescent="0.25">
      <c r="B231" s="70" t="s">
        <v>31</v>
      </c>
      <c r="C231" s="68" t="s">
        <v>95</v>
      </c>
      <c r="F231" s="10"/>
    </row>
    <row r="232" spans="2:6" ht="14.45" customHeight="1" x14ac:dyDescent="0.25">
      <c r="B232" s="69" t="s">
        <v>30</v>
      </c>
      <c r="C232" s="68" t="s">
        <v>94</v>
      </c>
      <c r="F232" s="10"/>
    </row>
    <row r="233" spans="2:6" ht="14.45" customHeight="1" thickBot="1" x14ac:dyDescent="0.3">
      <c r="B233" s="67" t="s">
        <v>29</v>
      </c>
      <c r="C233" s="66">
        <v>44998</v>
      </c>
    </row>
    <row r="235" spans="2:6" ht="14.45" customHeight="1" x14ac:dyDescent="0.25">
      <c r="E235" t="s">
        <v>28</v>
      </c>
    </row>
    <row r="236" spans="2:6" ht="14.45" customHeight="1" x14ac:dyDescent="0.25">
      <c r="B236" s="34" t="s">
        <v>27</v>
      </c>
      <c r="C236" s="18"/>
      <c r="E236" t="s">
        <v>26</v>
      </c>
    </row>
    <row r="237" spans="2:6" ht="14.45" customHeight="1" x14ac:dyDescent="0.25">
      <c r="B237" s="32" t="s">
        <v>25</v>
      </c>
      <c r="C237" s="80">
        <v>35</v>
      </c>
      <c r="E237" t="s">
        <v>24</v>
      </c>
    </row>
    <row r="238" spans="2:6" ht="14.45" customHeight="1" x14ac:dyDescent="0.25">
      <c r="B238" s="32" t="s">
        <v>23</v>
      </c>
      <c r="C238" s="21" t="s">
        <v>22</v>
      </c>
      <c r="E238" t="s">
        <v>21</v>
      </c>
    </row>
    <row r="239" spans="2:6" ht="14.45" customHeight="1" x14ac:dyDescent="0.25">
      <c r="B239" s="32"/>
      <c r="C239" s="21"/>
      <c r="E239" t="s">
        <v>20</v>
      </c>
    </row>
    <row r="240" spans="2:6" ht="14.45" customHeight="1" thickBot="1" x14ac:dyDescent="0.3"/>
    <row r="241" spans="2:10" ht="14.45" customHeight="1" thickBot="1" x14ac:dyDescent="0.3">
      <c r="B241" s="29" t="s">
        <v>66</v>
      </c>
      <c r="C241" s="29" t="s">
        <v>19</v>
      </c>
      <c r="D241" s="29" t="s">
        <v>18</v>
      </c>
      <c r="E241" s="29" t="s">
        <v>17</v>
      </c>
      <c r="F241" s="31" t="s">
        <v>16</v>
      </c>
      <c r="J241" s="65" t="s">
        <v>59</v>
      </c>
    </row>
    <row r="242" spans="2:10" ht="14.45" customHeight="1" x14ac:dyDescent="0.25">
      <c r="B242" s="21">
        <v>0</v>
      </c>
      <c r="C242" s="20">
        <v>11.136799999999999</v>
      </c>
      <c r="D242" s="20">
        <v>11.1502</v>
      </c>
      <c r="E242" s="21" t="s">
        <v>0</v>
      </c>
      <c r="F242" s="30"/>
      <c r="J242" s="36" t="s">
        <v>55</v>
      </c>
    </row>
    <row r="243" spans="2:10" ht="14.45" customHeight="1" x14ac:dyDescent="0.25">
      <c r="B243" s="21">
        <v>0.5</v>
      </c>
      <c r="C243" s="20">
        <v>11.122299999999999</v>
      </c>
      <c r="D243" s="20">
        <v>11.1426</v>
      </c>
      <c r="E243" s="21" t="s">
        <v>0</v>
      </c>
      <c r="F243" s="30"/>
      <c r="J243" s="36"/>
    </row>
    <row r="244" spans="2:10" ht="14.45" customHeight="1" x14ac:dyDescent="0.25">
      <c r="B244" s="21">
        <v>1</v>
      </c>
      <c r="C244" s="20">
        <v>11.1204</v>
      </c>
      <c r="D244" s="20">
        <v>11.1427</v>
      </c>
      <c r="E244" s="21" t="s">
        <v>0</v>
      </c>
      <c r="F244" s="25"/>
      <c r="J244" s="36" t="s">
        <v>93</v>
      </c>
    </row>
    <row r="245" spans="2:10" ht="14.45" customHeight="1" x14ac:dyDescent="0.25">
      <c r="B245" s="21">
        <v>1.5</v>
      </c>
      <c r="C245" s="20">
        <v>11.14</v>
      </c>
      <c r="D245" s="20">
        <v>11.1418</v>
      </c>
      <c r="E245" s="21" t="s">
        <v>0</v>
      </c>
      <c r="F245" s="25"/>
      <c r="J245" s="36" t="s">
        <v>68</v>
      </c>
    </row>
    <row r="246" spans="2:10" ht="14.45" customHeight="1" thickBot="1" x14ac:dyDescent="0.3">
      <c r="B246" s="21">
        <v>2</v>
      </c>
      <c r="C246" s="20">
        <v>11.1317</v>
      </c>
      <c r="D246" s="20">
        <v>11.151400000000001</v>
      </c>
      <c r="E246" s="21" t="s">
        <v>0</v>
      </c>
      <c r="F246" s="25"/>
      <c r="J246" s="47" t="s">
        <v>49</v>
      </c>
    </row>
    <row r="247" spans="2:10" ht="14.45" customHeight="1" thickBot="1" x14ac:dyDescent="0.3">
      <c r="B247" s="21">
        <v>2.5</v>
      </c>
      <c r="C247" s="20">
        <v>11.118499999999999</v>
      </c>
      <c r="D247" s="20">
        <v>11.1486</v>
      </c>
      <c r="E247" s="21" t="s">
        <v>0</v>
      </c>
      <c r="F247" s="25"/>
      <c r="J247" s="52" t="s">
        <v>48</v>
      </c>
    </row>
    <row r="248" spans="2:10" ht="14.45" customHeight="1" x14ac:dyDescent="0.25">
      <c r="B248" s="21">
        <v>3</v>
      </c>
      <c r="C248" s="20">
        <v>11.126899999999999</v>
      </c>
      <c r="D248" s="20">
        <v>11.1433</v>
      </c>
      <c r="E248" s="21" t="s">
        <v>0</v>
      </c>
      <c r="F248" s="25"/>
      <c r="J248" s="43"/>
    </row>
    <row r="249" spans="2:10" ht="14.45" customHeight="1" x14ac:dyDescent="0.25">
      <c r="B249" s="21">
        <v>3.5</v>
      </c>
      <c r="C249" s="20">
        <v>11.1394</v>
      </c>
      <c r="D249" s="20">
        <v>11.144600000000001</v>
      </c>
      <c r="E249" s="21" t="s">
        <v>0</v>
      </c>
      <c r="F249" s="25"/>
      <c r="J249" s="36" t="s">
        <v>92</v>
      </c>
    </row>
    <row r="250" spans="2:10" ht="14.45" customHeight="1" x14ac:dyDescent="0.25">
      <c r="B250" s="21">
        <v>4</v>
      </c>
      <c r="C250" s="20">
        <v>11.127800000000001</v>
      </c>
      <c r="D250" s="20">
        <v>11.149699999999999</v>
      </c>
      <c r="E250" s="21" t="s">
        <v>0</v>
      </c>
      <c r="F250" s="25"/>
      <c r="J250" s="36" t="s">
        <v>67</v>
      </c>
    </row>
    <row r="251" spans="2:10" ht="14.45" customHeight="1" thickBot="1" x14ac:dyDescent="0.3">
      <c r="B251" s="21">
        <v>4.5</v>
      </c>
      <c r="C251" s="20">
        <v>11.133100000000001</v>
      </c>
      <c r="D251" s="20">
        <v>11.146699999999999</v>
      </c>
      <c r="E251" s="21" t="s">
        <v>0</v>
      </c>
      <c r="F251" s="25"/>
      <c r="J251" s="47" t="s">
        <v>42</v>
      </c>
    </row>
    <row r="252" spans="2:10" ht="14.45" customHeight="1" thickBot="1" x14ac:dyDescent="0.3">
      <c r="B252" s="21">
        <v>5</v>
      </c>
      <c r="C252" s="20">
        <v>11.1355</v>
      </c>
      <c r="D252" s="20">
        <v>11.1442</v>
      </c>
      <c r="E252" s="21" t="s">
        <v>0</v>
      </c>
      <c r="F252" s="25"/>
      <c r="J252" s="45" t="s">
        <v>41</v>
      </c>
    </row>
    <row r="253" spans="2:10" ht="14.45" customHeight="1" x14ac:dyDescent="0.25">
      <c r="B253" s="21">
        <v>5.5</v>
      </c>
      <c r="C253" s="20">
        <v>11.116400000000001</v>
      </c>
      <c r="D253" s="20">
        <v>11.146100000000001</v>
      </c>
      <c r="E253" s="21" t="s">
        <v>0</v>
      </c>
      <c r="F253" s="25"/>
      <c r="J253" s="43"/>
    </row>
    <row r="254" spans="2:10" ht="14.45" customHeight="1" x14ac:dyDescent="0.25">
      <c r="B254" s="21">
        <v>6</v>
      </c>
      <c r="C254" s="20">
        <v>11.1303</v>
      </c>
      <c r="D254" s="20">
        <v>11.149100000000001</v>
      </c>
      <c r="E254" s="21" t="s">
        <v>0</v>
      </c>
      <c r="F254" s="25"/>
      <c r="J254" s="36" t="s">
        <v>91</v>
      </c>
    </row>
    <row r="255" spans="2:10" ht="14.45" customHeight="1" x14ac:dyDescent="0.25">
      <c r="B255" s="21">
        <v>6.5</v>
      </c>
      <c r="C255" s="20">
        <v>11.134499999999999</v>
      </c>
      <c r="D255" s="20">
        <v>11.144299999999999</v>
      </c>
      <c r="E255" s="21" t="s">
        <v>0</v>
      </c>
      <c r="F255" s="25"/>
      <c r="J255" s="36" t="s">
        <v>37</v>
      </c>
    </row>
    <row r="256" spans="2:10" ht="14.45" customHeight="1" x14ac:dyDescent="0.25">
      <c r="B256" s="21">
        <v>7</v>
      </c>
      <c r="C256" s="20">
        <v>11.1372</v>
      </c>
      <c r="D256" s="20">
        <v>11.151899999999999</v>
      </c>
      <c r="E256" s="21" t="s">
        <v>0</v>
      </c>
      <c r="F256" s="25"/>
      <c r="J256" s="36" t="s">
        <v>35</v>
      </c>
    </row>
    <row r="257" spans="2:10" ht="14.45" customHeight="1" x14ac:dyDescent="0.25">
      <c r="B257" s="21">
        <v>7.5</v>
      </c>
      <c r="C257" s="20">
        <v>11.123799999999999</v>
      </c>
      <c r="D257" s="20">
        <v>11.1463</v>
      </c>
      <c r="E257" s="21" t="s">
        <v>0</v>
      </c>
      <c r="F257" s="25"/>
      <c r="J257" s="4"/>
    </row>
    <row r="258" spans="2:10" ht="14.45" customHeight="1" x14ac:dyDescent="0.25">
      <c r="B258" s="21">
        <v>8</v>
      </c>
      <c r="C258" s="20">
        <v>11.121600000000001</v>
      </c>
      <c r="D258" s="20">
        <v>11.1494</v>
      </c>
      <c r="E258" s="21" t="s">
        <v>0</v>
      </c>
      <c r="F258" s="25"/>
      <c r="J258" s="4"/>
    </row>
    <row r="259" spans="2:10" ht="14.45" customHeight="1" x14ac:dyDescent="0.25">
      <c r="B259" s="21">
        <v>8.5</v>
      </c>
      <c r="C259" s="20">
        <v>11.1241</v>
      </c>
      <c r="D259" s="20">
        <v>11.1487</v>
      </c>
      <c r="E259" s="21" t="s">
        <v>0</v>
      </c>
      <c r="F259" s="25"/>
    </row>
    <row r="260" spans="2:10" ht="14.45" customHeight="1" x14ac:dyDescent="0.25">
      <c r="B260" s="21">
        <v>9</v>
      </c>
      <c r="C260" s="20">
        <v>11.1295</v>
      </c>
      <c r="D260" s="20">
        <v>11.1455</v>
      </c>
      <c r="E260" s="21" t="s">
        <v>0</v>
      </c>
      <c r="F260" s="25"/>
      <c r="J260" s="2"/>
    </row>
    <row r="261" spans="2:10" ht="14.45" customHeight="1" x14ac:dyDescent="0.25">
      <c r="B261" s="21">
        <v>9.5</v>
      </c>
      <c r="C261" s="20">
        <v>11.1289</v>
      </c>
      <c r="D261" s="20">
        <v>11.145300000000001</v>
      </c>
      <c r="E261" s="21" t="s">
        <v>0</v>
      </c>
      <c r="F261" s="25"/>
    </row>
    <row r="263" spans="2:10" ht="14.45" customHeight="1" x14ac:dyDescent="0.25">
      <c r="B263" s="29" t="s">
        <v>66</v>
      </c>
      <c r="C263" s="29" t="s">
        <v>14</v>
      </c>
      <c r="D263" s="29" t="s">
        <v>13</v>
      </c>
      <c r="E263" s="29" t="s">
        <v>12</v>
      </c>
    </row>
    <row r="264" spans="2:10" ht="14.45" customHeight="1" x14ac:dyDescent="0.25">
      <c r="B264" s="21">
        <v>1</v>
      </c>
      <c r="C264" s="21">
        <v>1164</v>
      </c>
      <c r="D264" s="21">
        <v>15.3</v>
      </c>
      <c r="E264" s="21">
        <v>16.3</v>
      </c>
    </row>
    <row r="265" spans="2:10" ht="14.45" customHeight="1" x14ac:dyDescent="0.25">
      <c r="B265" s="21">
        <v>2</v>
      </c>
      <c r="C265" s="21"/>
      <c r="D265" s="21"/>
      <c r="E265" s="21"/>
    </row>
    <row r="266" spans="2:10" ht="14.45" customHeight="1" x14ac:dyDescent="0.25">
      <c r="B266" s="21">
        <v>3</v>
      </c>
      <c r="C266" s="21">
        <v>1165</v>
      </c>
      <c r="D266" s="21">
        <v>15.3</v>
      </c>
      <c r="E266" s="21">
        <v>16.3</v>
      </c>
    </row>
    <row r="267" spans="2:10" ht="14.45" customHeight="1" x14ac:dyDescent="0.25">
      <c r="B267" s="21">
        <v>4</v>
      </c>
      <c r="C267" s="21"/>
      <c r="D267" s="21"/>
      <c r="E267" s="21"/>
    </row>
    <row r="268" spans="2:10" ht="14.45" customHeight="1" x14ac:dyDescent="0.25">
      <c r="B268" s="21">
        <v>5</v>
      </c>
      <c r="C268" s="21">
        <v>1164</v>
      </c>
      <c r="D268" s="21">
        <v>15.4</v>
      </c>
      <c r="E268" s="21">
        <v>16.399999999999999</v>
      </c>
    </row>
    <row r="269" spans="2:10" ht="14.45" customHeight="1" x14ac:dyDescent="0.25">
      <c r="B269" s="21">
        <v>6</v>
      </c>
      <c r="C269" s="21"/>
      <c r="D269" s="21"/>
      <c r="E269" s="21"/>
    </row>
    <row r="270" spans="2:10" ht="14.45" customHeight="1" x14ac:dyDescent="0.25">
      <c r="B270" s="21">
        <v>7</v>
      </c>
      <c r="C270" s="21">
        <v>1164</v>
      </c>
      <c r="D270" s="21">
        <v>15.3</v>
      </c>
      <c r="E270" s="21">
        <v>16.3</v>
      </c>
    </row>
    <row r="271" spans="2:10" ht="14.45" customHeight="1" x14ac:dyDescent="0.25">
      <c r="B271" s="21">
        <v>8</v>
      </c>
      <c r="C271" s="21"/>
      <c r="D271" s="21"/>
      <c r="E271" s="21"/>
    </row>
    <row r="272" spans="2:10" ht="14.45" customHeight="1" x14ac:dyDescent="0.25">
      <c r="B272" s="21">
        <v>9</v>
      </c>
      <c r="C272" s="21">
        <v>1164</v>
      </c>
      <c r="D272" s="21">
        <v>15.2</v>
      </c>
      <c r="E272" s="21">
        <v>16.5</v>
      </c>
    </row>
    <row r="273" spans="2:7" ht="14.45" customHeight="1" x14ac:dyDescent="0.25">
      <c r="B273" s="21">
        <v>10</v>
      </c>
      <c r="C273" s="25"/>
      <c r="D273" s="25"/>
      <c r="E273" s="25"/>
    </row>
    <row r="275" spans="2:7" ht="14.45" customHeight="1" x14ac:dyDescent="0.25">
      <c r="B275" s="23" t="s">
        <v>7</v>
      </c>
      <c r="C275" s="23" t="s">
        <v>6</v>
      </c>
      <c r="D275" s="23" t="s">
        <v>5</v>
      </c>
    </row>
    <row r="276" spans="2:7" ht="14.45" customHeight="1" x14ac:dyDescent="0.25">
      <c r="B276" s="21" t="s">
        <v>11</v>
      </c>
      <c r="C276" s="24">
        <f>SUM(C242:C261)/20</f>
        <v>11.128935</v>
      </c>
      <c r="D276" s="24">
        <f>SUM(D242:D261)/20</f>
        <v>11.146619999999997</v>
      </c>
    </row>
    <row r="277" spans="2:7" ht="14.45" customHeight="1" x14ac:dyDescent="0.25">
      <c r="B277" s="21" t="s">
        <v>10</v>
      </c>
      <c r="C277" s="22">
        <f>SUM(D264:D273)/5</f>
        <v>15.3</v>
      </c>
      <c r="D277" s="22">
        <f>SUM(E264:E273)/5</f>
        <v>16.36</v>
      </c>
    </row>
    <row r="278" spans="2:7" ht="14.45" customHeight="1" x14ac:dyDescent="0.25">
      <c r="B278" s="21" t="s">
        <v>9</v>
      </c>
      <c r="C278" s="22" t="s">
        <v>0</v>
      </c>
      <c r="D278" s="22">
        <f>SUM(C264:C273)/5</f>
        <v>1164.2</v>
      </c>
      <c r="F278" s="4"/>
    </row>
    <row r="280" spans="2:7" ht="14.45" customHeight="1" x14ac:dyDescent="0.25">
      <c r="B280" s="2"/>
      <c r="D280" s="4"/>
    </row>
    <row r="281" spans="2:7" ht="14.45" customHeight="1" x14ac:dyDescent="0.25">
      <c r="B281" s="8" t="s">
        <v>8</v>
      </c>
      <c r="G281" s="5"/>
    </row>
    <row r="282" spans="2:7" ht="14.45" customHeight="1" x14ac:dyDescent="0.25">
      <c r="B282" s="23" t="s">
        <v>7</v>
      </c>
      <c r="C282" s="23" t="s">
        <v>6</v>
      </c>
      <c r="D282" s="23" t="s">
        <v>5</v>
      </c>
      <c r="G282" s="6"/>
    </row>
    <row r="283" spans="2:7" ht="14.45" customHeight="1" x14ac:dyDescent="0.25">
      <c r="B283" s="21" t="s">
        <v>4</v>
      </c>
      <c r="C283" s="33">
        <v>1.8704000000000001</v>
      </c>
      <c r="D283" s="33">
        <v>1.8769</v>
      </c>
    </row>
    <row r="284" spans="2:7" ht="14.45" customHeight="1" x14ac:dyDescent="0.25">
      <c r="B284" s="21" t="s">
        <v>3</v>
      </c>
      <c r="C284" s="20">
        <f>C283/H$5</f>
        <v>1.5218877135882831</v>
      </c>
      <c r="D284" s="20">
        <f>D283/(D278/1000)</f>
        <v>1.6121800377941933</v>
      </c>
    </row>
    <row r="286" spans="2:7" ht="14.45" customHeight="1" x14ac:dyDescent="0.25">
      <c r="B286" s="19" t="s">
        <v>2</v>
      </c>
      <c r="C286" s="18"/>
      <c r="F286" s="6"/>
      <c r="G286" s="4"/>
    </row>
    <row r="287" spans="2:7" ht="14.45" customHeight="1" x14ac:dyDescent="0.25">
      <c r="B287" s="83" t="s">
        <v>1</v>
      </c>
      <c r="C287" s="46" t="s">
        <v>0</v>
      </c>
    </row>
    <row r="288" spans="2:7" ht="14.45" customHeight="1" x14ac:dyDescent="0.25">
      <c r="B288" s="4"/>
      <c r="C288" s="9"/>
    </row>
    <row r="289" spans="2:4" ht="14.45" customHeight="1" x14ac:dyDescent="0.25">
      <c r="B289" s="4"/>
      <c r="C289" s="9"/>
    </row>
    <row r="290" spans="2:4" ht="14.45" customHeight="1" x14ac:dyDescent="0.25">
      <c r="B290" s="2"/>
      <c r="C290" s="1"/>
      <c r="D290" s="4"/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Deviation test 42FIT4000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Stautland Stokka</dc:creator>
  <cp:lastModifiedBy>Tormod Stautland Stokka</cp:lastModifiedBy>
  <dcterms:created xsi:type="dcterms:W3CDTF">2024-04-18T11:24:41Z</dcterms:created>
  <dcterms:modified xsi:type="dcterms:W3CDTF">2024-04-18T11:28:09Z</dcterms:modified>
</cp:coreProperties>
</file>