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mo\Desktop\Calibration Archive\42FIT4025\"/>
    </mc:Choice>
  </mc:AlternateContent>
  <xr:revisionPtr revIDLastSave="0" documentId="8_{984B64D9-FE8F-4AA8-B2DD-1E1DEC2CE0FA}" xr6:coauthVersionLast="47" xr6:coauthVersionMax="47" xr10:uidLastSave="{00000000-0000-0000-0000-000000000000}"/>
  <bookViews>
    <workbookView xWindow="28680" yWindow="-120" windowWidth="29040" windowHeight="15840" xr2:uid="{4087F750-E918-4109-94E4-F4D399AEACC1}"/>
  </bookViews>
  <sheets>
    <sheet name="Deviation test 42FIT40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2" l="1"/>
  <c r="K22" i="2"/>
  <c r="L22" i="2"/>
  <c r="O22" i="2"/>
  <c r="O24" i="2"/>
  <c r="K29" i="2"/>
  <c r="K31" i="2" s="1"/>
  <c r="L29" i="2"/>
  <c r="L31" i="2" s="1"/>
  <c r="K30" i="2"/>
  <c r="L30" i="2"/>
  <c r="K34" i="2"/>
  <c r="K35" i="2"/>
  <c r="L35" i="2"/>
  <c r="C46" i="2"/>
  <c r="K24" i="2" s="1"/>
  <c r="D46" i="2"/>
  <c r="K25" i="2" s="1"/>
  <c r="C47" i="2"/>
  <c r="D47" i="2"/>
  <c r="D48" i="2"/>
  <c r="K36" i="2" s="1"/>
  <c r="C54" i="2"/>
  <c r="D54" i="2"/>
  <c r="C116" i="2"/>
  <c r="D116" i="2"/>
  <c r="C117" i="2"/>
  <c r="L24" i="2" s="1"/>
  <c r="D117" i="2"/>
  <c r="L25" i="2" s="1"/>
  <c r="D118" i="2"/>
  <c r="L36" i="2" s="1"/>
  <c r="C124" i="2"/>
  <c r="D124" i="2"/>
  <c r="O32" i="2" l="1"/>
  <c r="K26" i="2"/>
  <c r="K27" i="2"/>
  <c r="L26" i="2"/>
  <c r="L27" i="2"/>
  <c r="O33" i="2"/>
  <c r="L34" i="2"/>
  <c r="L32" i="2"/>
  <c r="K32" i="2"/>
  <c r="O29" i="2" s="1"/>
  <c r="O28" i="2" l="1"/>
  <c r="O30" i="2" s="1"/>
  <c r="O34" i="2"/>
  <c r="O35" i="2" s="1"/>
</calcChain>
</file>

<file path=xl/sharedStrings.xml><?xml version="1.0" encoding="utf-8"?>
<sst xmlns="http://schemas.openxmlformats.org/spreadsheetml/2006/main" count="195" uniqueCount="98">
  <si>
    <t>N/A</t>
  </si>
  <si>
    <t>Volume delivered from Flowglass [L]</t>
  </si>
  <si>
    <t>Results Flowglass</t>
  </si>
  <si>
    <t>Totalizer [L]</t>
  </si>
  <si>
    <t>Totalizer [kg]</t>
  </si>
  <si>
    <t>Extern flowmeter</t>
  </si>
  <si>
    <t>42FITXXXX</t>
  </si>
  <si>
    <t>Results</t>
  </si>
  <si>
    <t>Note: The totalizer is manually checked on both flowmeters at approximately minute 10.</t>
  </si>
  <si>
    <t>Average Density [kg/m3]</t>
  </si>
  <si>
    <t>Average Temperature [℃]</t>
  </si>
  <si>
    <t>Average Mass flow [kg/hr]</t>
  </si>
  <si>
    <t>9-10 minute</t>
  </si>
  <si>
    <t>8-9 minute</t>
  </si>
  <si>
    <t>7-8 minute</t>
  </si>
  <si>
    <t>6-7 minute</t>
  </si>
  <si>
    <t>5-6 minute</t>
  </si>
  <si>
    <t>4-5 minute</t>
  </si>
  <si>
    <t>3-4 minute</t>
  </si>
  <si>
    <t>2-3 minute</t>
  </si>
  <si>
    <t>1-2 minute</t>
  </si>
  <si>
    <t>0-1 minute</t>
  </si>
  <si>
    <t>Temp Extern flowmeter [℃]</t>
  </si>
  <si>
    <t>Temp 42FITXXXX [℃]</t>
  </si>
  <si>
    <t>Density Extern flowmeter [kg/m3]</t>
  </si>
  <si>
    <t>Time [minutes]</t>
  </si>
  <si>
    <t>Conclusion: Already installed new coriolis and calibrated in 10.2023, was a good test to test my external sensor.</t>
  </si>
  <si>
    <t>Zero calibrated 42FIT4025</t>
  </si>
  <si>
    <t>Zero-Calibration with operating conditions and settings verification was done before this test</t>
  </si>
  <si>
    <t>Due to pump leakage and a accurate measurement, only 1 deviation test was performed</t>
  </si>
  <si>
    <t>Notes [Faults found]</t>
  </si>
  <si>
    <t>Flow glass [ml]</t>
  </si>
  <si>
    <t>Extern flowmeter [kg/hr]</t>
  </si>
  <si>
    <t>42FITXXXX [kg/hr]</t>
  </si>
  <si>
    <t>5. Reset the totalizer before each test</t>
  </si>
  <si>
    <t>Filter time locally for both [sec]</t>
  </si>
  <si>
    <t>4. Use same filter settings for External and Internal flow meter.</t>
  </si>
  <si>
    <t>Manual</t>
  </si>
  <si>
    <t>Regulator [Man/Auto]</t>
  </si>
  <si>
    <t>3. Use the Flow Glass as tank if possible.</t>
  </si>
  <si>
    <t>Setpoint stroke length [%]</t>
  </si>
  <si>
    <t>2. Start the flow comparrison and note every 1 minute the actual kg/hr flow from the Flow Meters.</t>
  </si>
  <si>
    <t>Key settings</t>
  </si>
  <si>
    <t>1. Firstly warm up the system and stabilize the system with the regulator in manual.</t>
  </si>
  <si>
    <t>Last tested</t>
  </si>
  <si>
    <t>pH Stabilizer</t>
  </si>
  <si>
    <t>Chemical name</t>
  </si>
  <si>
    <t>42FIT4025</t>
  </si>
  <si>
    <t>Flowtransmitter</t>
  </si>
  <si>
    <t>Date</t>
  </si>
  <si>
    <t>Note:</t>
  </si>
  <si>
    <t>Accuracy test:</t>
  </si>
  <si>
    <t>No Adjustments done</t>
  </si>
  <si>
    <t>Ext. Flow - Density [kg/m3]</t>
  </si>
  <si>
    <t>Total Deviation Ratio Meas/Actual</t>
  </si>
  <si>
    <t>Ext. Flow - Temperature [℃]</t>
  </si>
  <si>
    <t>Combined result of FlowMeas and TotalizerMeas [%]</t>
  </si>
  <si>
    <t>42FIT4025 - Temperature [℃]</t>
  </si>
  <si>
    <t xml:space="preserve"> TotalizerMeas / TotalizerActual [%]</t>
  </si>
  <si>
    <t>FlowMeas / FlowActual [%]</t>
  </si>
  <si>
    <t>Totalizer Deviation [%]</t>
  </si>
  <si>
    <t>Totalizer Deviation [kg]</t>
  </si>
  <si>
    <t>Total Deviation Meas/Actual [%]</t>
  </si>
  <si>
    <t>Ext. Flow - TotalizerActual [kg]</t>
  </si>
  <si>
    <t>Average Totalizer Deviation [%]</t>
  </si>
  <si>
    <t>42FIT4025 - TotalizerMeas [kg]</t>
  </si>
  <si>
    <t>Average Mass Flow Deviation [%]</t>
  </si>
  <si>
    <t>Total Result from all tests</t>
  </si>
  <si>
    <t>Mass Flow Deviation [%]</t>
  </si>
  <si>
    <t>Zero calibrated External Flowtransmitter</t>
  </si>
  <si>
    <t>Mass Flow Deviation [kg/hr]</t>
  </si>
  <si>
    <t>Coriolis Sensor Fabric New</t>
  </si>
  <si>
    <t>Ext. Flow - FlowActual [kg/hr]</t>
  </si>
  <si>
    <r>
      <t>Last Calibration Date</t>
    </r>
    <r>
      <rPr>
        <sz val="11"/>
        <color theme="1"/>
        <rFont val="Aptos Narrow"/>
        <family val="2"/>
        <scheme val="minor"/>
      </rPr>
      <t xml:space="preserve">: </t>
    </r>
  </si>
  <si>
    <t>42FIT4025 - FlowMeas [kg/hr]</t>
  </si>
  <si>
    <t>42BL4598 Leaking (Replaced 23.02.24)</t>
  </si>
  <si>
    <t>0 - 58,70 kg/hr</t>
  </si>
  <si>
    <r>
      <t>Flow Measurement Range</t>
    </r>
    <r>
      <rPr>
        <sz val="11"/>
        <color theme="1"/>
        <rFont val="Aptos Narrow"/>
        <family val="2"/>
        <scheme val="minor"/>
      </rPr>
      <t xml:space="preserve">: </t>
    </r>
  </si>
  <si>
    <t>42BL4629 Leaking through stem (Event made)</t>
  </si>
  <si>
    <r>
      <t>Flow Transmitter</t>
    </r>
    <r>
      <rPr>
        <sz val="11"/>
        <color theme="1"/>
        <rFont val="Aptos Narrow"/>
        <family val="2"/>
        <scheme val="minor"/>
      </rPr>
      <t xml:space="preserve">: </t>
    </r>
  </si>
  <si>
    <t>Setpoint Pump Stroke Length [%]</t>
  </si>
  <si>
    <t>Pump 42PD054B is leaking and using oil</t>
  </si>
  <si>
    <r>
      <t>Date of Test</t>
    </r>
    <r>
      <rPr>
        <sz val="11"/>
        <color theme="1"/>
        <rFont val="Aptos Narrow"/>
        <family val="2"/>
        <scheme val="minor"/>
      </rPr>
      <t xml:space="preserve">: </t>
    </r>
  </si>
  <si>
    <t>Test [2]</t>
  </si>
  <si>
    <t>Test [1]</t>
  </si>
  <si>
    <t>Average values for Deviation Test [x]</t>
  </si>
  <si>
    <t>BEFORE ADJUSTMENTS</t>
  </si>
  <si>
    <t>Vega MEG lagertank</t>
  </si>
  <si>
    <t>pH Stabilisator</t>
  </si>
  <si>
    <t>42TB054</t>
  </si>
  <si>
    <t>42FT4025</t>
  </si>
  <si>
    <t>Density SAS</t>
  </si>
  <si>
    <r>
      <t>Range 20 mA [</t>
    </r>
    <r>
      <rPr>
        <sz val="11"/>
        <rFont val="Calibri"/>
        <family val="2"/>
      </rPr>
      <t>kg/hr</t>
    </r>
    <r>
      <rPr>
        <sz val="11"/>
        <color rgb="FF000000"/>
        <rFont val="Calibri"/>
        <family val="2"/>
      </rPr>
      <t>]</t>
    </r>
  </si>
  <si>
    <t>Range 4 mA [kg/hr]</t>
  </si>
  <si>
    <t>Injectionpoint</t>
  </si>
  <si>
    <t>Chemical</t>
  </si>
  <si>
    <t>Tank ID</t>
  </si>
  <si>
    <t>Flowmeter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</si>
</sst>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00"/>
    <numFmt numFmtId="167" formatCode="0.0000"/>
  </numFmts>
  <fonts count="1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color rgb="FF000000"/>
      <name val="Calibri"/>
      <family val="2"/>
    </font>
    <font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FF000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6" fontId="0" fillId="0" borderId="0" xfId="0" applyNumberFormat="1" applyAlignment="1">
      <alignment horizontal="center"/>
    </xf>
    <xf numFmtId="0" fontId="2" fillId="0" borderId="0" xfId="0" applyFont="1"/>
    <xf numFmtId="16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166" fontId="0" fillId="0" borderId="0" xfId="0" applyNumberFormat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2" fontId="2" fillId="2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1" xfId="0" applyBorder="1"/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2" fillId="2" borderId="1" xfId="0" applyFont="1" applyFill="1" applyBorder="1"/>
    <xf numFmtId="0" fontId="0" fillId="0" borderId="2" xfId="0" applyBorder="1"/>
    <xf numFmtId="167" fontId="10" fillId="0" borderId="0" xfId="0" applyNumberFormat="1" applyFont="1" applyAlignment="1">
      <alignment horizontal="center"/>
    </xf>
    <xf numFmtId="0" fontId="2" fillId="2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167" fontId="2" fillId="0" borderId="0" xfId="0" applyNumberFormat="1" applyFont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7" fontId="3" fillId="7" borderId="4" xfId="0" applyNumberFormat="1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" fontId="11" fillId="6" borderId="1" xfId="0" applyNumberFormat="1" applyFont="1" applyFill="1" applyBorder="1" applyAlignment="1">
      <alignment horizontal="center"/>
    </xf>
    <xf numFmtId="2" fontId="10" fillId="6" borderId="1" xfId="0" applyNumberFormat="1" applyFont="1" applyFill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0" fontId="0" fillId="2" borderId="8" xfId="0" applyFill="1" applyBorder="1"/>
    <xf numFmtId="2" fontId="12" fillId="0" borderId="9" xfId="0" applyNumberFormat="1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167" fontId="10" fillId="0" borderId="3" xfId="0" applyNumberFormat="1" applyFont="1" applyBorder="1" applyAlignment="1">
      <alignment horizontal="center"/>
    </xf>
    <xf numFmtId="2" fontId="13" fillId="8" borderId="3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67" fontId="10" fillId="6" borderId="1" xfId="0" applyNumberFormat="1" applyFont="1" applyFill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167" fontId="2" fillId="2" borderId="10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0" fillId="5" borderId="0" xfId="0" applyFill="1"/>
    <xf numFmtId="165" fontId="0" fillId="0" borderId="0" xfId="0" applyNumberFormat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2" xfId="0" applyFont="1" applyBorder="1"/>
    <xf numFmtId="0" fontId="10" fillId="5" borderId="1" xfId="0" applyFont="1" applyFill="1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44CD-B3E2-45F5-BED0-112D2AFC81FE}">
  <dimension ref="B4:P314"/>
  <sheetViews>
    <sheetView tabSelected="1" zoomScaleNormal="100" workbookViewId="0">
      <selection activeCell="G27" sqref="G27"/>
    </sheetView>
  </sheetViews>
  <sheetFormatPr baseColWidth="10" defaultColWidth="11.42578125" defaultRowHeight="14.45" customHeight="1" x14ac:dyDescent="0.25"/>
  <cols>
    <col min="2" max="2" width="38.5703125" customWidth="1"/>
    <col min="3" max="3" width="22.85546875" customWidth="1"/>
    <col min="4" max="4" width="25.140625" customWidth="1"/>
    <col min="5" max="5" width="24.140625" customWidth="1"/>
    <col min="6" max="6" width="18.28515625" customWidth="1"/>
    <col min="7" max="7" width="18.140625" customWidth="1"/>
    <col min="8" max="8" width="17.5703125" bestFit="1" customWidth="1"/>
    <col min="9" max="9" width="31.5703125" bestFit="1" customWidth="1"/>
    <col min="10" max="10" width="34.28515625" customWidth="1"/>
    <col min="11" max="12" width="10.7109375" customWidth="1"/>
    <col min="13" max="13" width="12.28515625" customWidth="1"/>
    <col min="14" max="14" width="48.7109375" bestFit="1" customWidth="1"/>
    <col min="15" max="15" width="13.7109375" bestFit="1" customWidth="1"/>
    <col min="16" max="16" width="24.42578125" bestFit="1" customWidth="1"/>
  </cols>
  <sheetData>
    <row r="4" spans="2:16" ht="14.45" customHeight="1" x14ac:dyDescent="0.25">
      <c r="B4" s="90" t="s">
        <v>97</v>
      </c>
      <c r="C4" s="36" t="s">
        <v>96</v>
      </c>
      <c r="D4" s="90" t="s">
        <v>95</v>
      </c>
      <c r="E4" s="90" t="s">
        <v>94</v>
      </c>
      <c r="F4" s="90" t="s">
        <v>93</v>
      </c>
      <c r="G4" s="90" t="s">
        <v>92</v>
      </c>
      <c r="H4" s="90" t="s">
        <v>91</v>
      </c>
      <c r="J4" s="39"/>
      <c r="K4" s="39"/>
    </row>
    <row r="5" spans="2:16" ht="14.45" customHeight="1" x14ac:dyDescent="0.25">
      <c r="B5" s="89" t="s">
        <v>90</v>
      </c>
      <c r="C5" s="36" t="s">
        <v>89</v>
      </c>
      <c r="D5" s="88" t="s">
        <v>88</v>
      </c>
      <c r="E5" s="88" t="s">
        <v>87</v>
      </c>
      <c r="F5" s="87">
        <v>0</v>
      </c>
      <c r="G5" s="86">
        <v>58.7</v>
      </c>
      <c r="H5" s="31">
        <v>1.33</v>
      </c>
      <c r="I5" s="6"/>
      <c r="J5" s="6"/>
      <c r="K5" s="6"/>
    </row>
    <row r="9" spans="2:16" ht="14.45" customHeight="1" x14ac:dyDescent="0.3">
      <c r="B9" s="85" t="s">
        <v>51</v>
      </c>
      <c r="C9" s="84">
        <v>1</v>
      </c>
      <c r="D9" s="18"/>
      <c r="M9" s="4"/>
      <c r="N9" s="4"/>
      <c r="O9" s="4"/>
      <c r="P9" s="4"/>
    </row>
    <row r="10" spans="2:16" ht="14.45" customHeight="1" x14ac:dyDescent="0.25">
      <c r="B10" s="82" t="s">
        <v>49</v>
      </c>
      <c r="C10" s="81">
        <v>45345</v>
      </c>
      <c r="M10" s="4"/>
      <c r="N10" s="4"/>
      <c r="O10" s="4"/>
      <c r="P10" s="4"/>
    </row>
    <row r="11" spans="2:16" ht="14.45" customHeight="1" x14ac:dyDescent="0.25">
      <c r="B11" s="83" t="s">
        <v>48</v>
      </c>
      <c r="C11" s="82" t="s">
        <v>47</v>
      </c>
    </row>
    <row r="12" spans="2:16" ht="14.45" customHeight="1" x14ac:dyDescent="0.25">
      <c r="B12" s="82" t="s">
        <v>46</v>
      </c>
      <c r="C12" s="82" t="s">
        <v>45</v>
      </c>
    </row>
    <row r="13" spans="2:16" ht="14.45" customHeight="1" x14ac:dyDescent="0.25">
      <c r="B13" s="82" t="s">
        <v>44</v>
      </c>
      <c r="C13" s="81">
        <v>45222</v>
      </c>
    </row>
    <row r="15" spans="2:16" ht="14.45" customHeight="1" x14ac:dyDescent="0.25">
      <c r="E15" t="s">
        <v>43</v>
      </c>
      <c r="K15" s="39"/>
      <c r="M15" s="39"/>
      <c r="N15" s="39"/>
      <c r="O15" s="38"/>
    </row>
    <row r="16" spans="2:16" ht="14.45" customHeight="1" x14ac:dyDescent="0.25">
      <c r="B16" s="47" t="s">
        <v>42</v>
      </c>
      <c r="C16" s="29"/>
      <c r="E16" t="s">
        <v>41</v>
      </c>
      <c r="K16" s="39"/>
      <c r="M16" s="39"/>
      <c r="N16" s="39"/>
      <c r="O16" s="38"/>
      <c r="P16" s="37"/>
    </row>
    <row r="17" spans="2:16" ht="14.45" customHeight="1" x14ac:dyDescent="0.25">
      <c r="B17" s="44" t="s">
        <v>40</v>
      </c>
      <c r="C17" s="46">
        <v>44</v>
      </c>
      <c r="E17" t="s">
        <v>39</v>
      </c>
      <c r="K17" s="39"/>
      <c r="M17" s="39"/>
      <c r="N17" s="39"/>
      <c r="O17" s="38"/>
      <c r="P17" s="37"/>
    </row>
    <row r="18" spans="2:16" ht="14.45" customHeight="1" x14ac:dyDescent="0.25">
      <c r="B18" s="44" t="s">
        <v>38</v>
      </c>
      <c r="C18" s="32" t="s">
        <v>37</v>
      </c>
      <c r="E18" t="s">
        <v>36</v>
      </c>
      <c r="K18" s="80"/>
    </row>
    <row r="19" spans="2:16" ht="14.45" customHeight="1" x14ac:dyDescent="0.25">
      <c r="B19" s="44" t="s">
        <v>35</v>
      </c>
      <c r="C19" s="32">
        <v>15</v>
      </c>
      <c r="E19" t="s">
        <v>34</v>
      </c>
      <c r="O19" s="38"/>
    </row>
    <row r="20" spans="2:16" ht="14.45" customHeight="1" x14ac:dyDescent="0.25">
      <c r="J20" s="79" t="s">
        <v>86</v>
      </c>
      <c r="O20" s="38"/>
    </row>
    <row r="21" spans="2:16" ht="14.45" customHeight="1" x14ac:dyDescent="0.25">
      <c r="B21" s="34" t="s">
        <v>25</v>
      </c>
      <c r="C21" s="34" t="s">
        <v>33</v>
      </c>
      <c r="D21" s="34" t="s">
        <v>32</v>
      </c>
      <c r="E21" s="40" t="s">
        <v>31</v>
      </c>
      <c r="F21" s="43" t="s">
        <v>30</v>
      </c>
      <c r="J21" s="78" t="s">
        <v>85</v>
      </c>
      <c r="K21" s="77" t="s">
        <v>84</v>
      </c>
      <c r="L21" s="76" t="s">
        <v>83</v>
      </c>
      <c r="N21" s="72" t="s">
        <v>82</v>
      </c>
      <c r="O21" s="71">
        <f>C10</f>
        <v>45345</v>
      </c>
    </row>
    <row r="22" spans="2:16" ht="14.45" customHeight="1" x14ac:dyDescent="0.25">
      <c r="B22" s="32" t="s">
        <v>21</v>
      </c>
      <c r="C22" s="27">
        <v>19.600000000000001</v>
      </c>
      <c r="D22" s="27">
        <v>19.710999999999999</v>
      </c>
      <c r="E22" s="32" t="s">
        <v>0</v>
      </c>
      <c r="F22" s="36" t="s">
        <v>81</v>
      </c>
      <c r="J22" s="75" t="s">
        <v>80</v>
      </c>
      <c r="K22" s="74">
        <f>C17</f>
        <v>44</v>
      </c>
      <c r="L22" s="74">
        <f>C87</f>
        <v>52</v>
      </c>
      <c r="N22" s="72" t="s">
        <v>79</v>
      </c>
      <c r="O22" s="32" t="str">
        <f>C11</f>
        <v>42FIT4025</v>
      </c>
    </row>
    <row r="23" spans="2:16" ht="14.45" customHeight="1" x14ac:dyDescent="0.25">
      <c r="B23" s="32" t="s">
        <v>20</v>
      </c>
      <c r="C23" s="27">
        <v>19.82</v>
      </c>
      <c r="D23" s="27">
        <v>19.843</v>
      </c>
      <c r="E23" s="32" t="s">
        <v>0</v>
      </c>
      <c r="F23" s="36" t="s">
        <v>78</v>
      </c>
      <c r="J23" s="51"/>
      <c r="K23" s="73"/>
      <c r="L23" s="73"/>
      <c r="N23" s="72" t="s">
        <v>77</v>
      </c>
      <c r="O23" s="32" t="s">
        <v>76</v>
      </c>
    </row>
    <row r="24" spans="2:16" ht="14.45" customHeight="1" x14ac:dyDescent="0.25">
      <c r="B24" s="32" t="s">
        <v>19</v>
      </c>
      <c r="C24" s="27">
        <v>20.087</v>
      </c>
      <c r="D24" s="27">
        <v>20.018000000000001</v>
      </c>
      <c r="E24" s="32" t="s">
        <v>0</v>
      </c>
      <c r="F24" s="36" t="s">
        <v>75</v>
      </c>
      <c r="J24" s="51" t="s">
        <v>74</v>
      </c>
      <c r="K24" s="68">
        <f>C46</f>
        <v>19.991900000000001</v>
      </c>
      <c r="L24" s="68">
        <f>C117</f>
        <v>17.600000000000001</v>
      </c>
      <c r="N24" s="72" t="s">
        <v>73</v>
      </c>
      <c r="O24" s="71">
        <f>C13</f>
        <v>45222</v>
      </c>
      <c r="P24" s="37"/>
    </row>
    <row r="25" spans="2:16" ht="14.45" customHeight="1" x14ac:dyDescent="0.25">
      <c r="B25" s="32" t="s">
        <v>18</v>
      </c>
      <c r="C25" s="27">
        <v>20.114000000000001</v>
      </c>
      <c r="D25" s="27">
        <v>20.135999999999999</v>
      </c>
      <c r="E25" s="32" t="s">
        <v>0</v>
      </c>
      <c r="F25" s="36"/>
      <c r="J25" s="51" t="s">
        <v>72</v>
      </c>
      <c r="K25" s="68">
        <f>D46</f>
        <v>20.2331</v>
      </c>
      <c r="L25" s="68">
        <f>D117</f>
        <v>17.64</v>
      </c>
      <c r="N25" s="34" t="s">
        <v>71</v>
      </c>
      <c r="O25" s="71">
        <v>45170</v>
      </c>
      <c r="P25" s="37"/>
    </row>
    <row r="26" spans="2:16" ht="14.45" customHeight="1" thickBot="1" x14ac:dyDescent="0.3">
      <c r="B26" s="32" t="s">
        <v>17</v>
      </c>
      <c r="C26" s="27">
        <v>20.13</v>
      </c>
      <c r="D26" s="27">
        <v>20.22</v>
      </c>
      <c r="E26" s="32" t="s">
        <v>0</v>
      </c>
      <c r="F26" s="36"/>
      <c r="J26" s="64" t="s">
        <v>70</v>
      </c>
      <c r="K26" s="65">
        <f>(K24-K25)</f>
        <v>-0.24119999999999919</v>
      </c>
      <c r="L26" s="65">
        <f>(L24-L25)</f>
        <v>-3.9999999999999147E-2</v>
      </c>
      <c r="P26" s="37"/>
    </row>
    <row r="27" spans="2:16" ht="14.45" customHeight="1" thickBot="1" x14ac:dyDescent="0.3">
      <c r="B27" s="32" t="s">
        <v>16</v>
      </c>
      <c r="C27" s="27">
        <v>19.78</v>
      </c>
      <c r="D27" s="27">
        <v>20.347999999999999</v>
      </c>
      <c r="E27" s="32" t="s">
        <v>0</v>
      </c>
      <c r="F27" s="41" t="s">
        <v>69</v>
      </c>
      <c r="J27" s="70" t="s">
        <v>68</v>
      </c>
      <c r="K27" s="61">
        <f>(K24/K25*100) -100</f>
        <v>-1.1921060045173419</v>
      </c>
      <c r="L27" s="61">
        <f>(L24/L25*100) -100</f>
        <v>-0.22675736961450355</v>
      </c>
      <c r="N27" s="47" t="s">
        <v>67</v>
      </c>
      <c r="O27" s="51"/>
      <c r="P27" s="37"/>
    </row>
    <row r="28" spans="2:16" ht="14.45" customHeight="1" x14ac:dyDescent="0.25">
      <c r="B28" s="32" t="s">
        <v>15</v>
      </c>
      <c r="C28" s="27">
        <v>20.245999999999999</v>
      </c>
      <c r="D28" s="27">
        <v>20.38</v>
      </c>
      <c r="E28" s="32" t="s">
        <v>0</v>
      </c>
      <c r="F28" s="36"/>
      <c r="J28" s="60"/>
      <c r="K28" s="59"/>
      <c r="L28" s="58"/>
      <c r="N28" s="34" t="s">
        <v>66</v>
      </c>
      <c r="O28" s="69">
        <f>(K27+L27)/2</f>
        <v>-0.70943168706592274</v>
      </c>
    </row>
    <row r="29" spans="2:16" ht="14.45" customHeight="1" x14ac:dyDescent="0.25">
      <c r="B29" s="32" t="s">
        <v>14</v>
      </c>
      <c r="C29" s="27">
        <v>19.2</v>
      </c>
      <c r="D29" s="27">
        <v>20.47</v>
      </c>
      <c r="E29" s="32" t="s">
        <v>0</v>
      </c>
      <c r="F29" s="36"/>
      <c r="J29" s="51" t="s">
        <v>65</v>
      </c>
      <c r="K29" s="68">
        <f>C53</f>
        <v>3.3957999999999999</v>
      </c>
      <c r="L29" s="68">
        <f>C123</f>
        <v>4.8234000000000004</v>
      </c>
      <c r="N29" s="34" t="s">
        <v>64</v>
      </c>
      <c r="O29" s="69">
        <f>(K32+L32)/2</f>
        <v>-0.63015823201324395</v>
      </c>
      <c r="P29" s="37"/>
    </row>
    <row r="30" spans="2:16" ht="14.45" customHeight="1" x14ac:dyDescent="0.25">
      <c r="B30" s="32" t="s">
        <v>13</v>
      </c>
      <c r="C30" s="27">
        <v>20.47</v>
      </c>
      <c r="D30" s="27">
        <v>20.574000000000002</v>
      </c>
      <c r="E30" s="32" t="s">
        <v>0</v>
      </c>
      <c r="F30" s="36"/>
      <c r="J30" s="51" t="s">
        <v>63</v>
      </c>
      <c r="K30" s="68">
        <f>D53</f>
        <v>3.4205000000000001</v>
      </c>
      <c r="L30" s="68">
        <f>D123</f>
        <v>4.8494999999999999</v>
      </c>
      <c r="N30" s="67" t="s">
        <v>62</v>
      </c>
      <c r="O30" s="66">
        <f>(O28+O29)/2</f>
        <v>-0.66979495953958335</v>
      </c>
    </row>
    <row r="31" spans="2:16" ht="14.45" customHeight="1" thickBot="1" x14ac:dyDescent="0.3">
      <c r="B31" s="32" t="s">
        <v>12</v>
      </c>
      <c r="C31" s="27">
        <v>20.472000000000001</v>
      </c>
      <c r="D31" s="27">
        <v>20.631</v>
      </c>
      <c r="E31" s="32" t="s">
        <v>0</v>
      </c>
      <c r="F31" s="36"/>
      <c r="J31" s="64" t="s">
        <v>61</v>
      </c>
      <c r="K31" s="65">
        <f>(K29-K30)</f>
        <v>-2.4700000000000166E-2</v>
      </c>
      <c r="L31" s="65">
        <f>(L29-L30)</f>
        <v>-2.6099999999999568E-2</v>
      </c>
      <c r="N31" s="64"/>
      <c r="O31" s="63"/>
      <c r="P31" s="37"/>
    </row>
    <row r="32" spans="2:16" ht="14.45" customHeight="1" thickBot="1" x14ac:dyDescent="0.3">
      <c r="J32" s="62" t="s">
        <v>60</v>
      </c>
      <c r="K32" s="61">
        <f>(K29/K30*100) -100</f>
        <v>-0.72211664961263011</v>
      </c>
      <c r="L32" s="61">
        <f>(L29/L30*100) -100</f>
        <v>-0.53819981441385778</v>
      </c>
      <c r="N32" s="34" t="s">
        <v>59</v>
      </c>
      <c r="O32" s="28">
        <f>(K24/K25*100 +L24/L25*100)/2</f>
        <v>99.290568312934084</v>
      </c>
      <c r="P32" s="37"/>
    </row>
    <row r="33" spans="2:16" ht="14.45" customHeight="1" thickBot="1" x14ac:dyDescent="0.3">
      <c r="B33" s="34" t="s">
        <v>25</v>
      </c>
      <c r="C33" s="34" t="s">
        <v>24</v>
      </c>
      <c r="D33" s="34" t="s">
        <v>23</v>
      </c>
      <c r="E33" s="34" t="s">
        <v>22</v>
      </c>
      <c r="J33" s="60"/>
      <c r="K33" s="59"/>
      <c r="L33" s="58"/>
      <c r="N33" s="34" t="s">
        <v>58</v>
      </c>
      <c r="O33" s="28">
        <f>(K29/K30*100 +L29/L30*100)/2</f>
        <v>99.369841767986756</v>
      </c>
      <c r="P33" s="2"/>
    </row>
    <row r="34" spans="2:16" ht="14.45" customHeight="1" x14ac:dyDescent="0.25">
      <c r="B34" s="32" t="s">
        <v>21</v>
      </c>
      <c r="C34" s="32">
        <v>1320</v>
      </c>
      <c r="D34" s="32">
        <v>17.399999999999999</v>
      </c>
      <c r="E34" s="32">
        <v>18.600000000000001</v>
      </c>
      <c r="J34" s="51" t="s">
        <v>57</v>
      </c>
      <c r="K34" s="57">
        <f>C47</f>
        <v>17.399999999999999</v>
      </c>
      <c r="L34" s="56">
        <f>C117</f>
        <v>17.600000000000001</v>
      </c>
      <c r="N34" s="55" t="s">
        <v>56</v>
      </c>
      <c r="O34" s="54">
        <f>(O32+O33)/2</f>
        <v>99.330205040460413</v>
      </c>
      <c r="P34" s="4"/>
    </row>
    <row r="35" spans="2:16" ht="14.45" customHeight="1" thickBot="1" x14ac:dyDescent="0.3">
      <c r="B35" s="32" t="s">
        <v>20</v>
      </c>
      <c r="C35" s="32"/>
      <c r="D35" s="32"/>
      <c r="E35" s="32"/>
      <c r="J35" s="51" t="s">
        <v>55</v>
      </c>
      <c r="K35" s="50">
        <f>D47</f>
        <v>18.22</v>
      </c>
      <c r="L35" s="50">
        <f>D117</f>
        <v>17.64</v>
      </c>
      <c r="N35" s="53" t="s">
        <v>54</v>
      </c>
      <c r="O35" s="52">
        <f>O34/100</f>
        <v>0.99330205040460418</v>
      </c>
      <c r="P35" s="4"/>
    </row>
    <row r="36" spans="2:16" ht="14.45" customHeight="1" x14ac:dyDescent="0.25">
      <c r="B36" s="32" t="s">
        <v>19</v>
      </c>
      <c r="C36" s="32">
        <v>1321</v>
      </c>
      <c r="D36" s="32">
        <v>17.3</v>
      </c>
      <c r="E36" s="32">
        <v>18.399999999999999</v>
      </c>
      <c r="J36" s="51" t="s">
        <v>53</v>
      </c>
      <c r="K36" s="50">
        <f>D48</f>
        <v>1321.6</v>
      </c>
      <c r="L36" s="50">
        <f>D118</f>
        <v>1322.8</v>
      </c>
      <c r="P36" s="4"/>
    </row>
    <row r="37" spans="2:16" ht="14.45" customHeight="1" x14ac:dyDescent="0.25">
      <c r="B37" s="32" t="s">
        <v>18</v>
      </c>
      <c r="C37" s="32"/>
      <c r="D37" s="32"/>
      <c r="E37" s="32"/>
      <c r="P37" s="4"/>
    </row>
    <row r="38" spans="2:16" ht="14.45" customHeight="1" x14ac:dyDescent="0.25">
      <c r="B38" s="32" t="s">
        <v>17</v>
      </c>
      <c r="C38" s="32">
        <v>1321</v>
      </c>
      <c r="D38" s="32">
        <v>17.399999999999999</v>
      </c>
      <c r="E38" s="32">
        <v>18.100000000000001</v>
      </c>
      <c r="O38" s="4"/>
    </row>
    <row r="39" spans="2:16" ht="14.45" customHeight="1" x14ac:dyDescent="0.25">
      <c r="B39" s="32" t="s">
        <v>16</v>
      </c>
      <c r="C39" s="32"/>
      <c r="D39" s="32"/>
      <c r="E39" s="32"/>
      <c r="J39" s="4"/>
      <c r="K39" s="38"/>
      <c r="O39" s="4"/>
      <c r="P39" s="4"/>
    </row>
    <row r="40" spans="2:16" ht="14.45" customHeight="1" x14ac:dyDescent="0.25">
      <c r="B40" s="32" t="s">
        <v>15</v>
      </c>
      <c r="C40" s="32"/>
      <c r="D40" s="32"/>
      <c r="E40" s="32"/>
      <c r="J40" s="2" t="s">
        <v>52</v>
      </c>
      <c r="O40" s="4"/>
      <c r="P40" s="4"/>
    </row>
    <row r="41" spans="2:16" ht="14.45" customHeight="1" x14ac:dyDescent="0.25">
      <c r="B41" s="32" t="s">
        <v>14</v>
      </c>
      <c r="C41" s="32">
        <v>1322</v>
      </c>
      <c r="D41" s="32">
        <v>17.5</v>
      </c>
      <c r="E41" s="32">
        <v>18</v>
      </c>
      <c r="J41" s="4"/>
      <c r="O41" s="4"/>
      <c r="P41" s="4"/>
    </row>
    <row r="42" spans="2:16" ht="14.45" customHeight="1" x14ac:dyDescent="0.25">
      <c r="B42" s="32" t="s">
        <v>13</v>
      </c>
      <c r="C42" s="32"/>
      <c r="D42" s="32"/>
      <c r="E42" s="32"/>
      <c r="J42" s="4"/>
      <c r="O42" s="4"/>
      <c r="P42" s="4"/>
    </row>
    <row r="43" spans="2:16" ht="14.45" customHeight="1" x14ac:dyDescent="0.25">
      <c r="B43" s="32" t="s">
        <v>12</v>
      </c>
      <c r="C43" s="32">
        <v>1324</v>
      </c>
      <c r="D43" s="32">
        <v>17.399999999999999</v>
      </c>
      <c r="E43" s="32">
        <v>18</v>
      </c>
      <c r="J43" s="4"/>
      <c r="O43" s="4"/>
      <c r="P43" s="4"/>
    </row>
    <row r="44" spans="2:16" ht="14.45" customHeight="1" x14ac:dyDescent="0.25">
      <c r="J44" s="4"/>
    </row>
    <row r="45" spans="2:16" ht="14.45" customHeight="1" x14ac:dyDescent="0.25">
      <c r="B45" s="34" t="s">
        <v>7</v>
      </c>
      <c r="C45" s="34" t="s">
        <v>6</v>
      </c>
      <c r="D45" s="34" t="s">
        <v>5</v>
      </c>
      <c r="J45" s="49"/>
    </row>
    <row r="46" spans="2:16" ht="14.45" customHeight="1" x14ac:dyDescent="0.25">
      <c r="B46" s="32" t="s">
        <v>11</v>
      </c>
      <c r="C46" s="35">
        <f>SUM(C22:C31)/10</f>
        <v>19.991900000000001</v>
      </c>
      <c r="D46" s="35">
        <f>SUM(D22:D31)/10</f>
        <v>20.2331</v>
      </c>
    </row>
    <row r="47" spans="2:16" ht="14.45" customHeight="1" x14ac:dyDescent="0.25">
      <c r="B47" s="32" t="s">
        <v>10</v>
      </c>
      <c r="C47" s="33">
        <f>SUM(D34:D43)/5</f>
        <v>17.399999999999999</v>
      </c>
      <c r="D47" s="33">
        <f>SUM(E34:E43)/5</f>
        <v>18.22</v>
      </c>
      <c r="J47" s="4"/>
      <c r="M47" s="23"/>
    </row>
    <row r="48" spans="2:16" ht="14.45" customHeight="1" x14ac:dyDescent="0.25">
      <c r="B48" s="32" t="s">
        <v>9</v>
      </c>
      <c r="C48" s="33" t="s">
        <v>0</v>
      </c>
      <c r="D48" s="33">
        <f>SUM(C34:C43)/5</f>
        <v>1321.6</v>
      </c>
      <c r="F48" s="4"/>
      <c r="J48" s="4"/>
    </row>
    <row r="49" spans="2:10" ht="14.45" customHeight="1" x14ac:dyDescent="0.25">
      <c r="J49" s="4"/>
    </row>
    <row r="50" spans="2:10" ht="14.45" customHeight="1" x14ac:dyDescent="0.25">
      <c r="J50" s="2"/>
    </row>
    <row r="51" spans="2:10" ht="14.45" customHeight="1" x14ac:dyDescent="0.25">
      <c r="B51" s="8" t="s">
        <v>8</v>
      </c>
      <c r="G51" s="5"/>
    </row>
    <row r="52" spans="2:10" ht="14.45" customHeight="1" x14ac:dyDescent="0.25">
      <c r="B52" s="34" t="s">
        <v>7</v>
      </c>
      <c r="C52" s="34" t="s">
        <v>6</v>
      </c>
      <c r="D52" s="34" t="s">
        <v>5</v>
      </c>
      <c r="F52" s="6"/>
      <c r="G52" s="6"/>
      <c r="J52" s="4"/>
    </row>
    <row r="53" spans="2:10" ht="14.45" customHeight="1" x14ac:dyDescent="0.25">
      <c r="B53" s="32" t="s">
        <v>4</v>
      </c>
      <c r="C53" s="46">
        <v>3.3957999999999999</v>
      </c>
      <c r="D53" s="46">
        <v>3.4205000000000001</v>
      </c>
      <c r="J53" s="4"/>
    </row>
    <row r="54" spans="2:10" ht="14.45" customHeight="1" x14ac:dyDescent="0.25">
      <c r="B54" s="32" t="s">
        <v>3</v>
      </c>
      <c r="C54" s="31">
        <f>C53/H$5</f>
        <v>2.5532330827067669</v>
      </c>
      <c r="D54" s="31">
        <f>D53/(D48/1000)</f>
        <v>2.5881507263922523</v>
      </c>
      <c r="J54" s="4"/>
    </row>
    <row r="56" spans="2:10" ht="14.45" customHeight="1" x14ac:dyDescent="0.25">
      <c r="B56" s="30" t="s">
        <v>2</v>
      </c>
      <c r="C56" s="29"/>
      <c r="F56" s="6"/>
      <c r="G56" s="4"/>
    </row>
    <row r="57" spans="2:10" ht="14.45" customHeight="1" x14ac:dyDescent="0.25">
      <c r="B57" s="28" t="s">
        <v>1</v>
      </c>
      <c r="C57" s="27" t="s">
        <v>0</v>
      </c>
    </row>
    <row r="58" spans="2:10" ht="14.45" customHeight="1" x14ac:dyDescent="0.25">
      <c r="B58" s="4"/>
      <c r="C58" s="5"/>
    </row>
    <row r="59" spans="2:10" ht="14.45" customHeight="1" x14ac:dyDescent="0.25">
      <c r="B59" s="4"/>
      <c r="C59" s="4"/>
    </row>
    <row r="60" spans="2:10" ht="14.45" customHeight="1" x14ac:dyDescent="0.25">
      <c r="B60" s="2"/>
      <c r="C60" s="24"/>
    </row>
    <row r="61" spans="2:10" ht="14.45" customHeight="1" x14ac:dyDescent="0.25">
      <c r="E61" s="26"/>
      <c r="F61" s="25"/>
    </row>
    <row r="62" spans="2:10" ht="14.45" customHeight="1" x14ac:dyDescent="0.25">
      <c r="B62" s="6"/>
      <c r="C62" s="5"/>
      <c r="D62" s="5"/>
    </row>
    <row r="63" spans="2:10" ht="14.45" customHeight="1" x14ac:dyDescent="0.25">
      <c r="B63" s="6"/>
      <c r="C63" s="3"/>
      <c r="D63" s="3"/>
    </row>
    <row r="64" spans="2:10" ht="14.45" customHeight="1" x14ac:dyDescent="0.25">
      <c r="B64" s="6"/>
      <c r="C64" s="5"/>
      <c r="D64" s="5"/>
    </row>
    <row r="65" spans="2:16" ht="14.45" customHeight="1" x14ac:dyDescent="0.25">
      <c r="B65" s="2"/>
      <c r="C65" s="7"/>
      <c r="D65" s="7"/>
    </row>
    <row r="66" spans="2:16" ht="14.45" customHeight="1" x14ac:dyDescent="0.25">
      <c r="E66" s="7"/>
    </row>
    <row r="67" spans="2:16" ht="14.45" customHeight="1" x14ac:dyDescent="0.25">
      <c r="E67" s="6"/>
      <c r="F67" s="5"/>
    </row>
    <row r="68" spans="2:16" ht="14.45" customHeight="1" x14ac:dyDescent="0.25">
      <c r="E68" s="4"/>
      <c r="F68" s="5"/>
      <c r="J68" s="4"/>
      <c r="K68" s="38"/>
      <c r="M68" s="4"/>
      <c r="N68" s="4"/>
    </row>
    <row r="69" spans="2:16" ht="14.45" customHeight="1" x14ac:dyDescent="0.25">
      <c r="E69" s="4"/>
      <c r="F69" s="4"/>
      <c r="J69" s="4"/>
      <c r="K69" s="4"/>
      <c r="M69" s="4"/>
      <c r="N69" s="11"/>
    </row>
    <row r="70" spans="2:16" ht="14.45" customHeight="1" x14ac:dyDescent="0.25">
      <c r="E70" s="2"/>
      <c r="F70" s="24"/>
      <c r="J70" s="4"/>
      <c r="K70" s="38"/>
      <c r="M70" s="4"/>
      <c r="N70" s="11"/>
    </row>
    <row r="71" spans="2:16" ht="14.45" customHeight="1" x14ac:dyDescent="0.25">
      <c r="J71" s="4"/>
      <c r="K71" s="42"/>
      <c r="M71" s="4"/>
      <c r="N71" s="11"/>
    </row>
    <row r="72" spans="2:16" ht="14.45" customHeight="1" x14ac:dyDescent="0.25">
      <c r="J72" s="4"/>
      <c r="K72" s="42"/>
      <c r="M72" s="4"/>
      <c r="N72" s="11"/>
    </row>
    <row r="73" spans="2:16" ht="14.45" customHeight="1" x14ac:dyDescent="0.25">
      <c r="J73" s="4"/>
      <c r="K73" s="42"/>
      <c r="M73" s="4"/>
      <c r="N73" s="11"/>
    </row>
    <row r="74" spans="2:16" ht="14.45" customHeight="1" x14ac:dyDescent="0.25">
      <c r="N74" s="11"/>
    </row>
    <row r="75" spans="2:16" ht="14.45" customHeight="1" x14ac:dyDescent="0.25">
      <c r="J75" s="4"/>
      <c r="K75" s="42"/>
      <c r="M75" s="4"/>
      <c r="N75" s="11"/>
    </row>
    <row r="76" spans="2:16" ht="14.45" customHeight="1" x14ac:dyDescent="0.25">
      <c r="J76" s="4"/>
      <c r="K76" s="42"/>
      <c r="M76" s="4"/>
      <c r="N76" s="11"/>
    </row>
    <row r="77" spans="2:16" ht="14.45" customHeight="1" x14ac:dyDescent="0.25">
      <c r="J77" s="4"/>
      <c r="K77" s="42"/>
    </row>
    <row r="78" spans="2:16" ht="14.45" customHeight="1" x14ac:dyDescent="0.35">
      <c r="C78" s="19"/>
      <c r="M78" s="4"/>
      <c r="N78" s="5"/>
    </row>
    <row r="79" spans="2:16" ht="14.45" customHeight="1" x14ac:dyDescent="0.35">
      <c r="B79" s="19" t="s">
        <v>51</v>
      </c>
      <c r="C79" s="48">
        <v>2</v>
      </c>
      <c r="D79" s="18" t="s">
        <v>50</v>
      </c>
      <c r="J79" s="4"/>
      <c r="K79" s="38"/>
      <c r="O79" s="4"/>
      <c r="P79" s="4"/>
    </row>
    <row r="80" spans="2:16" ht="14.45" customHeight="1" x14ac:dyDescent="0.3">
      <c r="B80" s="17" t="s">
        <v>49</v>
      </c>
      <c r="C80" s="16">
        <v>45345</v>
      </c>
      <c r="J80" s="4"/>
      <c r="K80" s="4"/>
      <c r="M80" s="39"/>
      <c r="N80" s="39"/>
      <c r="O80" s="4"/>
      <c r="P80" s="4"/>
    </row>
    <row r="81" spans="2:16" ht="14.45" customHeight="1" x14ac:dyDescent="0.25">
      <c r="B81" s="15" t="s">
        <v>48</v>
      </c>
      <c r="C81" s="12" t="s">
        <v>47</v>
      </c>
      <c r="J81" s="4"/>
      <c r="K81" s="4"/>
      <c r="N81" s="39"/>
    </row>
    <row r="82" spans="2:16" ht="14.45" customHeight="1" x14ac:dyDescent="0.25">
      <c r="B82" s="12" t="s">
        <v>46</v>
      </c>
      <c r="C82" s="12" t="s">
        <v>45</v>
      </c>
      <c r="L82" s="2"/>
      <c r="M82" s="2"/>
      <c r="N82" s="2"/>
    </row>
    <row r="83" spans="2:16" ht="14.45" customHeight="1" x14ac:dyDescent="0.25">
      <c r="B83" s="12" t="s">
        <v>44</v>
      </c>
      <c r="C83" s="13">
        <v>45222</v>
      </c>
      <c r="L83" s="5"/>
      <c r="M83" s="5"/>
      <c r="N83" s="4"/>
    </row>
    <row r="84" spans="2:16" ht="14.45" customHeight="1" x14ac:dyDescent="0.25">
      <c r="J84" s="4"/>
      <c r="K84" s="38"/>
      <c r="L84" s="5"/>
      <c r="M84" s="45"/>
      <c r="N84" s="4"/>
    </row>
    <row r="85" spans="2:16" ht="14.45" customHeight="1" x14ac:dyDescent="0.25">
      <c r="E85" t="s">
        <v>43</v>
      </c>
      <c r="J85" s="4"/>
      <c r="K85" s="4"/>
      <c r="L85" s="5"/>
      <c r="M85" s="45"/>
      <c r="N85" s="4"/>
      <c r="O85" s="38"/>
    </row>
    <row r="86" spans="2:16" ht="14.45" customHeight="1" x14ac:dyDescent="0.25">
      <c r="B86" s="47" t="s">
        <v>42</v>
      </c>
      <c r="C86" s="29"/>
      <c r="E86" t="s">
        <v>41</v>
      </c>
      <c r="J86" s="4"/>
      <c r="K86" s="38"/>
      <c r="L86" s="5"/>
      <c r="M86" s="45"/>
      <c r="N86" s="4"/>
      <c r="O86" s="38"/>
      <c r="P86" s="37"/>
    </row>
    <row r="87" spans="2:16" ht="14.45" customHeight="1" x14ac:dyDescent="0.25">
      <c r="B87" s="44" t="s">
        <v>40</v>
      </c>
      <c r="C87" s="46">
        <v>52</v>
      </c>
      <c r="E87" t="s">
        <v>39</v>
      </c>
      <c r="J87" s="4"/>
      <c r="K87" s="42"/>
      <c r="L87" s="5"/>
      <c r="M87" s="45"/>
      <c r="N87" s="4"/>
      <c r="O87" s="38"/>
      <c r="P87" s="37"/>
    </row>
    <row r="88" spans="2:16" ht="14.45" customHeight="1" x14ac:dyDescent="0.25">
      <c r="B88" s="44" t="s">
        <v>38</v>
      </c>
      <c r="C88" s="32" t="s">
        <v>37</v>
      </c>
      <c r="E88" t="s">
        <v>36</v>
      </c>
      <c r="J88" s="4"/>
      <c r="K88" s="42"/>
      <c r="L88" s="5"/>
      <c r="M88" s="45"/>
      <c r="N88" s="4"/>
    </row>
    <row r="89" spans="2:16" ht="14.45" customHeight="1" x14ac:dyDescent="0.25">
      <c r="B89" s="44" t="s">
        <v>35</v>
      </c>
      <c r="C89" s="32">
        <v>15</v>
      </c>
      <c r="E89" t="s">
        <v>34</v>
      </c>
      <c r="J89" s="4"/>
      <c r="K89" s="42"/>
      <c r="L89" s="5"/>
      <c r="M89" s="5"/>
      <c r="N89" s="4"/>
      <c r="O89" s="38"/>
      <c r="P89" s="37"/>
    </row>
    <row r="90" spans="2:16" ht="14.45" customHeight="1" x14ac:dyDescent="0.25">
      <c r="L90" s="5"/>
      <c r="M90" s="5"/>
      <c r="N90" s="4"/>
      <c r="O90" s="38"/>
      <c r="P90" s="37"/>
    </row>
    <row r="91" spans="2:16" ht="14.45" customHeight="1" x14ac:dyDescent="0.25">
      <c r="B91" s="40" t="s">
        <v>25</v>
      </c>
      <c r="C91" s="40" t="s">
        <v>33</v>
      </c>
      <c r="D91" s="40" t="s">
        <v>32</v>
      </c>
      <c r="E91" s="40" t="s">
        <v>31</v>
      </c>
      <c r="F91" s="43" t="s">
        <v>30</v>
      </c>
      <c r="J91" s="4"/>
      <c r="K91" s="42"/>
      <c r="L91" s="5"/>
      <c r="M91" s="5"/>
      <c r="N91" s="4"/>
      <c r="O91" s="38"/>
      <c r="P91" s="37"/>
    </row>
    <row r="92" spans="2:16" ht="14.45" customHeight="1" x14ac:dyDescent="0.25">
      <c r="B92" s="36" t="s">
        <v>21</v>
      </c>
      <c r="C92" s="27">
        <v>28.064</v>
      </c>
      <c r="D92" s="27">
        <v>28.28</v>
      </c>
      <c r="E92" s="32" t="s">
        <v>0</v>
      </c>
      <c r="F92" s="36" t="s">
        <v>29</v>
      </c>
      <c r="J92" s="4"/>
      <c r="K92" s="42"/>
      <c r="L92" s="5"/>
      <c r="M92" s="5"/>
      <c r="N92" s="4"/>
      <c r="O92" s="38"/>
      <c r="P92" s="37"/>
    </row>
    <row r="93" spans="2:16" ht="14.45" customHeight="1" x14ac:dyDescent="0.25">
      <c r="B93" s="36" t="s">
        <v>20</v>
      </c>
      <c r="C93" s="27">
        <v>27.884</v>
      </c>
      <c r="D93" s="27">
        <v>28.37</v>
      </c>
      <c r="E93" s="32" t="s">
        <v>0</v>
      </c>
      <c r="F93" s="36" t="s">
        <v>28</v>
      </c>
      <c r="J93" s="4"/>
      <c r="K93" s="42"/>
      <c r="O93" s="38"/>
      <c r="P93" s="37"/>
    </row>
    <row r="94" spans="2:16" ht="14.45" customHeight="1" x14ac:dyDescent="0.25">
      <c r="B94" s="36" t="s">
        <v>19</v>
      </c>
      <c r="C94" s="27">
        <v>28.408000000000001</v>
      </c>
      <c r="D94" s="27">
        <v>28.46</v>
      </c>
      <c r="E94" s="32" t="s">
        <v>0</v>
      </c>
      <c r="F94" s="36"/>
      <c r="O94" s="38"/>
      <c r="P94" s="37"/>
    </row>
    <row r="95" spans="2:16" ht="14.45" customHeight="1" x14ac:dyDescent="0.25">
      <c r="B95" s="36" t="s">
        <v>18</v>
      </c>
      <c r="C95" s="27">
        <v>27.09</v>
      </c>
      <c r="D95" s="27">
        <v>28.54</v>
      </c>
      <c r="E95" s="32" t="s">
        <v>0</v>
      </c>
      <c r="F95" s="41" t="s">
        <v>27</v>
      </c>
      <c r="J95" s="4"/>
      <c r="K95" s="38"/>
      <c r="O95" s="38"/>
      <c r="P95" s="37"/>
    </row>
    <row r="96" spans="2:16" ht="14.45" customHeight="1" x14ac:dyDescent="0.25">
      <c r="B96" s="36" t="s">
        <v>17</v>
      </c>
      <c r="C96" s="27">
        <v>28.48</v>
      </c>
      <c r="D96" s="27">
        <v>28.58</v>
      </c>
      <c r="E96" s="32" t="s">
        <v>0</v>
      </c>
      <c r="F96" s="36"/>
      <c r="J96" s="4"/>
      <c r="K96" s="4"/>
      <c r="O96" s="38"/>
      <c r="P96" s="37"/>
    </row>
    <row r="97" spans="2:16" ht="14.45" customHeight="1" x14ac:dyDescent="0.25">
      <c r="B97" s="36" t="s">
        <v>16</v>
      </c>
      <c r="C97" s="27">
        <v>28.6</v>
      </c>
      <c r="D97" s="27">
        <v>28.68</v>
      </c>
      <c r="E97" s="32" t="s">
        <v>0</v>
      </c>
      <c r="F97" s="36"/>
      <c r="J97" s="4"/>
      <c r="K97" s="4"/>
      <c r="O97" s="38"/>
      <c r="P97" s="37"/>
    </row>
    <row r="98" spans="2:16" ht="14.45" customHeight="1" x14ac:dyDescent="0.25">
      <c r="B98" s="36" t="s">
        <v>15</v>
      </c>
      <c r="C98" s="27">
        <v>28.725000000000001</v>
      </c>
      <c r="D98" s="27">
        <v>28.69</v>
      </c>
      <c r="E98" s="32" t="s">
        <v>0</v>
      </c>
      <c r="F98" s="36"/>
      <c r="K98" s="39"/>
    </row>
    <row r="99" spans="2:16" ht="14.45" customHeight="1" x14ac:dyDescent="0.25">
      <c r="B99" s="36" t="s">
        <v>14</v>
      </c>
      <c r="C99" s="27">
        <v>28.611000000000001</v>
      </c>
      <c r="D99" s="27">
        <v>28.75</v>
      </c>
      <c r="E99" s="32" t="s">
        <v>0</v>
      </c>
      <c r="F99" s="36"/>
      <c r="M99" s="39"/>
      <c r="N99" s="39"/>
      <c r="O99" s="38"/>
      <c r="P99" s="37"/>
    </row>
    <row r="100" spans="2:16" ht="14.45" customHeight="1" x14ac:dyDescent="0.25">
      <c r="B100" s="36" t="s">
        <v>13</v>
      </c>
      <c r="C100" s="27">
        <v>28.67</v>
      </c>
      <c r="D100" s="27">
        <v>28.76</v>
      </c>
      <c r="E100" s="32" t="s">
        <v>0</v>
      </c>
      <c r="F100" s="36"/>
      <c r="K100" s="39"/>
    </row>
    <row r="101" spans="2:16" ht="14.45" customHeight="1" x14ac:dyDescent="0.25">
      <c r="B101" s="36" t="s">
        <v>12</v>
      </c>
      <c r="C101" s="27">
        <v>28.59</v>
      </c>
      <c r="D101" s="27">
        <v>28.81</v>
      </c>
      <c r="E101" s="32" t="s">
        <v>0</v>
      </c>
      <c r="F101" s="36" t="s">
        <v>26</v>
      </c>
      <c r="M101" s="39"/>
      <c r="N101" s="39"/>
      <c r="O101" s="38"/>
      <c r="P101" s="37"/>
    </row>
    <row r="102" spans="2:16" ht="14.45" customHeight="1" x14ac:dyDescent="0.25">
      <c r="K102" s="39"/>
      <c r="M102" s="39"/>
      <c r="N102" s="39"/>
      <c r="O102" s="38"/>
      <c r="P102" s="37"/>
    </row>
    <row r="103" spans="2:16" ht="14.45" customHeight="1" x14ac:dyDescent="0.25">
      <c r="B103" s="40" t="s">
        <v>25</v>
      </c>
      <c r="C103" s="40" t="s">
        <v>24</v>
      </c>
      <c r="D103" s="40" t="s">
        <v>23</v>
      </c>
      <c r="E103" s="40" t="s">
        <v>22</v>
      </c>
    </row>
    <row r="104" spans="2:16" ht="14.45" customHeight="1" x14ac:dyDescent="0.25">
      <c r="B104" s="36" t="s">
        <v>21</v>
      </c>
      <c r="C104" s="32">
        <v>1324</v>
      </c>
      <c r="D104" s="32">
        <v>17.8</v>
      </c>
      <c r="E104" s="32">
        <v>17.8</v>
      </c>
      <c r="K104" s="39"/>
      <c r="M104" s="39"/>
      <c r="N104" s="39"/>
      <c r="O104" s="38"/>
      <c r="P104" s="37"/>
    </row>
    <row r="105" spans="2:16" ht="14.45" customHeight="1" x14ac:dyDescent="0.25">
      <c r="B105" s="36" t="s">
        <v>20</v>
      </c>
      <c r="C105" s="32"/>
      <c r="D105" s="32"/>
      <c r="E105" s="32"/>
    </row>
    <row r="106" spans="2:16" ht="14.45" customHeight="1" x14ac:dyDescent="0.25">
      <c r="B106" s="36" t="s">
        <v>19</v>
      </c>
      <c r="C106" s="32">
        <v>1323</v>
      </c>
      <c r="D106" s="32">
        <v>17.7</v>
      </c>
      <c r="E106" s="32">
        <v>17.8</v>
      </c>
      <c r="K106" s="39"/>
      <c r="M106" s="39"/>
      <c r="N106" s="39"/>
      <c r="O106" s="38"/>
      <c r="P106" s="37"/>
    </row>
    <row r="107" spans="2:16" ht="14.45" customHeight="1" x14ac:dyDescent="0.25">
      <c r="B107" s="36" t="s">
        <v>18</v>
      </c>
      <c r="C107" s="32"/>
      <c r="D107" s="32"/>
      <c r="E107" s="32"/>
    </row>
    <row r="108" spans="2:16" ht="14.45" customHeight="1" x14ac:dyDescent="0.25">
      <c r="B108" s="36" t="s">
        <v>17</v>
      </c>
      <c r="C108" s="32">
        <v>1321</v>
      </c>
      <c r="D108" s="32">
        <v>17.5</v>
      </c>
      <c r="E108" s="32">
        <v>17.5</v>
      </c>
    </row>
    <row r="109" spans="2:16" ht="14.45" customHeight="1" x14ac:dyDescent="0.25">
      <c r="B109" s="36" t="s">
        <v>16</v>
      </c>
      <c r="C109" s="32"/>
      <c r="D109" s="32"/>
      <c r="E109" s="32"/>
    </row>
    <row r="110" spans="2:16" ht="14.45" customHeight="1" x14ac:dyDescent="0.25">
      <c r="B110" s="36" t="s">
        <v>15</v>
      </c>
      <c r="C110" s="32"/>
      <c r="D110" s="32"/>
      <c r="E110" s="32"/>
    </row>
    <row r="111" spans="2:16" ht="14.45" customHeight="1" x14ac:dyDescent="0.25">
      <c r="B111" s="36" t="s">
        <v>14</v>
      </c>
      <c r="C111" s="32">
        <v>1322</v>
      </c>
      <c r="D111" s="32">
        <v>17.5</v>
      </c>
      <c r="E111" s="32">
        <v>17.600000000000001</v>
      </c>
    </row>
    <row r="112" spans="2:16" ht="14.45" customHeight="1" x14ac:dyDescent="0.25">
      <c r="B112" s="36" t="s">
        <v>13</v>
      </c>
      <c r="C112" s="32"/>
      <c r="D112" s="32"/>
      <c r="E112" s="32"/>
    </row>
    <row r="113" spans="2:7" ht="14.45" customHeight="1" x14ac:dyDescent="0.25">
      <c r="B113" s="36" t="s">
        <v>12</v>
      </c>
      <c r="C113" s="32">
        <v>1324</v>
      </c>
      <c r="D113" s="32">
        <v>17.5</v>
      </c>
      <c r="E113" s="32">
        <v>17.5</v>
      </c>
    </row>
    <row r="115" spans="2:7" ht="14.45" customHeight="1" x14ac:dyDescent="0.25">
      <c r="B115" s="34" t="s">
        <v>7</v>
      </c>
      <c r="C115" s="34" t="s">
        <v>6</v>
      </c>
      <c r="D115" s="34" t="s">
        <v>5</v>
      </c>
    </row>
    <row r="116" spans="2:7" ht="14.45" customHeight="1" x14ac:dyDescent="0.25">
      <c r="B116" s="32" t="s">
        <v>11</v>
      </c>
      <c r="C116" s="35">
        <f>SUM(C92:C101)/10</f>
        <v>28.312199999999997</v>
      </c>
      <c r="D116" s="35">
        <f>SUM(D92:D101)/10</f>
        <v>28.592000000000002</v>
      </c>
    </row>
    <row r="117" spans="2:7" ht="14.45" customHeight="1" x14ac:dyDescent="0.25">
      <c r="B117" s="32" t="s">
        <v>10</v>
      </c>
      <c r="C117" s="33">
        <f>SUM(D104:D113)/5</f>
        <v>17.600000000000001</v>
      </c>
      <c r="D117" s="33">
        <f>SUM(E104:E113)/5</f>
        <v>17.64</v>
      </c>
    </row>
    <row r="118" spans="2:7" ht="14.45" customHeight="1" x14ac:dyDescent="0.25">
      <c r="B118" s="32" t="s">
        <v>9</v>
      </c>
      <c r="C118" s="33" t="s">
        <v>0</v>
      </c>
      <c r="D118" s="33">
        <f>SUM(C104:C113)/5</f>
        <v>1322.8</v>
      </c>
      <c r="F118" s="4"/>
    </row>
    <row r="120" spans="2:7" ht="14.45" customHeight="1" x14ac:dyDescent="0.25">
      <c r="B120" s="2"/>
      <c r="D120" s="4"/>
    </row>
    <row r="121" spans="2:7" ht="14.45" customHeight="1" x14ac:dyDescent="0.25">
      <c r="B121" s="8" t="s">
        <v>8</v>
      </c>
      <c r="G121" s="5"/>
    </row>
    <row r="122" spans="2:7" ht="14.45" customHeight="1" x14ac:dyDescent="0.25">
      <c r="B122" s="34" t="s">
        <v>7</v>
      </c>
      <c r="C122" s="34" t="s">
        <v>6</v>
      </c>
      <c r="D122" s="34" t="s">
        <v>5</v>
      </c>
      <c r="F122" s="6"/>
    </row>
    <row r="123" spans="2:7" ht="14.45" customHeight="1" x14ac:dyDescent="0.25">
      <c r="B123" s="32" t="s">
        <v>4</v>
      </c>
      <c r="C123" s="33">
        <v>4.8234000000000004</v>
      </c>
      <c r="D123" s="33">
        <v>4.8494999999999999</v>
      </c>
    </row>
    <row r="124" spans="2:7" ht="14.45" customHeight="1" x14ac:dyDescent="0.25">
      <c r="B124" s="32" t="s">
        <v>3</v>
      </c>
      <c r="C124" s="31">
        <f>C123/H$5</f>
        <v>3.6266165413533837</v>
      </c>
      <c r="D124" s="31">
        <f>D123/(D118/1000)</f>
        <v>3.6660870879951619</v>
      </c>
    </row>
    <row r="126" spans="2:7" ht="14.45" customHeight="1" x14ac:dyDescent="0.25">
      <c r="B126" s="30" t="s">
        <v>2</v>
      </c>
      <c r="C126" s="29"/>
      <c r="F126" s="6"/>
      <c r="G126" s="4"/>
    </row>
    <row r="127" spans="2:7" ht="14.45" customHeight="1" x14ac:dyDescent="0.25">
      <c r="B127" s="28" t="s">
        <v>1</v>
      </c>
      <c r="C127" s="27" t="s">
        <v>0</v>
      </c>
      <c r="D127" s="5"/>
    </row>
    <row r="128" spans="2:7" ht="14.45" customHeight="1" x14ac:dyDescent="0.25">
      <c r="B128" s="4"/>
      <c r="C128" s="5"/>
      <c r="D128" s="3"/>
    </row>
    <row r="129" spans="2:6" ht="14.45" customHeight="1" x14ac:dyDescent="0.25">
      <c r="B129" s="4"/>
      <c r="C129" s="4"/>
      <c r="D129" s="5"/>
    </row>
    <row r="130" spans="2:6" ht="14.45" customHeight="1" x14ac:dyDescent="0.25">
      <c r="B130" s="2"/>
      <c r="C130" s="24"/>
      <c r="D130" s="7"/>
    </row>
    <row r="131" spans="2:6" ht="14.45" customHeight="1" x14ac:dyDescent="0.25">
      <c r="E131" s="26"/>
      <c r="F131" s="25"/>
    </row>
    <row r="136" spans="2:6" ht="14.45" customHeight="1" x14ac:dyDescent="0.25">
      <c r="E136" s="7"/>
    </row>
    <row r="137" spans="2:6" ht="14.45" customHeight="1" x14ac:dyDescent="0.25">
      <c r="E137" s="6"/>
      <c r="F137" s="5"/>
    </row>
    <row r="138" spans="2:6" ht="14.45" customHeight="1" x14ac:dyDescent="0.25">
      <c r="E138" s="4"/>
      <c r="F138" s="5"/>
    </row>
    <row r="139" spans="2:6" ht="14.45" customHeight="1" x14ac:dyDescent="0.25">
      <c r="E139" s="4"/>
      <c r="F139" s="4"/>
    </row>
    <row r="140" spans="2:6" ht="14.45" customHeight="1" x14ac:dyDescent="0.25">
      <c r="E140" s="2"/>
      <c r="F140" s="24"/>
    </row>
    <row r="145" spans="3:3" ht="14.45" customHeight="1" x14ac:dyDescent="0.25">
      <c r="C145" s="23"/>
    </row>
    <row r="147" spans="3:3" ht="14.45" customHeight="1" x14ac:dyDescent="0.25">
      <c r="C147" s="22"/>
    </row>
    <row r="166" spans="2:6" ht="14.45" customHeight="1" x14ac:dyDescent="0.4">
      <c r="B166" s="21"/>
      <c r="C166" s="20"/>
    </row>
    <row r="168" spans="2:6" ht="14.45" customHeight="1" x14ac:dyDescent="0.35">
      <c r="B168" s="19"/>
      <c r="C168" s="17"/>
      <c r="D168" s="18"/>
      <c r="F168" s="4"/>
    </row>
    <row r="169" spans="2:6" ht="14.45" customHeight="1" x14ac:dyDescent="0.3">
      <c r="B169" s="17"/>
      <c r="C169" s="16"/>
      <c r="F169" s="4"/>
    </row>
    <row r="170" spans="2:6" ht="14.45" customHeight="1" x14ac:dyDescent="0.25">
      <c r="B170" s="15"/>
      <c r="C170" s="12"/>
      <c r="F170" s="14"/>
    </row>
    <row r="171" spans="2:6" ht="14.45" customHeight="1" x14ac:dyDescent="0.25">
      <c r="B171" s="12"/>
      <c r="C171" s="12"/>
      <c r="F171" s="14"/>
    </row>
    <row r="172" spans="2:6" ht="14.45" customHeight="1" x14ac:dyDescent="0.25">
      <c r="B172" s="12"/>
      <c r="C172" s="13"/>
    </row>
    <row r="175" spans="2:6" ht="14.45" customHeight="1" x14ac:dyDescent="0.25">
      <c r="B175" s="12"/>
    </row>
    <row r="176" spans="2:6" ht="14.45" customHeight="1" x14ac:dyDescent="0.25">
      <c r="B176" s="2"/>
      <c r="C176" s="12"/>
    </row>
    <row r="177" spans="2:6" ht="14.45" customHeight="1" x14ac:dyDescent="0.25">
      <c r="B177" s="2"/>
      <c r="C177" s="4"/>
    </row>
    <row r="178" spans="2:6" ht="14.45" customHeight="1" x14ac:dyDescent="0.25">
      <c r="B178" s="2"/>
      <c r="C178" s="4"/>
    </row>
    <row r="180" spans="2:6" ht="14.45" customHeight="1" x14ac:dyDescent="0.25">
      <c r="B180" s="10"/>
      <c r="C180" s="10"/>
      <c r="D180" s="10"/>
      <c r="E180" s="10"/>
      <c r="F180" s="10"/>
    </row>
    <row r="181" spans="2:6" ht="14.45" customHeight="1" x14ac:dyDescent="0.25">
      <c r="C181" s="11"/>
      <c r="D181" s="11"/>
      <c r="E181" s="4"/>
    </row>
    <row r="182" spans="2:6" ht="14.45" customHeight="1" x14ac:dyDescent="0.25">
      <c r="C182" s="11"/>
      <c r="D182" s="11"/>
      <c r="E182" s="4"/>
    </row>
    <row r="183" spans="2:6" ht="14.45" customHeight="1" x14ac:dyDescent="0.25">
      <c r="C183" s="11"/>
      <c r="D183" s="11"/>
      <c r="E183" s="4"/>
    </row>
    <row r="184" spans="2:6" ht="14.45" customHeight="1" x14ac:dyDescent="0.25">
      <c r="C184" s="11"/>
      <c r="D184" s="11"/>
      <c r="E184" s="4"/>
    </row>
    <row r="185" spans="2:6" ht="14.45" customHeight="1" x14ac:dyDescent="0.25">
      <c r="C185" s="11"/>
      <c r="D185" s="11"/>
      <c r="E185" s="4"/>
    </row>
    <row r="186" spans="2:6" ht="14.45" customHeight="1" x14ac:dyDescent="0.25">
      <c r="C186" s="11"/>
      <c r="D186" s="11"/>
      <c r="E186" s="4"/>
    </row>
    <row r="187" spans="2:6" ht="14.45" customHeight="1" x14ac:dyDescent="0.25">
      <c r="C187" s="11"/>
      <c r="D187" s="11"/>
      <c r="E187" s="4"/>
    </row>
    <row r="188" spans="2:6" ht="14.45" customHeight="1" x14ac:dyDescent="0.25">
      <c r="C188" s="11"/>
      <c r="D188" s="11"/>
      <c r="E188" s="4"/>
    </row>
    <row r="189" spans="2:6" ht="14.45" customHeight="1" x14ac:dyDescent="0.25">
      <c r="C189" s="11"/>
      <c r="D189" s="11"/>
      <c r="E189" s="4"/>
    </row>
    <row r="190" spans="2:6" ht="14.45" customHeight="1" x14ac:dyDescent="0.25">
      <c r="C190" s="11"/>
      <c r="D190" s="11"/>
      <c r="E190" s="4"/>
    </row>
    <row r="191" spans="2:6" ht="14.45" customHeight="1" x14ac:dyDescent="0.25">
      <c r="C191" s="11"/>
      <c r="D191" s="11"/>
      <c r="E191" s="4"/>
    </row>
    <row r="192" spans="2:6" ht="14.45" customHeight="1" x14ac:dyDescent="0.25">
      <c r="C192" s="11"/>
      <c r="D192" s="11"/>
      <c r="E192" s="4"/>
    </row>
    <row r="193" spans="2:5" ht="14.45" customHeight="1" x14ac:dyDescent="0.25">
      <c r="C193" s="11"/>
      <c r="D193" s="11"/>
      <c r="E193" s="4"/>
    </row>
    <row r="194" spans="2:5" ht="14.45" customHeight="1" x14ac:dyDescent="0.25">
      <c r="C194" s="11"/>
      <c r="D194" s="11"/>
      <c r="E194" s="4"/>
    </row>
    <row r="195" spans="2:5" ht="14.45" customHeight="1" x14ac:dyDescent="0.25">
      <c r="C195" s="11"/>
      <c r="D195" s="11"/>
      <c r="E195" s="4"/>
    </row>
    <row r="196" spans="2:5" ht="14.45" customHeight="1" x14ac:dyDescent="0.25">
      <c r="C196" s="11"/>
      <c r="D196" s="11"/>
      <c r="E196" s="4"/>
    </row>
    <row r="197" spans="2:5" ht="14.45" customHeight="1" x14ac:dyDescent="0.25">
      <c r="C197" s="11"/>
      <c r="D197" s="11"/>
      <c r="E197" s="4"/>
    </row>
    <row r="198" spans="2:5" ht="14.45" customHeight="1" x14ac:dyDescent="0.25">
      <c r="C198" s="11"/>
      <c r="D198" s="11"/>
      <c r="E198" s="4"/>
    </row>
    <row r="199" spans="2:5" ht="14.45" customHeight="1" x14ac:dyDescent="0.25">
      <c r="C199" s="11"/>
      <c r="D199" s="11"/>
      <c r="E199" s="4"/>
    </row>
    <row r="200" spans="2:5" ht="14.45" customHeight="1" x14ac:dyDescent="0.25">
      <c r="C200" s="11"/>
      <c r="D200" s="11"/>
      <c r="E200" s="4"/>
    </row>
    <row r="202" spans="2:5" ht="14.45" customHeight="1" x14ac:dyDescent="0.25">
      <c r="B202" s="10"/>
      <c r="C202" s="10"/>
      <c r="D202" s="10"/>
      <c r="E202" s="10"/>
    </row>
    <row r="203" spans="2:5" ht="14.45" customHeight="1" x14ac:dyDescent="0.25">
      <c r="C203" s="4"/>
      <c r="D203" s="4"/>
      <c r="E203" s="4"/>
    </row>
    <row r="204" spans="2:5" ht="14.45" customHeight="1" x14ac:dyDescent="0.25">
      <c r="C204" s="4"/>
      <c r="D204" s="4"/>
      <c r="E204" s="4"/>
    </row>
    <row r="205" spans="2:5" ht="14.45" customHeight="1" x14ac:dyDescent="0.25">
      <c r="C205" s="4"/>
      <c r="D205" s="4"/>
      <c r="E205" s="4"/>
    </row>
    <row r="206" spans="2:5" ht="14.45" customHeight="1" x14ac:dyDescent="0.25">
      <c r="C206" s="4"/>
      <c r="D206" s="4"/>
      <c r="E206" s="4"/>
    </row>
    <row r="207" spans="2:5" ht="14.45" customHeight="1" x14ac:dyDescent="0.25">
      <c r="C207" s="4"/>
      <c r="D207" s="4"/>
      <c r="E207" s="4"/>
    </row>
    <row r="208" spans="2:5" ht="14.45" customHeight="1" x14ac:dyDescent="0.25">
      <c r="C208" s="4"/>
      <c r="D208" s="4"/>
      <c r="E208" s="4"/>
    </row>
    <row r="209" spans="2:7" ht="14.45" customHeight="1" x14ac:dyDescent="0.25">
      <c r="C209" s="4"/>
      <c r="D209" s="4"/>
      <c r="E209" s="4"/>
    </row>
    <row r="210" spans="2:7" ht="14.45" customHeight="1" x14ac:dyDescent="0.25">
      <c r="C210" s="4"/>
      <c r="D210" s="4"/>
      <c r="E210" s="4"/>
    </row>
    <row r="211" spans="2:7" ht="14.45" customHeight="1" x14ac:dyDescent="0.25">
      <c r="C211" s="4"/>
      <c r="D211" s="4"/>
      <c r="E211" s="4"/>
    </row>
    <row r="214" spans="2:7" ht="14.45" customHeight="1" x14ac:dyDescent="0.25">
      <c r="B214" s="2"/>
      <c r="C214" s="2"/>
      <c r="D214" s="2"/>
    </row>
    <row r="215" spans="2:7" ht="14.45" customHeight="1" x14ac:dyDescent="0.25">
      <c r="B215" s="4"/>
      <c r="C215" s="5"/>
      <c r="D215" s="5"/>
    </row>
    <row r="216" spans="2:7" ht="14.45" customHeight="1" x14ac:dyDescent="0.25">
      <c r="B216" s="4"/>
      <c r="C216" s="4"/>
      <c r="D216" s="4"/>
    </row>
    <row r="217" spans="2:7" ht="14.45" customHeight="1" x14ac:dyDescent="0.25">
      <c r="B217" s="4"/>
      <c r="C217" s="4"/>
      <c r="D217" s="4"/>
      <c r="F217" s="4"/>
    </row>
    <row r="219" spans="2:7" ht="14.45" customHeight="1" x14ac:dyDescent="0.25">
      <c r="B219" s="2"/>
      <c r="D219" s="4"/>
    </row>
    <row r="220" spans="2:7" ht="14.45" customHeight="1" x14ac:dyDescent="0.25">
      <c r="B220" s="4"/>
      <c r="C220" s="9"/>
      <c r="D220" s="4"/>
      <c r="G220" s="5"/>
    </row>
    <row r="221" spans="2:7" ht="14.45" customHeight="1" x14ac:dyDescent="0.25">
      <c r="B221" s="4"/>
      <c r="C221" s="9"/>
      <c r="G221" s="6"/>
    </row>
    <row r="222" spans="2:7" ht="14.45" customHeight="1" x14ac:dyDescent="0.25">
      <c r="B222" s="2"/>
      <c r="C222" s="1"/>
    </row>
    <row r="225" spans="2:7" ht="14.45" customHeight="1" x14ac:dyDescent="0.25">
      <c r="B225" s="8"/>
      <c r="F225" s="6"/>
      <c r="G225" s="4"/>
    </row>
    <row r="226" spans="2:7" ht="14.45" customHeight="1" x14ac:dyDescent="0.25">
      <c r="B226" s="2"/>
      <c r="C226" s="2"/>
      <c r="D226" s="2"/>
    </row>
    <row r="227" spans="2:7" ht="14.45" customHeight="1" x14ac:dyDescent="0.25">
      <c r="B227" s="4"/>
      <c r="C227" s="4"/>
      <c r="D227" s="4"/>
    </row>
    <row r="229" spans="2:7" ht="14.45" customHeight="1" x14ac:dyDescent="0.25">
      <c r="B229" s="7"/>
      <c r="C229" s="6"/>
      <c r="D229" s="4"/>
    </row>
    <row r="230" spans="2:7" ht="14.45" customHeight="1" x14ac:dyDescent="0.25">
      <c r="B230" s="6"/>
      <c r="C230" s="5"/>
      <c r="D230" s="5"/>
    </row>
    <row r="231" spans="2:7" ht="14.45" customHeight="1" x14ac:dyDescent="0.25">
      <c r="B231" s="6"/>
      <c r="C231" s="3"/>
      <c r="D231" s="3"/>
    </row>
    <row r="232" spans="2:7" ht="14.45" customHeight="1" x14ac:dyDescent="0.25">
      <c r="B232" s="6"/>
      <c r="C232" s="5"/>
      <c r="D232" s="5"/>
    </row>
    <row r="233" spans="2:7" ht="14.45" customHeight="1" x14ac:dyDescent="0.25">
      <c r="B233" s="2"/>
      <c r="C233" s="7"/>
      <c r="D233" s="7"/>
    </row>
    <row r="235" spans="2:7" ht="14.45" customHeight="1" x14ac:dyDescent="0.25">
      <c r="B235" s="7"/>
    </row>
    <row r="236" spans="2:7" ht="14.45" customHeight="1" x14ac:dyDescent="0.25">
      <c r="B236" s="6"/>
      <c r="C236" s="5"/>
    </row>
    <row r="237" spans="2:7" ht="14.45" customHeight="1" x14ac:dyDescent="0.25">
      <c r="B237" s="4"/>
      <c r="C237" s="3"/>
    </row>
    <row r="238" spans="2:7" ht="14.45" customHeight="1" x14ac:dyDescent="0.25">
      <c r="B238" s="2"/>
      <c r="C238" s="1"/>
    </row>
    <row r="239" spans="2:7" ht="14.45" customHeight="1" x14ac:dyDescent="0.25">
      <c r="B239" s="2"/>
      <c r="C239" s="1"/>
    </row>
    <row r="244" spans="2:6" ht="14.45" customHeight="1" x14ac:dyDescent="0.35">
      <c r="B244" s="19"/>
      <c r="C244" s="17"/>
      <c r="D244" s="18"/>
      <c r="F244" s="4"/>
    </row>
    <row r="245" spans="2:6" ht="14.45" customHeight="1" x14ac:dyDescent="0.3">
      <c r="B245" s="17"/>
      <c r="C245" s="16"/>
      <c r="F245" s="4"/>
    </row>
    <row r="246" spans="2:6" ht="14.45" customHeight="1" x14ac:dyDescent="0.25">
      <c r="B246" s="15"/>
      <c r="C246" s="12"/>
      <c r="F246" s="14"/>
    </row>
    <row r="247" spans="2:6" ht="14.45" customHeight="1" x14ac:dyDescent="0.25">
      <c r="B247" s="12"/>
      <c r="C247" s="12"/>
      <c r="F247" s="14"/>
    </row>
    <row r="248" spans="2:6" ht="14.45" customHeight="1" x14ac:dyDescent="0.25">
      <c r="B248" s="12"/>
      <c r="C248" s="13"/>
    </row>
    <row r="251" spans="2:6" ht="14.45" customHeight="1" x14ac:dyDescent="0.25">
      <c r="B251" s="12"/>
    </row>
    <row r="252" spans="2:6" ht="14.45" customHeight="1" x14ac:dyDescent="0.25">
      <c r="B252" s="2"/>
      <c r="C252" s="12"/>
    </row>
    <row r="253" spans="2:6" ht="14.45" customHeight="1" x14ac:dyDescent="0.25">
      <c r="B253" s="2"/>
      <c r="C253" s="4"/>
    </row>
    <row r="254" spans="2:6" ht="14.45" customHeight="1" x14ac:dyDescent="0.25">
      <c r="B254" s="2"/>
      <c r="C254" s="4"/>
    </row>
    <row r="256" spans="2:6" ht="14.45" customHeight="1" x14ac:dyDescent="0.25">
      <c r="B256" s="10"/>
      <c r="C256" s="10"/>
      <c r="D256" s="10"/>
      <c r="E256" s="10"/>
      <c r="F256" s="10"/>
    </row>
    <row r="257" spans="3:5" ht="14.45" customHeight="1" x14ac:dyDescent="0.25">
      <c r="C257" s="11"/>
      <c r="D257" s="11"/>
      <c r="E257" s="4"/>
    </row>
    <row r="258" spans="3:5" ht="14.45" customHeight="1" x14ac:dyDescent="0.25">
      <c r="C258" s="11"/>
      <c r="D258" s="11"/>
      <c r="E258" s="4"/>
    </row>
    <row r="259" spans="3:5" ht="14.45" customHeight="1" x14ac:dyDescent="0.25">
      <c r="C259" s="11"/>
      <c r="D259" s="11"/>
      <c r="E259" s="4"/>
    </row>
    <row r="260" spans="3:5" ht="14.45" customHeight="1" x14ac:dyDescent="0.25">
      <c r="C260" s="11"/>
      <c r="D260" s="11"/>
      <c r="E260" s="4"/>
    </row>
    <row r="261" spans="3:5" ht="14.45" customHeight="1" x14ac:dyDescent="0.25">
      <c r="C261" s="11"/>
      <c r="D261" s="11"/>
      <c r="E261" s="4"/>
    </row>
    <row r="262" spans="3:5" ht="14.45" customHeight="1" x14ac:dyDescent="0.25">
      <c r="C262" s="11"/>
      <c r="D262" s="11"/>
      <c r="E262" s="4"/>
    </row>
    <row r="263" spans="3:5" ht="14.45" customHeight="1" x14ac:dyDescent="0.25">
      <c r="C263" s="11"/>
      <c r="D263" s="11"/>
      <c r="E263" s="4"/>
    </row>
    <row r="264" spans="3:5" ht="14.45" customHeight="1" x14ac:dyDescent="0.25">
      <c r="C264" s="11"/>
      <c r="D264" s="11"/>
      <c r="E264" s="4"/>
    </row>
    <row r="265" spans="3:5" ht="14.45" customHeight="1" x14ac:dyDescent="0.25">
      <c r="C265" s="11"/>
      <c r="D265" s="11"/>
      <c r="E265" s="4"/>
    </row>
    <row r="266" spans="3:5" ht="14.45" customHeight="1" x14ac:dyDescent="0.25">
      <c r="C266" s="11"/>
      <c r="D266" s="11"/>
      <c r="E266" s="4"/>
    </row>
    <row r="267" spans="3:5" ht="14.45" customHeight="1" x14ac:dyDescent="0.25">
      <c r="C267" s="11"/>
      <c r="D267" s="11"/>
      <c r="E267" s="4"/>
    </row>
    <row r="268" spans="3:5" ht="14.45" customHeight="1" x14ac:dyDescent="0.25">
      <c r="C268" s="11"/>
      <c r="D268" s="11"/>
      <c r="E268" s="4"/>
    </row>
    <row r="269" spans="3:5" ht="14.45" customHeight="1" x14ac:dyDescent="0.25">
      <c r="C269" s="11"/>
      <c r="D269" s="11"/>
      <c r="E269" s="4"/>
    </row>
    <row r="270" spans="3:5" ht="14.45" customHeight="1" x14ac:dyDescent="0.25">
      <c r="C270" s="11"/>
      <c r="D270" s="11"/>
      <c r="E270" s="4"/>
    </row>
    <row r="271" spans="3:5" ht="14.45" customHeight="1" x14ac:dyDescent="0.25">
      <c r="C271" s="11"/>
      <c r="D271" s="11"/>
      <c r="E271" s="4"/>
    </row>
    <row r="272" spans="3:5" ht="14.45" customHeight="1" x14ac:dyDescent="0.25">
      <c r="C272" s="11"/>
      <c r="D272" s="11"/>
      <c r="E272" s="4"/>
    </row>
    <row r="273" spans="2:5" ht="14.45" customHeight="1" x14ac:dyDescent="0.25">
      <c r="C273" s="11"/>
      <c r="D273" s="11"/>
      <c r="E273" s="4"/>
    </row>
    <row r="274" spans="2:5" ht="14.45" customHeight="1" x14ac:dyDescent="0.25">
      <c r="C274" s="11"/>
      <c r="D274" s="11"/>
      <c r="E274" s="4"/>
    </row>
    <row r="275" spans="2:5" ht="14.45" customHeight="1" x14ac:dyDescent="0.25">
      <c r="C275" s="11"/>
      <c r="D275" s="11"/>
      <c r="E275" s="4"/>
    </row>
    <row r="276" spans="2:5" ht="14.45" customHeight="1" x14ac:dyDescent="0.25">
      <c r="C276" s="11"/>
      <c r="D276" s="11"/>
      <c r="E276" s="4"/>
    </row>
    <row r="278" spans="2:5" ht="14.45" customHeight="1" x14ac:dyDescent="0.25">
      <c r="B278" s="10"/>
      <c r="C278" s="10"/>
      <c r="D278" s="10"/>
      <c r="E278" s="10"/>
    </row>
    <row r="279" spans="2:5" ht="14.45" customHeight="1" x14ac:dyDescent="0.25">
      <c r="C279" s="4"/>
      <c r="D279" s="4"/>
      <c r="E279" s="4"/>
    </row>
    <row r="280" spans="2:5" ht="14.45" customHeight="1" x14ac:dyDescent="0.25">
      <c r="C280" s="4"/>
      <c r="D280" s="4"/>
      <c r="E280" s="4"/>
    </row>
    <row r="281" spans="2:5" ht="14.45" customHeight="1" x14ac:dyDescent="0.25">
      <c r="C281" s="4"/>
      <c r="D281" s="4"/>
      <c r="E281" s="4"/>
    </row>
    <row r="282" spans="2:5" ht="14.45" customHeight="1" x14ac:dyDescent="0.25">
      <c r="C282" s="4"/>
      <c r="D282" s="4"/>
      <c r="E282" s="4"/>
    </row>
    <row r="283" spans="2:5" ht="14.45" customHeight="1" x14ac:dyDescent="0.25">
      <c r="C283" s="4"/>
      <c r="D283" s="4"/>
      <c r="E283" s="4"/>
    </row>
    <row r="284" spans="2:5" ht="14.45" customHeight="1" x14ac:dyDescent="0.25">
      <c r="C284" s="4"/>
      <c r="D284" s="4"/>
      <c r="E284" s="4"/>
    </row>
    <row r="285" spans="2:5" ht="14.45" customHeight="1" x14ac:dyDescent="0.25">
      <c r="C285" s="4"/>
      <c r="D285" s="4"/>
      <c r="E285" s="4"/>
    </row>
    <row r="286" spans="2:5" ht="14.45" customHeight="1" x14ac:dyDescent="0.25">
      <c r="C286" s="4"/>
      <c r="D286" s="4"/>
      <c r="E286" s="4"/>
    </row>
    <row r="287" spans="2:5" ht="14.45" customHeight="1" x14ac:dyDescent="0.25">
      <c r="C287" s="4"/>
      <c r="D287" s="4"/>
      <c r="E287" s="4"/>
    </row>
    <row r="290" spans="2:7" ht="14.45" customHeight="1" x14ac:dyDescent="0.25">
      <c r="B290" s="2"/>
      <c r="C290" s="2"/>
      <c r="D290" s="2"/>
    </row>
    <row r="291" spans="2:7" ht="14.45" customHeight="1" x14ac:dyDescent="0.25">
      <c r="B291" s="4"/>
      <c r="C291" s="5"/>
      <c r="D291" s="5"/>
    </row>
    <row r="292" spans="2:7" ht="14.45" customHeight="1" x14ac:dyDescent="0.25">
      <c r="B292" s="4"/>
      <c r="C292" s="4"/>
      <c r="D292" s="4"/>
    </row>
    <row r="293" spans="2:7" ht="14.45" customHeight="1" x14ac:dyDescent="0.25">
      <c r="B293" s="4"/>
      <c r="C293" s="4"/>
      <c r="D293" s="4"/>
      <c r="F293" s="4"/>
    </row>
    <row r="295" spans="2:7" ht="14.45" customHeight="1" x14ac:dyDescent="0.25">
      <c r="B295" s="2"/>
      <c r="D295" s="4"/>
    </row>
    <row r="296" spans="2:7" ht="14.45" customHeight="1" x14ac:dyDescent="0.25">
      <c r="B296" s="4"/>
      <c r="C296" s="9"/>
      <c r="D296" s="4"/>
      <c r="G296" s="5"/>
    </row>
    <row r="297" spans="2:7" ht="14.45" customHeight="1" x14ac:dyDescent="0.25">
      <c r="B297" s="4"/>
      <c r="C297" s="9"/>
      <c r="G297" s="6"/>
    </row>
    <row r="298" spans="2:7" ht="14.45" customHeight="1" x14ac:dyDescent="0.25">
      <c r="B298" s="2"/>
      <c r="C298" s="1"/>
    </row>
    <row r="301" spans="2:7" ht="14.45" customHeight="1" x14ac:dyDescent="0.25">
      <c r="B301" s="8"/>
      <c r="F301" s="6"/>
      <c r="G301" s="4"/>
    </row>
    <row r="302" spans="2:7" ht="14.45" customHeight="1" x14ac:dyDescent="0.25">
      <c r="B302" s="2"/>
      <c r="C302" s="2"/>
      <c r="D302" s="2"/>
    </row>
    <row r="303" spans="2:7" ht="14.45" customHeight="1" x14ac:dyDescent="0.25">
      <c r="B303" s="4"/>
      <c r="C303" s="4"/>
      <c r="D303" s="4"/>
    </row>
    <row r="305" spans="2:4" ht="14.45" customHeight="1" x14ac:dyDescent="0.25">
      <c r="B305" s="7"/>
      <c r="C305" s="6"/>
      <c r="D305" s="4"/>
    </row>
    <row r="306" spans="2:4" ht="14.45" customHeight="1" x14ac:dyDescent="0.25">
      <c r="B306" s="6"/>
      <c r="C306" s="5"/>
      <c r="D306" s="5"/>
    </row>
    <row r="307" spans="2:4" ht="14.45" customHeight="1" x14ac:dyDescent="0.25">
      <c r="B307" s="6"/>
      <c r="C307" s="3"/>
      <c r="D307" s="3"/>
    </row>
    <row r="308" spans="2:4" ht="14.45" customHeight="1" x14ac:dyDescent="0.25">
      <c r="B308" s="6"/>
      <c r="C308" s="5"/>
      <c r="D308" s="5"/>
    </row>
    <row r="309" spans="2:4" ht="14.45" customHeight="1" x14ac:dyDescent="0.25">
      <c r="B309" s="2"/>
      <c r="C309" s="7"/>
      <c r="D309" s="7"/>
    </row>
    <row r="311" spans="2:4" ht="14.45" customHeight="1" x14ac:dyDescent="0.25">
      <c r="B311" s="7"/>
    </row>
    <row r="312" spans="2:4" ht="14.45" customHeight="1" x14ac:dyDescent="0.25">
      <c r="B312" s="6"/>
      <c r="C312" s="5"/>
    </row>
    <row r="313" spans="2:4" ht="14.45" customHeight="1" x14ac:dyDescent="0.25">
      <c r="B313" s="4"/>
      <c r="C313" s="3"/>
    </row>
    <row r="314" spans="2:4" ht="14.45" customHeight="1" x14ac:dyDescent="0.25">
      <c r="B314" s="2"/>
      <c r="C3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Deviation test 42FIT4025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Tormod Stautland Stokka</dc:creator>
  <cp:lastModifiedBy>Tormod Stautland Stokka</cp:lastModifiedBy>
  <dcterms:created xsi:type="dcterms:W3CDTF">2024-04-18T11:24:41Z</dcterms:created>
  <dcterms:modified xsi:type="dcterms:W3CDTF">2024-04-18T11:26:00Z</dcterms:modified>
</cp:coreProperties>
</file>