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6e8aca749f2b4/Desktop/statistics/"/>
    </mc:Choice>
  </mc:AlternateContent>
  <xr:revisionPtr revIDLastSave="0" documentId="8_{B8FF9ABE-AEEA-4672-A2A6-B2EB36C36534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Nonwhite!$B$4:$K$66</definedName>
    <definedName name="_xlnm._FilterDatabase" localSheetId="1" hidden="1">White!$B$4:$K$178</definedName>
  </definedName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11" l="1"/>
  <c r="G11" i="11"/>
  <c r="F11" i="11"/>
  <c r="E12" i="11" a="1"/>
  <c r="E12" i="11"/>
  <c r="E11" i="11" a="1"/>
  <c r="E11" i="11"/>
  <c r="O5" i="13"/>
  <c r="D12" i="11"/>
  <c r="D11" i="11"/>
  <c r="C12" i="11"/>
  <c r="C11" i="11"/>
  <c r="L66" i="14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110" i="2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<sst xmlns="http://schemas.openxmlformats.org/spreadsheetml/2006/main" count="2490" uniqueCount="391">
  <si>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</si>
  <si>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</si>
  <si>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</si>
  <si>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</si>
  <si>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</si>
  <si>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</si>
  <si>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</si>
  <si>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</si>
  <si>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</si>
  <si>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</si>
  <si>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</si>
  <si>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</si>
  <si>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</si>
  <si>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</si>
  <si>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</si>
  <si>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</si>
  <si>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</si>
  <si>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</si>
  <si>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</si>
  <si>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</si>
  <si>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</si>
  <si>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</si>
  <si>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</si>
  <si>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</si>
  <si>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</si>
  <si>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</si>
  <si>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</si>
  <si>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</si>
  <si>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</si>
  <si>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</si>
  <si>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</si>
  <si>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</si>
  <si>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</si>
  <si>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</si>
  <si>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</si>
  <si>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</si>
  <si>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</si>
  <si>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</si>
  <si>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</si>
  <si>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</si>
  <si>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</si>
  <si>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</si>
  <si>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</si>
  <si>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</si>
  <si>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</si>
  <si>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</si>
  <si>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</si>
  <si>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</si>
  <si>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</si>
  <si>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</si>
  <si>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</si>
  <si>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</si>
  <si>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</si>
  <si>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</si>
  <si>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</si>
  <si>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</si>
  <si>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</si>
  <si>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</si>
  <si>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</si>
  <si>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</si>
  <si>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</si>
  <si>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</si>
  <si>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</si>
  <si>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</si>
  <si>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</si>
  <si>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</si>
  <si>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</si>
  <si>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</si>
  <si>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</si>
  <si>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</si>
  <si>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</si>
  <si>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</si>
  <si>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</si>
  <si>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</si>
  <si>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</si>
  <si>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</si>
  <si>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</si>
  <si>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</si>
  <si>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</si>
  <si>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</si>
  <si>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</si>
  <si>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</si>
  <si>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</si>
  <si>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</si>
  <si>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</si>
  <si>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</si>
  <si>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</si>
  <si>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</si>
  <si>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</si>
  <si>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</si>
  <si>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</si>
  <si>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</si>
  <si>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</si>
  <si>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</si>
  <si>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</si>
  <si>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</si>
  <si>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</si>
  <si>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</si>
  <si>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</si>
  <si>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</si>
  <si>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</si>
  <si>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</si>
  <si>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</si>
  <si>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</si>
  <si>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</si>
  <si>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</si>
  <si>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</si>
  <si>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</si>
  <si>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</si>
  <si>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</si>
  <si>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</si>
  <si>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</si>
  <si>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</si>
  <si>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</si>
  <si>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</si>
  <si>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</si>
  <si>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</si>
  <si>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</si>
  <si>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</si>
  <si>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</si>
  <si>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</si>
  <si>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</si>
  <si>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</si>
  <si>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</si>
  <si>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</si>
  <si>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</si>
  <si>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</si>
  <si>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</si>
  <si>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</si>
  <si>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</si>
  <si>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</si>
  <si>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</si>
  <si>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</si>
  <si>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</si>
  <si>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</si>
  <si>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</si>
  <si>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</si>
  <si>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</si>
  <si>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</si>
  <si>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</si>
  <si>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</si>
  <si>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</si>
  <si>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</si>
  <si>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</si>
  <si>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</si>
  <si>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</si>
  <si>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</si>
  <si>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</si>
  <si>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</si>
  <si>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</si>
  <si>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</si>
  <si>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</si>
  <si>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</si>
  <si>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</si>
  <si>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</si>
  <si>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</si>
  <si>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</si>
  <si>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</si>
  <si>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</si>
  <si>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</si>
  <si>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</si>
  <si>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</si>
  <si>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</si>
  <si>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</si>
  <si>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</si>
  <si>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</si>
  <si>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</si>
  <si>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</si>
  <si>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</si>
  <si>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</si>
  <si>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</si>
  <si>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</si>
  <si>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</si>
  <si>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</si>
  <si>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</si>
  <si>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</si>
  <si>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</si>
  <si>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</si>
  <si>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</si>
  <si>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</si>
  <si>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</si>
  <si>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</si>
  <si>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</si>
  <si>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</si>
  <si>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</si>
  <si>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</si>
  <si>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</si>
  <si>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</si>
  <si>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</si>
  <si>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</si>
  <si>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</si>
  <si>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</si>
  <si>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</si>
  <si>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</si>
  <si>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</si>
  <si>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</si>
  <si>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</si>
  <si>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</si>
  <si>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</si>
  <si>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</si>
  <si>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</si>
  <si>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</si>
  <si>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</si>
  <si>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</si>
  <si>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</si>
  <si>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</si>
  <si>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</si>
  <si>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</si>
  <si>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</si>
  <si>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</si>
  <si>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</si>
  <si>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</si>
  <si>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</si>
  <si>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</si>
  <si>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</si>
  <si>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</si>
  <si>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</si>
  <si>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</si>
  <si>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</si>
  <si>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</si>
  <si>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</si>
  <si>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</si>
  <si>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</si>
  <si>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</si>
  <si>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</si>
  <si>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</si>
  <si>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</si>
  <si>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</si>
  <si>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</si>
  <si>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</si>
  <si>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</si>
  <si>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</si>
  <si>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</si>
  <si>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</si>
  <si>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</si>
  <si>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</si>
  <si>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</si>
  <si>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</si>
  <si>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</si>
  <si>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</si>
  <si>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</si>
  <si>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</si>
  <si>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</si>
  <si>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</si>
  <si>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</si>
  <si>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</si>
  <si>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</si>
  <si>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</si>
  <si>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</si>
  <si>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</si>
  <si>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</si>
  <si>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</si>
  <si>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</si>
  <si>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</si>
  <si>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</si>
  <si>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</si>
  <si>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</si>
  <si>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</si>
  <si>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</si>
  <si>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</si>
  <si>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</si>
  <si>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</si>
  <si>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</si>
  <si>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</si>
  <si>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</si>
  <si>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</si>
  <si>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</si>
  <si>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</si>
  <si>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</si>
  <si>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</si>
  <si>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</si>
  <si>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</si>
  <si>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</si>
  <si>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</si>
  <si>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</si>
  <si>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</si>
  <si>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</si>
  <si>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</si>
  <si>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</si>
  <si>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</si>
  <si>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</si>
  <si>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</si>
  <si>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</si>
  <si>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</si>
  <si>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</si>
  <si>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</si>
  <si>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</si>
  <si>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</si>
  <si>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</si>
  <si>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</si>
  <si>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</si>
  <si>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</si>
  <si>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</si>
  <si>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</si>
  <si>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</si>
  <si>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</si>
  <si>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</si>
  <si>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</si>
  <si>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</si>
  <si>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</si>
  <si>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</si>
  <si>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</si>
  <si>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</si>
  <si>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</si>
  <si>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</si>
  <si>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</si>
  <si>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</si>
  <si>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</si>
  <si>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</si>
  <si>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</si>
  <si>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</si>
  <si>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</si>
  <si>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</si>
  <si>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</si>
  <si>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</si>
  <si>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</si>
  <si>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</si>
  <si>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</si>
  <si>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</si>
  <si>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</si>
  <si>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</si>
  <si>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</si>
  <si>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</si>
  <si>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</si>
  <si>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</si>
  <si>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</si>
  <si>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</si>
  <si>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</si>
  <si>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</si>
  <si>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</si>
  <si>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</si>
  <si>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</si>
  <si>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</si>
  <si>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</si>
  <si>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</si>
  <si>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</si>
  <si>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</si>
  <si>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</si>
  <si>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</si>
  <si>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</si>
  <si>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</si>
  <si>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</si>
  <si>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</si>
  <si>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</si>
  <si>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</si>
  <si>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</si>
  <si>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</si>
  <si>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</si>
  <si>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</si>
  <si>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</si>
  <si>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</si>
  <si>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</si>
  <si>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</si>
  <si>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</si>
  <si>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</si>
  <si>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</si>
  <si>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</si>
  <si>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</si>
  <si>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</si>
  <si>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</si>
  <si>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</si>
  <si>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</si>
  <si>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</si>
  <si>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</si>
  <si>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</si>
  <si>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</si>
  <si>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</si>
  <si>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</si>
  <si>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</si>
  <si>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</si>
  <si>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</si>
  <si>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</si>
  <si>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</si>
  <si>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</si>
  <si>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</si>
  <si>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</si>
  <si>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</si>
  <si>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</si>
  <si>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</si>
  <si>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</si>
  <si>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</si>
  <si>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</si>
  <si>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</si>
  <si>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</si>
  <si>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</si>
  <si>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</si>
  <si>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</si>
  <si>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Using the same methodology as in the lecture, find if there is pay gap based on race.</t>
  </si>
  <si>
    <t>Population variance</t>
  </si>
  <si>
    <t>degree of freedom</t>
  </si>
  <si>
    <t>The p-value is large so we canNOT claim that there is a statistically significant difference beween the wages of white and nonwhite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</si>
</sst>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0" borderId="10" xfId="0" applyFont="1" applyBorder="1"/>
    <xf numFmtId="2" fontId="18" fillId="33" borderId="0" xfId="0" applyNumberFormat="1" applyFont="1" applyFill="1"/>
    <xf numFmtId="0" fontId="20" fillId="33" borderId="0" xfId="0" applyFont="1" applyFill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0" fontId="18" fillId="0" borderId="0" xfId="0" applyFont="1"/>
    <xf numFmtId="0" fontId="21" fillId="33" borderId="0" xfId="0" applyFont="1" applyFill="1"/>
    <xf numFmtId="0" fontId="21" fillId="33" borderId="10" xfId="0" applyFont="1" applyFill="1" applyBorder="1"/>
    <xf numFmtId="0" fontId="21" fillId="33" borderId="0" xfId="0" applyFont="1" applyFill="1" applyAlignment="1">
      <alignment horizontal="left"/>
    </xf>
    <xf numFmtId="44" fontId="21" fillId="33" borderId="0" xfId="1" applyFont="1" applyFill="1" applyAlignment="1">
      <alignment horizontal="left"/>
    </xf>
    <xf numFmtId="165" fontId="21" fillId="33" borderId="0" xfId="1" applyNumberFormat="1" applyFont="1" applyFill="1" applyAlignment="1">
      <alignment horizontal="left"/>
    </xf>
    <xf numFmtId="2" fontId="21" fillId="33" borderId="0" xfId="0" applyNumberFormat="1" applyFont="1" applyFill="1" applyAlignment="1">
      <alignment horizontal="left"/>
    </xf>
    <xf numFmtId="0" fontId="21" fillId="33" borderId="10" xfId="0" applyFont="1" applyFill="1" applyBorder="1" applyAlignment="1">
      <alignment horizontal="left"/>
    </xf>
    <xf numFmtId="165" fontId="21" fillId="33" borderId="10" xfId="1" applyNumberFormat="1" applyFont="1" applyFill="1" applyBorder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opLeftCell="A86" workbookViewId="0">
      <selection activeCell="H1" sqref="H1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381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x14ac:dyDescent="0.2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x14ac:dyDescent="0.2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x14ac:dyDescent="0.2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2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2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2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2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x14ac:dyDescent="0.2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2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x14ac:dyDescent="0.2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x14ac:dyDescent="0.2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x14ac:dyDescent="0.2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x14ac:dyDescent="0.2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x14ac:dyDescent="0.2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x14ac:dyDescent="0.2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x14ac:dyDescent="0.2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x14ac:dyDescent="0.2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x14ac:dyDescent="0.2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x14ac:dyDescent="0.2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2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2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2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2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2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2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2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2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2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2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2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2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2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2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2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2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2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2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2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2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2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2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x14ac:dyDescent="0.2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x14ac:dyDescent="0.2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x14ac:dyDescent="0.2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x14ac:dyDescent="0.2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x14ac:dyDescent="0.2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x14ac:dyDescent="0.2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x14ac:dyDescent="0.2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2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2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2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2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2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2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2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2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2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2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x14ac:dyDescent="0.2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x14ac:dyDescent="0.2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x14ac:dyDescent="0.2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sortState xmlns:xlrd2="http://schemas.microsoft.com/office/spreadsheetml/2017/richdata2"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930-1B40-454C-A087-8B026472BC0C}">
  <dimension ref="A1:O178"/>
  <sheetViews>
    <sheetView workbookViewId="0">
      <selection activeCell="O6" sqref="O6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4" width="8.88671875" style="1"/>
    <col min="15" max="15" width="9.6640625" style="1" bestFit="1" customWidth="1"/>
    <col min="16" max="16384" width="8.88671875" style="1"/>
  </cols>
  <sheetData>
    <row r="1" spans="1:15" ht="15.6" x14ac:dyDescent="0.3">
      <c r="B1" s="3" t="s">
        <v>41</v>
      </c>
      <c r="C1" s="3"/>
    </row>
    <row r="2" spans="1:15" ht="12" x14ac:dyDescent="0.25">
      <c r="B2" s="4" t="s">
        <v>42</v>
      </c>
      <c r="C2" s="4"/>
    </row>
    <row r="4" spans="1:15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5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  <c r="O5" s="1">
        <f>_xlfn.VAR.S(K5:K116)</f>
        <v>1136728018.0252261</v>
      </c>
    </row>
    <row r="6" spans="1:15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5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5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5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5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5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5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5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5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5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5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381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H117" s="2"/>
      <c r="K117" s="6"/>
      <c r="L117" s="1">
        <f t="shared" si="3"/>
        <v>0</v>
      </c>
    </row>
    <row r="118" spans="2:12" x14ac:dyDescent="0.2">
      <c r="H118" s="2"/>
      <c r="K118" s="6"/>
      <c r="L118" s="1">
        <f t="shared" si="3"/>
        <v>0</v>
      </c>
    </row>
    <row r="119" spans="2:12" x14ac:dyDescent="0.2">
      <c r="H119" s="2"/>
      <c r="K119" s="6"/>
      <c r="L119" s="1">
        <f t="shared" si="3"/>
        <v>0</v>
      </c>
    </row>
    <row r="120" spans="2:12" x14ac:dyDescent="0.2">
      <c r="H120" s="2"/>
      <c r="K120" s="6"/>
      <c r="L120" s="1">
        <f t="shared" si="3"/>
        <v>0</v>
      </c>
    </row>
    <row r="121" spans="2:12" x14ac:dyDescent="0.2">
      <c r="H121" s="2"/>
      <c r="K121" s="6"/>
      <c r="L121" s="1">
        <f t="shared" si="3"/>
        <v>0</v>
      </c>
    </row>
    <row r="122" spans="2:12" x14ac:dyDescent="0.2">
      <c r="H122" s="2"/>
      <c r="K122" s="6"/>
      <c r="L122" s="1">
        <f t="shared" si="3"/>
        <v>0</v>
      </c>
    </row>
    <row r="123" spans="2:12" x14ac:dyDescent="0.2">
      <c r="H123" s="2"/>
      <c r="K123" s="6"/>
      <c r="L123" s="1">
        <f t="shared" si="3"/>
        <v>0</v>
      </c>
    </row>
    <row r="124" spans="2:12" x14ac:dyDescent="0.2">
      <c r="H124" s="2"/>
      <c r="K124" s="6"/>
      <c r="L124" s="1">
        <f t="shared" si="3"/>
        <v>0</v>
      </c>
    </row>
    <row r="125" spans="2:12" x14ac:dyDescent="0.2">
      <c r="H125" s="2"/>
      <c r="K125" s="6"/>
      <c r="L125" s="1">
        <f t="shared" si="3"/>
        <v>0</v>
      </c>
    </row>
    <row r="126" spans="2:12" x14ac:dyDescent="0.2">
      <c r="H126" s="2"/>
      <c r="K126" s="6"/>
      <c r="L126" s="1">
        <f t="shared" si="3"/>
        <v>0</v>
      </c>
    </row>
    <row r="127" spans="2:12" x14ac:dyDescent="0.2">
      <c r="H127" s="2"/>
      <c r="K127" s="6"/>
      <c r="L127" s="1">
        <f t="shared" si="3"/>
        <v>0</v>
      </c>
    </row>
    <row r="128" spans="2:12" x14ac:dyDescent="0.2">
      <c r="H128" s="2"/>
      <c r="K128" s="6"/>
      <c r="L128" s="1">
        <f t="shared" si="3"/>
        <v>0</v>
      </c>
    </row>
    <row r="129" spans="8:12" x14ac:dyDescent="0.2">
      <c r="H129" s="2"/>
      <c r="K129" s="6"/>
      <c r="L129" s="1">
        <f t="shared" si="3"/>
        <v>0</v>
      </c>
    </row>
    <row r="130" spans="8:12" x14ac:dyDescent="0.2">
      <c r="H130" s="2"/>
      <c r="K130" s="6"/>
      <c r="L130" s="1">
        <f t="shared" si="3"/>
        <v>0</v>
      </c>
    </row>
    <row r="131" spans="8:12" x14ac:dyDescent="0.2">
      <c r="H131" s="2"/>
      <c r="K131" s="6"/>
      <c r="L131" s="1">
        <f t="shared" si="3"/>
        <v>0</v>
      </c>
    </row>
    <row r="132" spans="8:12" x14ac:dyDescent="0.2">
      <c r="H132" s="2"/>
      <c r="K132" s="6"/>
      <c r="L132" s="1">
        <f t="shared" si="3"/>
        <v>0</v>
      </c>
    </row>
    <row r="133" spans="8:12" x14ac:dyDescent="0.2">
      <c r="H133" s="2"/>
      <c r="K133" s="6"/>
      <c r="L133" s="1">
        <f t="shared" ref="L133:L164" si="4">IF(G133="White",1,0)</f>
        <v>0</v>
      </c>
    </row>
    <row r="134" spans="8:12" x14ac:dyDescent="0.2">
      <c r="H134" s="2"/>
      <c r="K134" s="6"/>
      <c r="L134" s="1">
        <f t="shared" si="4"/>
        <v>0</v>
      </c>
    </row>
    <row r="135" spans="8:12" x14ac:dyDescent="0.2">
      <c r="H135" s="2"/>
      <c r="K135" s="6"/>
      <c r="L135" s="1">
        <f t="shared" si="4"/>
        <v>0</v>
      </c>
    </row>
    <row r="136" spans="8:12" x14ac:dyDescent="0.2">
      <c r="H136" s="2"/>
      <c r="K136" s="6"/>
      <c r="L136" s="1">
        <f t="shared" si="4"/>
        <v>0</v>
      </c>
    </row>
    <row r="137" spans="8:12" x14ac:dyDescent="0.2">
      <c r="H137" s="2"/>
      <c r="K137" s="6"/>
      <c r="L137" s="1">
        <f t="shared" si="4"/>
        <v>0</v>
      </c>
    </row>
    <row r="138" spans="8:12" x14ac:dyDescent="0.2">
      <c r="H138" s="2"/>
      <c r="K138" s="6"/>
      <c r="L138" s="1">
        <f t="shared" si="4"/>
        <v>0</v>
      </c>
    </row>
    <row r="139" spans="8:12" x14ac:dyDescent="0.2">
      <c r="H139" s="2"/>
      <c r="K139" s="6"/>
      <c r="L139" s="1">
        <f t="shared" si="4"/>
        <v>0</v>
      </c>
    </row>
    <row r="140" spans="8:12" x14ac:dyDescent="0.2">
      <c r="H140" s="2"/>
      <c r="K140" s="6"/>
      <c r="L140" s="1">
        <f t="shared" si="4"/>
        <v>0</v>
      </c>
    </row>
    <row r="141" spans="8:12" x14ac:dyDescent="0.2">
      <c r="H141" s="2"/>
      <c r="K141" s="6"/>
      <c r="L141" s="1">
        <f t="shared" si="4"/>
        <v>0</v>
      </c>
    </row>
    <row r="142" spans="8:12" x14ac:dyDescent="0.2">
      <c r="H142" s="2"/>
      <c r="K142" s="6"/>
      <c r="L142" s="1">
        <f t="shared" si="4"/>
        <v>0</v>
      </c>
    </row>
    <row r="143" spans="8:12" x14ac:dyDescent="0.2">
      <c r="H143" s="2"/>
      <c r="K143" s="6"/>
      <c r="L143" s="1">
        <f t="shared" si="4"/>
        <v>0</v>
      </c>
    </row>
    <row r="144" spans="8:12" x14ac:dyDescent="0.2">
      <c r="H144" s="2"/>
      <c r="K144" s="6"/>
      <c r="L144" s="1">
        <f t="shared" si="4"/>
        <v>0</v>
      </c>
    </row>
    <row r="145" spans="8:12" x14ac:dyDescent="0.2">
      <c r="H145" s="2"/>
      <c r="K145" s="6"/>
      <c r="L145" s="1">
        <f t="shared" si="4"/>
        <v>0</v>
      </c>
    </row>
    <row r="146" spans="8:12" x14ac:dyDescent="0.2">
      <c r="H146" s="2"/>
      <c r="K146" s="6"/>
      <c r="L146" s="1">
        <f t="shared" si="4"/>
        <v>0</v>
      </c>
    </row>
    <row r="147" spans="8:12" x14ac:dyDescent="0.2">
      <c r="H147" s="2"/>
      <c r="K147" s="6"/>
      <c r="L147" s="1">
        <f t="shared" si="4"/>
        <v>0</v>
      </c>
    </row>
    <row r="148" spans="8:12" x14ac:dyDescent="0.2">
      <c r="H148" s="2"/>
      <c r="K148" s="6"/>
      <c r="L148" s="1">
        <f t="shared" si="4"/>
        <v>0</v>
      </c>
    </row>
    <row r="149" spans="8:12" x14ac:dyDescent="0.2">
      <c r="H149" s="2"/>
      <c r="K149" s="6"/>
      <c r="L149" s="1">
        <f t="shared" si="4"/>
        <v>0</v>
      </c>
    </row>
    <row r="150" spans="8:12" x14ac:dyDescent="0.2">
      <c r="H150" s="2"/>
      <c r="K150" s="6"/>
      <c r="L150" s="1">
        <f t="shared" si="4"/>
        <v>0</v>
      </c>
    </row>
    <row r="151" spans="8:12" x14ac:dyDescent="0.2">
      <c r="H151" s="2"/>
      <c r="K151" s="6"/>
      <c r="L151" s="1">
        <f t="shared" si="4"/>
        <v>0</v>
      </c>
    </row>
    <row r="152" spans="8:12" x14ac:dyDescent="0.2">
      <c r="H152" s="2"/>
      <c r="K152" s="6"/>
      <c r="L152" s="1">
        <f t="shared" si="4"/>
        <v>0</v>
      </c>
    </row>
    <row r="153" spans="8:12" x14ac:dyDescent="0.2">
      <c r="H153" s="2"/>
      <c r="K153" s="6"/>
      <c r="L153" s="1">
        <f t="shared" si="4"/>
        <v>0</v>
      </c>
    </row>
    <row r="154" spans="8:12" x14ac:dyDescent="0.2">
      <c r="H154" s="2"/>
      <c r="K154" s="6"/>
      <c r="L154" s="1">
        <f t="shared" si="4"/>
        <v>0</v>
      </c>
    </row>
    <row r="155" spans="8:12" x14ac:dyDescent="0.2">
      <c r="H155" s="2"/>
      <c r="K155" s="6"/>
      <c r="L155" s="1">
        <f t="shared" si="4"/>
        <v>0</v>
      </c>
    </row>
    <row r="156" spans="8:12" x14ac:dyDescent="0.2">
      <c r="H156" s="2"/>
      <c r="K156" s="6"/>
      <c r="L156" s="1">
        <f t="shared" si="4"/>
        <v>0</v>
      </c>
    </row>
    <row r="157" spans="8:12" x14ac:dyDescent="0.2">
      <c r="H157" s="2"/>
      <c r="K157" s="6"/>
      <c r="L157" s="1">
        <f t="shared" si="4"/>
        <v>0</v>
      </c>
    </row>
    <row r="158" spans="8:12" x14ac:dyDescent="0.2">
      <c r="H158" s="2"/>
      <c r="K158" s="6"/>
      <c r="L158" s="1">
        <f t="shared" si="4"/>
        <v>0</v>
      </c>
    </row>
    <row r="159" spans="8:12" x14ac:dyDescent="0.2">
      <c r="H159" s="2"/>
      <c r="K159" s="6"/>
      <c r="L159" s="1">
        <f t="shared" si="4"/>
        <v>0</v>
      </c>
    </row>
    <row r="160" spans="8:12" x14ac:dyDescent="0.2">
      <c r="H160" s="2"/>
      <c r="K160" s="6"/>
      <c r="L160" s="1">
        <f t="shared" si="4"/>
        <v>0</v>
      </c>
    </row>
    <row r="161" spans="8:12" x14ac:dyDescent="0.2">
      <c r="H161" s="2"/>
      <c r="K161" s="6"/>
      <c r="L161" s="1">
        <f t="shared" si="4"/>
        <v>0</v>
      </c>
    </row>
    <row r="162" spans="8:12" x14ac:dyDescent="0.2">
      <c r="H162" s="2"/>
      <c r="K162" s="6"/>
      <c r="L162" s="1">
        <f t="shared" si="4"/>
        <v>0</v>
      </c>
    </row>
    <row r="163" spans="8:12" x14ac:dyDescent="0.2">
      <c r="H163" s="2"/>
      <c r="K163" s="6"/>
      <c r="L163" s="1">
        <f t="shared" si="4"/>
        <v>0</v>
      </c>
    </row>
    <row r="164" spans="8:12" x14ac:dyDescent="0.2">
      <c r="H164" s="2"/>
      <c r="K164" s="6"/>
      <c r="L164" s="1">
        <f t="shared" si="4"/>
        <v>0</v>
      </c>
    </row>
    <row r="165" spans="8:12" x14ac:dyDescent="0.2">
      <c r="H165" s="2"/>
      <c r="K165" s="6"/>
      <c r="L165" s="1">
        <f t="shared" ref="L165:L178" si="5">IF(G165="White",1,0)</f>
        <v>0</v>
      </c>
    </row>
    <row r="166" spans="8:12" x14ac:dyDescent="0.2">
      <c r="H166" s="2"/>
      <c r="K166" s="6"/>
      <c r="L166" s="1">
        <f t="shared" si="5"/>
        <v>0</v>
      </c>
    </row>
    <row r="167" spans="8:12" x14ac:dyDescent="0.2">
      <c r="H167" s="2"/>
      <c r="K167" s="6"/>
      <c r="L167" s="1">
        <f t="shared" si="5"/>
        <v>0</v>
      </c>
    </row>
    <row r="168" spans="8:12" x14ac:dyDescent="0.2">
      <c r="H168" s="2"/>
      <c r="K168" s="6"/>
      <c r="L168" s="1">
        <f t="shared" si="5"/>
        <v>0</v>
      </c>
    </row>
    <row r="169" spans="8:12" x14ac:dyDescent="0.2">
      <c r="H169" s="2"/>
      <c r="K169" s="6"/>
      <c r="L169" s="1">
        <f t="shared" si="5"/>
        <v>0</v>
      </c>
    </row>
    <row r="170" spans="8:12" x14ac:dyDescent="0.2">
      <c r="H170" s="2"/>
      <c r="K170" s="6"/>
      <c r="L170" s="1">
        <f t="shared" si="5"/>
        <v>0</v>
      </c>
    </row>
    <row r="171" spans="8:12" x14ac:dyDescent="0.2">
      <c r="H171" s="2"/>
      <c r="K171" s="6"/>
      <c r="L171" s="1">
        <f t="shared" si="5"/>
        <v>0</v>
      </c>
    </row>
    <row r="172" spans="8:12" x14ac:dyDescent="0.2">
      <c r="H172" s="2"/>
      <c r="K172" s="6"/>
      <c r="L172" s="1">
        <f t="shared" si="5"/>
        <v>0</v>
      </c>
    </row>
    <row r="173" spans="8:12" x14ac:dyDescent="0.2">
      <c r="H173" s="2"/>
      <c r="K173" s="6"/>
      <c r="L173" s="1">
        <f t="shared" si="5"/>
        <v>0</v>
      </c>
    </row>
    <row r="174" spans="8:12" x14ac:dyDescent="0.2">
      <c r="H174" s="2"/>
      <c r="K174" s="6"/>
      <c r="L174" s="1">
        <f t="shared" si="5"/>
        <v>0</v>
      </c>
    </row>
    <row r="175" spans="8:12" x14ac:dyDescent="0.2">
      <c r="H175" s="2"/>
      <c r="K175" s="6"/>
      <c r="L175" s="1">
        <f t="shared" si="5"/>
        <v>0</v>
      </c>
    </row>
    <row r="176" spans="8:12" x14ac:dyDescent="0.2">
      <c r="H176" s="2"/>
      <c r="K176" s="6"/>
      <c r="L176" s="1">
        <f t="shared" si="5"/>
        <v>0</v>
      </c>
    </row>
    <row r="177" spans="8:12" x14ac:dyDescent="0.2">
      <c r="H177" s="2"/>
      <c r="K177" s="6"/>
      <c r="L177" s="1">
        <f t="shared" si="5"/>
        <v>0</v>
      </c>
    </row>
    <row r="178" spans="8:12" x14ac:dyDescent="0.2">
      <c r="H178" s="2"/>
      <c r="K178" s="6"/>
      <c r="L178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C06-AA75-436A-A5F7-40CC42DE6035}">
  <dimension ref="A1:L66"/>
  <sheetViews>
    <sheetView workbookViewId="0">
      <selection activeCell="A4" sqref="A4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41</v>
      </c>
      <c r="C1" s="3"/>
    </row>
    <row r="2" spans="1:12" ht="12" x14ac:dyDescent="0.25">
      <c r="B2" s="4" t="s">
        <v>42</v>
      </c>
      <c r="C2" s="4"/>
    </row>
    <row r="4" spans="1:12" ht="12.6" thickBot="1" x14ac:dyDescent="0.3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214</v>
      </c>
      <c r="C5" s="1" t="s">
        <v>358</v>
      </c>
      <c r="D5" s="1">
        <v>48</v>
      </c>
      <c r="E5" s="1" t="s">
        <v>7</v>
      </c>
      <c r="F5" s="1" t="s">
        <v>46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 x14ac:dyDescent="0.2">
      <c r="B6" s="1" t="s">
        <v>204</v>
      </c>
      <c r="C6" s="1" t="s">
        <v>88</v>
      </c>
      <c r="D6" s="1">
        <v>42</v>
      </c>
      <c r="E6" s="1" t="s">
        <v>7</v>
      </c>
      <c r="F6" s="1" t="s">
        <v>46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 x14ac:dyDescent="0.2">
      <c r="B7" s="1" t="s">
        <v>64</v>
      </c>
      <c r="C7" s="1" t="s">
        <v>233</v>
      </c>
      <c r="D7" s="1">
        <v>28</v>
      </c>
      <c r="E7" s="1" t="s">
        <v>3</v>
      </c>
      <c r="F7" s="1" t="s">
        <v>46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 x14ac:dyDescent="0.2">
      <c r="B8" s="1" t="s">
        <v>54</v>
      </c>
      <c r="C8" s="1" t="s">
        <v>55</v>
      </c>
      <c r="D8" s="1">
        <v>26</v>
      </c>
      <c r="E8" s="1" t="s">
        <v>3</v>
      </c>
      <c r="F8" s="1" t="s">
        <v>46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 x14ac:dyDescent="0.2">
      <c r="B9" s="1" t="s">
        <v>193</v>
      </c>
      <c r="C9" s="1" t="s">
        <v>342</v>
      </c>
      <c r="D9" s="1">
        <v>38</v>
      </c>
      <c r="E9" s="1" t="s">
        <v>7</v>
      </c>
      <c r="F9" s="1" t="s">
        <v>48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 x14ac:dyDescent="0.2">
      <c r="B10" s="1" t="s">
        <v>176</v>
      </c>
      <c r="C10" s="1" t="s">
        <v>367</v>
      </c>
      <c r="D10" s="1">
        <v>34</v>
      </c>
      <c r="E10" s="1" t="s">
        <v>7</v>
      </c>
      <c r="F10" s="1" t="s">
        <v>46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 x14ac:dyDescent="0.2">
      <c r="B11" s="1" t="s">
        <v>105</v>
      </c>
      <c r="C11" s="1" t="s">
        <v>270</v>
      </c>
      <c r="D11" s="1">
        <v>37</v>
      </c>
      <c r="E11" s="1" t="s">
        <v>3</v>
      </c>
      <c r="F11" s="1" t="s">
        <v>46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 x14ac:dyDescent="0.2">
      <c r="B12" s="1" t="s">
        <v>98</v>
      </c>
      <c r="C12" s="1" t="s">
        <v>372</v>
      </c>
      <c r="D12" s="1">
        <v>35</v>
      </c>
      <c r="E12" s="1" t="s">
        <v>3</v>
      </c>
      <c r="F12" s="1" t="s">
        <v>46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 x14ac:dyDescent="0.2">
      <c r="B13" s="1" t="s">
        <v>67</v>
      </c>
      <c r="C13" s="1" t="s">
        <v>236</v>
      </c>
      <c r="D13" s="1">
        <v>29</v>
      </c>
      <c r="E13" s="1" t="s">
        <v>3</v>
      </c>
      <c r="F13" s="1" t="s">
        <v>46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 x14ac:dyDescent="0.2">
      <c r="B14" s="1" t="s">
        <v>186</v>
      </c>
      <c r="C14" s="1" t="s">
        <v>337</v>
      </c>
      <c r="D14" s="1">
        <v>36</v>
      </c>
      <c r="E14" s="1" t="s">
        <v>7</v>
      </c>
      <c r="F14" s="1" t="s">
        <v>46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 x14ac:dyDescent="0.2">
      <c r="B15" s="1" t="s">
        <v>163</v>
      </c>
      <c r="C15" s="1" t="s">
        <v>318</v>
      </c>
      <c r="D15" s="1">
        <v>31</v>
      </c>
      <c r="E15" s="1" t="s">
        <v>7</v>
      </c>
      <c r="F15" s="1" t="s">
        <v>51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 x14ac:dyDescent="0.2">
      <c r="B16" s="1" t="s">
        <v>114</v>
      </c>
      <c r="C16" s="1" t="s">
        <v>279</v>
      </c>
      <c r="D16" s="1">
        <v>38</v>
      </c>
      <c r="E16" s="1" t="s">
        <v>3</v>
      </c>
      <c r="F16" s="1" t="s">
        <v>46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 x14ac:dyDescent="0.2">
      <c r="B17" s="1" t="s">
        <v>147</v>
      </c>
      <c r="C17" s="1" t="s">
        <v>326</v>
      </c>
      <c r="D17" s="1">
        <v>33</v>
      </c>
      <c r="E17" s="1" t="s">
        <v>7</v>
      </c>
      <c r="F17" s="1" t="s">
        <v>46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 x14ac:dyDescent="0.2">
      <c r="B18" s="1" t="s">
        <v>157</v>
      </c>
      <c r="C18" s="1" t="s">
        <v>312</v>
      </c>
      <c r="D18" s="1">
        <v>29</v>
      </c>
      <c r="E18" s="1" t="s">
        <v>7</v>
      </c>
      <c r="F18" s="1" t="s">
        <v>46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 x14ac:dyDescent="0.2">
      <c r="B19" s="1" t="s">
        <v>212</v>
      </c>
      <c r="C19" s="1" t="s">
        <v>330</v>
      </c>
      <c r="D19" s="1">
        <v>47</v>
      </c>
      <c r="E19" s="1" t="s">
        <v>7</v>
      </c>
      <c r="F19" s="1" t="s">
        <v>49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 x14ac:dyDescent="0.2">
      <c r="B20" s="1" t="s">
        <v>220</v>
      </c>
      <c r="C20" s="1" t="s">
        <v>362</v>
      </c>
      <c r="D20" s="1">
        <v>54</v>
      </c>
      <c r="E20" s="1" t="s">
        <v>7</v>
      </c>
      <c r="F20" s="1" t="s">
        <v>46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 x14ac:dyDescent="0.2">
      <c r="B21" s="1" t="s">
        <v>158</v>
      </c>
      <c r="C21" s="1" t="s">
        <v>313</v>
      </c>
      <c r="D21" s="1">
        <v>29</v>
      </c>
      <c r="E21" s="1" t="s">
        <v>7</v>
      </c>
      <c r="F21" s="1" t="s">
        <v>46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46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 x14ac:dyDescent="0.2">
      <c r="B23" s="1" t="s">
        <v>145</v>
      </c>
      <c r="C23" s="1" t="s">
        <v>302</v>
      </c>
      <c r="D23" s="1">
        <v>52</v>
      </c>
      <c r="E23" s="1" t="s">
        <v>3</v>
      </c>
      <c r="F23" s="1" t="s">
        <v>46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 x14ac:dyDescent="0.2">
      <c r="B24" s="1" t="s">
        <v>65</v>
      </c>
      <c r="C24" s="1" t="s">
        <v>234</v>
      </c>
      <c r="D24" s="1">
        <v>28</v>
      </c>
      <c r="E24" s="1" t="s">
        <v>3</v>
      </c>
      <c r="F24" s="1" t="s">
        <v>46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 x14ac:dyDescent="0.2">
      <c r="B25" s="1" t="s">
        <v>206</v>
      </c>
      <c r="C25" s="1" t="s">
        <v>352</v>
      </c>
      <c r="D25" s="1">
        <v>43</v>
      </c>
      <c r="E25" s="1" t="s">
        <v>7</v>
      </c>
      <c r="F25" s="1" t="s">
        <v>46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 x14ac:dyDescent="0.2">
      <c r="B26" s="1" t="s">
        <v>120</v>
      </c>
      <c r="C26" s="1" t="s">
        <v>285</v>
      </c>
      <c r="D26" s="1">
        <v>39</v>
      </c>
      <c r="E26" s="1" t="s">
        <v>3</v>
      </c>
      <c r="F26" s="1" t="s">
        <v>46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 x14ac:dyDescent="0.2">
      <c r="B27" s="1" t="s">
        <v>99</v>
      </c>
      <c r="C27" s="1" t="s">
        <v>264</v>
      </c>
      <c r="D27" s="1">
        <v>35</v>
      </c>
      <c r="E27" s="1" t="s">
        <v>3</v>
      </c>
      <c r="F27" s="1" t="s">
        <v>46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 x14ac:dyDescent="0.2">
      <c r="B28" s="1" t="s">
        <v>106</v>
      </c>
      <c r="C28" s="1" t="s">
        <v>271</v>
      </c>
      <c r="D28" s="1">
        <v>37</v>
      </c>
      <c r="E28" s="1" t="s">
        <v>3</v>
      </c>
      <c r="F28" s="1" t="s">
        <v>46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 x14ac:dyDescent="0.2">
      <c r="B29" s="1" t="s">
        <v>136</v>
      </c>
      <c r="C29" s="1" t="s">
        <v>295</v>
      </c>
      <c r="D29" s="1">
        <v>47</v>
      </c>
      <c r="E29" s="1" t="s">
        <v>3</v>
      </c>
      <c r="F29" s="1" t="s">
        <v>46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 x14ac:dyDescent="0.2">
      <c r="B30" s="1" t="s">
        <v>76</v>
      </c>
      <c r="C30" s="1" t="s">
        <v>243</v>
      </c>
      <c r="D30" s="1">
        <v>30</v>
      </c>
      <c r="E30" s="1" t="s">
        <v>3</v>
      </c>
      <c r="F30" s="1" t="s">
        <v>46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 x14ac:dyDescent="0.2">
      <c r="B31" s="1" t="s">
        <v>85</v>
      </c>
      <c r="C31" s="1" t="s">
        <v>251</v>
      </c>
      <c r="D31" s="1">
        <v>31</v>
      </c>
      <c r="E31" s="1" t="s">
        <v>3</v>
      </c>
      <c r="F31" s="1" t="s">
        <v>46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 x14ac:dyDescent="0.2">
      <c r="B32" s="1" t="s">
        <v>200</v>
      </c>
      <c r="C32" s="1" t="s">
        <v>348</v>
      </c>
      <c r="D32" s="1">
        <v>41</v>
      </c>
      <c r="E32" s="1" t="s">
        <v>7</v>
      </c>
      <c r="F32" s="1" t="s">
        <v>46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 x14ac:dyDescent="0.2">
      <c r="B33" s="1" t="s">
        <v>96</v>
      </c>
      <c r="C33" s="1" t="s">
        <v>262</v>
      </c>
      <c r="D33" s="1">
        <v>34</v>
      </c>
      <c r="E33" s="1" t="s">
        <v>3</v>
      </c>
      <c r="F33" s="1" t="s">
        <v>46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 x14ac:dyDescent="0.2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 x14ac:dyDescent="0.2">
      <c r="B35" s="1" t="s">
        <v>142</v>
      </c>
      <c r="C35" s="1" t="s">
        <v>299</v>
      </c>
      <c r="D35" s="1">
        <v>50</v>
      </c>
      <c r="E35" s="1" t="s">
        <v>3</v>
      </c>
      <c r="F35" s="1" t="s">
        <v>46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 x14ac:dyDescent="0.2">
      <c r="B36" s="1" t="s">
        <v>71</v>
      </c>
      <c r="C36" s="1" t="s">
        <v>238</v>
      </c>
      <c r="D36" s="1">
        <v>29</v>
      </c>
      <c r="E36" s="1" t="s">
        <v>3</v>
      </c>
      <c r="F36" s="1" t="s">
        <v>47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 x14ac:dyDescent="0.2">
      <c r="B37" s="1" t="s">
        <v>118</v>
      </c>
      <c r="C37" s="1" t="s">
        <v>283</v>
      </c>
      <c r="D37" s="1">
        <v>39</v>
      </c>
      <c r="E37" s="1" t="s">
        <v>3</v>
      </c>
      <c r="F37" s="1" t="s">
        <v>46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 x14ac:dyDescent="0.2">
      <c r="B38" s="1" t="s">
        <v>192</v>
      </c>
      <c r="C38" s="1" t="s">
        <v>341</v>
      </c>
      <c r="D38" s="1">
        <v>38</v>
      </c>
      <c r="E38" s="1" t="s">
        <v>7</v>
      </c>
      <c r="F38" s="1" t="s">
        <v>46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 x14ac:dyDescent="0.2">
      <c r="B39" s="1" t="s">
        <v>72</v>
      </c>
      <c r="C39" s="1" t="s">
        <v>239</v>
      </c>
      <c r="D39" s="1">
        <v>29</v>
      </c>
      <c r="E39" s="1" t="s">
        <v>3</v>
      </c>
      <c r="F39" s="1" t="s">
        <v>46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 x14ac:dyDescent="0.2">
      <c r="B40" s="1" t="s">
        <v>177</v>
      </c>
      <c r="C40" s="1" t="s">
        <v>329</v>
      </c>
      <c r="D40" s="1">
        <v>34</v>
      </c>
      <c r="E40" s="1" t="s">
        <v>7</v>
      </c>
      <c r="F40" s="1" t="s">
        <v>46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 x14ac:dyDescent="0.2">
      <c r="B41" s="1" t="s">
        <v>56</v>
      </c>
      <c r="C41" s="1" t="s">
        <v>226</v>
      </c>
      <c r="D41" s="1">
        <v>27</v>
      </c>
      <c r="E41" s="1" t="s">
        <v>3</v>
      </c>
      <c r="F41" s="1" t="s">
        <v>46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 x14ac:dyDescent="0.2">
      <c r="B42" s="1" t="s">
        <v>187</v>
      </c>
      <c r="C42" s="1" t="s">
        <v>338</v>
      </c>
      <c r="D42" s="1">
        <v>36</v>
      </c>
      <c r="E42" s="1" t="s">
        <v>7</v>
      </c>
      <c r="F42" s="1" t="s">
        <v>46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 x14ac:dyDescent="0.2">
      <c r="B43" s="1" t="s">
        <v>101</v>
      </c>
      <c r="C43" s="1" t="s">
        <v>357</v>
      </c>
      <c r="D43" s="1">
        <v>48</v>
      </c>
      <c r="E43" s="1" t="s">
        <v>7</v>
      </c>
      <c r="F43" s="1" t="s">
        <v>46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 x14ac:dyDescent="0.2">
      <c r="B44" s="1" t="s">
        <v>197</v>
      </c>
      <c r="C44" s="1" t="s">
        <v>365</v>
      </c>
      <c r="D44" s="1">
        <v>40</v>
      </c>
      <c r="E44" s="1" t="s">
        <v>7</v>
      </c>
      <c r="F44" s="1" t="s">
        <v>46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 x14ac:dyDescent="0.2">
      <c r="B45" s="1" t="s">
        <v>116</v>
      </c>
      <c r="C45" s="1" t="s">
        <v>281</v>
      </c>
      <c r="D45" s="1">
        <v>39</v>
      </c>
      <c r="E45" s="1" t="s">
        <v>3</v>
      </c>
      <c r="F45" s="1" t="s">
        <v>46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 x14ac:dyDescent="0.2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 x14ac:dyDescent="0.2">
      <c r="B47" s="1" t="s">
        <v>130</v>
      </c>
      <c r="C47" s="1" t="s">
        <v>274</v>
      </c>
      <c r="D47" s="1">
        <v>44</v>
      </c>
      <c r="E47" s="1" t="s">
        <v>3</v>
      </c>
      <c r="F47" s="1" t="s">
        <v>46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 x14ac:dyDescent="0.2">
      <c r="B48" s="1" t="s">
        <v>188</v>
      </c>
      <c r="C48" s="1" t="s">
        <v>323</v>
      </c>
      <c r="D48" s="1">
        <v>37</v>
      </c>
      <c r="E48" s="1" t="s">
        <v>7</v>
      </c>
      <c r="F48" s="1" t="s">
        <v>46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 x14ac:dyDescent="0.2">
      <c r="B49" s="1" t="s">
        <v>155</v>
      </c>
      <c r="C49" s="1" t="s">
        <v>310</v>
      </c>
      <c r="D49" s="1">
        <v>29</v>
      </c>
      <c r="E49" s="1" t="s">
        <v>7</v>
      </c>
      <c r="F49" s="1" t="s">
        <v>46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 x14ac:dyDescent="0.2">
      <c r="B50" s="1" t="s">
        <v>87</v>
      </c>
      <c r="C50" s="1" t="s">
        <v>253</v>
      </c>
      <c r="D50" s="1">
        <v>32</v>
      </c>
      <c r="E50" s="1" t="s">
        <v>3</v>
      </c>
      <c r="F50" s="1" t="s">
        <v>46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 x14ac:dyDescent="0.2">
      <c r="B51" s="1" t="s">
        <v>170</v>
      </c>
      <c r="C51" s="1" t="s">
        <v>324</v>
      </c>
      <c r="D51" s="1">
        <v>33</v>
      </c>
      <c r="E51" s="1" t="s">
        <v>7</v>
      </c>
      <c r="F51" s="1" t="s">
        <v>46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 x14ac:dyDescent="0.2">
      <c r="B52" s="1" t="s">
        <v>80</v>
      </c>
      <c r="C52" s="1" t="s">
        <v>247</v>
      </c>
      <c r="D52" s="1">
        <v>30</v>
      </c>
      <c r="E52" s="1" t="s">
        <v>3</v>
      </c>
      <c r="F52" s="1" t="s">
        <v>46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 x14ac:dyDescent="0.2">
      <c r="B53" s="1" t="s">
        <v>154</v>
      </c>
      <c r="C53" s="1" t="s">
        <v>309</v>
      </c>
      <c r="D53" s="1">
        <v>28</v>
      </c>
      <c r="E53" s="1" t="s">
        <v>7</v>
      </c>
      <c r="F53" s="1" t="s">
        <v>46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 x14ac:dyDescent="0.2">
      <c r="B54" s="1" t="s">
        <v>112</v>
      </c>
      <c r="C54" s="1" t="s">
        <v>277</v>
      </c>
      <c r="D54" s="1">
        <v>38</v>
      </c>
      <c r="E54" s="1" t="s">
        <v>3</v>
      </c>
      <c r="F54" s="1" t="s">
        <v>48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 x14ac:dyDescent="0.2">
      <c r="B55" s="1" t="s">
        <v>149</v>
      </c>
      <c r="C55" s="1" t="s">
        <v>370</v>
      </c>
      <c r="D55" s="1">
        <v>59</v>
      </c>
      <c r="E55" s="1" t="s">
        <v>3</v>
      </c>
      <c r="F55" s="1" t="s">
        <v>46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 x14ac:dyDescent="0.2">
      <c r="B56" s="1" t="s">
        <v>134</v>
      </c>
      <c r="C56" s="1" t="s">
        <v>293</v>
      </c>
      <c r="D56" s="1">
        <v>45</v>
      </c>
      <c r="E56" s="1" t="s">
        <v>3</v>
      </c>
      <c r="F56" s="1" t="s">
        <v>46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 x14ac:dyDescent="0.2">
      <c r="B57" s="1" t="s">
        <v>168</v>
      </c>
      <c r="C57" s="1" t="s">
        <v>321</v>
      </c>
      <c r="D57" s="1">
        <v>32</v>
      </c>
      <c r="E57" s="1" t="s">
        <v>7</v>
      </c>
      <c r="F57" s="1" t="s">
        <v>46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 x14ac:dyDescent="0.2">
      <c r="B58" s="1" t="s">
        <v>183</v>
      </c>
      <c r="C58" s="1" t="s">
        <v>333</v>
      </c>
      <c r="D58" s="1">
        <v>35</v>
      </c>
      <c r="E58" s="1" t="s">
        <v>7</v>
      </c>
      <c r="F58" s="1" t="s">
        <v>46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 x14ac:dyDescent="0.2">
      <c r="B59" s="1" t="s">
        <v>190</v>
      </c>
      <c r="C59" s="1" t="s">
        <v>326</v>
      </c>
      <c r="D59" s="1">
        <v>37</v>
      </c>
      <c r="E59" s="1" t="s">
        <v>7</v>
      </c>
      <c r="F59" s="1" t="s">
        <v>46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 x14ac:dyDescent="0.2">
      <c r="B60" s="1" t="s">
        <v>189</v>
      </c>
      <c r="C60" s="1" t="s">
        <v>339</v>
      </c>
      <c r="D60" s="1">
        <v>37</v>
      </c>
      <c r="E60" s="1" t="s">
        <v>7</v>
      </c>
      <c r="F60" s="1" t="s">
        <v>46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 x14ac:dyDescent="0.2">
      <c r="B61" s="1" t="s">
        <v>141</v>
      </c>
      <c r="C61" s="1" t="s">
        <v>298</v>
      </c>
      <c r="D61" s="1">
        <v>50</v>
      </c>
      <c r="E61" s="1" t="s">
        <v>3</v>
      </c>
      <c r="F61" s="1" t="s">
        <v>46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 x14ac:dyDescent="0.2">
      <c r="B62" s="1" t="s">
        <v>119</v>
      </c>
      <c r="C62" s="1" t="s">
        <v>284</v>
      </c>
      <c r="D62" s="1">
        <v>39</v>
      </c>
      <c r="E62" s="1" t="s">
        <v>3</v>
      </c>
      <c r="F62" s="1" t="s">
        <v>46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 x14ac:dyDescent="0.2">
      <c r="B63" s="1" t="s">
        <v>140</v>
      </c>
      <c r="C63" s="1" t="s">
        <v>262</v>
      </c>
      <c r="D63" s="1">
        <v>49</v>
      </c>
      <c r="E63" s="1" t="s">
        <v>3</v>
      </c>
      <c r="F63" s="1" t="s">
        <v>48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 x14ac:dyDescent="0.2">
      <c r="B64" s="1" t="s">
        <v>115</v>
      </c>
      <c r="C64" s="1" t="s">
        <v>280</v>
      </c>
      <c r="D64" s="1">
        <v>39</v>
      </c>
      <c r="E64" s="1" t="s">
        <v>3</v>
      </c>
      <c r="F64" s="1" t="s">
        <v>46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 x14ac:dyDescent="0.2">
      <c r="B65" s="1" t="s">
        <v>93</v>
      </c>
      <c r="C65" s="1" t="s">
        <v>258</v>
      </c>
      <c r="D65" s="1">
        <v>33</v>
      </c>
      <c r="E65" s="1" t="s">
        <v>3</v>
      </c>
      <c r="F65" s="1" t="s">
        <v>46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 x14ac:dyDescent="0.2">
      <c r="B66" s="1" t="s">
        <v>75</v>
      </c>
      <c r="C66" s="1" t="s">
        <v>242</v>
      </c>
      <c r="D66" s="1">
        <v>30</v>
      </c>
      <c r="E66" s="1" t="s">
        <v>3</v>
      </c>
      <c r="F66" s="1" t="s">
        <v>46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20"/>
  <sheetViews>
    <sheetView tabSelected="1" workbookViewId="0">
      <selection activeCell="I12" sqref="I12"/>
    </sheetView>
  </sheetViews>
  <sheetFormatPr defaultRowHeight="11.4" x14ac:dyDescent="0.2"/>
  <cols>
    <col min="1" max="1" width="2" style="1" customWidth="1"/>
    <col min="2" max="2" width="10.33203125" style="1" customWidth="1"/>
    <col min="3" max="3" width="3.44140625" style="1" bestFit="1" customWidth="1"/>
    <col min="4" max="4" width="10.5546875" style="1" bestFit="1" customWidth="1"/>
    <col min="5" max="5" width="16.21875" style="1" bestFit="1" customWidth="1"/>
    <col min="6" max="6" width="16.77734375" style="1" bestFit="1" customWidth="1"/>
    <col min="7" max="7" width="6.88671875" style="1" bestFit="1" customWidth="1"/>
    <col min="8" max="8" width="16" style="1" customWidth="1"/>
    <col min="9" max="16384" width="8.88671875" style="1"/>
  </cols>
  <sheetData>
    <row r="1" spans="2:9" ht="15.6" x14ac:dyDescent="0.3">
      <c r="B1" s="3" t="s">
        <v>41</v>
      </c>
    </row>
    <row r="2" spans="2:9" ht="12" x14ac:dyDescent="0.25">
      <c r="B2" s="4" t="s">
        <v>380</v>
      </c>
    </row>
    <row r="4" spans="2:9" ht="12" x14ac:dyDescent="0.25">
      <c r="B4" s="4" t="s">
        <v>383</v>
      </c>
      <c r="C4" s="1" t="s">
        <v>385</v>
      </c>
    </row>
    <row r="5" spans="2:9" x14ac:dyDescent="0.2">
      <c r="C5" s="1" t="s">
        <v>386</v>
      </c>
    </row>
    <row r="6" spans="2:9" ht="12" x14ac:dyDescent="0.25">
      <c r="B6" s="4" t="s">
        <v>384</v>
      </c>
      <c r="C6" s="1" t="s">
        <v>387</v>
      </c>
    </row>
    <row r="7" spans="2:9" ht="12" x14ac:dyDescent="0.25">
      <c r="B7" s="4"/>
      <c r="D7" s="12"/>
      <c r="E7" s="13"/>
    </row>
    <row r="8" spans="2:9" ht="12" x14ac:dyDescent="0.25">
      <c r="B8" s="4"/>
    </row>
    <row r="10" spans="2:9" ht="12" x14ac:dyDescent="0.25">
      <c r="B10" s="7" t="s">
        <v>378</v>
      </c>
      <c r="C10" s="7" t="s">
        <v>40</v>
      </c>
      <c r="D10" s="7" t="s">
        <v>375</v>
      </c>
      <c r="E10" s="7" t="s">
        <v>388</v>
      </c>
      <c r="F10" s="7" t="s">
        <v>376</v>
      </c>
      <c r="G10" s="7" t="s">
        <v>377</v>
      </c>
      <c r="H10" s="7" t="s">
        <v>389</v>
      </c>
      <c r="I10" s="7" t="s">
        <v>382</v>
      </c>
    </row>
    <row r="11" spans="2:9" x14ac:dyDescent="0.2">
      <c r="B11" s="1" t="s">
        <v>8</v>
      </c>
      <c r="C11" s="17">
        <f>COUNTIF(Dataset!G5:G178,"white")</f>
        <v>112</v>
      </c>
      <c r="D11" s="18">
        <f>AVERAGEIF(Dataset!G5:G178,"white",Dataset!K5:K178)</f>
        <v>67323.100000000006</v>
      </c>
      <c r="E11" s="19" cm="1">
        <f t="array" ref="E11">_xlfn.VAR.S(IF(Dataset!G5:G178="white",Dataset!K5:K178))</f>
        <v>1136728018.0252261</v>
      </c>
      <c r="F11" s="19">
        <f>((C11-1)*E11+(C12-1)*E12)/(C11+C12-2)</f>
        <v>1167039675.4204128</v>
      </c>
      <c r="G11" s="20">
        <f>(D12-D11)/(SQRT(F11*(1/C11+1/C12)))</f>
        <v>0.65402161810191206</v>
      </c>
      <c r="H11" s="17">
        <f>C11+C12-2</f>
        <v>169</v>
      </c>
      <c r="I11" s="15">
        <v>0.51</v>
      </c>
    </row>
    <row r="12" spans="2:9" x14ac:dyDescent="0.2">
      <c r="B12" s="9" t="s">
        <v>379</v>
      </c>
      <c r="C12" s="21">
        <f>COUNTIF(Dataset!G5:G175,"&lt;&gt;white")</f>
        <v>59</v>
      </c>
      <c r="D12" s="18">
        <f>AVERAGEIF(Dataset!G5:G178,"&lt;&gt;white",Dataset!K5:K178)</f>
        <v>70917.264516129042</v>
      </c>
      <c r="E12" s="22" cm="1">
        <f t="array" ref="E12">_xlfn.VAR.S(IF(Dataset!G5:G178&lt;&gt;"white",Dataset!K5:K178))</f>
        <v>1225049916.2974083</v>
      </c>
      <c r="F12" s="21"/>
      <c r="G12" s="21"/>
      <c r="H12" s="5"/>
      <c r="I12" s="16"/>
    </row>
    <row r="14" spans="2:9" x14ac:dyDescent="0.2">
      <c r="B14" s="1" t="s">
        <v>390</v>
      </c>
    </row>
    <row r="16" spans="2:9" ht="12" x14ac:dyDescent="0.25">
      <c r="B16" s="11"/>
      <c r="C16" s="11"/>
      <c r="D16" s="11"/>
      <c r="E16" s="11"/>
      <c r="F16" s="11"/>
      <c r="G16" s="11"/>
      <c r="H16" s="11"/>
    </row>
    <row r="17" spans="2:7" x14ac:dyDescent="0.2">
      <c r="D17" s="12"/>
      <c r="E17" s="13"/>
      <c r="F17" s="13"/>
      <c r="G17" s="10"/>
    </row>
    <row r="18" spans="2:7" x14ac:dyDescent="0.2">
      <c r="B18" s="14"/>
      <c r="D18" s="12"/>
      <c r="E18" s="13"/>
    </row>
    <row r="19" spans="2:7" ht="12" x14ac:dyDescent="0.25">
      <c r="B19" s="4"/>
      <c r="D19" s="12"/>
      <c r="E19" s="13"/>
    </row>
    <row r="20" spans="2:7" x14ac:dyDescent="0.2">
      <c r="B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J. H.</cp:lastModifiedBy>
  <dcterms:created xsi:type="dcterms:W3CDTF">2017-08-02T12:34:00Z</dcterms:created>
  <dcterms:modified xsi:type="dcterms:W3CDTF">2023-12-02T06:43:01Z</dcterms:modified>
</cp:coreProperties>
</file>