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codeName="ThisWorkbook" defaultThemeVersion="124226"/>
  <xr:revisionPtr revIDLastSave="0" documentId="8_{E59D30CA-970F-4432-A777-21203C7AB4A8}" xr6:coauthVersionLast="45" xr6:coauthVersionMax="45" xr10:uidLastSave="{00000000-0000-0000-0000-000000000000}"/>
  <bookViews>
    <workbookView xWindow="-120" yWindow="-120" windowWidth="38640" windowHeight="15840" xr2:uid="{00000000-000D-0000-FFFF-FFFF00000000}"/>
  </bookViews>
  <sheets>
    <sheet name="Reprocessing Scrap Metal" sheetId="9" r:id="rId1"/>
    <sheet name="Reprocessing Debris" sheetId="6" r:id="rId2"/>
    <sheet name="Reprocessing Ore" sheetId="10" state="veryHidden" r:id="rId3"/>
    <sheet name="DB" sheetId="3" state="veryHidden" r:id="rId4"/>
    <sheet name="Ore" sheetId="7" state="veryHidden" r:id="rId5"/>
    <sheet name="Version Control"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9" l="1"/>
  <c r="AC6" i="6"/>
  <c r="Y6" i="6"/>
  <c r="Z6" i="6" s="1"/>
  <c r="W6" i="6"/>
  <c r="X6" i="6" s="1"/>
  <c r="U6" i="6"/>
  <c r="S6" i="6"/>
  <c r="Q6" i="6"/>
  <c r="O6" i="6"/>
  <c r="M6" i="6"/>
  <c r="K6" i="6"/>
  <c r="I6" i="6"/>
  <c r="G6" i="6"/>
  <c r="G6" i="9"/>
  <c r="H6" i="9" s="1"/>
  <c r="I6" i="9"/>
  <c r="J6" i="9" s="1"/>
  <c r="K6" i="9"/>
  <c r="L6" i="9" s="1"/>
  <c r="U6" i="9"/>
  <c r="V6" i="9" s="1"/>
  <c r="S6" i="9"/>
  <c r="T6" i="9" s="1"/>
  <c r="Q6" i="9"/>
  <c r="R6" i="9" s="1"/>
  <c r="O6" i="9"/>
  <c r="P6" i="9" s="1"/>
  <c r="M6" i="9"/>
  <c r="N6" i="9" s="1"/>
  <c r="W6" i="9" l="1"/>
  <c r="V6" i="6"/>
  <c r="T6" i="6"/>
  <c r="R6" i="6"/>
  <c r="P6" i="6"/>
  <c r="N6" i="6"/>
  <c r="L6" i="6"/>
  <c r="J6" i="6"/>
  <c r="H6" i="6"/>
  <c r="AA6" i="6" l="1"/>
</calcChain>
</file>

<file path=xl/sharedStrings.xml><?xml version="1.0" encoding="utf-8"?>
<sst xmlns="http://schemas.openxmlformats.org/spreadsheetml/2006/main" count="524" uniqueCount="428">
  <si>
    <t>Tritanium</t>
  </si>
  <si>
    <t>Pyerite</t>
  </si>
  <si>
    <t>Mexallon</t>
  </si>
  <si>
    <t>Isogen</t>
  </si>
  <si>
    <t>Nocxium</t>
  </si>
  <si>
    <t>Zydrine</t>
  </si>
  <si>
    <t>Megacyte</t>
  </si>
  <si>
    <t>Morphite</t>
  </si>
  <si>
    <t>Item</t>
  </si>
  <si>
    <t>MK1 Small Rifled Railgun</t>
  </si>
  <si>
    <t>MK3 Small Rifled Railgun</t>
  </si>
  <si>
    <t>MK5 Small Rifled Railgun</t>
  </si>
  <si>
    <t>MK7 Small Rifled Railgun</t>
  </si>
  <si>
    <t>MK9 Small Rifled Railgun</t>
  </si>
  <si>
    <t>MK5 Medium Rifled Railgun</t>
  </si>
  <si>
    <t>MK7 Medium Rifled Railgun</t>
  </si>
  <si>
    <t>MK9 Medium Rifled Railgun</t>
  </si>
  <si>
    <t>MK7 Large Rifled Railgun</t>
  </si>
  <si>
    <t>MK9 Large Rifled Railgun</t>
  </si>
  <si>
    <t>MK1 Small Snubnosed Railgun</t>
  </si>
  <si>
    <t>MK3 Small Snubnosed Railgun</t>
  </si>
  <si>
    <t>MK5 Small Snubnosed Railgun</t>
  </si>
  <si>
    <t>MK7 Small Snubnosed Railgun</t>
  </si>
  <si>
    <t>MK9 Small Snubnosed Railgun</t>
  </si>
  <si>
    <t>MK5 Medium Snubnosed Railgun</t>
  </si>
  <si>
    <t>MK7 Medium Snubnosed Railgun</t>
  </si>
  <si>
    <t>MK9 Medium Snubnosed Railgun</t>
  </si>
  <si>
    <t>MK7 Large Snubnosed Railgun</t>
  </si>
  <si>
    <t>MK9 Large Snubnosed Railgun</t>
  </si>
  <si>
    <t>MK1 Small Beam Laser</t>
  </si>
  <si>
    <t>MK3 Small Beam Laser</t>
  </si>
  <si>
    <t>MK5 Small Beam Laser</t>
  </si>
  <si>
    <t>MK7 Small Beam Laser</t>
  </si>
  <si>
    <t>MK9 Small Beam Laser</t>
  </si>
  <si>
    <t>MK5 Medium Beam Laser</t>
  </si>
  <si>
    <t>MK7 Medium Beam Laser</t>
  </si>
  <si>
    <t>MK9 Medium Beam Laser</t>
  </si>
  <si>
    <t>MK7 Large Beam Laser</t>
  </si>
  <si>
    <t>MK9 Large Beam Laser</t>
  </si>
  <si>
    <t>MK1 Small Pulse Laser</t>
  </si>
  <si>
    <t>MK3 Small Pulse Laser</t>
  </si>
  <si>
    <t>MK5 Small Pulse Laser</t>
  </si>
  <si>
    <t>MK7 Small Pulse Laser</t>
  </si>
  <si>
    <t>MK9 Small Pulse Laser</t>
  </si>
  <si>
    <t>MK5 Medium Pulse Laser</t>
  </si>
  <si>
    <t>MK7 Medium Pulse Laser</t>
  </si>
  <si>
    <t>MK9 Medium Pulse Laser</t>
  </si>
  <si>
    <t>MK7 Large Pulse Laser</t>
  </si>
  <si>
    <t>MK9 Large Pulse Laser</t>
  </si>
  <si>
    <t>MK1 Small Autocannon</t>
  </si>
  <si>
    <t>MK3 Small Autocannon</t>
  </si>
  <si>
    <t>MK5 Small Autocannon</t>
  </si>
  <si>
    <t>MK7 Small Autocannon</t>
  </si>
  <si>
    <t>MK9 Small Autocannon</t>
  </si>
  <si>
    <t>MK5 Medium Autocannon</t>
  </si>
  <si>
    <t>MK7 Medium Autocannon</t>
  </si>
  <si>
    <t>MK9 Medium Autocannon</t>
  </si>
  <si>
    <t>MK7 Large Autocannon</t>
  </si>
  <si>
    <t>MK9 Large Autocannon</t>
  </si>
  <si>
    <t>MK1 Small Strike Cannon</t>
  </si>
  <si>
    <t>MK3 Small Strike Cannon</t>
  </si>
  <si>
    <t>MK5 Small Strike Cannon</t>
  </si>
  <si>
    <t>MK7 Small Strike Cannon</t>
  </si>
  <si>
    <t>MK9 Small Strike Cannon</t>
  </si>
  <si>
    <t>MK5 Medium Strike Cannon</t>
  </si>
  <si>
    <t>MK7 Medium Strike Cannon</t>
  </si>
  <si>
    <t>MK9 Medium Strike Cannon</t>
  </si>
  <si>
    <t>MK7 Large Strike Cannon</t>
  </si>
  <si>
    <t>MK9 Large Strike Cannon</t>
  </si>
  <si>
    <t>MK3 Miner</t>
  </si>
  <si>
    <t>MK5 Miner</t>
  </si>
  <si>
    <t>MK7 Miner</t>
  </si>
  <si>
    <t>MK9 Miner</t>
  </si>
  <si>
    <t>MK5 Strip Miner</t>
  </si>
  <si>
    <t>MK7 Strip Miner</t>
  </si>
  <si>
    <t>MK9 Strip Miner</t>
  </si>
  <si>
    <t>MK1 Small Missile Launcher</t>
  </si>
  <si>
    <t>MK3 Small Missile Launcher</t>
  </si>
  <si>
    <t>MK5 Small Missile Launcher</t>
  </si>
  <si>
    <t>MK7 Small Missile Launcher</t>
  </si>
  <si>
    <t>MK9 Small Missile Launcher</t>
  </si>
  <si>
    <t>MK5 Medium Missile Launcher</t>
  </si>
  <si>
    <t>MK7 Medium Missile Launcher</t>
  </si>
  <si>
    <t>MK9 Medium Missile Launcher</t>
  </si>
  <si>
    <t>MK7 Large Missile Launcher</t>
  </si>
  <si>
    <t>MK9 Large Missile Launcher</t>
  </si>
  <si>
    <t>MK5 Medium Rapid Missile Launcher</t>
  </si>
  <si>
    <t>MK7 Medium Rapid Missile Launcher</t>
  </si>
  <si>
    <t>MK9 Medium Rapid Missile Launcher</t>
  </si>
  <si>
    <t>MK7 Large Rapid Missile Launcher</t>
  </si>
  <si>
    <t>MK9 Large Rapid Missile Launcher</t>
  </si>
  <si>
    <t>MK5 Medium Torpedo Launcher</t>
  </si>
  <si>
    <t>MK7 Medium Torpedo Launcher</t>
  </si>
  <si>
    <t>MK9 Medium Torpedo Launcher</t>
  </si>
  <si>
    <t>MK3 Small Torpedo Launcher</t>
  </si>
  <si>
    <t>MK5 Small Torpedo Launcher</t>
  </si>
  <si>
    <t>MK7 Small Torpedo Launcher</t>
  </si>
  <si>
    <t>MK9 Small Torpedo Launcher</t>
  </si>
  <si>
    <t>MK7 Large Torpedo Launcher</t>
  </si>
  <si>
    <t>MK9 Large Torpedo Launcher</t>
  </si>
  <si>
    <t>MK3 Small Energy Nosferatu</t>
  </si>
  <si>
    <t>MK5 Small Energy Nosferatu</t>
  </si>
  <si>
    <t>MK7 Small Energy Nosferatu</t>
  </si>
  <si>
    <t>MK9 Small Energy Nosferatu</t>
  </si>
  <si>
    <t>MK5 Medium Energy Nosferatu</t>
  </si>
  <si>
    <t>MK7 Medium Energy Nosferatu</t>
  </si>
  <si>
    <t>MK9 Medium Energy Nosferatu</t>
  </si>
  <si>
    <t>MK9 Large Energy Nosferatu</t>
  </si>
  <si>
    <t>MK3 Small Energy Neutralizer</t>
  </si>
  <si>
    <t>MK5 Small Energy Neutralizer</t>
  </si>
  <si>
    <t>MK7 Small Energy Neutralizer</t>
  </si>
  <si>
    <t>MK9 Small Energy Neutralizer</t>
  </si>
  <si>
    <t>MK5 Medium Energy Neutralizer</t>
  </si>
  <si>
    <t>MK7 Medium Energy Neutralizer</t>
  </si>
  <si>
    <t>MK9 Medium Energy Neutralizer</t>
  </si>
  <si>
    <t>MK9 Large Energy Neutralizer</t>
  </si>
  <si>
    <t>MK3 Small Remote Capacitor Transmitter</t>
  </si>
  <si>
    <t>MK5 Small Remote Capacitor Transmitter</t>
  </si>
  <si>
    <t>MK7 Small Remote Capacitor Transmitter</t>
  </si>
  <si>
    <t>MK9 Small Remote Capacitor Transmitter</t>
  </si>
  <si>
    <t>MK5 Medium Remote Capacitor Transmitter</t>
  </si>
  <si>
    <t>MK7 Medium Remote Capacitor Transmitter</t>
  </si>
  <si>
    <t>MK9 Medium Remote Capacitor Transmitter</t>
  </si>
  <si>
    <t>MK9 Large Remote Capacitor Transmitter</t>
  </si>
  <si>
    <t>MK3 Small Remote Shield Booster</t>
  </si>
  <si>
    <t>MK5 Small Remote Shield Booster</t>
  </si>
  <si>
    <t>MK7 Small Remote Shield Booster</t>
  </si>
  <si>
    <t>MK9 Small Remote Shield Booster</t>
  </si>
  <si>
    <t>MK5 Medium Remote Shield Booster</t>
  </si>
  <si>
    <t>MK7 Medium Remote Shield Booster</t>
  </si>
  <si>
    <t>MK9 Medium Remote Shield Booster</t>
  </si>
  <si>
    <t>MK9 Large Remote Shield Booster</t>
  </si>
  <si>
    <t>MK3 Small Remote Armor Repairer</t>
  </si>
  <si>
    <t>MK5 Small Remote Armor Repairer</t>
  </si>
  <si>
    <t>MK7 Small Remote Armor Repairer</t>
  </si>
  <si>
    <t>MK9 Small Remote Armor Repairer</t>
  </si>
  <si>
    <t>MK5 Medium Remote Armor Repairer</t>
  </si>
  <si>
    <t>MK7 Medium Remote Armor Repairer</t>
  </si>
  <si>
    <t>MK9 Medium Remote Armor Repairer</t>
  </si>
  <si>
    <t>MK9 Large Remote Armor Repairer</t>
  </si>
  <si>
    <t>MK5 Cloaking Device</t>
  </si>
  <si>
    <t>MK7 Cloaking Device</t>
  </si>
  <si>
    <t>MK9 Cloaking Device</t>
  </si>
  <si>
    <t>MK5 Covert Ops Cloaking Device</t>
  </si>
  <si>
    <t>MK7 Covert Ops Cloaking Device</t>
  </si>
  <si>
    <t>MK9 Covert Ops Cloaking Device</t>
  </si>
  <si>
    <t>MK1 Small Shield Extender</t>
  </si>
  <si>
    <t>MK3 Small Shield Extender</t>
  </si>
  <si>
    <t>MK5 Small Shield Extender</t>
  </si>
  <si>
    <t>MK7 Small Shield Extender</t>
  </si>
  <si>
    <t>MK9 Small Shield Extender</t>
  </si>
  <si>
    <t>MK5 Medium Shield Extender</t>
  </si>
  <si>
    <t>MK7 Medium Shield Extender</t>
  </si>
  <si>
    <t>MK9 Medium Shield Extender</t>
  </si>
  <si>
    <t>MK9 Large Shield Extender</t>
  </si>
  <si>
    <t>MK1 Small Shield Booster</t>
  </si>
  <si>
    <t>MK3 Small Shield Booster</t>
  </si>
  <si>
    <t>MK5 Small Shield Booster</t>
  </si>
  <si>
    <t>MK7 Small Shield Booster</t>
  </si>
  <si>
    <t>MK9 Small Shield Booster</t>
  </si>
  <si>
    <t>MK5 Medium Shield Booster</t>
  </si>
  <si>
    <t>MK7 Medium Shield Booster</t>
  </si>
  <si>
    <t>MK9 Medium Shield Booster</t>
  </si>
  <si>
    <t>MK9 Large Shield Booster</t>
  </si>
  <si>
    <t>MK3 Small Microwarpdrive</t>
  </si>
  <si>
    <t>MK5 Small Microwarpdrive</t>
  </si>
  <si>
    <t>MK7 Small Microwarpdrive</t>
  </si>
  <si>
    <t>MK9 Small Microwarpdrive</t>
  </si>
  <si>
    <t>MK5 Medium Microwarpdrive</t>
  </si>
  <si>
    <t>MK7 Medium Microwarpdrive</t>
  </si>
  <si>
    <t>MK9 Medium Microwarpdrive</t>
  </si>
  <si>
    <t>MK9 Large Microwarpdrive</t>
  </si>
  <si>
    <t>MK1 Small Afterburner</t>
  </si>
  <si>
    <t>MK3 Small Afterburner</t>
  </si>
  <si>
    <t>MK5 Small Afterburner</t>
  </si>
  <si>
    <t>MK7 Small Afterburner</t>
  </si>
  <si>
    <t>MK9 Small Afterburner</t>
  </si>
  <si>
    <t>MK5 Medium Afterburner</t>
  </si>
  <si>
    <t>MK7 Medium Afterburner</t>
  </si>
  <si>
    <t>MK9 Medium Afterburner</t>
  </si>
  <si>
    <t>MK9 Large Afterburner</t>
  </si>
  <si>
    <t>MK3 Warp Disruptor</t>
  </si>
  <si>
    <t>MK5 Warp Disruptor</t>
  </si>
  <si>
    <t>MK7 Warp Disruptor</t>
  </si>
  <si>
    <t>MK9 Warp Disruptor</t>
  </si>
  <si>
    <t>MK3 Small Capacitor Battery</t>
  </si>
  <si>
    <t>MK5 Small Capacitor Battery</t>
  </si>
  <si>
    <t>MK7 Small Capacitor Battery</t>
  </si>
  <si>
    <t>MK9 Small Capacitor Battery</t>
  </si>
  <si>
    <t>MK5 Medium Capacitor Battery</t>
  </si>
  <si>
    <t>MK7 Medium Capacitor Battery</t>
  </si>
  <si>
    <t>MK9 Medium Capacitor Battery</t>
  </si>
  <si>
    <t>MK9 Large Capacitor Battery</t>
  </si>
  <si>
    <t>MK3 Stasis Webifier</t>
  </si>
  <si>
    <t>MK5 Stasis Webifier</t>
  </si>
  <si>
    <t>MK7 Stasis Webifier</t>
  </si>
  <si>
    <t>MK9 Stasis Webifier</t>
  </si>
  <si>
    <t>MK5 Adaptive Invulnerability Field</t>
  </si>
  <si>
    <t>MK7 Adaptive Invulnerability Field</t>
  </si>
  <si>
    <t>MK9 Adaptive Invulnerability Field</t>
  </si>
  <si>
    <t>MK5 Tracking Computer</t>
  </si>
  <si>
    <t>MK7 Tracking Computer</t>
  </si>
  <si>
    <t>MK9 Tracking Computer</t>
  </si>
  <si>
    <t>MK5 Drone Navigation Computer</t>
  </si>
  <si>
    <t>MK7 Drone Navigation Computer</t>
  </si>
  <si>
    <t>MK9 Drone Navigation Computer</t>
  </si>
  <si>
    <t>MK5 Omnidirectional Tracking Link</t>
  </si>
  <si>
    <t>MK7 Omnidirectional Tracking Link</t>
  </si>
  <si>
    <t>MK9 Omnidirectional Tracking Link</t>
  </si>
  <si>
    <t>MK5 Missile Guidance Computer</t>
  </si>
  <si>
    <t>MK7 Missile Guidance Computer</t>
  </si>
  <si>
    <t>MK9 Missile Guidance Computer</t>
  </si>
  <si>
    <t>MK1 Gyrostabilizer</t>
  </si>
  <si>
    <t>MK3 Gyrostabilizer</t>
  </si>
  <si>
    <t>MK5 Gyrostabilizer</t>
  </si>
  <si>
    <t>MK7 Gyrostabilizer</t>
  </si>
  <si>
    <t>MK9 Gyrostabilizer</t>
  </si>
  <si>
    <t>MK5 Damage Control</t>
  </si>
  <si>
    <t>MK7 Damage Control</t>
  </si>
  <si>
    <t>MK9 Damage Control</t>
  </si>
  <si>
    <t>MK1 Small Armor Repairer</t>
  </si>
  <si>
    <t>MK3 Small Armor Repairer</t>
  </si>
  <si>
    <t>MK5 Small Armor Repairer</t>
  </si>
  <si>
    <t>MK7 Small Armor Repairer</t>
  </si>
  <si>
    <t>MK9 Small Armor Repairer</t>
  </si>
  <si>
    <t>MK5 Medium Armor Repairer</t>
  </si>
  <si>
    <t>MK7 Medium Armor Repairer</t>
  </si>
  <si>
    <t>MK9 Medium Armor Repairer</t>
  </si>
  <si>
    <t>MK9 Large Armor Repairer</t>
  </si>
  <si>
    <t>MK1 Heat Sink</t>
  </si>
  <si>
    <t>MK3 Heat Sink</t>
  </si>
  <si>
    <t>MK5 Heat Sink</t>
  </si>
  <si>
    <t>MK7 Heat Sink</t>
  </si>
  <si>
    <t>MK9 Heat Sink</t>
  </si>
  <si>
    <t>MK1 Magnetic Field Stabilizer</t>
  </si>
  <si>
    <t>MK3 Magnetic Field Stabilizer</t>
  </si>
  <si>
    <t>MK5 Magnetic Field Stabilizer</t>
  </si>
  <si>
    <t>MK7 Magnetic Field Stabilizer</t>
  </si>
  <si>
    <t>MK9 Magnetic Field Stabilizer</t>
  </si>
  <si>
    <t>MK1 Warp Core Stabilizer</t>
  </si>
  <si>
    <t>MK3 Warp Core Stabilizer</t>
  </si>
  <si>
    <t>MK5 Warp Core Stabilizer</t>
  </si>
  <si>
    <t>MK7 Warp Core Stabilizer</t>
  </si>
  <si>
    <t>MK9 Warp Core Stabilizer</t>
  </si>
  <si>
    <t>MK5 Adaptive Armor Hardener</t>
  </si>
  <si>
    <t>MK7 Adaptive Armor Hardener</t>
  </si>
  <si>
    <t>MK9 Adaptive Armor Hardener</t>
  </si>
  <si>
    <t>MK1 100mm Reinforced Steel Plate</t>
  </si>
  <si>
    <t>MK3 100mm Reinforced Steel Plate</t>
  </si>
  <si>
    <t>MK5 100mm Reinforced Steel Plate</t>
  </si>
  <si>
    <t>MK7 100mm Reinforced Steel Plate</t>
  </si>
  <si>
    <t>MK9 100mm Reinforced Steel Plate</t>
  </si>
  <si>
    <t>MK3 200mm Reinforced Steel Plate</t>
  </si>
  <si>
    <t>MK5 200mm Reinforced Steel Plate</t>
  </si>
  <si>
    <t>MK7 200mm Reinforced Steel Plate</t>
  </si>
  <si>
    <t>MK9 200mm Reinforced Steel Plate</t>
  </si>
  <si>
    <t>MK5 400mm Reinforced Steel Plate</t>
  </si>
  <si>
    <t>MK7 400mm Reinforced Steel Plate</t>
  </si>
  <si>
    <t>MK9 400mm Reinforced Steel Plate</t>
  </si>
  <si>
    <t>MK5 800mm Reinforced Steel Plate</t>
  </si>
  <si>
    <t>MK7 800mm Reinforced Steel Plate</t>
  </si>
  <si>
    <t>MK9 800mm Reinforced Steel Plate</t>
  </si>
  <si>
    <t>MK9 1600mm Reinforced Steel Plate</t>
  </si>
  <si>
    <t>MK1 Ballistic Control System</t>
  </si>
  <si>
    <t>MK3 Ballistic Control System</t>
  </si>
  <si>
    <t>MK5 Ballistic Control System</t>
  </si>
  <si>
    <t>MK7 Ballistic Control System</t>
  </si>
  <si>
    <t>MK9 Ballistic Control System</t>
  </si>
  <si>
    <t>MK3 Drone Damage Amplifier</t>
  </si>
  <si>
    <t>MK5 Drone Damage Amplifier</t>
  </si>
  <si>
    <t>MK7 Drone Damage Amplifier</t>
  </si>
  <si>
    <t>MK9 Drone Damage Amplifier</t>
  </si>
  <si>
    <t>MK3 Inertial Stabilizer</t>
  </si>
  <si>
    <t>MK5 Inertial Stabilizer</t>
  </si>
  <si>
    <t>MK7 Inertial Stabilizer</t>
  </si>
  <si>
    <t>MK9 Inertial Stabilizer</t>
  </si>
  <si>
    <t>MK1 Reactive Armor Hardener</t>
  </si>
  <si>
    <t>MK3 Reactive Armor Hardener</t>
  </si>
  <si>
    <t>MK5 Reactive Armor Hardener</t>
  </si>
  <si>
    <t>MK7 Reactive Armor Hardener</t>
  </si>
  <si>
    <t>MK9 Reactive Armor Hardener</t>
  </si>
  <si>
    <t>MK1 Reactive Shield Hardener</t>
  </si>
  <si>
    <t>MK3 Reactive Shield Hardener</t>
  </si>
  <si>
    <t>MK5 Reactive Shield Hardener</t>
  </si>
  <si>
    <t>MK7 Reactive Shield Hardener</t>
  </si>
  <si>
    <t>MK9 Reactive Shield Hardener</t>
  </si>
  <si>
    <t>MK5 Small Shield Field Module</t>
  </si>
  <si>
    <t>MK7 Small Shield Field Module</t>
  </si>
  <si>
    <t>MK9 Small Shield Field Module</t>
  </si>
  <si>
    <t>MK5 Medium Shield Field Module</t>
  </si>
  <si>
    <t>MK7 Medium Shield Field Module</t>
  </si>
  <si>
    <t>MK9 Medium Shield Field Module</t>
  </si>
  <si>
    <t>MK7 Large Shield Field Module</t>
  </si>
  <si>
    <t>MK9 Large Shield Field Module</t>
  </si>
  <si>
    <t>MK5 Small Armor Link Module</t>
  </si>
  <si>
    <t>MK7 Small Armor Link Module</t>
  </si>
  <si>
    <t>MK9 Small Armor Link Module</t>
  </si>
  <si>
    <t>MK5 Medium Armor Link Module</t>
  </si>
  <si>
    <t>MK7 Medium Armor Link Module</t>
  </si>
  <si>
    <t>MK9 Medium Armor Link Module</t>
  </si>
  <si>
    <t>MK7 Large Armor Link Module</t>
  </si>
  <si>
    <t>MK9 Large Armor Link Module</t>
  </si>
  <si>
    <t>MK5 Small Group Shield Booster</t>
  </si>
  <si>
    <t>MK7 Small Group Shield Booster</t>
  </si>
  <si>
    <t>MK9 Small Group Shield Booster</t>
  </si>
  <si>
    <t>MK5 Medium Group Shield Booster</t>
  </si>
  <si>
    <t>MK7 Medium Group Shield Booster</t>
  </si>
  <si>
    <t>MK9 Medium Group Shield Booster</t>
  </si>
  <si>
    <t>MK7 Large Group Shield Booster</t>
  </si>
  <si>
    <t>MK9 Large Group Shield Booster</t>
  </si>
  <si>
    <t>MK5 Small Group Armor Repairer</t>
  </si>
  <si>
    <t>MK7 Small Group Armor Repairer</t>
  </si>
  <si>
    <t>MK9 Small Group Armor Repairer</t>
  </si>
  <si>
    <t>MK5 Medium Group Armor Repairer</t>
  </si>
  <si>
    <t>MK7 Medium Group Armor Repairer</t>
  </si>
  <si>
    <t>MK9 Medium Group Armor Repairer</t>
  </si>
  <si>
    <t>MK7 Large Group Armor Repairer</t>
  </si>
  <si>
    <t>MK9 Large Group Armor Repairer</t>
  </si>
  <si>
    <t>MK5 Small Group Capacitor Transmitter</t>
  </si>
  <si>
    <t>MK7 Small Group Capacitor Transmitter</t>
  </si>
  <si>
    <t>MK9 Small Group Capacitor Transmitter</t>
  </si>
  <si>
    <t>MK5 Medium Group Capacitor Transmitter</t>
  </si>
  <si>
    <t>MK7 Medium Group Capacitor Transmitter</t>
  </si>
  <si>
    <t>MK9 Medium Group Capacitor Transmitter</t>
  </si>
  <si>
    <t>MK7 Large Group Capacitor Transmitter</t>
  </si>
  <si>
    <t>MK9 Large Group Capacitor Transmitter</t>
  </si>
  <si>
    <t>Metal Scraps</t>
  </si>
  <si>
    <t>Reinforced Metal Scraps</t>
  </si>
  <si>
    <t>Lv.4 Amarr Ship Debris</t>
  </si>
  <si>
    <t>Smashed Trigger Unit</t>
  </si>
  <si>
    <t>Conductive Polymer</t>
  </si>
  <si>
    <t>Lv.5 Amarr Ship Debris</t>
  </si>
  <si>
    <t>Lv.6 Amarr Ship Debris</t>
  </si>
  <si>
    <t>Lv.7 Amarr Ship Debris</t>
  </si>
  <si>
    <t>Damaged Close-in Weapon System</t>
  </si>
  <si>
    <t>Lv.8 Amarr Ship Debris</t>
  </si>
  <si>
    <t>Lv.9 Amarr Ship Debris</t>
  </si>
  <si>
    <t>Scorched Telemetry Processor</t>
  </si>
  <si>
    <t>Lv.10 Amarr Ship Debris</t>
  </si>
  <si>
    <t>Lv.4 Caldari Ship Debris</t>
  </si>
  <si>
    <t>Charred Micro Circuit</t>
  </si>
  <si>
    <t>Defective Current Pump</t>
  </si>
  <si>
    <t>Lv.5 Caldari Ship Debris</t>
  </si>
  <si>
    <t>Lv.6 Caldari Ship Debris</t>
  </si>
  <si>
    <t>Lv.7 Caldari Ship Debris</t>
  </si>
  <si>
    <t>Fried Interface Circuit</t>
  </si>
  <si>
    <t>Lv.8 Caldari Ship Debris</t>
  </si>
  <si>
    <t>Lv.9 Caldari Ship Debris</t>
  </si>
  <si>
    <t>Tripped Power Circuit</t>
  </si>
  <si>
    <t>Lv.10 Caldari Ship Debris</t>
  </si>
  <si>
    <t>Lv.4 Gallente Ship Debris</t>
  </si>
  <si>
    <t>Contaminated Lorentz Fluid</t>
  </si>
  <si>
    <t>Lv.5 Gallente Ship Debris</t>
  </si>
  <si>
    <t>Lv.6 Gallente Ship Debris</t>
  </si>
  <si>
    <t>Lv.7 Gallente Ship Debris</t>
  </si>
  <si>
    <t>Lv.8 Gallente Ship Debris</t>
  </si>
  <si>
    <t>Lv.9 Gallente Ship Debris</t>
  </si>
  <si>
    <t>Lv.10 Gallente Ship Debris</t>
  </si>
  <si>
    <t>Lv.4 Minmatar Ship Debris</t>
  </si>
  <si>
    <t>Contaminated Nanite Polymer</t>
  </si>
  <si>
    <t>Lv.5 Minmatar Ship Debris</t>
  </si>
  <si>
    <t>Lv.6 Minmatar Ship Debris</t>
  </si>
  <si>
    <t>Lv.7 Minmatar Ship Debris</t>
  </si>
  <si>
    <t>Lv.8 Minmatar Ship Debris</t>
  </si>
  <si>
    <t>Lv.9 Minmatar Ship Debris</t>
  </si>
  <si>
    <t>Lv.10 Minmatar Ship Debris</t>
  </si>
  <si>
    <t>Small Damaged ORE Hull</t>
  </si>
  <si>
    <t>Medium Damaged ORE Hull</t>
  </si>
  <si>
    <t>Large Damaged ORE Hull</t>
  </si>
  <si>
    <t>Guristas Ship Debris</t>
  </si>
  <si>
    <t>Sansha Ship Debris</t>
  </si>
  <si>
    <t>Blood Raider Ship Debris</t>
  </si>
  <si>
    <t>Angel Ship Debris</t>
  </si>
  <si>
    <t>Serpentis Ship Debris</t>
  </si>
  <si>
    <t>SOE Ship Debris</t>
  </si>
  <si>
    <t>Mordu's Legion Ship Debris</t>
  </si>
  <si>
    <t>Small Damaged InterBus Hull</t>
  </si>
  <si>
    <t>Medium Damaged InterBus Hull</t>
  </si>
  <si>
    <t>Large Damaged InterBus Hull</t>
  </si>
  <si>
    <t>Veldspar</t>
  </si>
  <si>
    <t>Compressed Veldspar</t>
  </si>
  <si>
    <t>Scordite</t>
  </si>
  <si>
    <t>Compressed Scordite</t>
  </si>
  <si>
    <t>Pyroxeres</t>
  </si>
  <si>
    <t>Compressed Pyroxeres</t>
  </si>
  <si>
    <t>Plagioclase</t>
  </si>
  <si>
    <t>Compressed Plagioclase</t>
  </si>
  <si>
    <t>Omber</t>
  </si>
  <si>
    <t>Compressed Omber</t>
  </si>
  <si>
    <t>Kernite</t>
  </si>
  <si>
    <t>Compressed Kernite</t>
  </si>
  <si>
    <t>Jaspet</t>
  </si>
  <si>
    <t>Compressed Jaspet</t>
  </si>
  <si>
    <t>Hemorphite</t>
  </si>
  <si>
    <t>Compressed Hemorphite</t>
  </si>
  <si>
    <t>Hedbergite</t>
  </si>
  <si>
    <t>Compressed Hedbergite</t>
  </si>
  <si>
    <t>Spodumain</t>
  </si>
  <si>
    <t>Compressed Spodumain</t>
  </si>
  <si>
    <t>Dark Ochre</t>
  </si>
  <si>
    <t>Compressed Dark Ochre</t>
  </si>
  <si>
    <t>Gneiss</t>
  </si>
  <si>
    <t>Compressed Gneiss</t>
  </si>
  <si>
    <t>Crokite</t>
  </si>
  <si>
    <t>Compressed Crokite</t>
  </si>
  <si>
    <t>Bistot</t>
  </si>
  <si>
    <t>Compressed Bistot</t>
  </si>
  <si>
    <t>Arkonor</t>
  </si>
  <si>
    <t>Compressed Arkonor</t>
  </si>
  <si>
    <t>Mercoxit</t>
  </si>
  <si>
    <t>Compressed Mercoxit</t>
  </si>
  <si>
    <t>Row Labels</t>
  </si>
  <si>
    <t>Scrap Metal Processing Efficiency</t>
  </si>
  <si>
    <t>QTY</t>
  </si>
  <si>
    <t>ISK Value</t>
  </si>
  <si>
    <t>Noxium</t>
  </si>
  <si>
    <t>Total ISK Value</t>
  </si>
  <si>
    <t>Maximum Buy Price</t>
  </si>
  <si>
    <t>Current Market Value</t>
  </si>
  <si>
    <t>Reprocessing Calculator for Eve Echoes D.0.01</t>
  </si>
  <si>
    <t>Version</t>
  </si>
  <si>
    <t>D.0.01</t>
  </si>
  <si>
    <t>Releaseinfo</t>
  </si>
  <si>
    <t>Date</t>
  </si>
  <si>
    <t>Initial Draft</t>
  </si>
  <si>
    <t>28.12.2020</t>
  </si>
  <si>
    <t>Containes Items published under MIT License with Copyright (c) 2020 eve-echoes-db
Permission is hereby granted, free of charge, to any person obtaining a copy
of this Workbook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</si>
  <si>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Sell Tax (Transaction Tax + Broker's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</si>
</sst>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9"/>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6">
    <xf numFmtId="0" fontId="0" fillId="0" borderId="0" xfId="0"/>
    <xf numFmtId="0" fontId="0" fillId="2" borderId="0" xfId="0" applyFill="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xf numFmtId="0" fontId="0" fillId="0" borderId="2" xfId="0" applyBorder="1" applyAlignment="1"/>
    <xf numFmtId="0" fontId="0" fillId="3" borderId="4" xfId="0" applyFill="1" applyBorder="1" applyAlignment="1"/>
    <xf numFmtId="0" fontId="0" fillId="3" borderId="5" xfId="0" applyFill="1" applyBorder="1" applyAlignment="1"/>
    <xf numFmtId="0" fontId="0" fillId="3" borderId="1" xfId="0" applyFill="1" applyBorder="1" applyAlignment="1"/>
    <xf numFmtId="0" fontId="0" fillId="3" borderId="2" xfId="0" applyFill="1" applyBorder="1" applyAlignment="1"/>
    <xf numFmtId="0" fontId="0" fillId="4" borderId="10" xfId="0" applyFill="1" applyBorder="1" applyAlignment="1"/>
    <xf numFmtId="0" fontId="0" fillId="4" borderId="11" xfId="0" applyFill="1" applyBorder="1" applyAlignment="1"/>
    <xf numFmtId="0" fontId="0" fillId="5" borderId="10" xfId="0" applyFill="1" applyBorder="1" applyAlignment="1"/>
    <xf numFmtId="0" fontId="0" fillId="5" borderId="11" xfId="0" applyFill="1" applyBorder="1" applyAlignment="1"/>
    <xf numFmtId="3" fontId="0" fillId="0" borderId="8" xfId="0" applyNumberFormat="1" applyBorder="1" applyAlignment="1"/>
    <xf numFmtId="3" fontId="0" fillId="0" borderId="9" xfId="0" applyNumberFormat="1" applyBorder="1" applyAlignment="1"/>
    <xf numFmtId="0" fontId="0" fillId="2" borderId="12" xfId="0" applyFill="1" applyBorder="1" applyAlignment="1"/>
    <xf numFmtId="0" fontId="0" fillId="0" borderId="13" xfId="0" applyBorder="1" applyAlignment="1"/>
    <xf numFmtId="0" fontId="0" fillId="0" borderId="17" xfId="0" applyBorder="1" applyAlignment="1"/>
    <xf numFmtId="0" fontId="0" fillId="0" borderId="18" xfId="0" applyBorder="1" applyAlignment="1"/>
    <xf numFmtId="0" fontId="0" fillId="2" borderId="20" xfId="0" applyFill="1" applyBorder="1" applyAlignment="1">
      <alignment horizontal="right"/>
    </xf>
    <xf numFmtId="0" fontId="0" fillId="2" borderId="21" xfId="0" applyFill="1" applyBorder="1" applyAlignment="1">
      <alignment horizontal="right"/>
    </xf>
    <xf numFmtId="0" fontId="0" fillId="3" borderId="22" xfId="0" applyFill="1" applyBorder="1" applyAlignment="1"/>
    <xf numFmtId="0" fontId="0" fillId="3" borderId="23" xfId="0" applyFill="1" applyBorder="1" applyAlignment="1"/>
    <xf numFmtId="0" fontId="0" fillId="4" borderId="18" xfId="0" applyFill="1" applyBorder="1" applyAlignment="1"/>
    <xf numFmtId="0" fontId="0" fillId="3" borderId="19" xfId="0" applyFill="1" applyBorder="1" applyAlignment="1"/>
    <xf numFmtId="0" fontId="0" fillId="4" borderId="24" xfId="0" applyFill="1" applyBorder="1" applyAlignment="1"/>
    <xf numFmtId="0" fontId="0" fillId="2" borderId="10" xfId="0" applyFill="1" applyBorder="1" applyAlignment="1"/>
    <xf numFmtId="0" fontId="0" fillId="2" borderId="25" xfId="0" applyFill="1" applyBorder="1" applyAlignment="1"/>
    <xf numFmtId="0" fontId="0" fillId="2" borderId="11" xfId="0" applyFill="1" applyBorder="1"/>
    <xf numFmtId="0" fontId="0" fillId="2" borderId="8" xfId="0" applyFill="1" applyBorder="1" applyAlignment="1"/>
    <xf numFmtId="0" fontId="0" fillId="2" borderId="26" xfId="0" applyFill="1" applyBorder="1" applyAlignment="1"/>
    <xf numFmtId="0" fontId="0" fillId="2" borderId="9"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6" borderId="27" xfId="0" applyFill="1" applyBorder="1" applyAlignment="1"/>
    <xf numFmtId="0" fontId="0" fillId="2" borderId="28" xfId="0" applyFill="1" applyBorder="1" applyAlignment="1"/>
    <xf numFmtId="3" fontId="0" fillId="0" borderId="29" xfId="0" applyNumberFormat="1" applyBorder="1" applyAlignment="1"/>
    <xf numFmtId="0" fontId="0" fillId="2" borderId="33" xfId="0" applyFill="1" applyBorder="1"/>
    <xf numFmtId="0" fontId="0" fillId="2" borderId="0" xfId="0" applyFill="1" applyBorder="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1" fillId="2" borderId="30" xfId="0" applyNumberFormat="1" applyFont="1" applyFill="1" applyBorder="1" applyAlignment="1">
      <alignment horizontal="center" vertical="center" wrapText="1"/>
    </xf>
    <xf numFmtId="0" fontId="1" fillId="0" borderId="31" xfId="0" applyNumberFormat="1" applyFont="1" applyBorder="1" applyAlignment="1">
      <alignment horizontal="center" vertical="center" wrapText="1"/>
    </xf>
    <xf numFmtId="0" fontId="1" fillId="0" borderId="32"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1" fillId="0" borderId="33" xfId="0" applyNumberFormat="1" applyFont="1" applyBorder="1" applyAlignment="1">
      <alignment horizontal="center" vertical="center" wrapText="1"/>
    </xf>
    <xf numFmtId="0" fontId="1" fillId="0" borderId="34" xfId="0" applyNumberFormat="1"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2" borderId="2" xfId="0" applyFill="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39" xfId="0" applyFill="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2" borderId="41" xfId="0" applyFill="1" applyBorder="1"/>
    <xf numFmtId="0" fontId="0" fillId="2" borderId="42" xfId="0" applyFill="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2" borderId="44" xfId="0" applyFill="1" applyBorder="1"/>
    <xf numFmtId="0" fontId="0" fillId="2" borderId="17" xfId="0" applyFill="1" applyBorder="1"/>
    <xf numFmtId="0" fontId="0" fillId="2" borderId="19" xfId="0" applyFill="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2" borderId="24" xfId="0" applyFill="1" applyBorder="1"/>
    <xf numFmtId="0" fontId="0" fillId="2" borderId="0" xfId="0" applyFill="1" applyAlignment="1">
      <alignment vertical="center" wrapText="1"/>
    </xf>
    <xf numFmtId="0" fontId="0" fillId="0" borderId="0" xfId="0" applyAlignment="1">
      <alignment vertical="center" wrapText="1"/>
    </xf>
    <xf numFmtId="0" fontId="0" fillId="0" borderId="0" xfId="0" applyAlignment="1">
      <alignment vertical="center"/>
    </xf>
    <xf numFmtId="0" fontId="0" fillId="3" borderId="38" xfId="0" applyFill="1" applyBorder="1" applyAlignment="1"/>
    <xf numFmtId="0" fontId="0" fillId="0" borderId="45" xfId="0" applyBorder="1" applyAlignment="1"/>
    <xf numFmtId="0" fontId="0" fillId="0" borderId="39" xfId="0" applyBorder="1" applyAlignment="1"/>
    <xf numFmtId="0" fontId="0" fillId="0" borderId="46" xfId="0" applyBorder="1" applyAlignment="1"/>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0" borderId="24" xfId="0"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A41E-00CC-437D-9E94-7401FFE75CE5}">
  <sheetPr codeName="Sheet1">
    <tabColor theme="6"/>
  </sheetPr>
  <dimension ref="A1:Y6"/>
  <sheetViews>
    <sheetView tabSelected="1" workbookViewId="0">
      <selection activeCell="J28" sqref="J28"/>
    </sheetView>
  </sheetViews>
  <sheetFormatPr defaultRowHeight="15" x14ac:dyDescent="0.25"/>
  <cols>
    <col min="2" max="2" width="9.5703125" bestFit="1" customWidth="1"/>
    <col min="3" max="3" width="9.28515625" bestFit="1" customWidth="1"/>
    <col min="25" max="25" width="18.7109375" bestFit="1" customWidth="1"/>
  </cols>
  <sheetData>
    <row r="1" spans="1:25" ht="15.75" thickBot="1" x14ac:dyDescent="0.3">
      <c r="A1" s="1"/>
      <c r="B1" s="1"/>
      <c r="C1" s="1"/>
      <c r="D1" s="1"/>
      <c r="E1" s="1"/>
      <c r="F1" s="1"/>
      <c r="G1" s="24" t="s">
        <v>0</v>
      </c>
      <c r="H1" s="25"/>
      <c r="I1" s="26" t="s">
        <v>1</v>
      </c>
      <c r="J1" s="26"/>
      <c r="K1" s="27" t="s">
        <v>2</v>
      </c>
      <c r="L1" s="25"/>
      <c r="M1" s="26" t="s">
        <v>3</v>
      </c>
      <c r="N1" s="26"/>
      <c r="O1" s="27" t="s">
        <v>415</v>
      </c>
      <c r="P1" s="25"/>
      <c r="Q1" s="26" t="s">
        <v>5</v>
      </c>
      <c r="R1" s="26"/>
      <c r="S1" s="27" t="s">
        <v>6</v>
      </c>
      <c r="T1" s="25"/>
      <c r="U1" s="26" t="s">
        <v>7</v>
      </c>
      <c r="V1" s="28"/>
      <c r="W1" s="1"/>
      <c r="X1" s="1"/>
      <c r="Y1" s="1"/>
    </row>
    <row r="2" spans="1:25" ht="15.75" thickBot="1" x14ac:dyDescent="0.3">
      <c r="A2" s="29" t="s">
        <v>412</v>
      </c>
      <c r="B2" s="30"/>
      <c r="C2" s="30"/>
      <c r="D2" s="30"/>
      <c r="E2" s="31">
        <v>0.6</v>
      </c>
      <c r="F2" s="1"/>
      <c r="G2" s="20">
        <v>2</v>
      </c>
      <c r="H2" s="21"/>
      <c r="I2" s="21">
        <v>21</v>
      </c>
      <c r="J2" s="21"/>
      <c r="K2" s="21">
        <v>25</v>
      </c>
      <c r="L2" s="21"/>
      <c r="M2" s="21">
        <v>74</v>
      </c>
      <c r="N2" s="21"/>
      <c r="O2" s="21">
        <v>1050</v>
      </c>
      <c r="P2" s="21"/>
      <c r="Q2" s="21">
        <v>1300</v>
      </c>
      <c r="R2" s="21"/>
      <c r="S2" s="21">
        <v>2250</v>
      </c>
      <c r="T2" s="21"/>
      <c r="U2" s="21">
        <v>2000</v>
      </c>
      <c r="V2" s="85"/>
      <c r="W2" s="22" t="s">
        <v>418</v>
      </c>
      <c r="X2" s="22"/>
      <c r="Y2" s="23"/>
    </row>
    <row r="3" spans="1:25" ht="15.75" thickBot="1" x14ac:dyDescent="0.3">
      <c r="A3" s="32" t="s">
        <v>427</v>
      </c>
      <c r="B3" s="33"/>
      <c r="C3" s="33"/>
      <c r="D3" s="33"/>
      <c r="E3" s="34">
        <v>0.22</v>
      </c>
      <c r="F3" s="1"/>
      <c r="G3" s="1"/>
      <c r="H3" s="1"/>
      <c r="I3" s="1"/>
      <c r="J3" s="1"/>
      <c r="K3" s="1"/>
      <c r="L3" s="1"/>
      <c r="M3" s="1"/>
      <c r="N3" s="1"/>
      <c r="O3" s="1"/>
      <c r="P3" s="1"/>
      <c r="Q3" s="1"/>
      <c r="R3" s="1"/>
      <c r="S3" s="1"/>
      <c r="T3" s="1"/>
      <c r="U3" s="1"/>
      <c r="V3" s="1"/>
      <c r="W3" s="1"/>
      <c r="X3" s="1"/>
      <c r="Y3" s="1"/>
    </row>
    <row r="4" spans="1:25" x14ac:dyDescent="0.25">
      <c r="A4" s="1"/>
      <c r="B4" s="1"/>
      <c r="C4" s="1"/>
      <c r="D4" s="1"/>
      <c r="E4" s="1"/>
      <c r="F4" s="1"/>
      <c r="G4" s="8" t="s">
        <v>0</v>
      </c>
      <c r="H4" s="9"/>
      <c r="I4" s="12" t="s">
        <v>1</v>
      </c>
      <c r="J4" s="13"/>
      <c r="K4" s="8" t="s">
        <v>2</v>
      </c>
      <c r="L4" s="9"/>
      <c r="M4" s="12" t="s">
        <v>3</v>
      </c>
      <c r="N4" s="13"/>
      <c r="O4" s="8" t="s">
        <v>415</v>
      </c>
      <c r="P4" s="9"/>
      <c r="Q4" s="12" t="s">
        <v>5</v>
      </c>
      <c r="R4" s="13"/>
      <c r="S4" s="8" t="s">
        <v>6</v>
      </c>
      <c r="T4" s="9"/>
      <c r="U4" s="12" t="s">
        <v>7</v>
      </c>
      <c r="V4" s="13"/>
      <c r="W4" s="14" t="s">
        <v>416</v>
      </c>
      <c r="X4" s="15"/>
      <c r="Y4" s="39" t="s">
        <v>417</v>
      </c>
    </row>
    <row r="5" spans="1:25" x14ac:dyDescent="0.25">
      <c r="A5" s="10" t="s">
        <v>8</v>
      </c>
      <c r="B5" s="11"/>
      <c r="C5" s="11"/>
      <c r="D5" s="11"/>
      <c r="E5" s="11"/>
      <c r="F5" s="11"/>
      <c r="G5" s="35" t="s">
        <v>413</v>
      </c>
      <c r="H5" s="36" t="s">
        <v>414</v>
      </c>
      <c r="I5" s="35" t="s">
        <v>413</v>
      </c>
      <c r="J5" s="36" t="s">
        <v>414</v>
      </c>
      <c r="K5" s="35" t="s">
        <v>413</v>
      </c>
      <c r="L5" s="36" t="s">
        <v>414</v>
      </c>
      <c r="M5" s="35" t="s">
        <v>413</v>
      </c>
      <c r="N5" s="36" t="s">
        <v>414</v>
      </c>
      <c r="O5" s="35" t="s">
        <v>413</v>
      </c>
      <c r="P5" s="36" t="s">
        <v>414</v>
      </c>
      <c r="Q5" s="35" t="s">
        <v>413</v>
      </c>
      <c r="R5" s="36" t="s">
        <v>414</v>
      </c>
      <c r="S5" s="35" t="s">
        <v>413</v>
      </c>
      <c r="T5" s="36" t="s">
        <v>414</v>
      </c>
      <c r="U5" s="35" t="s">
        <v>413</v>
      </c>
      <c r="V5" s="36" t="s">
        <v>414</v>
      </c>
      <c r="W5" s="18"/>
      <c r="X5" s="19"/>
      <c r="Y5" s="40"/>
    </row>
    <row r="6" spans="1:25" ht="15.75" thickBot="1" x14ac:dyDescent="0.3">
      <c r="A6" s="6" t="s">
        <v>25</v>
      </c>
      <c r="B6" s="7"/>
      <c r="C6" s="7"/>
      <c r="D6" s="7"/>
      <c r="E6" s="7"/>
      <c r="F6" s="7"/>
      <c r="G6" s="37">
        <f>ROUNDDOWN(VLOOKUP($A:$A,DB!$A$1:$S$360,18,FALSE)*$E$2,0)</f>
        <v>10215</v>
      </c>
      <c r="H6" s="38">
        <f>G6*G2</f>
        <v>20430</v>
      </c>
      <c r="I6" s="37">
        <f>ROUNDDOWN(VLOOKUP($A:$A,DB!$A$1:$S$360,14,FALSE)*$E$2,0)</f>
        <v>2476</v>
      </c>
      <c r="J6" s="38">
        <f>I6*I2</f>
        <v>51996</v>
      </c>
      <c r="K6" s="37">
        <f>ROUNDDOWN(VLOOKUP($A:$A,DB!$A$1:$S$360,11,FALSE)*$E$2,0)</f>
        <v>846</v>
      </c>
      <c r="L6" s="38">
        <f>K6*K2</f>
        <v>21150</v>
      </c>
      <c r="M6" s="37">
        <f>ROUNDDOWN(VLOOKUP($A:$A,DB!$A$1:$S$360,9,FALSE)*$E$2,0)</f>
        <v>149</v>
      </c>
      <c r="N6" s="38">
        <f>M6*M2</f>
        <v>11026</v>
      </c>
      <c r="O6" s="37">
        <f>ROUNDDOWN(VLOOKUP($A:$A,DB!$A$1:$S$360,13,FALSE)*$E$2,0)</f>
        <v>41</v>
      </c>
      <c r="P6" s="38">
        <f>O6*O2</f>
        <v>43050</v>
      </c>
      <c r="Q6" s="37">
        <f>ROUNDDOWN(VLOOKUP($A:$A,DB!$A$1:$S$360,19,FALSE)*$E$2,0)</f>
        <v>14</v>
      </c>
      <c r="R6" s="38">
        <f>Q6*Q2</f>
        <v>18200</v>
      </c>
      <c r="S6" s="37">
        <f>ROUNDDOWN(VLOOKUP($A:$A,DB!$A$1:$S$360,10,FALSE)*$E$2,0)</f>
        <v>0</v>
      </c>
      <c r="T6" s="38">
        <f>S6*S2</f>
        <v>0</v>
      </c>
      <c r="U6" s="37">
        <f>ROUNDDOWN(VLOOKUP($A:$A,DB!$A$1:$S$360,12,FALSE)*$E$2,0)</f>
        <v>0</v>
      </c>
      <c r="V6" s="38">
        <f>U6*U2</f>
        <v>0</v>
      </c>
      <c r="W6" s="16">
        <f>H6+J6+L6+N6+P6+R6+T6+V6</f>
        <v>165852</v>
      </c>
      <c r="X6" s="17"/>
      <c r="Y6" s="41">
        <f>W6-(W6*E3)</f>
        <v>129364.56</v>
      </c>
    </row>
  </sheetData>
  <mergeCells count="32">
    <mergeCell ref="W2:Y2"/>
    <mergeCell ref="W4:X4"/>
    <mergeCell ref="A5:F5"/>
    <mergeCell ref="W5:X5"/>
    <mergeCell ref="A6:F6"/>
    <mergeCell ref="W6:X6"/>
    <mergeCell ref="A3:D3"/>
    <mergeCell ref="U2:V2"/>
    <mergeCell ref="G4:H4"/>
    <mergeCell ref="I4:J4"/>
    <mergeCell ref="K4:L4"/>
    <mergeCell ref="M4:N4"/>
    <mergeCell ref="O4:P4"/>
    <mergeCell ref="Q4:R4"/>
    <mergeCell ref="S4:T4"/>
    <mergeCell ref="U4:V4"/>
    <mergeCell ref="S1:T1"/>
    <mergeCell ref="U1:V1"/>
    <mergeCell ref="A2:D2"/>
    <mergeCell ref="G2:H2"/>
    <mergeCell ref="I2:J2"/>
    <mergeCell ref="K2:L2"/>
    <mergeCell ref="M2:N2"/>
    <mergeCell ref="O2:P2"/>
    <mergeCell ref="Q2:R2"/>
    <mergeCell ref="S2:T2"/>
    <mergeCell ref="G1:H1"/>
    <mergeCell ref="I1:J1"/>
    <mergeCell ref="K1:L1"/>
    <mergeCell ref="M1:N1"/>
    <mergeCell ref="O1:P1"/>
    <mergeCell ref="Q1:R1"/>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BC2CDF1-C001-4297-91A7-16331685372E}">
          <x14:formula1>
            <xm:f>DB!$A$44:$A$360</xm:f>
          </x14:formula1>
          <xm:sqref>A6:F6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11B4-8AC0-42A7-9D0B-1F11E46CAC9D}">
  <sheetPr codeName="Sheet6">
    <tabColor theme="7"/>
  </sheetPr>
  <dimension ref="A1:AC6"/>
  <sheetViews>
    <sheetView workbookViewId="0">
      <selection activeCell="A3" sqref="A3:E3"/>
    </sheetView>
  </sheetViews>
  <sheetFormatPr defaultRowHeight="15" x14ac:dyDescent="0.25"/>
  <cols>
    <col min="2" max="2" width="9.5703125" bestFit="1" customWidth="1"/>
    <col min="3" max="3" width="9.28515625" bestFit="1" customWidth="1"/>
    <col min="7" max="22" width="10.7109375" customWidth="1"/>
    <col min="29" max="29" width="18.7109375" bestFit="1" customWidth="1"/>
  </cols>
  <sheetData>
    <row r="1" spans="1:29" ht="30" customHeight="1" thickBot="1" x14ac:dyDescent="0.3">
      <c r="A1" s="1"/>
      <c r="B1" s="1"/>
      <c r="C1" s="1"/>
      <c r="D1" s="1"/>
      <c r="E1" s="1"/>
      <c r="F1" s="1"/>
      <c r="G1" s="80" t="s">
        <v>340</v>
      </c>
      <c r="H1" s="81"/>
      <c r="I1" s="82" t="s">
        <v>330</v>
      </c>
      <c r="J1" s="82"/>
      <c r="K1" s="80" t="s">
        <v>351</v>
      </c>
      <c r="L1" s="81"/>
      <c r="M1" s="82" t="s">
        <v>359</v>
      </c>
      <c r="N1" s="82"/>
      <c r="O1" s="80" t="s">
        <v>334</v>
      </c>
      <c r="P1" s="81"/>
      <c r="Q1" s="83" t="s">
        <v>341</v>
      </c>
      <c r="R1" s="84"/>
      <c r="S1" s="80" t="s">
        <v>345</v>
      </c>
      <c r="T1" s="81"/>
      <c r="U1" s="83" t="s">
        <v>337</v>
      </c>
      <c r="V1" s="84"/>
      <c r="W1" s="80" t="s">
        <v>329</v>
      </c>
      <c r="X1" s="81"/>
      <c r="Y1" s="83" t="s">
        <v>348</v>
      </c>
      <c r="Z1" s="84"/>
      <c r="AA1" s="1"/>
      <c r="AB1" s="1"/>
      <c r="AC1" s="1"/>
    </row>
    <row r="2" spans="1:29" ht="15.75" thickBot="1" x14ac:dyDescent="0.3">
      <c r="A2" s="29" t="s">
        <v>412</v>
      </c>
      <c r="B2" s="30"/>
      <c r="C2" s="30"/>
      <c r="D2" s="30"/>
      <c r="E2" s="31">
        <v>0.6</v>
      </c>
      <c r="F2" s="1"/>
      <c r="G2" s="20">
        <v>40</v>
      </c>
      <c r="H2" s="21"/>
      <c r="I2" s="21">
        <v>15</v>
      </c>
      <c r="J2" s="21"/>
      <c r="K2" s="21">
        <v>50</v>
      </c>
      <c r="L2" s="21"/>
      <c r="M2" s="21">
        <v>299</v>
      </c>
      <c r="N2" s="21"/>
      <c r="O2" s="21">
        <v>107</v>
      </c>
      <c r="P2" s="21"/>
      <c r="Q2" s="21">
        <v>44</v>
      </c>
      <c r="R2" s="21"/>
      <c r="S2" s="21">
        <v>100</v>
      </c>
      <c r="T2" s="21"/>
      <c r="U2" s="21">
        <v>2444</v>
      </c>
      <c r="V2" s="21"/>
      <c r="W2" s="21">
        <v>80</v>
      </c>
      <c r="X2" s="21"/>
      <c r="Y2" s="21">
        <v>914</v>
      </c>
      <c r="Z2" s="85"/>
      <c r="AA2" s="22" t="s">
        <v>418</v>
      </c>
      <c r="AB2" s="22"/>
      <c r="AC2" s="23"/>
    </row>
    <row r="3" spans="1:29" ht="15.75" thickBot="1" x14ac:dyDescent="0.3">
      <c r="A3" s="32" t="s">
        <v>427</v>
      </c>
      <c r="B3" s="33"/>
      <c r="C3" s="33"/>
      <c r="D3" s="33"/>
      <c r="E3" s="34">
        <v>0.22</v>
      </c>
      <c r="F3" s="1"/>
      <c r="G3" s="1"/>
      <c r="H3" s="1"/>
      <c r="I3" s="1"/>
      <c r="J3" s="1"/>
      <c r="K3" s="1"/>
      <c r="L3" s="1"/>
      <c r="M3" s="1"/>
      <c r="N3" s="1"/>
      <c r="O3" s="1"/>
      <c r="P3" s="1"/>
      <c r="Q3" s="1"/>
      <c r="R3" s="1"/>
      <c r="S3" s="1"/>
      <c r="T3" s="1"/>
      <c r="U3" s="1"/>
      <c r="V3" s="1"/>
      <c r="W3" s="1"/>
      <c r="X3" s="1"/>
      <c r="Y3" s="1"/>
      <c r="Z3" s="1"/>
      <c r="AA3" s="1"/>
      <c r="AB3" s="1"/>
      <c r="AC3" s="1"/>
    </row>
    <row r="4" spans="1:29" ht="15.75" thickBot="1" x14ac:dyDescent="0.3">
      <c r="A4" s="1"/>
      <c r="B4" s="1"/>
      <c r="C4" s="1"/>
      <c r="D4" s="1"/>
      <c r="E4" s="1"/>
      <c r="F4" s="1"/>
      <c r="G4" s="8" t="s">
        <v>340</v>
      </c>
      <c r="H4" s="9"/>
      <c r="I4" s="12" t="s">
        <v>330</v>
      </c>
      <c r="J4" s="13"/>
      <c r="K4" s="8" t="s">
        <v>351</v>
      </c>
      <c r="L4" s="9"/>
      <c r="M4" s="12" t="s">
        <v>359</v>
      </c>
      <c r="N4" s="13"/>
      <c r="O4" s="8" t="s">
        <v>334</v>
      </c>
      <c r="P4" s="9"/>
      <c r="Q4" s="12" t="s">
        <v>341</v>
      </c>
      <c r="R4" s="13"/>
      <c r="S4" s="8" t="s">
        <v>345</v>
      </c>
      <c r="T4" s="9"/>
      <c r="U4" s="12" t="s">
        <v>337</v>
      </c>
      <c r="V4" s="13"/>
      <c r="W4" s="8" t="s">
        <v>329</v>
      </c>
      <c r="X4" s="9"/>
      <c r="Y4" s="12" t="s">
        <v>348</v>
      </c>
      <c r="Z4" s="13"/>
      <c r="AA4" s="14" t="s">
        <v>416</v>
      </c>
      <c r="AB4" s="15"/>
      <c r="AC4" s="39" t="s">
        <v>417</v>
      </c>
    </row>
    <row r="5" spans="1:29" x14ac:dyDescent="0.25">
      <c r="A5" s="8" t="s">
        <v>8</v>
      </c>
      <c r="B5" s="76"/>
      <c r="C5" s="76"/>
      <c r="D5" s="76"/>
      <c r="E5" s="76"/>
      <c r="F5" s="9"/>
      <c r="G5" s="2" t="s">
        <v>413</v>
      </c>
      <c r="H5" s="3" t="s">
        <v>414</v>
      </c>
      <c r="I5" s="2" t="s">
        <v>413</v>
      </c>
      <c r="J5" s="3" t="s">
        <v>414</v>
      </c>
      <c r="K5" s="2" t="s">
        <v>413</v>
      </c>
      <c r="L5" s="3" t="s">
        <v>414</v>
      </c>
      <c r="M5" s="2" t="s">
        <v>413</v>
      </c>
      <c r="N5" s="3" t="s">
        <v>414</v>
      </c>
      <c r="O5" s="2" t="s">
        <v>413</v>
      </c>
      <c r="P5" s="3" t="s">
        <v>414</v>
      </c>
      <c r="Q5" s="2" t="s">
        <v>413</v>
      </c>
      <c r="R5" s="3" t="s">
        <v>414</v>
      </c>
      <c r="S5" s="2" t="s">
        <v>413</v>
      </c>
      <c r="T5" s="3" t="s">
        <v>414</v>
      </c>
      <c r="U5" s="2" t="s">
        <v>413</v>
      </c>
      <c r="V5" s="3" t="s">
        <v>414</v>
      </c>
      <c r="W5" s="2" t="s">
        <v>413</v>
      </c>
      <c r="X5" s="3" t="s">
        <v>414</v>
      </c>
      <c r="Y5" s="2" t="s">
        <v>413</v>
      </c>
      <c r="Z5" s="3" t="s">
        <v>414</v>
      </c>
      <c r="AA5" s="18"/>
      <c r="AB5" s="19"/>
      <c r="AC5" s="40"/>
    </row>
    <row r="6" spans="1:29" ht="15.75" thickBot="1" x14ac:dyDescent="0.3">
      <c r="A6" s="77" t="s">
        <v>378</v>
      </c>
      <c r="B6" s="78"/>
      <c r="C6" s="78"/>
      <c r="D6" s="78"/>
      <c r="E6" s="78"/>
      <c r="F6" s="79"/>
      <c r="G6" s="4">
        <f>ROUNDDOWN(VLOOKUP($A:$A,DB!$A$1:$S$360,2,FALSE)*$E$2,0)</f>
        <v>0</v>
      </c>
      <c r="H6" s="5">
        <f>G6*G2</f>
        <v>0</v>
      </c>
      <c r="I6" s="4">
        <f>ROUNDDOWN(VLOOKUP($A:$A,DB!$A$1:$S$360,3,FALSE)*$E$2,0)</f>
        <v>0</v>
      </c>
      <c r="J6" s="5">
        <f>I6*I2</f>
        <v>0</v>
      </c>
      <c r="K6" s="4">
        <f>ROUNDDOWN(VLOOKUP($A:$A,DB!$A$1:$S$360,4,FALSE)*$E$2,0)</f>
        <v>10</v>
      </c>
      <c r="L6" s="5">
        <f>K6*K2</f>
        <v>500</v>
      </c>
      <c r="M6" s="4">
        <f>ROUNDDOWN(VLOOKUP($A:$A,DB!$A$1:$S$360,5,FALSE)*$E$2,0)</f>
        <v>0</v>
      </c>
      <c r="N6" s="5">
        <f>M6*M2</f>
        <v>0</v>
      </c>
      <c r="O6" s="4">
        <f>ROUNDDOWN(VLOOKUP($A:$A,DB!$A$1:$S$360,6,FALSE)*$E$2,0)</f>
        <v>0</v>
      </c>
      <c r="P6" s="5">
        <f>O6*O2</f>
        <v>0</v>
      </c>
      <c r="Q6" s="4">
        <f>ROUNDDOWN(VLOOKUP($A:$A,DB!$A$1:$S$360,7,FALSE)*$E$2,0)</f>
        <v>0</v>
      </c>
      <c r="R6" s="5">
        <f>Q6*Q2</f>
        <v>0</v>
      </c>
      <c r="S6" s="4">
        <f>ROUNDDOWN(VLOOKUP($A:$A,DB!$A$1:$S$360,8,FALSE)*$E$2,0)</f>
        <v>0</v>
      </c>
      <c r="T6" s="5">
        <f>S6*S2</f>
        <v>0</v>
      </c>
      <c r="U6" s="4">
        <f>ROUNDDOWN(VLOOKUP($A:$A,DB!$A$1:$S$360,15,FALSE)*$E$2,0)</f>
        <v>15</v>
      </c>
      <c r="V6" s="5">
        <f>U6*U2</f>
        <v>36660</v>
      </c>
      <c r="W6" s="4">
        <f>ROUNDDOWN(VLOOKUP($A:$A,DB!$A$1:$S$360,16,FALSE)*$E$2,0)</f>
        <v>0</v>
      </c>
      <c r="X6" s="5">
        <f>W6*W2</f>
        <v>0</v>
      </c>
      <c r="Y6" s="4">
        <f>ROUNDDOWN(VLOOKUP($A:$A,DB!$A$1:$S$360,17,FALSE)*$E$2,0)</f>
        <v>0</v>
      </c>
      <c r="Z6" s="5">
        <f>Y6*Y2</f>
        <v>0</v>
      </c>
      <c r="AA6" s="16">
        <f>H6+J6+L6+N6+P6+R6+T6+V6+X6+Z6</f>
        <v>37160</v>
      </c>
      <c r="AB6" s="17"/>
      <c r="AC6" s="41">
        <f>AA6-(AA6*E3)</f>
        <v>28984.799999999999</v>
      </c>
    </row>
  </sheetData>
  <mergeCells count="38">
    <mergeCell ref="AA4:AB4"/>
    <mergeCell ref="AA5:AB5"/>
    <mergeCell ref="AA6:AB6"/>
    <mergeCell ref="AA2:AC2"/>
    <mergeCell ref="W1:X1"/>
    <mergeCell ref="Y1:Z1"/>
    <mergeCell ref="W2:X2"/>
    <mergeCell ref="Y2:Z2"/>
    <mergeCell ref="Y4:Z4"/>
    <mergeCell ref="W4:X4"/>
    <mergeCell ref="I2:J2"/>
    <mergeCell ref="K2:L2"/>
    <mergeCell ref="M2:N2"/>
    <mergeCell ref="O2:P2"/>
    <mergeCell ref="Q2:R2"/>
    <mergeCell ref="S2:T2"/>
    <mergeCell ref="U4:V4"/>
    <mergeCell ref="S1:T1"/>
    <mergeCell ref="U1:V1"/>
    <mergeCell ref="G2:H2"/>
    <mergeCell ref="I4:J4"/>
    <mergeCell ref="K4:L4"/>
    <mergeCell ref="M4:N4"/>
    <mergeCell ref="O4:P4"/>
    <mergeCell ref="Q4:R4"/>
    <mergeCell ref="S4:T4"/>
    <mergeCell ref="G1:H1"/>
    <mergeCell ref="I1:J1"/>
    <mergeCell ref="K1:L1"/>
    <mergeCell ref="M1:N1"/>
    <mergeCell ref="O1:P1"/>
    <mergeCell ref="U2:V2"/>
    <mergeCell ref="A2:D2"/>
    <mergeCell ref="G4:H4"/>
    <mergeCell ref="A5:F5"/>
    <mergeCell ref="A6:F6"/>
    <mergeCell ref="Q1:R1"/>
    <mergeCell ref="A3:D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F1EEE90-2B43-4BB5-904A-E610E1FECBFA}">
          <x14:formula1>
            <xm:f>DB!$A$2:$A$43</xm:f>
          </x14:formula1>
          <xm:sqref>A6:F6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26C2-ED6A-4305-89A3-7F6FC17E69BB}">
  <sheetPr codeName="Sheet2"/>
  <dimension ref="A1"/>
  <sheetViews>
    <sheetView workbookViewId="0">
      <selection activeCell="F24" sqref="F24"/>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E8333-2684-4992-B62A-BC407A12CF42}">
  <sheetPr codeName="Sheet3"/>
  <dimension ref="A1:S360"/>
  <sheetViews>
    <sheetView workbookViewId="0">
      <selection activeCell="D4" sqref="D4"/>
    </sheetView>
  </sheetViews>
  <sheetFormatPr defaultRowHeight="15" x14ac:dyDescent="0.25"/>
  <cols>
    <col min="1" max="1" width="40.5703125" bestFit="1" customWidth="1"/>
    <col min="2" max="2" width="19.85546875" bestFit="1" customWidth="1"/>
    <col min="3" max="3" width="19.140625" bestFit="1" customWidth="1"/>
    <col min="4" max="4" width="26" bestFit="1" customWidth="1"/>
    <col min="5" max="5" width="28.42578125" bestFit="1" customWidth="1"/>
    <col min="6" max="6" width="32.42578125" bestFit="1" customWidth="1"/>
    <col min="7" max="7" width="22.7109375" bestFit="1" customWidth="1"/>
    <col min="8" max="8" width="20.42578125" bestFit="1" customWidth="1"/>
    <col min="9" max="9" width="6.85546875" bestFit="1" customWidth="1"/>
    <col min="10" max="10" width="9.5703125" bestFit="1" customWidth="1"/>
    <col min="11" max="12" width="9.28515625" bestFit="1" customWidth="1"/>
    <col min="13" max="13" width="8.85546875" bestFit="1" customWidth="1"/>
    <col min="14" max="14" width="7.42578125" bestFit="1" customWidth="1"/>
    <col min="15" max="15" width="28.140625" bestFit="1" customWidth="1"/>
    <col min="16" max="16" width="20" bestFit="1" customWidth="1"/>
    <col min="17" max="17" width="20.42578125" bestFit="1" customWidth="1"/>
    <col min="18" max="18" width="9.5703125" bestFit="1" customWidth="1"/>
    <col min="19" max="19" width="7.7109375" bestFit="1" customWidth="1"/>
  </cols>
  <sheetData>
    <row r="1" spans="1:19" x14ac:dyDescent="0.25">
      <c r="A1" t="s">
        <v>411</v>
      </c>
      <c r="B1" t="s">
        <v>340</v>
      </c>
      <c r="C1" t="s">
        <v>330</v>
      </c>
      <c r="D1" t="s">
        <v>351</v>
      </c>
      <c r="E1" t="s">
        <v>359</v>
      </c>
      <c r="F1" t="s">
        <v>334</v>
      </c>
      <c r="G1" t="s">
        <v>341</v>
      </c>
      <c r="H1" t="s">
        <v>345</v>
      </c>
      <c r="I1" t="s">
        <v>3</v>
      </c>
      <c r="J1" t="s">
        <v>6</v>
      </c>
      <c r="K1" t="s">
        <v>2</v>
      </c>
      <c r="L1" t="s">
        <v>7</v>
      </c>
      <c r="M1" t="s">
        <v>4</v>
      </c>
      <c r="N1" t="s">
        <v>1</v>
      </c>
      <c r="O1" t="s">
        <v>337</v>
      </c>
      <c r="P1" t="s">
        <v>329</v>
      </c>
      <c r="Q1" t="s">
        <v>348</v>
      </c>
      <c r="R1" t="s">
        <v>0</v>
      </c>
      <c r="S1" t="s">
        <v>5</v>
      </c>
    </row>
    <row r="2" spans="1:19" x14ac:dyDescent="0.25">
      <c r="A2" t="s">
        <v>372</v>
      </c>
      <c r="E2">
        <v>26</v>
      </c>
      <c r="Q2">
        <v>51</v>
      </c>
    </row>
    <row r="3" spans="1:19" x14ac:dyDescent="0.25">
      <c r="A3" t="s">
        <v>369</v>
      </c>
      <c r="G3">
        <v>34</v>
      </c>
      <c r="Q3">
        <v>51</v>
      </c>
    </row>
    <row r="4" spans="1:19" x14ac:dyDescent="0.25">
      <c r="A4" t="s">
        <v>378</v>
      </c>
      <c r="D4">
        <v>18</v>
      </c>
      <c r="O4">
        <v>26</v>
      </c>
    </row>
    <row r="5" spans="1:19" x14ac:dyDescent="0.25">
      <c r="A5" t="s">
        <v>368</v>
      </c>
      <c r="D5">
        <v>18</v>
      </c>
      <c r="O5">
        <v>26</v>
      </c>
    </row>
    <row r="6" spans="1:19" x14ac:dyDescent="0.25">
      <c r="A6" t="s">
        <v>338</v>
      </c>
      <c r="C6">
        <v>104</v>
      </c>
      <c r="O6">
        <v>26</v>
      </c>
    </row>
    <row r="7" spans="1:19" x14ac:dyDescent="0.25">
      <c r="A7" t="s">
        <v>349</v>
      </c>
      <c r="G7">
        <v>35</v>
      </c>
      <c r="Q7">
        <v>52</v>
      </c>
    </row>
    <row r="8" spans="1:19" x14ac:dyDescent="0.25">
      <c r="A8" t="s">
        <v>357</v>
      </c>
      <c r="D8">
        <v>18</v>
      </c>
      <c r="O8">
        <v>26</v>
      </c>
    </row>
    <row r="9" spans="1:19" x14ac:dyDescent="0.25">
      <c r="A9" t="s">
        <v>365</v>
      </c>
      <c r="E9">
        <v>26</v>
      </c>
      <c r="Q9">
        <v>52</v>
      </c>
    </row>
    <row r="10" spans="1:19" x14ac:dyDescent="0.25">
      <c r="A10" t="s">
        <v>328</v>
      </c>
      <c r="C10">
        <v>19</v>
      </c>
      <c r="P10">
        <v>10</v>
      </c>
    </row>
    <row r="11" spans="1:19" x14ac:dyDescent="0.25">
      <c r="A11" t="s">
        <v>339</v>
      </c>
      <c r="B11">
        <v>19</v>
      </c>
      <c r="G11">
        <v>7</v>
      </c>
    </row>
    <row r="12" spans="1:19" x14ac:dyDescent="0.25">
      <c r="A12" t="s">
        <v>350</v>
      </c>
      <c r="D12">
        <v>4</v>
      </c>
      <c r="P12">
        <v>10</v>
      </c>
    </row>
    <row r="13" spans="1:19" x14ac:dyDescent="0.25">
      <c r="A13" t="s">
        <v>358</v>
      </c>
      <c r="B13">
        <v>19</v>
      </c>
      <c r="E13">
        <v>5</v>
      </c>
    </row>
    <row r="14" spans="1:19" x14ac:dyDescent="0.25">
      <c r="A14" t="s">
        <v>331</v>
      </c>
      <c r="C14">
        <v>35</v>
      </c>
      <c r="P14">
        <v>18</v>
      </c>
    </row>
    <row r="15" spans="1:19" x14ac:dyDescent="0.25">
      <c r="A15" t="s">
        <v>342</v>
      </c>
      <c r="B15">
        <v>35</v>
      </c>
      <c r="G15">
        <v>12</v>
      </c>
    </row>
    <row r="16" spans="1:19" x14ac:dyDescent="0.25">
      <c r="A16" t="s">
        <v>352</v>
      </c>
      <c r="D16">
        <v>6</v>
      </c>
      <c r="P16">
        <v>18</v>
      </c>
    </row>
    <row r="17" spans="1:17" x14ac:dyDescent="0.25">
      <c r="A17" t="s">
        <v>360</v>
      </c>
      <c r="B17">
        <v>35</v>
      </c>
      <c r="E17">
        <v>9</v>
      </c>
    </row>
    <row r="18" spans="1:17" x14ac:dyDescent="0.25">
      <c r="A18" t="s">
        <v>332</v>
      </c>
      <c r="C18">
        <v>53</v>
      </c>
      <c r="P18">
        <v>27</v>
      </c>
    </row>
    <row r="19" spans="1:17" x14ac:dyDescent="0.25">
      <c r="A19" t="s">
        <v>343</v>
      </c>
      <c r="B19">
        <v>53</v>
      </c>
      <c r="G19">
        <v>18</v>
      </c>
    </row>
    <row r="20" spans="1:17" x14ac:dyDescent="0.25">
      <c r="A20" t="s">
        <v>353</v>
      </c>
      <c r="D20">
        <v>9</v>
      </c>
      <c r="P20">
        <v>27</v>
      </c>
    </row>
    <row r="21" spans="1:17" x14ac:dyDescent="0.25">
      <c r="A21" t="s">
        <v>361</v>
      </c>
      <c r="B21">
        <v>53</v>
      </c>
      <c r="E21">
        <v>14</v>
      </c>
    </row>
    <row r="22" spans="1:17" x14ac:dyDescent="0.25">
      <c r="A22" t="s">
        <v>333</v>
      </c>
      <c r="C22">
        <v>67</v>
      </c>
      <c r="F22">
        <v>23</v>
      </c>
    </row>
    <row r="23" spans="1:17" x14ac:dyDescent="0.25">
      <c r="A23" t="s">
        <v>344</v>
      </c>
      <c r="G23">
        <v>23</v>
      </c>
      <c r="H23">
        <v>45</v>
      </c>
    </row>
    <row r="24" spans="1:17" x14ac:dyDescent="0.25">
      <c r="A24" t="s">
        <v>354</v>
      </c>
      <c r="D24">
        <v>12</v>
      </c>
      <c r="F24">
        <v>23</v>
      </c>
    </row>
    <row r="25" spans="1:17" x14ac:dyDescent="0.25">
      <c r="A25" t="s">
        <v>362</v>
      </c>
      <c r="E25">
        <v>17</v>
      </c>
      <c r="H25">
        <v>45</v>
      </c>
    </row>
    <row r="26" spans="1:17" x14ac:dyDescent="0.25">
      <c r="A26" t="s">
        <v>335</v>
      </c>
      <c r="C26">
        <v>80</v>
      </c>
      <c r="F26">
        <v>27</v>
      </c>
    </row>
    <row r="27" spans="1:17" x14ac:dyDescent="0.25">
      <c r="A27" t="s">
        <v>346</v>
      </c>
      <c r="G27">
        <v>27</v>
      </c>
      <c r="H27">
        <v>53</v>
      </c>
    </row>
    <row r="28" spans="1:17" x14ac:dyDescent="0.25">
      <c r="A28" t="s">
        <v>355</v>
      </c>
      <c r="D28">
        <v>14</v>
      </c>
      <c r="F28">
        <v>27</v>
      </c>
    </row>
    <row r="29" spans="1:17" x14ac:dyDescent="0.25">
      <c r="A29" t="s">
        <v>363</v>
      </c>
      <c r="E29">
        <v>20</v>
      </c>
      <c r="H29">
        <v>53</v>
      </c>
    </row>
    <row r="30" spans="1:17" x14ac:dyDescent="0.25">
      <c r="A30" t="s">
        <v>336</v>
      </c>
      <c r="C30">
        <v>92</v>
      </c>
      <c r="O30">
        <v>23</v>
      </c>
    </row>
    <row r="31" spans="1:17" x14ac:dyDescent="0.25">
      <c r="A31" t="s">
        <v>347</v>
      </c>
      <c r="G31">
        <v>31</v>
      </c>
      <c r="Q31">
        <v>46</v>
      </c>
    </row>
    <row r="32" spans="1:17" x14ac:dyDescent="0.25">
      <c r="A32" t="s">
        <v>356</v>
      </c>
      <c r="D32">
        <v>16</v>
      </c>
      <c r="O32">
        <v>23</v>
      </c>
    </row>
    <row r="33" spans="1:18" x14ac:dyDescent="0.25">
      <c r="A33" t="s">
        <v>364</v>
      </c>
      <c r="E33">
        <v>23</v>
      </c>
      <c r="Q33">
        <v>46</v>
      </c>
    </row>
    <row r="34" spans="1:18" x14ac:dyDescent="0.25">
      <c r="A34" t="s">
        <v>377</v>
      </c>
      <c r="D34">
        <v>9</v>
      </c>
      <c r="F34">
        <v>18</v>
      </c>
    </row>
    <row r="35" spans="1:18" x14ac:dyDescent="0.25">
      <c r="A35" t="s">
        <v>367</v>
      </c>
      <c r="D35">
        <v>9</v>
      </c>
      <c r="F35">
        <v>18</v>
      </c>
    </row>
    <row r="36" spans="1:18" x14ac:dyDescent="0.25">
      <c r="A36" t="s">
        <v>326</v>
      </c>
      <c r="R36">
        <v>1000</v>
      </c>
    </row>
    <row r="37" spans="1:18" x14ac:dyDescent="0.25">
      <c r="A37" t="s">
        <v>375</v>
      </c>
      <c r="G37">
        <v>34</v>
      </c>
      <c r="Q37">
        <v>51</v>
      </c>
    </row>
    <row r="38" spans="1:18" x14ac:dyDescent="0.25">
      <c r="A38" t="s">
        <v>327</v>
      </c>
      <c r="R38">
        <v>5000</v>
      </c>
    </row>
    <row r="39" spans="1:18" x14ac:dyDescent="0.25">
      <c r="A39" t="s">
        <v>370</v>
      </c>
      <c r="C39">
        <v>101</v>
      </c>
      <c r="O39">
        <v>26</v>
      </c>
    </row>
    <row r="40" spans="1:18" x14ac:dyDescent="0.25">
      <c r="A40" t="s">
        <v>373</v>
      </c>
      <c r="D40">
        <v>17</v>
      </c>
      <c r="O40">
        <v>26</v>
      </c>
    </row>
    <row r="41" spans="1:18" x14ac:dyDescent="0.25">
      <c r="A41" t="s">
        <v>376</v>
      </c>
      <c r="D41">
        <v>3</v>
      </c>
      <c r="P41">
        <v>8</v>
      </c>
    </row>
    <row r="42" spans="1:18" x14ac:dyDescent="0.25">
      <c r="A42" t="s">
        <v>366</v>
      </c>
      <c r="D42">
        <v>3</v>
      </c>
      <c r="P42">
        <v>8</v>
      </c>
    </row>
    <row r="43" spans="1:18" x14ac:dyDescent="0.25">
      <c r="A43" t="s">
        <v>374</v>
      </c>
      <c r="C43">
        <v>101</v>
      </c>
      <c r="O43">
        <v>26</v>
      </c>
    </row>
    <row r="44" spans="1:18" x14ac:dyDescent="0.25">
      <c r="A44" t="s">
        <v>247</v>
      </c>
      <c r="N44">
        <v>727</v>
      </c>
      <c r="R44">
        <v>3000</v>
      </c>
    </row>
    <row r="45" spans="1:18" x14ac:dyDescent="0.25">
      <c r="A45" t="s">
        <v>263</v>
      </c>
      <c r="N45">
        <v>1212</v>
      </c>
      <c r="R45">
        <v>5000</v>
      </c>
    </row>
    <row r="46" spans="1:18" x14ac:dyDescent="0.25">
      <c r="A46" t="s">
        <v>212</v>
      </c>
      <c r="N46">
        <v>1212</v>
      </c>
      <c r="R46">
        <v>5000</v>
      </c>
    </row>
    <row r="47" spans="1:18" x14ac:dyDescent="0.25">
      <c r="A47" t="s">
        <v>229</v>
      </c>
      <c r="N47">
        <v>1212</v>
      </c>
      <c r="R47">
        <v>5000</v>
      </c>
    </row>
    <row r="48" spans="1:18" x14ac:dyDescent="0.25">
      <c r="A48" t="s">
        <v>234</v>
      </c>
      <c r="N48">
        <v>1212</v>
      </c>
      <c r="R48">
        <v>5000</v>
      </c>
    </row>
    <row r="49" spans="1:18" x14ac:dyDescent="0.25">
      <c r="A49" t="s">
        <v>276</v>
      </c>
      <c r="N49">
        <v>484</v>
      </c>
      <c r="R49">
        <v>2000</v>
      </c>
    </row>
    <row r="50" spans="1:18" x14ac:dyDescent="0.25">
      <c r="A50" t="s">
        <v>281</v>
      </c>
      <c r="N50">
        <v>484</v>
      </c>
      <c r="R50">
        <v>2000</v>
      </c>
    </row>
    <row r="51" spans="1:18" x14ac:dyDescent="0.25">
      <c r="A51" t="s">
        <v>172</v>
      </c>
      <c r="N51">
        <v>363</v>
      </c>
      <c r="R51">
        <v>1500</v>
      </c>
    </row>
    <row r="52" spans="1:18" x14ac:dyDescent="0.25">
      <c r="A52" t="s">
        <v>220</v>
      </c>
      <c r="N52">
        <v>242</v>
      </c>
      <c r="R52">
        <v>1000</v>
      </c>
    </row>
    <row r="53" spans="1:18" x14ac:dyDescent="0.25">
      <c r="A53" t="s">
        <v>49</v>
      </c>
      <c r="N53">
        <v>121</v>
      </c>
      <c r="R53">
        <v>500</v>
      </c>
    </row>
    <row r="54" spans="1:18" x14ac:dyDescent="0.25">
      <c r="A54" t="s">
        <v>29</v>
      </c>
      <c r="N54">
        <v>242</v>
      </c>
      <c r="R54">
        <v>1000</v>
      </c>
    </row>
    <row r="55" spans="1:18" x14ac:dyDescent="0.25">
      <c r="A55" t="s">
        <v>76</v>
      </c>
      <c r="N55">
        <v>121</v>
      </c>
      <c r="R55">
        <v>500</v>
      </c>
    </row>
    <row r="56" spans="1:18" x14ac:dyDescent="0.25">
      <c r="A56" t="s">
        <v>39</v>
      </c>
      <c r="N56">
        <v>121</v>
      </c>
      <c r="R56">
        <v>500</v>
      </c>
    </row>
    <row r="57" spans="1:18" x14ac:dyDescent="0.25">
      <c r="A57" t="s">
        <v>9</v>
      </c>
      <c r="N57">
        <v>121</v>
      </c>
      <c r="R57">
        <v>500</v>
      </c>
    </row>
    <row r="58" spans="1:18" x14ac:dyDescent="0.25">
      <c r="A58" t="s">
        <v>155</v>
      </c>
      <c r="N58">
        <v>242</v>
      </c>
      <c r="R58">
        <v>1000</v>
      </c>
    </row>
    <row r="59" spans="1:18" x14ac:dyDescent="0.25">
      <c r="A59" t="s">
        <v>146</v>
      </c>
      <c r="N59">
        <v>727</v>
      </c>
      <c r="R59">
        <v>3000</v>
      </c>
    </row>
    <row r="60" spans="1:18" x14ac:dyDescent="0.25">
      <c r="A60" t="s">
        <v>19</v>
      </c>
      <c r="N60">
        <v>242</v>
      </c>
      <c r="R60">
        <v>1000</v>
      </c>
    </row>
    <row r="61" spans="1:18" x14ac:dyDescent="0.25">
      <c r="A61" t="s">
        <v>59</v>
      </c>
      <c r="N61">
        <v>242</v>
      </c>
      <c r="R61">
        <v>1000</v>
      </c>
    </row>
    <row r="62" spans="1:18" x14ac:dyDescent="0.25">
      <c r="A62" t="s">
        <v>239</v>
      </c>
      <c r="N62">
        <v>484</v>
      </c>
      <c r="R62">
        <v>2000</v>
      </c>
    </row>
    <row r="63" spans="1:18" x14ac:dyDescent="0.25">
      <c r="A63" t="s">
        <v>248</v>
      </c>
      <c r="I63">
        <v>42</v>
      </c>
      <c r="K63">
        <v>241</v>
      </c>
      <c r="N63">
        <v>706</v>
      </c>
      <c r="R63">
        <v>2915</v>
      </c>
    </row>
    <row r="64" spans="1:18" x14ac:dyDescent="0.25">
      <c r="A64" t="s">
        <v>252</v>
      </c>
      <c r="I64">
        <v>106</v>
      </c>
      <c r="K64">
        <v>604</v>
      </c>
      <c r="N64">
        <v>1766</v>
      </c>
      <c r="R64">
        <v>7288</v>
      </c>
    </row>
    <row r="65" spans="1:18" x14ac:dyDescent="0.25">
      <c r="A65" t="s">
        <v>264</v>
      </c>
      <c r="I65">
        <v>71</v>
      </c>
      <c r="K65">
        <v>402</v>
      </c>
      <c r="N65">
        <v>1177</v>
      </c>
      <c r="R65">
        <v>4858</v>
      </c>
    </row>
    <row r="66" spans="1:18" x14ac:dyDescent="0.25">
      <c r="A66" t="s">
        <v>268</v>
      </c>
      <c r="I66">
        <v>71</v>
      </c>
      <c r="K66">
        <v>402</v>
      </c>
      <c r="N66">
        <v>1177</v>
      </c>
      <c r="R66">
        <v>4858</v>
      </c>
    </row>
    <row r="67" spans="1:18" x14ac:dyDescent="0.25">
      <c r="A67" t="s">
        <v>213</v>
      </c>
      <c r="I67">
        <v>71</v>
      </c>
      <c r="K67">
        <v>402</v>
      </c>
      <c r="N67">
        <v>1177</v>
      </c>
      <c r="R67">
        <v>4858</v>
      </c>
    </row>
    <row r="68" spans="1:18" x14ac:dyDescent="0.25">
      <c r="A68" t="s">
        <v>230</v>
      </c>
      <c r="I68">
        <v>71</v>
      </c>
      <c r="K68">
        <v>402</v>
      </c>
      <c r="N68">
        <v>1177</v>
      </c>
      <c r="R68">
        <v>4858</v>
      </c>
    </row>
    <row r="69" spans="1:18" x14ac:dyDescent="0.25">
      <c r="A69" t="s">
        <v>272</v>
      </c>
      <c r="I69">
        <v>28</v>
      </c>
      <c r="K69">
        <v>161</v>
      </c>
      <c r="N69">
        <v>471</v>
      </c>
      <c r="R69">
        <v>1943</v>
      </c>
    </row>
    <row r="70" spans="1:18" x14ac:dyDescent="0.25">
      <c r="A70" t="s">
        <v>235</v>
      </c>
      <c r="I70">
        <v>71</v>
      </c>
      <c r="K70">
        <v>402</v>
      </c>
      <c r="N70">
        <v>1177</v>
      </c>
      <c r="R70">
        <v>4858</v>
      </c>
    </row>
    <row r="71" spans="1:18" x14ac:dyDescent="0.25">
      <c r="A71" t="s">
        <v>69</v>
      </c>
      <c r="I71">
        <v>34</v>
      </c>
      <c r="K71">
        <v>197</v>
      </c>
      <c r="N71">
        <v>578</v>
      </c>
      <c r="R71">
        <v>2385</v>
      </c>
    </row>
    <row r="72" spans="1:18" x14ac:dyDescent="0.25">
      <c r="A72" t="s">
        <v>277</v>
      </c>
      <c r="I72">
        <v>26</v>
      </c>
      <c r="K72">
        <v>147</v>
      </c>
      <c r="N72">
        <v>431</v>
      </c>
      <c r="R72">
        <v>1780</v>
      </c>
    </row>
    <row r="73" spans="1:18" x14ac:dyDescent="0.25">
      <c r="A73" t="s">
        <v>282</v>
      </c>
      <c r="I73">
        <v>26</v>
      </c>
      <c r="K73">
        <v>147</v>
      </c>
      <c r="N73">
        <v>431</v>
      </c>
      <c r="R73">
        <v>1780</v>
      </c>
    </row>
    <row r="74" spans="1:18" x14ac:dyDescent="0.25">
      <c r="A74" t="s">
        <v>173</v>
      </c>
      <c r="I74">
        <v>19</v>
      </c>
      <c r="K74">
        <v>110</v>
      </c>
      <c r="N74">
        <v>323</v>
      </c>
      <c r="R74">
        <v>1335</v>
      </c>
    </row>
    <row r="75" spans="1:18" x14ac:dyDescent="0.25">
      <c r="A75" t="s">
        <v>221</v>
      </c>
      <c r="I75">
        <v>9</v>
      </c>
      <c r="K75">
        <v>56</v>
      </c>
      <c r="N75">
        <v>164</v>
      </c>
      <c r="R75">
        <v>676</v>
      </c>
    </row>
    <row r="76" spans="1:18" x14ac:dyDescent="0.25">
      <c r="A76" t="s">
        <v>50</v>
      </c>
      <c r="I76">
        <v>5</v>
      </c>
      <c r="K76">
        <v>32</v>
      </c>
      <c r="N76">
        <v>96</v>
      </c>
      <c r="R76">
        <v>397</v>
      </c>
    </row>
    <row r="77" spans="1:18" x14ac:dyDescent="0.25">
      <c r="A77" t="s">
        <v>30</v>
      </c>
      <c r="I77">
        <v>11</v>
      </c>
      <c r="K77">
        <v>65</v>
      </c>
      <c r="N77">
        <v>192</v>
      </c>
      <c r="R77">
        <v>795</v>
      </c>
    </row>
    <row r="78" spans="1:18" x14ac:dyDescent="0.25">
      <c r="A78" t="s">
        <v>185</v>
      </c>
      <c r="I78">
        <v>28</v>
      </c>
      <c r="K78">
        <v>161</v>
      </c>
      <c r="N78">
        <v>471</v>
      </c>
      <c r="R78">
        <v>1943</v>
      </c>
    </row>
    <row r="79" spans="1:18" x14ac:dyDescent="0.25">
      <c r="A79" t="s">
        <v>108</v>
      </c>
      <c r="I79">
        <v>39</v>
      </c>
      <c r="K79">
        <v>221</v>
      </c>
      <c r="N79">
        <v>647</v>
      </c>
      <c r="R79">
        <v>2670</v>
      </c>
    </row>
    <row r="80" spans="1:18" x14ac:dyDescent="0.25">
      <c r="A80" t="s">
        <v>100</v>
      </c>
      <c r="I80">
        <v>39</v>
      </c>
      <c r="K80">
        <v>221</v>
      </c>
      <c r="N80">
        <v>647</v>
      </c>
      <c r="R80">
        <v>2670</v>
      </c>
    </row>
    <row r="81" spans="1:18" x14ac:dyDescent="0.25">
      <c r="A81" t="s">
        <v>164</v>
      </c>
      <c r="I81">
        <v>26</v>
      </c>
      <c r="K81">
        <v>147</v>
      </c>
      <c r="N81">
        <v>431</v>
      </c>
      <c r="R81">
        <v>1780</v>
      </c>
    </row>
    <row r="82" spans="1:18" x14ac:dyDescent="0.25">
      <c r="A82" t="s">
        <v>77</v>
      </c>
      <c r="I82">
        <v>5</v>
      </c>
      <c r="K82">
        <v>32</v>
      </c>
      <c r="N82">
        <v>96</v>
      </c>
      <c r="R82">
        <v>397</v>
      </c>
    </row>
    <row r="83" spans="1:18" x14ac:dyDescent="0.25">
      <c r="A83" t="s">
        <v>40</v>
      </c>
      <c r="I83">
        <v>5</v>
      </c>
      <c r="K83">
        <v>32</v>
      </c>
      <c r="N83">
        <v>96</v>
      </c>
      <c r="R83">
        <v>397</v>
      </c>
    </row>
    <row r="84" spans="1:18" x14ac:dyDescent="0.25">
      <c r="A84" t="s">
        <v>132</v>
      </c>
      <c r="I84">
        <v>19</v>
      </c>
      <c r="K84">
        <v>112</v>
      </c>
      <c r="N84">
        <v>328</v>
      </c>
      <c r="R84">
        <v>1353</v>
      </c>
    </row>
    <row r="85" spans="1:18" x14ac:dyDescent="0.25">
      <c r="A85" t="s">
        <v>116</v>
      </c>
      <c r="I85">
        <v>19</v>
      </c>
      <c r="K85">
        <v>112</v>
      </c>
      <c r="N85">
        <v>328</v>
      </c>
      <c r="R85">
        <v>1353</v>
      </c>
    </row>
    <row r="86" spans="1:18" x14ac:dyDescent="0.25">
      <c r="A86" t="s">
        <v>124</v>
      </c>
      <c r="I86">
        <v>19</v>
      </c>
      <c r="K86">
        <v>112</v>
      </c>
      <c r="N86">
        <v>328</v>
      </c>
      <c r="R86">
        <v>1353</v>
      </c>
    </row>
    <row r="87" spans="1:18" x14ac:dyDescent="0.25">
      <c r="A87" t="s">
        <v>10</v>
      </c>
      <c r="I87">
        <v>5</v>
      </c>
      <c r="K87">
        <v>32</v>
      </c>
      <c r="N87">
        <v>96</v>
      </c>
      <c r="R87">
        <v>397</v>
      </c>
    </row>
    <row r="88" spans="1:18" x14ac:dyDescent="0.25">
      <c r="A88" t="s">
        <v>156</v>
      </c>
      <c r="I88">
        <v>9</v>
      </c>
      <c r="K88">
        <v>56</v>
      </c>
      <c r="N88">
        <v>164</v>
      </c>
      <c r="R88">
        <v>676</v>
      </c>
    </row>
    <row r="89" spans="1:18" x14ac:dyDescent="0.25">
      <c r="A89" t="s">
        <v>147</v>
      </c>
      <c r="I89">
        <v>42</v>
      </c>
      <c r="K89">
        <v>241</v>
      </c>
      <c r="N89">
        <v>706</v>
      </c>
      <c r="R89">
        <v>2915</v>
      </c>
    </row>
    <row r="90" spans="1:18" x14ac:dyDescent="0.25">
      <c r="A90" t="s">
        <v>20</v>
      </c>
      <c r="I90">
        <v>11</v>
      </c>
      <c r="K90">
        <v>65</v>
      </c>
      <c r="N90">
        <v>192</v>
      </c>
      <c r="R90">
        <v>795</v>
      </c>
    </row>
    <row r="91" spans="1:18" x14ac:dyDescent="0.25">
      <c r="A91" t="s">
        <v>60</v>
      </c>
      <c r="I91">
        <v>11</v>
      </c>
      <c r="K91">
        <v>65</v>
      </c>
      <c r="N91">
        <v>192</v>
      </c>
      <c r="R91">
        <v>795</v>
      </c>
    </row>
    <row r="92" spans="1:18" x14ac:dyDescent="0.25">
      <c r="A92" t="s">
        <v>94</v>
      </c>
      <c r="I92">
        <v>11</v>
      </c>
      <c r="K92">
        <v>65</v>
      </c>
      <c r="N92">
        <v>192</v>
      </c>
      <c r="R92">
        <v>795</v>
      </c>
    </row>
    <row r="93" spans="1:18" x14ac:dyDescent="0.25">
      <c r="A93" t="s">
        <v>193</v>
      </c>
      <c r="I93">
        <v>52</v>
      </c>
      <c r="K93">
        <v>295</v>
      </c>
      <c r="N93">
        <v>863</v>
      </c>
      <c r="R93">
        <v>3561</v>
      </c>
    </row>
    <row r="94" spans="1:18" x14ac:dyDescent="0.25">
      <c r="A94" t="s">
        <v>240</v>
      </c>
      <c r="I94">
        <v>28</v>
      </c>
      <c r="K94">
        <v>161</v>
      </c>
      <c r="N94">
        <v>471</v>
      </c>
      <c r="R94">
        <v>1943</v>
      </c>
    </row>
    <row r="95" spans="1:18" x14ac:dyDescent="0.25">
      <c r="A95" t="s">
        <v>181</v>
      </c>
      <c r="I95">
        <v>52</v>
      </c>
      <c r="K95">
        <v>295</v>
      </c>
      <c r="N95">
        <v>863</v>
      </c>
      <c r="R95">
        <v>3561</v>
      </c>
    </row>
    <row r="96" spans="1:18" x14ac:dyDescent="0.25">
      <c r="A96" t="s">
        <v>249</v>
      </c>
      <c r="I96">
        <v>120</v>
      </c>
      <c r="K96">
        <v>679</v>
      </c>
      <c r="M96">
        <v>33</v>
      </c>
      <c r="N96">
        <v>1986</v>
      </c>
      <c r="R96">
        <v>8192</v>
      </c>
    </row>
    <row r="97" spans="1:18" x14ac:dyDescent="0.25">
      <c r="A97" t="s">
        <v>253</v>
      </c>
      <c r="I97">
        <v>300</v>
      </c>
      <c r="K97">
        <v>1697</v>
      </c>
      <c r="M97">
        <v>83</v>
      </c>
      <c r="N97">
        <v>4965</v>
      </c>
      <c r="R97">
        <v>20480</v>
      </c>
    </row>
    <row r="98" spans="1:18" x14ac:dyDescent="0.25">
      <c r="A98" t="s">
        <v>256</v>
      </c>
      <c r="I98">
        <v>480</v>
      </c>
      <c r="K98">
        <v>2716</v>
      </c>
      <c r="M98">
        <v>133</v>
      </c>
      <c r="N98">
        <v>7944</v>
      </c>
      <c r="R98">
        <v>32768</v>
      </c>
    </row>
    <row r="99" spans="1:18" x14ac:dyDescent="0.25">
      <c r="A99" t="s">
        <v>259</v>
      </c>
      <c r="I99">
        <v>960</v>
      </c>
      <c r="K99">
        <v>5432</v>
      </c>
      <c r="M99">
        <v>267</v>
      </c>
      <c r="N99">
        <v>15888</v>
      </c>
      <c r="R99">
        <v>65537</v>
      </c>
    </row>
    <row r="100" spans="1:18" x14ac:dyDescent="0.25">
      <c r="A100" t="s">
        <v>244</v>
      </c>
      <c r="I100">
        <v>169</v>
      </c>
      <c r="K100">
        <v>956</v>
      </c>
      <c r="M100">
        <v>47</v>
      </c>
      <c r="N100">
        <v>2797</v>
      </c>
      <c r="R100">
        <v>11540</v>
      </c>
    </row>
    <row r="101" spans="1:18" x14ac:dyDescent="0.25">
      <c r="A101" t="s">
        <v>197</v>
      </c>
      <c r="I101">
        <v>169</v>
      </c>
      <c r="K101">
        <v>956</v>
      </c>
      <c r="M101">
        <v>47</v>
      </c>
      <c r="N101">
        <v>2797</v>
      </c>
      <c r="R101">
        <v>11540</v>
      </c>
    </row>
    <row r="102" spans="1:18" x14ac:dyDescent="0.25">
      <c r="A102" t="s">
        <v>265</v>
      </c>
      <c r="I102">
        <v>200</v>
      </c>
      <c r="K102">
        <v>1131</v>
      </c>
      <c r="M102">
        <v>55</v>
      </c>
      <c r="N102">
        <v>3310</v>
      </c>
      <c r="R102">
        <v>13653</v>
      </c>
    </row>
    <row r="103" spans="1:18" x14ac:dyDescent="0.25">
      <c r="A103" t="s">
        <v>140</v>
      </c>
      <c r="I103">
        <v>400</v>
      </c>
      <c r="K103">
        <v>2263</v>
      </c>
      <c r="M103">
        <v>111</v>
      </c>
      <c r="N103">
        <v>6620</v>
      </c>
      <c r="R103">
        <v>27307</v>
      </c>
    </row>
    <row r="104" spans="1:18" x14ac:dyDescent="0.25">
      <c r="A104" t="s">
        <v>143</v>
      </c>
      <c r="I104">
        <v>1600</v>
      </c>
      <c r="K104">
        <v>9054</v>
      </c>
      <c r="M104">
        <v>446</v>
      </c>
      <c r="N104">
        <v>26480</v>
      </c>
      <c r="R104">
        <v>109229</v>
      </c>
    </row>
    <row r="105" spans="1:18" x14ac:dyDescent="0.25">
      <c r="A105" t="s">
        <v>217</v>
      </c>
      <c r="I105">
        <v>338</v>
      </c>
      <c r="K105">
        <v>1913</v>
      </c>
      <c r="M105">
        <v>94</v>
      </c>
      <c r="N105">
        <v>5595</v>
      </c>
      <c r="R105">
        <v>23080</v>
      </c>
    </row>
    <row r="106" spans="1:18" x14ac:dyDescent="0.25">
      <c r="A106" t="s">
        <v>269</v>
      </c>
      <c r="I106">
        <v>200</v>
      </c>
      <c r="K106">
        <v>1131</v>
      </c>
      <c r="M106">
        <v>55</v>
      </c>
      <c r="N106">
        <v>3310</v>
      </c>
      <c r="R106">
        <v>13653</v>
      </c>
    </row>
    <row r="107" spans="1:18" x14ac:dyDescent="0.25">
      <c r="A107" t="s">
        <v>203</v>
      </c>
      <c r="I107">
        <v>400</v>
      </c>
      <c r="K107">
        <v>2263</v>
      </c>
      <c r="M107">
        <v>111</v>
      </c>
      <c r="N107">
        <v>6620</v>
      </c>
      <c r="R107">
        <v>27307</v>
      </c>
    </row>
    <row r="108" spans="1:18" x14ac:dyDescent="0.25">
      <c r="A108" t="s">
        <v>214</v>
      </c>
      <c r="I108">
        <v>200</v>
      </c>
      <c r="K108">
        <v>1131</v>
      </c>
      <c r="M108">
        <v>55</v>
      </c>
      <c r="N108">
        <v>3310</v>
      </c>
      <c r="R108">
        <v>13653</v>
      </c>
    </row>
    <row r="109" spans="1:18" x14ac:dyDescent="0.25">
      <c r="A109" t="s">
        <v>231</v>
      </c>
      <c r="I109">
        <v>200</v>
      </c>
      <c r="K109">
        <v>1131</v>
      </c>
      <c r="M109">
        <v>55</v>
      </c>
      <c r="N109">
        <v>3310</v>
      </c>
      <c r="R109">
        <v>13653</v>
      </c>
    </row>
    <row r="110" spans="1:18" x14ac:dyDescent="0.25">
      <c r="A110" t="s">
        <v>273</v>
      </c>
      <c r="I110">
        <v>80</v>
      </c>
      <c r="K110">
        <v>452</v>
      </c>
      <c r="M110">
        <v>22</v>
      </c>
      <c r="N110">
        <v>1324</v>
      </c>
      <c r="R110">
        <v>5461</v>
      </c>
    </row>
    <row r="111" spans="1:18" x14ac:dyDescent="0.25">
      <c r="A111" t="s">
        <v>236</v>
      </c>
      <c r="I111">
        <v>200</v>
      </c>
      <c r="K111">
        <v>1131</v>
      </c>
      <c r="M111">
        <v>55</v>
      </c>
      <c r="N111">
        <v>3310</v>
      </c>
      <c r="R111">
        <v>13653</v>
      </c>
    </row>
    <row r="112" spans="1:18" x14ac:dyDescent="0.25">
      <c r="A112" t="s">
        <v>177</v>
      </c>
      <c r="I112">
        <v>213</v>
      </c>
      <c r="K112">
        <v>1205</v>
      </c>
      <c r="M112">
        <v>59</v>
      </c>
      <c r="N112">
        <v>3525</v>
      </c>
      <c r="R112">
        <v>14542</v>
      </c>
    </row>
    <row r="113" spans="1:18" x14ac:dyDescent="0.25">
      <c r="A113" t="s">
        <v>297</v>
      </c>
      <c r="I113">
        <v>640</v>
      </c>
      <c r="K113">
        <v>3621</v>
      </c>
      <c r="M113">
        <v>178</v>
      </c>
      <c r="N113">
        <v>10592</v>
      </c>
      <c r="R113">
        <v>43691</v>
      </c>
    </row>
    <row r="114" spans="1:18" x14ac:dyDescent="0.25">
      <c r="A114" t="s">
        <v>225</v>
      </c>
      <c r="I114">
        <v>101</v>
      </c>
      <c r="K114">
        <v>574</v>
      </c>
      <c r="M114">
        <v>28</v>
      </c>
      <c r="N114">
        <v>1679</v>
      </c>
      <c r="R114">
        <v>6926</v>
      </c>
    </row>
    <row r="115" spans="1:18" x14ac:dyDescent="0.25">
      <c r="A115" t="s">
        <v>54</v>
      </c>
      <c r="I115">
        <v>65</v>
      </c>
      <c r="K115">
        <v>371</v>
      </c>
      <c r="M115">
        <v>18</v>
      </c>
      <c r="N115">
        <v>1086</v>
      </c>
      <c r="R115">
        <v>4479</v>
      </c>
    </row>
    <row r="116" spans="1:18" x14ac:dyDescent="0.25">
      <c r="A116" t="s">
        <v>34</v>
      </c>
      <c r="I116">
        <v>131</v>
      </c>
      <c r="K116">
        <v>742</v>
      </c>
      <c r="M116">
        <v>36</v>
      </c>
      <c r="N116">
        <v>2172</v>
      </c>
      <c r="R116">
        <v>8959</v>
      </c>
    </row>
    <row r="117" spans="1:18" x14ac:dyDescent="0.25">
      <c r="A117" t="s">
        <v>189</v>
      </c>
      <c r="I117">
        <v>320</v>
      </c>
      <c r="K117">
        <v>1810</v>
      </c>
      <c r="M117">
        <v>89</v>
      </c>
      <c r="N117">
        <v>5296</v>
      </c>
      <c r="R117">
        <v>21845</v>
      </c>
    </row>
    <row r="118" spans="1:18" x14ac:dyDescent="0.25">
      <c r="A118" t="s">
        <v>112</v>
      </c>
      <c r="I118">
        <v>405</v>
      </c>
      <c r="K118">
        <v>2295</v>
      </c>
      <c r="M118">
        <v>113</v>
      </c>
      <c r="N118">
        <v>6714</v>
      </c>
      <c r="R118">
        <v>27696</v>
      </c>
    </row>
    <row r="119" spans="1:18" x14ac:dyDescent="0.25">
      <c r="A119" t="s">
        <v>104</v>
      </c>
      <c r="I119">
        <v>405</v>
      </c>
      <c r="K119">
        <v>2295</v>
      </c>
      <c r="M119">
        <v>113</v>
      </c>
      <c r="N119">
        <v>6714</v>
      </c>
      <c r="R119">
        <v>27696</v>
      </c>
    </row>
    <row r="120" spans="1:18" x14ac:dyDescent="0.25">
      <c r="A120" t="s">
        <v>313</v>
      </c>
      <c r="I120">
        <v>507</v>
      </c>
      <c r="K120">
        <v>2870</v>
      </c>
      <c r="M120">
        <v>141</v>
      </c>
      <c r="N120">
        <v>8395</v>
      </c>
      <c r="R120">
        <v>34630</v>
      </c>
    </row>
    <row r="121" spans="1:18" x14ac:dyDescent="0.25">
      <c r="A121" t="s">
        <v>321</v>
      </c>
      <c r="I121">
        <v>507</v>
      </c>
      <c r="K121">
        <v>2870</v>
      </c>
      <c r="M121">
        <v>141</v>
      </c>
      <c r="N121">
        <v>8395</v>
      </c>
      <c r="R121">
        <v>34630</v>
      </c>
    </row>
    <row r="122" spans="1:18" x14ac:dyDescent="0.25">
      <c r="A122" t="s">
        <v>305</v>
      </c>
      <c r="I122">
        <v>507</v>
      </c>
      <c r="K122">
        <v>2870</v>
      </c>
      <c r="M122">
        <v>141</v>
      </c>
      <c r="N122">
        <v>8395</v>
      </c>
      <c r="R122">
        <v>34630</v>
      </c>
    </row>
    <row r="123" spans="1:18" x14ac:dyDescent="0.25">
      <c r="A123" t="s">
        <v>168</v>
      </c>
      <c r="I123">
        <v>284</v>
      </c>
      <c r="K123">
        <v>1607</v>
      </c>
      <c r="M123">
        <v>79</v>
      </c>
      <c r="N123">
        <v>4700</v>
      </c>
      <c r="R123">
        <v>19390</v>
      </c>
    </row>
    <row r="124" spans="1:18" x14ac:dyDescent="0.25">
      <c r="A124" t="s">
        <v>81</v>
      </c>
      <c r="I124">
        <v>65</v>
      </c>
      <c r="K124">
        <v>371</v>
      </c>
      <c r="M124">
        <v>18</v>
      </c>
      <c r="N124">
        <v>1086</v>
      </c>
      <c r="R124">
        <v>4479</v>
      </c>
    </row>
    <row r="125" spans="1:18" x14ac:dyDescent="0.25">
      <c r="A125" t="s">
        <v>44</v>
      </c>
      <c r="I125">
        <v>65</v>
      </c>
      <c r="K125">
        <v>371</v>
      </c>
      <c r="M125">
        <v>18</v>
      </c>
      <c r="N125">
        <v>1086</v>
      </c>
      <c r="R125">
        <v>4479</v>
      </c>
    </row>
    <row r="126" spans="1:18" x14ac:dyDescent="0.25">
      <c r="A126" t="s">
        <v>86</v>
      </c>
      <c r="I126">
        <v>98</v>
      </c>
      <c r="K126">
        <v>557</v>
      </c>
      <c r="M126">
        <v>27</v>
      </c>
      <c r="N126">
        <v>1629</v>
      </c>
      <c r="R126">
        <v>6719</v>
      </c>
    </row>
    <row r="127" spans="1:18" x14ac:dyDescent="0.25">
      <c r="A127" t="s">
        <v>136</v>
      </c>
      <c r="I127">
        <v>203</v>
      </c>
      <c r="K127">
        <v>1148</v>
      </c>
      <c r="M127">
        <v>56</v>
      </c>
      <c r="N127">
        <v>3358</v>
      </c>
      <c r="R127">
        <v>13852</v>
      </c>
    </row>
    <row r="128" spans="1:18" x14ac:dyDescent="0.25">
      <c r="A128" t="s">
        <v>120</v>
      </c>
      <c r="I128">
        <v>203</v>
      </c>
      <c r="K128">
        <v>1148</v>
      </c>
      <c r="M128">
        <v>56</v>
      </c>
      <c r="N128">
        <v>3358</v>
      </c>
      <c r="R128">
        <v>13852</v>
      </c>
    </row>
    <row r="129" spans="1:18" x14ac:dyDescent="0.25">
      <c r="A129" t="s">
        <v>128</v>
      </c>
      <c r="I129">
        <v>203</v>
      </c>
      <c r="K129">
        <v>1148</v>
      </c>
      <c r="M129">
        <v>56</v>
      </c>
      <c r="N129">
        <v>3358</v>
      </c>
      <c r="R129">
        <v>13852</v>
      </c>
    </row>
    <row r="130" spans="1:18" x14ac:dyDescent="0.25">
      <c r="A130" t="s">
        <v>14</v>
      </c>
      <c r="I130">
        <v>65</v>
      </c>
      <c r="K130">
        <v>371</v>
      </c>
      <c r="M130">
        <v>18</v>
      </c>
      <c r="N130">
        <v>1086</v>
      </c>
      <c r="R130">
        <v>4479</v>
      </c>
    </row>
    <row r="131" spans="1:18" x14ac:dyDescent="0.25">
      <c r="A131" t="s">
        <v>160</v>
      </c>
      <c r="I131">
        <v>101</v>
      </c>
      <c r="K131">
        <v>574</v>
      </c>
      <c r="M131">
        <v>28</v>
      </c>
      <c r="N131">
        <v>1679</v>
      </c>
      <c r="R131">
        <v>6926</v>
      </c>
    </row>
    <row r="132" spans="1:18" x14ac:dyDescent="0.25">
      <c r="A132" t="s">
        <v>151</v>
      </c>
      <c r="I132">
        <v>480</v>
      </c>
      <c r="K132">
        <v>2716</v>
      </c>
      <c r="M132">
        <v>133</v>
      </c>
      <c r="N132">
        <v>7944</v>
      </c>
      <c r="R132">
        <v>32768</v>
      </c>
    </row>
    <row r="133" spans="1:18" x14ac:dyDescent="0.25">
      <c r="A133" t="s">
        <v>289</v>
      </c>
      <c r="I133">
        <v>640</v>
      </c>
      <c r="K133">
        <v>3621</v>
      </c>
      <c r="M133">
        <v>178</v>
      </c>
      <c r="N133">
        <v>10592</v>
      </c>
      <c r="R133">
        <v>43691</v>
      </c>
    </row>
    <row r="134" spans="1:18" x14ac:dyDescent="0.25">
      <c r="A134" t="s">
        <v>24</v>
      </c>
      <c r="I134">
        <v>131</v>
      </c>
      <c r="K134">
        <v>742</v>
      </c>
      <c r="M134">
        <v>36</v>
      </c>
      <c r="N134">
        <v>2172</v>
      </c>
      <c r="R134">
        <v>8959</v>
      </c>
    </row>
    <row r="135" spans="1:18" x14ac:dyDescent="0.25">
      <c r="A135" t="s">
        <v>64</v>
      </c>
      <c r="I135">
        <v>131</v>
      </c>
      <c r="K135">
        <v>742</v>
      </c>
      <c r="M135">
        <v>36</v>
      </c>
      <c r="N135">
        <v>2172</v>
      </c>
      <c r="R135">
        <v>8959</v>
      </c>
    </row>
    <row r="136" spans="1:18" x14ac:dyDescent="0.25">
      <c r="A136" t="s">
        <v>91</v>
      </c>
      <c r="I136">
        <v>131</v>
      </c>
      <c r="K136">
        <v>742</v>
      </c>
      <c r="M136">
        <v>36</v>
      </c>
      <c r="N136">
        <v>2172</v>
      </c>
      <c r="R136">
        <v>8959</v>
      </c>
    </row>
    <row r="137" spans="1:18" x14ac:dyDescent="0.25">
      <c r="A137" t="s">
        <v>70</v>
      </c>
      <c r="I137">
        <v>98</v>
      </c>
      <c r="K137">
        <v>557</v>
      </c>
      <c r="M137">
        <v>27</v>
      </c>
      <c r="N137">
        <v>1629</v>
      </c>
      <c r="R137">
        <v>6719</v>
      </c>
    </row>
    <row r="138" spans="1:18" x14ac:dyDescent="0.25">
      <c r="A138" t="s">
        <v>209</v>
      </c>
      <c r="I138">
        <v>400</v>
      </c>
      <c r="K138">
        <v>2263</v>
      </c>
      <c r="M138">
        <v>111</v>
      </c>
      <c r="N138">
        <v>6620</v>
      </c>
      <c r="R138">
        <v>27307</v>
      </c>
    </row>
    <row r="139" spans="1:18" x14ac:dyDescent="0.25">
      <c r="A139" t="s">
        <v>206</v>
      </c>
      <c r="I139">
        <v>400</v>
      </c>
      <c r="K139">
        <v>2263</v>
      </c>
      <c r="M139">
        <v>111</v>
      </c>
      <c r="N139">
        <v>6620</v>
      </c>
      <c r="R139">
        <v>27307</v>
      </c>
    </row>
    <row r="140" spans="1:18" x14ac:dyDescent="0.25">
      <c r="A140" t="s">
        <v>278</v>
      </c>
      <c r="I140">
        <v>67</v>
      </c>
      <c r="K140">
        <v>382</v>
      </c>
      <c r="M140">
        <v>18</v>
      </c>
      <c r="N140">
        <v>1119</v>
      </c>
      <c r="R140">
        <v>4616</v>
      </c>
    </row>
    <row r="141" spans="1:18" x14ac:dyDescent="0.25">
      <c r="A141" t="s">
        <v>283</v>
      </c>
      <c r="I141">
        <v>67</v>
      </c>
      <c r="K141">
        <v>382</v>
      </c>
      <c r="M141">
        <v>18</v>
      </c>
      <c r="N141">
        <v>1119</v>
      </c>
      <c r="R141">
        <v>4616</v>
      </c>
    </row>
    <row r="142" spans="1:18" x14ac:dyDescent="0.25">
      <c r="A142" t="s">
        <v>174</v>
      </c>
      <c r="I142">
        <v>53</v>
      </c>
      <c r="K142">
        <v>301</v>
      </c>
      <c r="M142">
        <v>14</v>
      </c>
      <c r="N142">
        <v>881</v>
      </c>
      <c r="R142">
        <v>3635</v>
      </c>
    </row>
    <row r="143" spans="1:18" x14ac:dyDescent="0.25">
      <c r="A143" t="s">
        <v>294</v>
      </c>
      <c r="I143">
        <v>160</v>
      </c>
      <c r="K143">
        <v>905</v>
      </c>
      <c r="M143">
        <v>44</v>
      </c>
      <c r="N143">
        <v>2648</v>
      </c>
      <c r="R143">
        <v>10922</v>
      </c>
    </row>
    <row r="144" spans="1:18" x14ac:dyDescent="0.25">
      <c r="A144" t="s">
        <v>222</v>
      </c>
      <c r="I144">
        <v>25</v>
      </c>
      <c r="K144">
        <v>143</v>
      </c>
      <c r="M144">
        <v>7</v>
      </c>
      <c r="N144">
        <v>419</v>
      </c>
      <c r="R144">
        <v>1731</v>
      </c>
    </row>
    <row r="145" spans="1:18" x14ac:dyDescent="0.25">
      <c r="A145" t="s">
        <v>51</v>
      </c>
      <c r="I145">
        <v>16</v>
      </c>
      <c r="K145">
        <v>92</v>
      </c>
      <c r="M145">
        <v>4</v>
      </c>
      <c r="N145">
        <v>271</v>
      </c>
      <c r="R145">
        <v>1119</v>
      </c>
    </row>
    <row r="146" spans="1:18" x14ac:dyDescent="0.25">
      <c r="A146" t="s">
        <v>31</v>
      </c>
      <c r="I146">
        <v>32</v>
      </c>
      <c r="K146">
        <v>185</v>
      </c>
      <c r="M146">
        <v>9</v>
      </c>
      <c r="N146">
        <v>543</v>
      </c>
      <c r="R146">
        <v>2239</v>
      </c>
    </row>
    <row r="147" spans="1:18" x14ac:dyDescent="0.25">
      <c r="A147" t="s">
        <v>186</v>
      </c>
      <c r="I147">
        <v>80</v>
      </c>
      <c r="K147">
        <v>452</v>
      </c>
      <c r="M147">
        <v>22</v>
      </c>
      <c r="N147">
        <v>1324</v>
      </c>
      <c r="R147">
        <v>5461</v>
      </c>
    </row>
    <row r="148" spans="1:18" x14ac:dyDescent="0.25">
      <c r="A148" t="s">
        <v>109</v>
      </c>
      <c r="I148">
        <v>101</v>
      </c>
      <c r="K148">
        <v>573</v>
      </c>
      <c r="M148">
        <v>28</v>
      </c>
      <c r="N148">
        <v>1678</v>
      </c>
      <c r="R148">
        <v>6924</v>
      </c>
    </row>
    <row r="149" spans="1:18" x14ac:dyDescent="0.25">
      <c r="A149" t="s">
        <v>101</v>
      </c>
      <c r="I149">
        <v>101</v>
      </c>
      <c r="K149">
        <v>573</v>
      </c>
      <c r="M149">
        <v>28</v>
      </c>
      <c r="N149">
        <v>1678</v>
      </c>
      <c r="R149">
        <v>6924</v>
      </c>
    </row>
    <row r="150" spans="1:18" x14ac:dyDescent="0.25">
      <c r="A150" t="s">
        <v>310</v>
      </c>
      <c r="I150">
        <v>126</v>
      </c>
      <c r="K150">
        <v>717</v>
      </c>
      <c r="M150">
        <v>35</v>
      </c>
      <c r="N150">
        <v>2098</v>
      </c>
      <c r="R150">
        <v>8657</v>
      </c>
    </row>
    <row r="151" spans="1:18" x14ac:dyDescent="0.25">
      <c r="A151" t="s">
        <v>318</v>
      </c>
      <c r="I151">
        <v>126</v>
      </c>
      <c r="K151">
        <v>717</v>
      </c>
      <c r="M151">
        <v>35</v>
      </c>
      <c r="N151">
        <v>2098</v>
      </c>
      <c r="R151">
        <v>8657</v>
      </c>
    </row>
    <row r="152" spans="1:18" x14ac:dyDescent="0.25">
      <c r="A152" t="s">
        <v>302</v>
      </c>
      <c r="I152">
        <v>126</v>
      </c>
      <c r="K152">
        <v>717</v>
      </c>
      <c r="M152">
        <v>35</v>
      </c>
      <c r="N152">
        <v>2098</v>
      </c>
      <c r="R152">
        <v>8657</v>
      </c>
    </row>
    <row r="153" spans="1:18" x14ac:dyDescent="0.25">
      <c r="A153" t="s">
        <v>165</v>
      </c>
      <c r="I153">
        <v>71</v>
      </c>
      <c r="K153">
        <v>401</v>
      </c>
      <c r="M153">
        <v>19</v>
      </c>
      <c r="N153">
        <v>1175</v>
      </c>
      <c r="R153">
        <v>4847</v>
      </c>
    </row>
    <row r="154" spans="1:18" x14ac:dyDescent="0.25">
      <c r="A154" t="s">
        <v>78</v>
      </c>
      <c r="I154">
        <v>16</v>
      </c>
      <c r="K154">
        <v>92</v>
      </c>
      <c r="M154">
        <v>4</v>
      </c>
      <c r="N154">
        <v>271</v>
      </c>
      <c r="R154">
        <v>1119</v>
      </c>
    </row>
    <row r="155" spans="1:18" x14ac:dyDescent="0.25">
      <c r="A155" t="s">
        <v>41</v>
      </c>
      <c r="I155">
        <v>16</v>
      </c>
      <c r="K155">
        <v>92</v>
      </c>
      <c r="M155">
        <v>4</v>
      </c>
      <c r="N155">
        <v>271</v>
      </c>
      <c r="R155">
        <v>1119</v>
      </c>
    </row>
    <row r="156" spans="1:18" x14ac:dyDescent="0.25">
      <c r="A156" t="s">
        <v>133</v>
      </c>
      <c r="I156">
        <v>50</v>
      </c>
      <c r="K156">
        <v>287</v>
      </c>
      <c r="M156">
        <v>14</v>
      </c>
      <c r="N156">
        <v>839</v>
      </c>
      <c r="R156">
        <v>3463</v>
      </c>
    </row>
    <row r="157" spans="1:18" x14ac:dyDescent="0.25">
      <c r="A157" t="s">
        <v>117</v>
      </c>
      <c r="I157">
        <v>50</v>
      </c>
      <c r="K157">
        <v>287</v>
      </c>
      <c r="M157">
        <v>14</v>
      </c>
      <c r="N157">
        <v>839</v>
      </c>
      <c r="R157">
        <v>3463</v>
      </c>
    </row>
    <row r="158" spans="1:18" x14ac:dyDescent="0.25">
      <c r="A158" t="s">
        <v>125</v>
      </c>
      <c r="I158">
        <v>50</v>
      </c>
      <c r="K158">
        <v>287</v>
      </c>
      <c r="M158">
        <v>14</v>
      </c>
      <c r="N158">
        <v>839</v>
      </c>
      <c r="R158">
        <v>3463</v>
      </c>
    </row>
    <row r="159" spans="1:18" x14ac:dyDescent="0.25">
      <c r="A159" t="s">
        <v>11</v>
      </c>
      <c r="I159">
        <v>16</v>
      </c>
      <c r="K159">
        <v>92</v>
      </c>
      <c r="M159">
        <v>4</v>
      </c>
      <c r="N159">
        <v>271</v>
      </c>
      <c r="R159">
        <v>1119</v>
      </c>
    </row>
    <row r="160" spans="1:18" x14ac:dyDescent="0.25">
      <c r="A160" t="s">
        <v>157</v>
      </c>
      <c r="I160">
        <v>25</v>
      </c>
      <c r="K160">
        <v>143</v>
      </c>
      <c r="M160">
        <v>7</v>
      </c>
      <c r="N160">
        <v>419</v>
      </c>
      <c r="R160">
        <v>1731</v>
      </c>
    </row>
    <row r="161" spans="1:19" x14ac:dyDescent="0.25">
      <c r="A161" t="s">
        <v>148</v>
      </c>
      <c r="I161">
        <v>120</v>
      </c>
      <c r="K161">
        <v>679</v>
      </c>
      <c r="M161">
        <v>33</v>
      </c>
      <c r="N161">
        <v>1986</v>
      </c>
      <c r="R161">
        <v>8192</v>
      </c>
    </row>
    <row r="162" spans="1:19" x14ac:dyDescent="0.25">
      <c r="A162" t="s">
        <v>286</v>
      </c>
      <c r="I162">
        <v>160</v>
      </c>
      <c r="K162">
        <v>905</v>
      </c>
      <c r="M162">
        <v>44</v>
      </c>
      <c r="N162">
        <v>2648</v>
      </c>
      <c r="R162">
        <v>10922</v>
      </c>
    </row>
    <row r="163" spans="1:19" x14ac:dyDescent="0.25">
      <c r="A163" t="s">
        <v>21</v>
      </c>
      <c r="I163">
        <v>32</v>
      </c>
      <c r="K163">
        <v>185</v>
      </c>
      <c r="M163">
        <v>9</v>
      </c>
      <c r="N163">
        <v>543</v>
      </c>
      <c r="R163">
        <v>2239</v>
      </c>
    </row>
    <row r="164" spans="1:19" x14ac:dyDescent="0.25">
      <c r="A164" t="s">
        <v>61</v>
      </c>
      <c r="I164">
        <v>32</v>
      </c>
      <c r="K164">
        <v>185</v>
      </c>
      <c r="M164">
        <v>9</v>
      </c>
      <c r="N164">
        <v>543</v>
      </c>
      <c r="R164">
        <v>2239</v>
      </c>
    </row>
    <row r="165" spans="1:19" x14ac:dyDescent="0.25">
      <c r="A165" t="s">
        <v>95</v>
      </c>
      <c r="I165">
        <v>32</v>
      </c>
      <c r="K165">
        <v>185</v>
      </c>
      <c r="M165">
        <v>9</v>
      </c>
      <c r="N165">
        <v>543</v>
      </c>
      <c r="R165">
        <v>2239</v>
      </c>
    </row>
    <row r="166" spans="1:19" x14ac:dyDescent="0.25">
      <c r="A166" t="s">
        <v>194</v>
      </c>
      <c r="I166">
        <v>135</v>
      </c>
      <c r="K166">
        <v>765</v>
      </c>
      <c r="M166">
        <v>37</v>
      </c>
      <c r="N166">
        <v>2238</v>
      </c>
      <c r="R166">
        <v>9232</v>
      </c>
    </row>
    <row r="167" spans="1:19" x14ac:dyDescent="0.25">
      <c r="A167" t="s">
        <v>73</v>
      </c>
      <c r="I167">
        <v>393</v>
      </c>
      <c r="K167">
        <v>2228</v>
      </c>
      <c r="M167">
        <v>109</v>
      </c>
      <c r="N167">
        <v>6516</v>
      </c>
      <c r="R167">
        <v>26879</v>
      </c>
    </row>
    <row r="168" spans="1:19" x14ac:dyDescent="0.25">
      <c r="A168" t="s">
        <v>200</v>
      </c>
      <c r="I168">
        <v>400</v>
      </c>
      <c r="K168">
        <v>2263</v>
      </c>
      <c r="M168">
        <v>111</v>
      </c>
      <c r="N168">
        <v>6620</v>
      </c>
      <c r="R168">
        <v>27307</v>
      </c>
    </row>
    <row r="169" spans="1:19" x14ac:dyDescent="0.25">
      <c r="A169" t="s">
        <v>241</v>
      </c>
      <c r="I169">
        <v>80</v>
      </c>
      <c r="K169">
        <v>452</v>
      </c>
      <c r="M169">
        <v>22</v>
      </c>
      <c r="N169">
        <v>1324</v>
      </c>
      <c r="R169">
        <v>5461</v>
      </c>
    </row>
    <row r="170" spans="1:19" x14ac:dyDescent="0.25">
      <c r="A170" t="s">
        <v>182</v>
      </c>
      <c r="I170">
        <v>135</v>
      </c>
      <c r="K170">
        <v>765</v>
      </c>
      <c r="M170">
        <v>37</v>
      </c>
      <c r="N170">
        <v>2238</v>
      </c>
      <c r="R170">
        <v>9232</v>
      </c>
    </row>
    <row r="171" spans="1:19" x14ac:dyDescent="0.25">
      <c r="A171" t="s">
        <v>250</v>
      </c>
      <c r="I171">
        <v>201</v>
      </c>
      <c r="K171">
        <v>1139</v>
      </c>
      <c r="M171">
        <v>56</v>
      </c>
      <c r="N171">
        <v>3333</v>
      </c>
      <c r="R171">
        <v>13751</v>
      </c>
      <c r="S171">
        <v>19</v>
      </c>
    </row>
    <row r="172" spans="1:19" x14ac:dyDescent="0.25">
      <c r="A172" t="s">
        <v>254</v>
      </c>
      <c r="I172">
        <v>503</v>
      </c>
      <c r="K172">
        <v>2849</v>
      </c>
      <c r="M172">
        <v>140</v>
      </c>
      <c r="N172">
        <v>8334</v>
      </c>
      <c r="R172">
        <v>34378</v>
      </c>
      <c r="S172">
        <v>49</v>
      </c>
    </row>
    <row r="173" spans="1:19" x14ac:dyDescent="0.25">
      <c r="A173" t="s">
        <v>257</v>
      </c>
      <c r="I173">
        <v>806</v>
      </c>
      <c r="K173">
        <v>4559</v>
      </c>
      <c r="M173">
        <v>224</v>
      </c>
      <c r="N173">
        <v>13335</v>
      </c>
      <c r="R173">
        <v>55005</v>
      </c>
      <c r="S173">
        <v>79</v>
      </c>
    </row>
    <row r="174" spans="1:19" x14ac:dyDescent="0.25">
      <c r="A174" t="s">
        <v>260</v>
      </c>
      <c r="I174">
        <v>1612</v>
      </c>
      <c r="K174">
        <v>9119</v>
      </c>
      <c r="M174">
        <v>449</v>
      </c>
      <c r="N174">
        <v>26670</v>
      </c>
      <c r="R174">
        <v>110011</v>
      </c>
      <c r="S174">
        <v>158</v>
      </c>
    </row>
    <row r="175" spans="1:19" x14ac:dyDescent="0.25">
      <c r="A175" t="s">
        <v>245</v>
      </c>
      <c r="I175">
        <v>296</v>
      </c>
      <c r="K175">
        <v>1674</v>
      </c>
      <c r="M175">
        <v>82</v>
      </c>
      <c r="N175">
        <v>4896</v>
      </c>
      <c r="R175">
        <v>20196</v>
      </c>
      <c r="S175">
        <v>29</v>
      </c>
    </row>
    <row r="176" spans="1:19" x14ac:dyDescent="0.25">
      <c r="A176" t="s">
        <v>198</v>
      </c>
      <c r="I176">
        <v>296</v>
      </c>
      <c r="K176">
        <v>1674</v>
      </c>
      <c r="M176">
        <v>82</v>
      </c>
      <c r="N176">
        <v>4896</v>
      </c>
      <c r="R176">
        <v>20196</v>
      </c>
      <c r="S176">
        <v>29</v>
      </c>
    </row>
    <row r="177" spans="1:19" x14ac:dyDescent="0.25">
      <c r="A177" t="s">
        <v>266</v>
      </c>
      <c r="I177">
        <v>335</v>
      </c>
      <c r="K177">
        <v>1899</v>
      </c>
      <c r="M177">
        <v>93</v>
      </c>
      <c r="N177">
        <v>5556</v>
      </c>
      <c r="R177">
        <v>22919</v>
      </c>
      <c r="S177">
        <v>33</v>
      </c>
    </row>
    <row r="178" spans="1:19" x14ac:dyDescent="0.25">
      <c r="A178" t="s">
        <v>141</v>
      </c>
      <c r="I178">
        <v>671</v>
      </c>
      <c r="K178">
        <v>3799</v>
      </c>
      <c r="M178">
        <v>187</v>
      </c>
      <c r="N178">
        <v>11112</v>
      </c>
      <c r="R178">
        <v>45838</v>
      </c>
      <c r="S178">
        <v>66</v>
      </c>
    </row>
    <row r="179" spans="1:19" x14ac:dyDescent="0.25">
      <c r="A179" t="s">
        <v>144</v>
      </c>
      <c r="I179">
        <v>2687</v>
      </c>
      <c r="K179">
        <v>15198</v>
      </c>
      <c r="M179">
        <v>748</v>
      </c>
      <c r="N179">
        <v>44450</v>
      </c>
      <c r="R179">
        <v>183352</v>
      </c>
      <c r="S179">
        <v>264</v>
      </c>
    </row>
    <row r="180" spans="1:19" x14ac:dyDescent="0.25">
      <c r="A180" t="s">
        <v>218</v>
      </c>
      <c r="I180">
        <v>592</v>
      </c>
      <c r="K180">
        <v>3348</v>
      </c>
      <c r="M180">
        <v>164</v>
      </c>
      <c r="N180">
        <v>9792</v>
      </c>
      <c r="R180">
        <v>40392</v>
      </c>
      <c r="S180">
        <v>58</v>
      </c>
    </row>
    <row r="181" spans="1:19" x14ac:dyDescent="0.25">
      <c r="A181" t="s">
        <v>270</v>
      </c>
      <c r="I181">
        <v>335</v>
      </c>
      <c r="K181">
        <v>1899</v>
      </c>
      <c r="M181">
        <v>93</v>
      </c>
      <c r="N181">
        <v>5556</v>
      </c>
      <c r="R181">
        <v>22919</v>
      </c>
      <c r="S181">
        <v>33</v>
      </c>
    </row>
    <row r="182" spans="1:19" x14ac:dyDescent="0.25">
      <c r="A182" t="s">
        <v>204</v>
      </c>
      <c r="I182">
        <v>671</v>
      </c>
      <c r="K182">
        <v>3799</v>
      </c>
      <c r="M182">
        <v>187</v>
      </c>
      <c r="N182">
        <v>11112</v>
      </c>
      <c r="R182">
        <v>45838</v>
      </c>
      <c r="S182">
        <v>66</v>
      </c>
    </row>
    <row r="183" spans="1:19" x14ac:dyDescent="0.25">
      <c r="A183" t="s">
        <v>215</v>
      </c>
      <c r="I183">
        <v>335</v>
      </c>
      <c r="K183">
        <v>1899</v>
      </c>
      <c r="M183">
        <v>93</v>
      </c>
      <c r="N183">
        <v>5556</v>
      </c>
      <c r="R183">
        <v>22919</v>
      </c>
      <c r="S183">
        <v>33</v>
      </c>
    </row>
    <row r="184" spans="1:19" x14ac:dyDescent="0.25">
      <c r="A184" t="s">
        <v>232</v>
      </c>
      <c r="I184">
        <v>335</v>
      </c>
      <c r="K184">
        <v>1899</v>
      </c>
      <c r="M184">
        <v>93</v>
      </c>
      <c r="N184">
        <v>5556</v>
      </c>
      <c r="R184">
        <v>22919</v>
      </c>
      <c r="S184">
        <v>33</v>
      </c>
    </row>
    <row r="185" spans="1:19" x14ac:dyDescent="0.25">
      <c r="A185" t="s">
        <v>274</v>
      </c>
      <c r="I185">
        <v>134</v>
      </c>
      <c r="K185">
        <v>759</v>
      </c>
      <c r="M185">
        <v>37</v>
      </c>
      <c r="N185">
        <v>2222</v>
      </c>
      <c r="R185">
        <v>9167</v>
      </c>
      <c r="S185">
        <v>13</v>
      </c>
    </row>
    <row r="186" spans="1:19" x14ac:dyDescent="0.25">
      <c r="A186" t="s">
        <v>300</v>
      </c>
      <c r="I186">
        <v>4299</v>
      </c>
      <c r="K186">
        <v>24317</v>
      </c>
      <c r="M186">
        <v>1198</v>
      </c>
      <c r="N186">
        <v>71120</v>
      </c>
      <c r="R186">
        <v>293364</v>
      </c>
      <c r="S186">
        <v>422</v>
      </c>
    </row>
    <row r="187" spans="1:19" x14ac:dyDescent="0.25">
      <c r="A187" t="s">
        <v>57</v>
      </c>
      <c r="I187">
        <v>499</v>
      </c>
      <c r="K187">
        <v>2822</v>
      </c>
      <c r="M187">
        <v>139</v>
      </c>
      <c r="N187">
        <v>8255</v>
      </c>
      <c r="R187">
        <v>34053</v>
      </c>
      <c r="S187">
        <v>49</v>
      </c>
    </row>
    <row r="188" spans="1:19" x14ac:dyDescent="0.25">
      <c r="A188" t="s">
        <v>37</v>
      </c>
      <c r="I188">
        <v>998</v>
      </c>
      <c r="K188">
        <v>5645</v>
      </c>
      <c r="M188">
        <v>278</v>
      </c>
      <c r="N188">
        <v>16511</v>
      </c>
      <c r="R188">
        <v>68106</v>
      </c>
      <c r="S188">
        <v>98</v>
      </c>
    </row>
    <row r="189" spans="1:19" x14ac:dyDescent="0.25">
      <c r="A189" t="s">
        <v>316</v>
      </c>
      <c r="I189">
        <v>3467</v>
      </c>
      <c r="K189">
        <v>19609</v>
      </c>
      <c r="M189">
        <v>966</v>
      </c>
      <c r="N189">
        <v>57351</v>
      </c>
      <c r="R189">
        <v>236566</v>
      </c>
      <c r="S189">
        <v>341</v>
      </c>
    </row>
    <row r="190" spans="1:19" x14ac:dyDescent="0.25">
      <c r="A190" t="s">
        <v>324</v>
      </c>
      <c r="I190">
        <v>3467</v>
      </c>
      <c r="K190">
        <v>19609</v>
      </c>
      <c r="M190">
        <v>966</v>
      </c>
      <c r="N190">
        <v>57351</v>
      </c>
      <c r="R190">
        <v>236566</v>
      </c>
      <c r="S190">
        <v>341</v>
      </c>
    </row>
    <row r="191" spans="1:19" x14ac:dyDescent="0.25">
      <c r="A191" t="s">
        <v>308</v>
      </c>
      <c r="I191">
        <v>3467</v>
      </c>
      <c r="K191">
        <v>19609</v>
      </c>
      <c r="M191">
        <v>966</v>
      </c>
      <c r="N191">
        <v>57351</v>
      </c>
      <c r="R191">
        <v>236566</v>
      </c>
      <c r="S191">
        <v>341</v>
      </c>
    </row>
    <row r="192" spans="1:19" x14ac:dyDescent="0.25">
      <c r="A192" t="s">
        <v>84</v>
      </c>
      <c r="I192">
        <v>499</v>
      </c>
      <c r="K192">
        <v>2822</v>
      </c>
      <c r="M192">
        <v>139</v>
      </c>
      <c r="N192">
        <v>8255</v>
      </c>
      <c r="R192">
        <v>34053</v>
      </c>
      <c r="S192">
        <v>49</v>
      </c>
    </row>
    <row r="193" spans="1:19" x14ac:dyDescent="0.25">
      <c r="A193" t="s">
        <v>47</v>
      </c>
      <c r="I193">
        <v>499</v>
      </c>
      <c r="K193">
        <v>2822</v>
      </c>
      <c r="M193">
        <v>139</v>
      </c>
      <c r="N193">
        <v>8255</v>
      </c>
      <c r="R193">
        <v>34053</v>
      </c>
      <c r="S193">
        <v>49</v>
      </c>
    </row>
    <row r="194" spans="1:19" x14ac:dyDescent="0.25">
      <c r="A194" t="s">
        <v>89</v>
      </c>
      <c r="I194">
        <v>748</v>
      </c>
      <c r="K194">
        <v>4234</v>
      </c>
      <c r="M194">
        <v>208</v>
      </c>
      <c r="N194">
        <v>12383</v>
      </c>
      <c r="R194">
        <v>51080</v>
      </c>
      <c r="S194">
        <v>73</v>
      </c>
    </row>
    <row r="195" spans="1:19" x14ac:dyDescent="0.25">
      <c r="A195" t="s">
        <v>17</v>
      </c>
      <c r="I195">
        <v>499</v>
      </c>
      <c r="K195">
        <v>2822</v>
      </c>
      <c r="M195">
        <v>139</v>
      </c>
      <c r="N195">
        <v>8255</v>
      </c>
      <c r="R195">
        <v>34053</v>
      </c>
      <c r="S195">
        <v>49</v>
      </c>
    </row>
    <row r="196" spans="1:19" x14ac:dyDescent="0.25">
      <c r="A196" t="s">
        <v>292</v>
      </c>
      <c r="I196">
        <v>4299</v>
      </c>
      <c r="K196">
        <v>24317</v>
      </c>
      <c r="M196">
        <v>1198</v>
      </c>
      <c r="N196">
        <v>71120</v>
      </c>
      <c r="R196">
        <v>293364</v>
      </c>
      <c r="S196">
        <v>422</v>
      </c>
    </row>
    <row r="197" spans="1:19" x14ac:dyDescent="0.25">
      <c r="A197" t="s">
        <v>27</v>
      </c>
      <c r="I197">
        <v>998</v>
      </c>
      <c r="K197">
        <v>5645</v>
      </c>
      <c r="M197">
        <v>278</v>
      </c>
      <c r="N197">
        <v>16511</v>
      </c>
      <c r="R197">
        <v>68106</v>
      </c>
      <c r="S197">
        <v>98</v>
      </c>
    </row>
    <row r="198" spans="1:19" x14ac:dyDescent="0.25">
      <c r="A198" t="s">
        <v>67</v>
      </c>
      <c r="I198">
        <v>998</v>
      </c>
      <c r="K198">
        <v>5645</v>
      </c>
      <c r="M198">
        <v>278</v>
      </c>
      <c r="N198">
        <v>16511</v>
      </c>
      <c r="R198">
        <v>68106</v>
      </c>
      <c r="S198">
        <v>98</v>
      </c>
    </row>
    <row r="199" spans="1:19" x14ac:dyDescent="0.25">
      <c r="A199" t="s">
        <v>98</v>
      </c>
      <c r="I199">
        <v>998</v>
      </c>
      <c r="K199">
        <v>5645</v>
      </c>
      <c r="M199">
        <v>278</v>
      </c>
      <c r="N199">
        <v>16511</v>
      </c>
      <c r="R199">
        <v>68106</v>
      </c>
      <c r="S199">
        <v>98</v>
      </c>
    </row>
    <row r="200" spans="1:19" x14ac:dyDescent="0.25">
      <c r="A200" t="s">
        <v>237</v>
      </c>
      <c r="I200">
        <v>335</v>
      </c>
      <c r="K200">
        <v>1899</v>
      </c>
      <c r="M200">
        <v>93</v>
      </c>
      <c r="N200">
        <v>5556</v>
      </c>
      <c r="R200">
        <v>22919</v>
      </c>
      <c r="S200">
        <v>33</v>
      </c>
    </row>
    <row r="201" spans="1:19" x14ac:dyDescent="0.25">
      <c r="A201" t="s">
        <v>178</v>
      </c>
      <c r="I201">
        <v>368</v>
      </c>
      <c r="K201">
        <v>2083</v>
      </c>
      <c r="M201">
        <v>102</v>
      </c>
      <c r="N201">
        <v>6092</v>
      </c>
      <c r="R201">
        <v>25129</v>
      </c>
      <c r="S201">
        <v>36</v>
      </c>
    </row>
    <row r="202" spans="1:19" x14ac:dyDescent="0.25">
      <c r="A202" t="s">
        <v>298</v>
      </c>
      <c r="I202">
        <v>1074</v>
      </c>
      <c r="K202">
        <v>6079</v>
      </c>
      <c r="M202">
        <v>299</v>
      </c>
      <c r="N202">
        <v>17780</v>
      </c>
      <c r="R202">
        <v>73341</v>
      </c>
      <c r="S202">
        <v>105</v>
      </c>
    </row>
    <row r="203" spans="1:19" x14ac:dyDescent="0.25">
      <c r="A203" t="s">
        <v>226</v>
      </c>
      <c r="I203">
        <v>173</v>
      </c>
      <c r="K203">
        <v>980</v>
      </c>
      <c r="M203">
        <v>48</v>
      </c>
      <c r="N203">
        <v>2867</v>
      </c>
      <c r="R203">
        <v>11828</v>
      </c>
      <c r="S203">
        <v>17</v>
      </c>
    </row>
    <row r="204" spans="1:19" x14ac:dyDescent="0.25">
      <c r="A204" t="s">
        <v>55</v>
      </c>
      <c r="I204">
        <v>124</v>
      </c>
      <c r="K204">
        <v>705</v>
      </c>
      <c r="M204">
        <v>34</v>
      </c>
      <c r="N204">
        <v>2063</v>
      </c>
      <c r="R204">
        <v>8513</v>
      </c>
      <c r="S204">
        <v>12</v>
      </c>
    </row>
    <row r="205" spans="1:19" x14ac:dyDescent="0.25">
      <c r="A205" t="s">
        <v>35</v>
      </c>
      <c r="I205">
        <v>249</v>
      </c>
      <c r="K205">
        <v>1411</v>
      </c>
      <c r="M205">
        <v>69</v>
      </c>
      <c r="N205">
        <v>4127</v>
      </c>
      <c r="R205">
        <v>17026</v>
      </c>
      <c r="S205">
        <v>24</v>
      </c>
    </row>
    <row r="206" spans="1:19" x14ac:dyDescent="0.25">
      <c r="A206" t="s">
        <v>190</v>
      </c>
      <c r="I206">
        <v>537</v>
      </c>
      <c r="K206">
        <v>3039</v>
      </c>
      <c r="M206">
        <v>149</v>
      </c>
      <c r="N206">
        <v>8890</v>
      </c>
      <c r="R206">
        <v>36670</v>
      </c>
      <c r="S206">
        <v>52</v>
      </c>
    </row>
    <row r="207" spans="1:19" x14ac:dyDescent="0.25">
      <c r="A207" t="s">
        <v>113</v>
      </c>
      <c r="I207">
        <v>666</v>
      </c>
      <c r="K207">
        <v>3768</v>
      </c>
      <c r="M207">
        <v>185</v>
      </c>
      <c r="N207">
        <v>11021</v>
      </c>
      <c r="R207">
        <v>45460</v>
      </c>
      <c r="S207">
        <v>65</v>
      </c>
    </row>
    <row r="208" spans="1:19" x14ac:dyDescent="0.25">
      <c r="A208" t="s">
        <v>105</v>
      </c>
      <c r="I208">
        <v>666</v>
      </c>
      <c r="K208">
        <v>3768</v>
      </c>
      <c r="M208">
        <v>185</v>
      </c>
      <c r="N208">
        <v>11021</v>
      </c>
      <c r="R208">
        <v>45460</v>
      </c>
      <c r="S208">
        <v>65</v>
      </c>
    </row>
    <row r="209" spans="1:19" x14ac:dyDescent="0.25">
      <c r="A209" t="s">
        <v>314</v>
      </c>
      <c r="I209">
        <v>866</v>
      </c>
      <c r="K209">
        <v>4902</v>
      </c>
      <c r="M209">
        <v>241</v>
      </c>
      <c r="N209">
        <v>14337</v>
      </c>
      <c r="R209">
        <v>59141</v>
      </c>
      <c r="S209">
        <v>85</v>
      </c>
    </row>
    <row r="210" spans="1:19" x14ac:dyDescent="0.25">
      <c r="A210" t="s">
        <v>322</v>
      </c>
      <c r="I210">
        <v>866</v>
      </c>
      <c r="K210">
        <v>4902</v>
      </c>
      <c r="M210">
        <v>241</v>
      </c>
      <c r="N210">
        <v>14337</v>
      </c>
      <c r="R210">
        <v>59141</v>
      </c>
      <c r="S210">
        <v>85</v>
      </c>
    </row>
    <row r="211" spans="1:19" x14ac:dyDescent="0.25">
      <c r="A211" t="s">
        <v>306</v>
      </c>
      <c r="I211">
        <v>866</v>
      </c>
      <c r="K211">
        <v>4902</v>
      </c>
      <c r="M211">
        <v>241</v>
      </c>
      <c r="N211">
        <v>14337</v>
      </c>
      <c r="R211">
        <v>59141</v>
      </c>
      <c r="S211">
        <v>85</v>
      </c>
    </row>
    <row r="212" spans="1:19" x14ac:dyDescent="0.25">
      <c r="A212" t="s">
        <v>169</v>
      </c>
      <c r="I212">
        <v>491</v>
      </c>
      <c r="K212">
        <v>2777</v>
      </c>
      <c r="M212">
        <v>136</v>
      </c>
      <c r="N212">
        <v>8122</v>
      </c>
      <c r="R212">
        <v>33506</v>
      </c>
      <c r="S212">
        <v>48</v>
      </c>
    </row>
    <row r="213" spans="1:19" x14ac:dyDescent="0.25">
      <c r="A213" t="s">
        <v>82</v>
      </c>
      <c r="I213">
        <v>124</v>
      </c>
      <c r="K213">
        <v>705</v>
      </c>
      <c r="M213">
        <v>34</v>
      </c>
      <c r="N213">
        <v>2063</v>
      </c>
      <c r="R213">
        <v>8513</v>
      </c>
      <c r="S213">
        <v>12</v>
      </c>
    </row>
    <row r="214" spans="1:19" x14ac:dyDescent="0.25">
      <c r="A214" t="s">
        <v>45</v>
      </c>
      <c r="I214">
        <v>124</v>
      </c>
      <c r="K214">
        <v>705</v>
      </c>
      <c r="M214">
        <v>34</v>
      </c>
      <c r="N214">
        <v>2063</v>
      </c>
      <c r="R214">
        <v>8513</v>
      </c>
      <c r="S214">
        <v>12</v>
      </c>
    </row>
    <row r="215" spans="1:19" x14ac:dyDescent="0.25">
      <c r="A215" t="s">
        <v>87</v>
      </c>
      <c r="I215">
        <v>187</v>
      </c>
      <c r="K215">
        <v>1058</v>
      </c>
      <c r="M215">
        <v>52</v>
      </c>
      <c r="N215">
        <v>3095</v>
      </c>
      <c r="R215">
        <v>12770</v>
      </c>
      <c r="S215">
        <v>18</v>
      </c>
    </row>
    <row r="216" spans="1:19" x14ac:dyDescent="0.25">
      <c r="A216" t="s">
        <v>137</v>
      </c>
      <c r="I216">
        <v>346</v>
      </c>
      <c r="K216">
        <v>1960</v>
      </c>
      <c r="M216">
        <v>96</v>
      </c>
      <c r="N216">
        <v>5735</v>
      </c>
      <c r="R216">
        <v>23656</v>
      </c>
      <c r="S216">
        <v>34</v>
      </c>
    </row>
    <row r="217" spans="1:19" x14ac:dyDescent="0.25">
      <c r="A217" t="s">
        <v>121</v>
      </c>
      <c r="I217">
        <v>346</v>
      </c>
      <c r="K217">
        <v>1960</v>
      </c>
      <c r="M217">
        <v>96</v>
      </c>
      <c r="N217">
        <v>5735</v>
      </c>
      <c r="R217">
        <v>23656</v>
      </c>
      <c r="S217">
        <v>34</v>
      </c>
    </row>
    <row r="218" spans="1:19" x14ac:dyDescent="0.25">
      <c r="A218" t="s">
        <v>129</v>
      </c>
      <c r="I218">
        <v>346</v>
      </c>
      <c r="K218">
        <v>1960</v>
      </c>
      <c r="M218">
        <v>96</v>
      </c>
      <c r="N218">
        <v>5735</v>
      </c>
      <c r="R218">
        <v>23656</v>
      </c>
      <c r="S218">
        <v>34</v>
      </c>
    </row>
    <row r="219" spans="1:19" x14ac:dyDescent="0.25">
      <c r="A219" t="s">
        <v>15</v>
      </c>
      <c r="I219">
        <v>124</v>
      </c>
      <c r="K219">
        <v>705</v>
      </c>
      <c r="M219">
        <v>34</v>
      </c>
      <c r="N219">
        <v>2063</v>
      </c>
      <c r="R219">
        <v>8513</v>
      </c>
      <c r="S219">
        <v>12</v>
      </c>
    </row>
    <row r="220" spans="1:19" x14ac:dyDescent="0.25">
      <c r="A220" t="s">
        <v>161</v>
      </c>
      <c r="I220">
        <v>173</v>
      </c>
      <c r="K220">
        <v>980</v>
      </c>
      <c r="M220">
        <v>48</v>
      </c>
      <c r="N220">
        <v>2867</v>
      </c>
      <c r="R220">
        <v>11828</v>
      </c>
      <c r="S220">
        <v>17</v>
      </c>
    </row>
    <row r="221" spans="1:19" x14ac:dyDescent="0.25">
      <c r="A221" t="s">
        <v>152</v>
      </c>
      <c r="I221">
        <v>806</v>
      </c>
      <c r="K221">
        <v>4559</v>
      </c>
      <c r="M221">
        <v>224</v>
      </c>
      <c r="N221">
        <v>13335</v>
      </c>
      <c r="R221">
        <v>55005</v>
      </c>
      <c r="S221">
        <v>79</v>
      </c>
    </row>
    <row r="222" spans="1:19" x14ac:dyDescent="0.25">
      <c r="A222" t="s">
        <v>290</v>
      </c>
      <c r="I222">
        <v>1074</v>
      </c>
      <c r="K222">
        <v>6079</v>
      </c>
      <c r="M222">
        <v>299</v>
      </c>
      <c r="N222">
        <v>17780</v>
      </c>
      <c r="R222">
        <v>73341</v>
      </c>
      <c r="S222">
        <v>105</v>
      </c>
    </row>
    <row r="223" spans="1:19" x14ac:dyDescent="0.25">
      <c r="A223" t="s">
        <v>25</v>
      </c>
      <c r="I223">
        <v>249</v>
      </c>
      <c r="K223">
        <v>1411</v>
      </c>
      <c r="M223">
        <v>69</v>
      </c>
      <c r="N223">
        <v>4127</v>
      </c>
      <c r="R223">
        <v>17026</v>
      </c>
      <c r="S223">
        <v>24</v>
      </c>
    </row>
    <row r="224" spans="1:19" x14ac:dyDescent="0.25">
      <c r="A224" t="s">
        <v>65</v>
      </c>
      <c r="I224">
        <v>249</v>
      </c>
      <c r="K224">
        <v>1411</v>
      </c>
      <c r="M224">
        <v>69</v>
      </c>
      <c r="N224">
        <v>4127</v>
      </c>
      <c r="R224">
        <v>17026</v>
      </c>
      <c r="S224">
        <v>24</v>
      </c>
    </row>
    <row r="225" spans="1:19" x14ac:dyDescent="0.25">
      <c r="A225" t="s">
        <v>92</v>
      </c>
      <c r="I225">
        <v>249</v>
      </c>
      <c r="K225">
        <v>1411</v>
      </c>
      <c r="M225">
        <v>69</v>
      </c>
      <c r="N225">
        <v>4127</v>
      </c>
      <c r="R225">
        <v>17026</v>
      </c>
      <c r="S225">
        <v>24</v>
      </c>
    </row>
    <row r="226" spans="1:19" x14ac:dyDescent="0.25">
      <c r="A226" t="s">
        <v>71</v>
      </c>
      <c r="I226">
        <v>187</v>
      </c>
      <c r="K226">
        <v>1058</v>
      </c>
      <c r="M226">
        <v>52</v>
      </c>
      <c r="N226">
        <v>3095</v>
      </c>
      <c r="R226">
        <v>12770</v>
      </c>
      <c r="S226">
        <v>18</v>
      </c>
    </row>
    <row r="227" spans="1:19" x14ac:dyDescent="0.25">
      <c r="A227" t="s">
        <v>210</v>
      </c>
      <c r="I227">
        <v>671</v>
      </c>
      <c r="K227">
        <v>3799</v>
      </c>
      <c r="M227">
        <v>187</v>
      </c>
      <c r="N227">
        <v>11112</v>
      </c>
      <c r="R227">
        <v>45838</v>
      </c>
      <c r="S227">
        <v>66</v>
      </c>
    </row>
    <row r="228" spans="1:19" x14ac:dyDescent="0.25">
      <c r="A228" t="s">
        <v>207</v>
      </c>
      <c r="I228">
        <v>671</v>
      </c>
      <c r="K228">
        <v>3799</v>
      </c>
      <c r="M228">
        <v>187</v>
      </c>
      <c r="N228">
        <v>11112</v>
      </c>
      <c r="R228">
        <v>45838</v>
      </c>
      <c r="S228">
        <v>66</v>
      </c>
    </row>
    <row r="229" spans="1:19" x14ac:dyDescent="0.25">
      <c r="A229" t="s">
        <v>279</v>
      </c>
      <c r="I229">
        <v>118</v>
      </c>
      <c r="K229">
        <v>669</v>
      </c>
      <c r="M229">
        <v>32</v>
      </c>
      <c r="N229">
        <v>1958</v>
      </c>
      <c r="R229">
        <v>8078</v>
      </c>
      <c r="S229">
        <v>11</v>
      </c>
    </row>
    <row r="230" spans="1:19" x14ac:dyDescent="0.25">
      <c r="A230" t="s">
        <v>284</v>
      </c>
      <c r="I230">
        <v>118</v>
      </c>
      <c r="K230">
        <v>669</v>
      </c>
      <c r="M230">
        <v>32</v>
      </c>
      <c r="N230">
        <v>1958</v>
      </c>
      <c r="R230">
        <v>8078</v>
      </c>
      <c r="S230">
        <v>11</v>
      </c>
    </row>
    <row r="231" spans="1:19" x14ac:dyDescent="0.25">
      <c r="A231" t="s">
        <v>175</v>
      </c>
      <c r="I231">
        <v>92</v>
      </c>
      <c r="K231">
        <v>520</v>
      </c>
      <c r="M231">
        <v>25</v>
      </c>
      <c r="N231">
        <v>1523</v>
      </c>
      <c r="R231">
        <v>6282</v>
      </c>
      <c r="S231">
        <v>9</v>
      </c>
    </row>
    <row r="232" spans="1:19" x14ac:dyDescent="0.25">
      <c r="A232" t="s">
        <v>295</v>
      </c>
      <c r="I232">
        <v>268</v>
      </c>
      <c r="K232">
        <v>1519</v>
      </c>
      <c r="M232">
        <v>74</v>
      </c>
      <c r="N232">
        <v>4445</v>
      </c>
      <c r="R232">
        <v>18335</v>
      </c>
      <c r="S232">
        <v>26</v>
      </c>
    </row>
    <row r="233" spans="1:19" x14ac:dyDescent="0.25">
      <c r="A233" t="s">
        <v>223</v>
      </c>
      <c r="I233">
        <v>43</v>
      </c>
      <c r="K233">
        <v>245</v>
      </c>
      <c r="M233">
        <v>12</v>
      </c>
      <c r="N233">
        <v>716</v>
      </c>
      <c r="R233">
        <v>2957</v>
      </c>
      <c r="S233">
        <v>4</v>
      </c>
    </row>
    <row r="234" spans="1:19" x14ac:dyDescent="0.25">
      <c r="A234" t="s">
        <v>52</v>
      </c>
      <c r="I234">
        <v>31</v>
      </c>
      <c r="K234">
        <v>176</v>
      </c>
      <c r="M234">
        <v>8</v>
      </c>
      <c r="N234">
        <v>515</v>
      </c>
      <c r="R234">
        <v>2128</v>
      </c>
      <c r="S234">
        <v>3</v>
      </c>
    </row>
    <row r="235" spans="1:19" x14ac:dyDescent="0.25">
      <c r="A235" t="s">
        <v>32</v>
      </c>
      <c r="I235">
        <v>62</v>
      </c>
      <c r="K235">
        <v>352</v>
      </c>
      <c r="M235">
        <v>17</v>
      </c>
      <c r="N235">
        <v>1031</v>
      </c>
      <c r="R235">
        <v>4256</v>
      </c>
      <c r="S235">
        <v>6</v>
      </c>
    </row>
    <row r="236" spans="1:19" x14ac:dyDescent="0.25">
      <c r="A236" t="s">
        <v>187</v>
      </c>
      <c r="I236">
        <v>134</v>
      </c>
      <c r="K236">
        <v>759</v>
      </c>
      <c r="M236">
        <v>37</v>
      </c>
      <c r="N236">
        <v>2222</v>
      </c>
      <c r="R236">
        <v>9167</v>
      </c>
      <c r="S236">
        <v>13</v>
      </c>
    </row>
    <row r="237" spans="1:19" x14ac:dyDescent="0.25">
      <c r="A237" t="s">
        <v>110</v>
      </c>
      <c r="I237">
        <v>166</v>
      </c>
      <c r="K237">
        <v>942</v>
      </c>
      <c r="M237">
        <v>46</v>
      </c>
      <c r="N237">
        <v>2755</v>
      </c>
      <c r="R237">
        <v>11365</v>
      </c>
      <c r="S237">
        <v>16</v>
      </c>
    </row>
    <row r="238" spans="1:19" x14ac:dyDescent="0.25">
      <c r="A238" t="s">
        <v>102</v>
      </c>
      <c r="I238">
        <v>166</v>
      </c>
      <c r="K238">
        <v>942</v>
      </c>
      <c r="M238">
        <v>46</v>
      </c>
      <c r="N238">
        <v>2755</v>
      </c>
      <c r="R238">
        <v>11365</v>
      </c>
      <c r="S238">
        <v>16</v>
      </c>
    </row>
    <row r="239" spans="1:19" x14ac:dyDescent="0.25">
      <c r="A239" t="s">
        <v>311</v>
      </c>
      <c r="I239">
        <v>216</v>
      </c>
      <c r="K239">
        <v>1225</v>
      </c>
      <c r="M239">
        <v>60</v>
      </c>
      <c r="N239">
        <v>3584</v>
      </c>
      <c r="R239">
        <v>14785</v>
      </c>
      <c r="S239">
        <v>21</v>
      </c>
    </row>
    <row r="240" spans="1:19" x14ac:dyDescent="0.25">
      <c r="A240" t="s">
        <v>319</v>
      </c>
      <c r="I240">
        <v>216</v>
      </c>
      <c r="K240">
        <v>1225</v>
      </c>
      <c r="M240">
        <v>60</v>
      </c>
      <c r="N240">
        <v>3584</v>
      </c>
      <c r="R240">
        <v>14785</v>
      </c>
      <c r="S240">
        <v>21</v>
      </c>
    </row>
    <row r="241" spans="1:19" x14ac:dyDescent="0.25">
      <c r="A241" t="s">
        <v>303</v>
      </c>
      <c r="I241">
        <v>216</v>
      </c>
      <c r="K241">
        <v>1225</v>
      </c>
      <c r="M241">
        <v>60</v>
      </c>
      <c r="N241">
        <v>3584</v>
      </c>
      <c r="R241">
        <v>14785</v>
      </c>
      <c r="S241">
        <v>21</v>
      </c>
    </row>
    <row r="242" spans="1:19" x14ac:dyDescent="0.25">
      <c r="A242" t="s">
        <v>166</v>
      </c>
      <c r="I242">
        <v>122</v>
      </c>
      <c r="K242">
        <v>694</v>
      </c>
      <c r="M242">
        <v>34</v>
      </c>
      <c r="N242">
        <v>2030</v>
      </c>
      <c r="R242">
        <v>8376</v>
      </c>
      <c r="S242">
        <v>12</v>
      </c>
    </row>
    <row r="243" spans="1:19" x14ac:dyDescent="0.25">
      <c r="A243" t="s">
        <v>79</v>
      </c>
      <c r="I243">
        <v>31</v>
      </c>
      <c r="K243">
        <v>176</v>
      </c>
      <c r="M243">
        <v>8</v>
      </c>
      <c r="N243">
        <v>515</v>
      </c>
      <c r="R243">
        <v>2128</v>
      </c>
      <c r="S243">
        <v>3</v>
      </c>
    </row>
    <row r="244" spans="1:19" x14ac:dyDescent="0.25">
      <c r="A244" t="s">
        <v>42</v>
      </c>
      <c r="I244">
        <v>31</v>
      </c>
      <c r="K244">
        <v>176</v>
      </c>
      <c r="M244">
        <v>8</v>
      </c>
      <c r="N244">
        <v>515</v>
      </c>
      <c r="R244">
        <v>2128</v>
      </c>
      <c r="S244">
        <v>3</v>
      </c>
    </row>
    <row r="245" spans="1:19" x14ac:dyDescent="0.25">
      <c r="A245" t="s">
        <v>134</v>
      </c>
      <c r="I245">
        <v>86</v>
      </c>
      <c r="K245">
        <v>490</v>
      </c>
      <c r="M245">
        <v>24</v>
      </c>
      <c r="N245">
        <v>1433</v>
      </c>
      <c r="R245">
        <v>5914</v>
      </c>
      <c r="S245">
        <v>8</v>
      </c>
    </row>
    <row r="246" spans="1:19" x14ac:dyDescent="0.25">
      <c r="A246" t="s">
        <v>118</v>
      </c>
      <c r="I246">
        <v>86</v>
      </c>
      <c r="K246">
        <v>490</v>
      </c>
      <c r="M246">
        <v>24</v>
      </c>
      <c r="N246">
        <v>1433</v>
      </c>
      <c r="R246">
        <v>5914</v>
      </c>
      <c r="S246">
        <v>8</v>
      </c>
    </row>
    <row r="247" spans="1:19" x14ac:dyDescent="0.25">
      <c r="A247" t="s">
        <v>126</v>
      </c>
      <c r="I247">
        <v>86</v>
      </c>
      <c r="K247">
        <v>490</v>
      </c>
      <c r="M247">
        <v>24</v>
      </c>
      <c r="N247">
        <v>1433</v>
      </c>
      <c r="R247">
        <v>5914</v>
      </c>
      <c r="S247">
        <v>8</v>
      </c>
    </row>
    <row r="248" spans="1:19" x14ac:dyDescent="0.25">
      <c r="A248" t="s">
        <v>12</v>
      </c>
      <c r="I248">
        <v>31</v>
      </c>
      <c r="K248">
        <v>176</v>
      </c>
      <c r="M248">
        <v>8</v>
      </c>
      <c r="N248">
        <v>515</v>
      </c>
      <c r="R248">
        <v>2128</v>
      </c>
      <c r="S248">
        <v>3</v>
      </c>
    </row>
    <row r="249" spans="1:19" x14ac:dyDescent="0.25">
      <c r="A249" t="s">
        <v>158</v>
      </c>
      <c r="I249">
        <v>43</v>
      </c>
      <c r="K249">
        <v>245</v>
      </c>
      <c r="M249">
        <v>12</v>
      </c>
      <c r="N249">
        <v>716</v>
      </c>
      <c r="R249">
        <v>2957</v>
      </c>
      <c r="S249">
        <v>4</v>
      </c>
    </row>
    <row r="250" spans="1:19" x14ac:dyDescent="0.25">
      <c r="A250" t="s">
        <v>149</v>
      </c>
      <c r="I250">
        <v>201</v>
      </c>
      <c r="K250">
        <v>1139</v>
      </c>
      <c r="M250">
        <v>56</v>
      </c>
      <c r="N250">
        <v>3333</v>
      </c>
      <c r="R250">
        <v>13751</v>
      </c>
      <c r="S250">
        <v>19</v>
      </c>
    </row>
    <row r="251" spans="1:19" x14ac:dyDescent="0.25">
      <c r="A251" t="s">
        <v>287</v>
      </c>
      <c r="I251">
        <v>268</v>
      </c>
      <c r="K251">
        <v>1519</v>
      </c>
      <c r="M251">
        <v>74</v>
      </c>
      <c r="N251">
        <v>4445</v>
      </c>
      <c r="R251">
        <v>18335</v>
      </c>
      <c r="S251">
        <v>26</v>
      </c>
    </row>
    <row r="252" spans="1:19" x14ac:dyDescent="0.25">
      <c r="A252" t="s">
        <v>22</v>
      </c>
      <c r="I252">
        <v>62</v>
      </c>
      <c r="K252">
        <v>352</v>
      </c>
      <c r="M252">
        <v>17</v>
      </c>
      <c r="N252">
        <v>1031</v>
      </c>
      <c r="R252">
        <v>4256</v>
      </c>
      <c r="S252">
        <v>6</v>
      </c>
    </row>
    <row r="253" spans="1:19" x14ac:dyDescent="0.25">
      <c r="A253" t="s">
        <v>62</v>
      </c>
      <c r="I253">
        <v>62</v>
      </c>
      <c r="K253">
        <v>352</v>
      </c>
      <c r="M253">
        <v>17</v>
      </c>
      <c r="N253">
        <v>1031</v>
      </c>
      <c r="R253">
        <v>4256</v>
      </c>
      <c r="S253">
        <v>6</v>
      </c>
    </row>
    <row r="254" spans="1:19" x14ac:dyDescent="0.25">
      <c r="A254" t="s">
        <v>96</v>
      </c>
      <c r="I254">
        <v>62</v>
      </c>
      <c r="K254">
        <v>352</v>
      </c>
      <c r="M254">
        <v>17</v>
      </c>
      <c r="N254">
        <v>1031</v>
      </c>
      <c r="R254">
        <v>4256</v>
      </c>
      <c r="S254">
        <v>6</v>
      </c>
    </row>
    <row r="255" spans="1:19" x14ac:dyDescent="0.25">
      <c r="A255" t="s">
        <v>195</v>
      </c>
      <c r="I255">
        <v>222</v>
      </c>
      <c r="K255">
        <v>1256</v>
      </c>
      <c r="M255">
        <v>61</v>
      </c>
      <c r="N255">
        <v>3673</v>
      </c>
      <c r="R255">
        <v>15153</v>
      </c>
      <c r="S255">
        <v>21</v>
      </c>
    </row>
    <row r="256" spans="1:19" x14ac:dyDescent="0.25">
      <c r="A256" t="s">
        <v>74</v>
      </c>
      <c r="I256">
        <v>748</v>
      </c>
      <c r="K256">
        <v>4234</v>
      </c>
      <c r="M256">
        <v>208</v>
      </c>
      <c r="N256">
        <v>12383</v>
      </c>
      <c r="R256">
        <v>51080</v>
      </c>
      <c r="S256">
        <v>73</v>
      </c>
    </row>
    <row r="257" spans="1:19" x14ac:dyDescent="0.25">
      <c r="A257" t="s">
        <v>201</v>
      </c>
      <c r="I257">
        <v>671</v>
      </c>
      <c r="K257">
        <v>3799</v>
      </c>
      <c r="M257">
        <v>187</v>
      </c>
      <c r="N257">
        <v>11112</v>
      </c>
      <c r="R257">
        <v>45838</v>
      </c>
      <c r="S257">
        <v>66</v>
      </c>
    </row>
    <row r="258" spans="1:19" x14ac:dyDescent="0.25">
      <c r="A258" t="s">
        <v>242</v>
      </c>
      <c r="I258">
        <v>134</v>
      </c>
      <c r="K258">
        <v>759</v>
      </c>
      <c r="M258">
        <v>37</v>
      </c>
      <c r="N258">
        <v>2222</v>
      </c>
      <c r="R258">
        <v>9167</v>
      </c>
      <c r="S258">
        <v>13</v>
      </c>
    </row>
    <row r="259" spans="1:19" x14ac:dyDescent="0.25">
      <c r="A259" t="s">
        <v>183</v>
      </c>
      <c r="I259">
        <v>222</v>
      </c>
      <c r="K259">
        <v>1256</v>
      </c>
      <c r="M259">
        <v>61</v>
      </c>
      <c r="N259">
        <v>3673</v>
      </c>
      <c r="R259">
        <v>15153</v>
      </c>
      <c r="S259">
        <v>21</v>
      </c>
    </row>
    <row r="260" spans="1:19" x14ac:dyDescent="0.25">
      <c r="A260" t="s">
        <v>251</v>
      </c>
      <c r="I260">
        <v>270</v>
      </c>
      <c r="J260">
        <v>13</v>
      </c>
      <c r="K260">
        <v>1532</v>
      </c>
      <c r="M260">
        <v>75</v>
      </c>
      <c r="N260">
        <v>4482</v>
      </c>
      <c r="R260">
        <v>18489</v>
      </c>
      <c r="S260">
        <v>26</v>
      </c>
    </row>
    <row r="261" spans="1:19" x14ac:dyDescent="0.25">
      <c r="A261" t="s">
        <v>262</v>
      </c>
      <c r="I261">
        <v>3251</v>
      </c>
      <c r="J261">
        <v>159</v>
      </c>
      <c r="K261">
        <v>18391</v>
      </c>
      <c r="M261">
        <v>906</v>
      </c>
      <c r="N261">
        <v>53789</v>
      </c>
      <c r="R261">
        <v>221875</v>
      </c>
      <c r="S261">
        <v>319</v>
      </c>
    </row>
    <row r="262" spans="1:19" x14ac:dyDescent="0.25">
      <c r="A262" t="s">
        <v>255</v>
      </c>
      <c r="I262">
        <v>677</v>
      </c>
      <c r="J262">
        <v>33</v>
      </c>
      <c r="K262">
        <v>3831</v>
      </c>
      <c r="M262">
        <v>188</v>
      </c>
      <c r="N262">
        <v>11206</v>
      </c>
      <c r="R262">
        <v>46224</v>
      </c>
      <c r="S262">
        <v>66</v>
      </c>
    </row>
    <row r="263" spans="1:19" x14ac:dyDescent="0.25">
      <c r="A263" t="s">
        <v>258</v>
      </c>
      <c r="I263">
        <v>1083</v>
      </c>
      <c r="J263">
        <v>53</v>
      </c>
      <c r="K263">
        <v>6130</v>
      </c>
      <c r="M263">
        <v>302</v>
      </c>
      <c r="N263">
        <v>17929</v>
      </c>
      <c r="R263">
        <v>73958</v>
      </c>
      <c r="S263">
        <v>106</v>
      </c>
    </row>
    <row r="264" spans="1:19" x14ac:dyDescent="0.25">
      <c r="A264" t="s">
        <v>261</v>
      </c>
      <c r="I264">
        <v>2167</v>
      </c>
      <c r="J264">
        <v>106</v>
      </c>
      <c r="K264">
        <v>12261</v>
      </c>
      <c r="M264">
        <v>604</v>
      </c>
      <c r="N264">
        <v>35859</v>
      </c>
      <c r="R264">
        <v>147917</v>
      </c>
      <c r="S264">
        <v>213</v>
      </c>
    </row>
    <row r="265" spans="1:19" x14ac:dyDescent="0.25">
      <c r="A265" t="s">
        <v>246</v>
      </c>
      <c r="I265">
        <v>415</v>
      </c>
      <c r="J265">
        <v>20</v>
      </c>
      <c r="K265">
        <v>2351</v>
      </c>
      <c r="M265">
        <v>115</v>
      </c>
      <c r="N265">
        <v>6875</v>
      </c>
      <c r="R265">
        <v>28362</v>
      </c>
      <c r="S265">
        <v>40</v>
      </c>
    </row>
    <row r="266" spans="1:19" x14ac:dyDescent="0.25">
      <c r="A266" t="s">
        <v>199</v>
      </c>
      <c r="I266">
        <v>415</v>
      </c>
      <c r="J266">
        <v>20</v>
      </c>
      <c r="K266">
        <v>2351</v>
      </c>
      <c r="M266">
        <v>115</v>
      </c>
      <c r="N266">
        <v>6875</v>
      </c>
      <c r="R266">
        <v>28362</v>
      </c>
      <c r="S266">
        <v>40</v>
      </c>
    </row>
    <row r="267" spans="1:19" x14ac:dyDescent="0.25">
      <c r="A267" t="s">
        <v>267</v>
      </c>
      <c r="I267">
        <v>451</v>
      </c>
      <c r="J267">
        <v>22</v>
      </c>
      <c r="K267">
        <v>2554</v>
      </c>
      <c r="M267">
        <v>125</v>
      </c>
      <c r="N267">
        <v>7470</v>
      </c>
      <c r="R267">
        <v>30816</v>
      </c>
      <c r="S267">
        <v>44</v>
      </c>
    </row>
    <row r="268" spans="1:19" x14ac:dyDescent="0.25">
      <c r="A268" t="s">
        <v>142</v>
      </c>
      <c r="I268">
        <v>903</v>
      </c>
      <c r="J268">
        <v>44</v>
      </c>
      <c r="K268">
        <v>5108</v>
      </c>
      <c r="M268">
        <v>251</v>
      </c>
      <c r="N268">
        <v>14941</v>
      </c>
      <c r="R268">
        <v>61632</v>
      </c>
      <c r="S268">
        <v>88</v>
      </c>
    </row>
    <row r="269" spans="1:19" x14ac:dyDescent="0.25">
      <c r="A269" t="s">
        <v>145</v>
      </c>
      <c r="I269">
        <v>3613</v>
      </c>
      <c r="J269">
        <v>177</v>
      </c>
      <c r="K269">
        <v>20435</v>
      </c>
      <c r="M269">
        <v>1006</v>
      </c>
      <c r="N269">
        <v>59766</v>
      </c>
      <c r="R269">
        <v>246528</v>
      </c>
      <c r="S269">
        <v>355</v>
      </c>
    </row>
    <row r="270" spans="1:19" x14ac:dyDescent="0.25">
      <c r="A270" t="s">
        <v>219</v>
      </c>
      <c r="I270">
        <v>831</v>
      </c>
      <c r="J270">
        <v>40</v>
      </c>
      <c r="K270">
        <v>4702</v>
      </c>
      <c r="M270">
        <v>231</v>
      </c>
      <c r="N270">
        <v>13751</v>
      </c>
      <c r="R270">
        <v>56724</v>
      </c>
      <c r="S270">
        <v>81</v>
      </c>
    </row>
    <row r="271" spans="1:19" x14ac:dyDescent="0.25">
      <c r="A271" t="s">
        <v>271</v>
      </c>
      <c r="I271">
        <v>451</v>
      </c>
      <c r="J271">
        <v>22</v>
      </c>
      <c r="K271">
        <v>2554</v>
      </c>
      <c r="M271">
        <v>125</v>
      </c>
      <c r="N271">
        <v>7470</v>
      </c>
      <c r="R271">
        <v>30816</v>
      </c>
      <c r="S271">
        <v>44</v>
      </c>
    </row>
    <row r="272" spans="1:19" x14ac:dyDescent="0.25">
      <c r="A272" t="s">
        <v>205</v>
      </c>
      <c r="I272">
        <v>903</v>
      </c>
      <c r="J272">
        <v>44</v>
      </c>
      <c r="K272">
        <v>5108</v>
      </c>
      <c r="M272">
        <v>251</v>
      </c>
      <c r="N272">
        <v>14941</v>
      </c>
      <c r="R272">
        <v>61632</v>
      </c>
      <c r="S272">
        <v>88</v>
      </c>
    </row>
    <row r="273" spans="1:19" x14ac:dyDescent="0.25">
      <c r="A273" t="s">
        <v>216</v>
      </c>
      <c r="I273">
        <v>451</v>
      </c>
      <c r="J273">
        <v>22</v>
      </c>
      <c r="K273">
        <v>2554</v>
      </c>
      <c r="M273">
        <v>125</v>
      </c>
      <c r="N273">
        <v>7470</v>
      </c>
      <c r="R273">
        <v>30816</v>
      </c>
      <c r="S273">
        <v>44</v>
      </c>
    </row>
    <row r="274" spans="1:19" x14ac:dyDescent="0.25">
      <c r="A274" t="s">
        <v>233</v>
      </c>
      <c r="I274">
        <v>451</v>
      </c>
      <c r="J274">
        <v>22</v>
      </c>
      <c r="K274">
        <v>2554</v>
      </c>
      <c r="M274">
        <v>125</v>
      </c>
      <c r="N274">
        <v>7470</v>
      </c>
      <c r="R274">
        <v>30816</v>
      </c>
      <c r="S274">
        <v>44</v>
      </c>
    </row>
    <row r="275" spans="1:19" x14ac:dyDescent="0.25">
      <c r="A275" t="s">
        <v>275</v>
      </c>
      <c r="I275">
        <v>180</v>
      </c>
      <c r="J275">
        <v>8</v>
      </c>
      <c r="K275">
        <v>1021</v>
      </c>
      <c r="M275">
        <v>50</v>
      </c>
      <c r="N275">
        <v>2988</v>
      </c>
      <c r="R275">
        <v>12326</v>
      </c>
      <c r="S275">
        <v>17</v>
      </c>
    </row>
    <row r="276" spans="1:19" x14ac:dyDescent="0.25">
      <c r="A276" t="s">
        <v>180</v>
      </c>
      <c r="I276">
        <v>2028</v>
      </c>
      <c r="J276">
        <v>99</v>
      </c>
      <c r="K276">
        <v>11471</v>
      </c>
      <c r="M276">
        <v>565</v>
      </c>
      <c r="N276">
        <v>33549</v>
      </c>
      <c r="R276">
        <v>138388</v>
      </c>
      <c r="S276">
        <v>199</v>
      </c>
    </row>
    <row r="277" spans="1:19" x14ac:dyDescent="0.25">
      <c r="A277" t="s">
        <v>301</v>
      </c>
      <c r="I277">
        <v>5781</v>
      </c>
      <c r="J277">
        <v>284</v>
      </c>
      <c r="K277">
        <v>32696</v>
      </c>
      <c r="M277">
        <v>1611</v>
      </c>
      <c r="N277">
        <v>95626</v>
      </c>
      <c r="R277">
        <v>394446</v>
      </c>
      <c r="S277">
        <v>568</v>
      </c>
    </row>
    <row r="278" spans="1:19" x14ac:dyDescent="0.25">
      <c r="A278" t="s">
        <v>228</v>
      </c>
      <c r="I278">
        <v>958</v>
      </c>
      <c r="J278">
        <v>47</v>
      </c>
      <c r="K278">
        <v>5421</v>
      </c>
      <c r="M278">
        <v>267</v>
      </c>
      <c r="N278">
        <v>15856</v>
      </c>
      <c r="R278">
        <v>65406</v>
      </c>
      <c r="S278">
        <v>94</v>
      </c>
    </row>
    <row r="279" spans="1:19" x14ac:dyDescent="0.25">
      <c r="A279" t="s">
        <v>58</v>
      </c>
      <c r="I279">
        <v>734</v>
      </c>
      <c r="J279">
        <v>36</v>
      </c>
      <c r="K279">
        <v>4156</v>
      </c>
      <c r="M279">
        <v>204</v>
      </c>
      <c r="N279">
        <v>12157</v>
      </c>
      <c r="R279">
        <v>50148</v>
      </c>
      <c r="S279">
        <v>72</v>
      </c>
    </row>
    <row r="280" spans="1:19" x14ac:dyDescent="0.25">
      <c r="A280" t="s">
        <v>38</v>
      </c>
      <c r="I280">
        <v>1469</v>
      </c>
      <c r="J280">
        <v>72</v>
      </c>
      <c r="K280">
        <v>8313</v>
      </c>
      <c r="M280">
        <v>409</v>
      </c>
      <c r="N280">
        <v>24315</v>
      </c>
      <c r="R280">
        <v>100297</v>
      </c>
      <c r="S280">
        <v>144</v>
      </c>
    </row>
    <row r="281" spans="1:19" x14ac:dyDescent="0.25">
      <c r="A281" t="s">
        <v>192</v>
      </c>
      <c r="I281">
        <v>2890</v>
      </c>
      <c r="J281">
        <v>142</v>
      </c>
      <c r="K281">
        <v>16348</v>
      </c>
      <c r="M281">
        <v>805</v>
      </c>
      <c r="N281">
        <v>47813</v>
      </c>
      <c r="R281">
        <v>197223</v>
      </c>
      <c r="S281">
        <v>284</v>
      </c>
    </row>
    <row r="282" spans="1:19" x14ac:dyDescent="0.25">
      <c r="A282" t="s">
        <v>115</v>
      </c>
      <c r="I282">
        <v>3926</v>
      </c>
      <c r="J282">
        <v>193</v>
      </c>
      <c r="K282">
        <v>22206</v>
      </c>
      <c r="M282">
        <v>1094</v>
      </c>
      <c r="N282">
        <v>64946</v>
      </c>
      <c r="R282">
        <v>267896</v>
      </c>
      <c r="S282">
        <v>386</v>
      </c>
    </row>
    <row r="283" spans="1:19" x14ac:dyDescent="0.25">
      <c r="A283" t="s">
        <v>107</v>
      </c>
      <c r="I283">
        <v>3926</v>
      </c>
      <c r="J283">
        <v>193</v>
      </c>
      <c r="K283">
        <v>22206</v>
      </c>
      <c r="M283">
        <v>1094</v>
      </c>
      <c r="N283">
        <v>64946</v>
      </c>
      <c r="R283">
        <v>267896</v>
      </c>
      <c r="S283">
        <v>386</v>
      </c>
    </row>
    <row r="284" spans="1:19" x14ac:dyDescent="0.25">
      <c r="A284" t="s">
        <v>317</v>
      </c>
      <c r="I284">
        <v>4793</v>
      </c>
      <c r="J284">
        <v>235</v>
      </c>
      <c r="K284">
        <v>27108</v>
      </c>
      <c r="M284">
        <v>1335</v>
      </c>
      <c r="N284">
        <v>79283</v>
      </c>
      <c r="R284">
        <v>327033</v>
      </c>
      <c r="S284">
        <v>471</v>
      </c>
    </row>
    <row r="285" spans="1:19" x14ac:dyDescent="0.25">
      <c r="A285" t="s">
        <v>325</v>
      </c>
      <c r="I285">
        <v>4793</v>
      </c>
      <c r="J285">
        <v>235</v>
      </c>
      <c r="K285">
        <v>27108</v>
      </c>
      <c r="M285">
        <v>1335</v>
      </c>
      <c r="N285">
        <v>79283</v>
      </c>
      <c r="R285">
        <v>327033</v>
      </c>
      <c r="S285">
        <v>471</v>
      </c>
    </row>
    <row r="286" spans="1:19" x14ac:dyDescent="0.25">
      <c r="A286" t="s">
        <v>309</v>
      </c>
      <c r="I286">
        <v>4793</v>
      </c>
      <c r="J286">
        <v>235</v>
      </c>
      <c r="K286">
        <v>27108</v>
      </c>
      <c r="M286">
        <v>1335</v>
      </c>
      <c r="N286">
        <v>79283</v>
      </c>
      <c r="R286">
        <v>327033</v>
      </c>
      <c r="S286">
        <v>471</v>
      </c>
    </row>
    <row r="287" spans="1:19" x14ac:dyDescent="0.25">
      <c r="A287" t="s">
        <v>171</v>
      </c>
      <c r="I287">
        <v>2704</v>
      </c>
      <c r="J287">
        <v>133</v>
      </c>
      <c r="K287">
        <v>15295</v>
      </c>
      <c r="M287">
        <v>753</v>
      </c>
      <c r="N287">
        <v>44733</v>
      </c>
      <c r="R287">
        <v>184518</v>
      </c>
      <c r="S287">
        <v>266</v>
      </c>
    </row>
    <row r="288" spans="1:19" x14ac:dyDescent="0.25">
      <c r="A288" t="s">
        <v>85</v>
      </c>
      <c r="I288">
        <v>734</v>
      </c>
      <c r="J288">
        <v>36</v>
      </c>
      <c r="K288">
        <v>4156</v>
      </c>
      <c r="M288">
        <v>204</v>
      </c>
      <c r="N288">
        <v>12157</v>
      </c>
      <c r="R288">
        <v>50148</v>
      </c>
      <c r="S288">
        <v>72</v>
      </c>
    </row>
    <row r="289" spans="1:19" x14ac:dyDescent="0.25">
      <c r="A289" t="s">
        <v>48</v>
      </c>
      <c r="I289">
        <v>734</v>
      </c>
      <c r="J289">
        <v>36</v>
      </c>
      <c r="K289">
        <v>4156</v>
      </c>
      <c r="M289">
        <v>204</v>
      </c>
      <c r="N289">
        <v>12157</v>
      </c>
      <c r="R289">
        <v>50148</v>
      </c>
      <c r="S289">
        <v>72</v>
      </c>
    </row>
    <row r="290" spans="1:19" x14ac:dyDescent="0.25">
      <c r="A290" t="s">
        <v>90</v>
      </c>
      <c r="I290">
        <v>1102</v>
      </c>
      <c r="J290">
        <v>54</v>
      </c>
      <c r="K290">
        <v>6235</v>
      </c>
      <c r="M290">
        <v>307</v>
      </c>
      <c r="N290">
        <v>18236</v>
      </c>
      <c r="R290">
        <v>75222</v>
      </c>
      <c r="S290">
        <v>108</v>
      </c>
    </row>
    <row r="291" spans="1:19" x14ac:dyDescent="0.25">
      <c r="A291" t="s">
        <v>139</v>
      </c>
      <c r="I291">
        <v>1917</v>
      </c>
      <c r="J291">
        <v>94</v>
      </c>
      <c r="K291">
        <v>10843</v>
      </c>
      <c r="M291">
        <v>534</v>
      </c>
      <c r="N291">
        <v>31713</v>
      </c>
      <c r="R291">
        <v>130813</v>
      </c>
      <c r="S291">
        <v>188</v>
      </c>
    </row>
    <row r="292" spans="1:19" x14ac:dyDescent="0.25">
      <c r="A292" t="s">
        <v>123</v>
      </c>
      <c r="I292">
        <v>1917</v>
      </c>
      <c r="J292">
        <v>94</v>
      </c>
      <c r="K292">
        <v>10843</v>
      </c>
      <c r="M292">
        <v>534</v>
      </c>
      <c r="N292">
        <v>31713</v>
      </c>
      <c r="R292">
        <v>130813</v>
      </c>
      <c r="S292">
        <v>188</v>
      </c>
    </row>
    <row r="293" spans="1:19" x14ac:dyDescent="0.25">
      <c r="A293" t="s">
        <v>131</v>
      </c>
      <c r="I293">
        <v>1917</v>
      </c>
      <c r="J293">
        <v>94</v>
      </c>
      <c r="K293">
        <v>10843</v>
      </c>
      <c r="M293">
        <v>534</v>
      </c>
      <c r="N293">
        <v>31713</v>
      </c>
      <c r="R293">
        <v>130813</v>
      </c>
      <c r="S293">
        <v>188</v>
      </c>
    </row>
    <row r="294" spans="1:19" x14ac:dyDescent="0.25">
      <c r="A294" t="s">
        <v>18</v>
      </c>
      <c r="I294">
        <v>734</v>
      </c>
      <c r="J294">
        <v>36</v>
      </c>
      <c r="K294">
        <v>4156</v>
      </c>
      <c r="M294">
        <v>204</v>
      </c>
      <c r="N294">
        <v>12157</v>
      </c>
      <c r="R294">
        <v>50148</v>
      </c>
      <c r="S294">
        <v>72</v>
      </c>
    </row>
    <row r="295" spans="1:19" x14ac:dyDescent="0.25">
      <c r="A295" t="s">
        <v>163</v>
      </c>
      <c r="I295">
        <v>958</v>
      </c>
      <c r="J295">
        <v>47</v>
      </c>
      <c r="K295">
        <v>5421</v>
      </c>
      <c r="M295">
        <v>267</v>
      </c>
      <c r="N295">
        <v>15856</v>
      </c>
      <c r="R295">
        <v>65406</v>
      </c>
      <c r="S295">
        <v>94</v>
      </c>
    </row>
    <row r="296" spans="1:19" x14ac:dyDescent="0.25">
      <c r="A296" t="s">
        <v>154</v>
      </c>
      <c r="I296">
        <v>3251</v>
      </c>
      <c r="J296">
        <v>159</v>
      </c>
      <c r="K296">
        <v>18391</v>
      </c>
      <c r="M296">
        <v>906</v>
      </c>
      <c r="N296">
        <v>53789</v>
      </c>
      <c r="R296">
        <v>221875</v>
      </c>
      <c r="S296">
        <v>319</v>
      </c>
    </row>
    <row r="297" spans="1:19" x14ac:dyDescent="0.25">
      <c r="A297" t="s">
        <v>293</v>
      </c>
      <c r="I297">
        <v>5781</v>
      </c>
      <c r="J297">
        <v>284</v>
      </c>
      <c r="K297">
        <v>32696</v>
      </c>
      <c r="M297">
        <v>1611</v>
      </c>
      <c r="N297">
        <v>95626</v>
      </c>
      <c r="R297">
        <v>394446</v>
      </c>
      <c r="S297">
        <v>568</v>
      </c>
    </row>
    <row r="298" spans="1:19" x14ac:dyDescent="0.25">
      <c r="A298" t="s">
        <v>28</v>
      </c>
      <c r="I298">
        <v>1469</v>
      </c>
      <c r="J298">
        <v>72</v>
      </c>
      <c r="K298">
        <v>8313</v>
      </c>
      <c r="M298">
        <v>409</v>
      </c>
      <c r="N298">
        <v>24315</v>
      </c>
      <c r="R298">
        <v>100297</v>
      </c>
      <c r="S298">
        <v>144</v>
      </c>
    </row>
    <row r="299" spans="1:19" x14ac:dyDescent="0.25">
      <c r="A299" t="s">
        <v>68</v>
      </c>
      <c r="I299">
        <v>1469</v>
      </c>
      <c r="J299">
        <v>72</v>
      </c>
      <c r="K299">
        <v>8313</v>
      </c>
      <c r="M299">
        <v>409</v>
      </c>
      <c r="N299">
        <v>24315</v>
      </c>
      <c r="R299">
        <v>100297</v>
      </c>
      <c r="S299">
        <v>144</v>
      </c>
    </row>
    <row r="300" spans="1:19" x14ac:dyDescent="0.25">
      <c r="A300" t="s">
        <v>99</v>
      </c>
      <c r="I300">
        <v>1469</v>
      </c>
      <c r="J300">
        <v>72</v>
      </c>
      <c r="K300">
        <v>8313</v>
      </c>
      <c r="M300">
        <v>409</v>
      </c>
      <c r="N300">
        <v>24315</v>
      </c>
      <c r="R300">
        <v>100297</v>
      </c>
      <c r="S300">
        <v>144</v>
      </c>
    </row>
    <row r="301" spans="1:19" x14ac:dyDescent="0.25">
      <c r="A301" t="s">
        <v>238</v>
      </c>
      <c r="I301">
        <v>451</v>
      </c>
      <c r="J301">
        <v>22</v>
      </c>
      <c r="K301">
        <v>2554</v>
      </c>
      <c r="M301">
        <v>125</v>
      </c>
      <c r="N301">
        <v>7470</v>
      </c>
      <c r="R301">
        <v>30816</v>
      </c>
      <c r="S301">
        <v>44</v>
      </c>
    </row>
    <row r="302" spans="1:19" x14ac:dyDescent="0.25">
      <c r="A302" t="s">
        <v>179</v>
      </c>
      <c r="I302">
        <v>507</v>
      </c>
      <c r="J302">
        <v>24</v>
      </c>
      <c r="K302">
        <v>2867</v>
      </c>
      <c r="M302">
        <v>141</v>
      </c>
      <c r="N302">
        <v>8387</v>
      </c>
      <c r="R302">
        <v>34597</v>
      </c>
      <c r="S302">
        <v>49</v>
      </c>
    </row>
    <row r="303" spans="1:19" x14ac:dyDescent="0.25">
      <c r="A303" t="s">
        <v>299</v>
      </c>
      <c r="I303">
        <v>1445</v>
      </c>
      <c r="J303">
        <v>71</v>
      </c>
      <c r="K303">
        <v>8174</v>
      </c>
      <c r="M303">
        <v>402</v>
      </c>
      <c r="N303">
        <v>23906</v>
      </c>
      <c r="R303">
        <v>98611</v>
      </c>
      <c r="S303">
        <v>142</v>
      </c>
    </row>
    <row r="304" spans="1:19" x14ac:dyDescent="0.25">
      <c r="A304" t="s">
        <v>227</v>
      </c>
      <c r="I304">
        <v>239</v>
      </c>
      <c r="J304">
        <v>11</v>
      </c>
      <c r="K304">
        <v>1355</v>
      </c>
      <c r="M304">
        <v>66</v>
      </c>
      <c r="N304">
        <v>3964</v>
      </c>
      <c r="R304">
        <v>16351</v>
      </c>
      <c r="S304">
        <v>23</v>
      </c>
    </row>
    <row r="305" spans="1:19" x14ac:dyDescent="0.25">
      <c r="A305" t="s">
        <v>56</v>
      </c>
      <c r="I305">
        <v>183</v>
      </c>
      <c r="J305">
        <v>9</v>
      </c>
      <c r="K305">
        <v>1039</v>
      </c>
      <c r="M305">
        <v>51</v>
      </c>
      <c r="N305">
        <v>3039</v>
      </c>
      <c r="R305">
        <v>12537</v>
      </c>
      <c r="S305">
        <v>18</v>
      </c>
    </row>
    <row r="306" spans="1:19" x14ac:dyDescent="0.25">
      <c r="A306" t="s">
        <v>36</v>
      </c>
      <c r="I306">
        <v>367</v>
      </c>
      <c r="J306">
        <v>18</v>
      </c>
      <c r="K306">
        <v>2078</v>
      </c>
      <c r="M306">
        <v>102</v>
      </c>
      <c r="N306">
        <v>6078</v>
      </c>
      <c r="R306">
        <v>25074</v>
      </c>
      <c r="S306">
        <v>36</v>
      </c>
    </row>
    <row r="307" spans="1:19" x14ac:dyDescent="0.25">
      <c r="A307" t="s">
        <v>191</v>
      </c>
      <c r="I307">
        <v>722</v>
      </c>
      <c r="J307">
        <v>35</v>
      </c>
      <c r="K307">
        <v>4087</v>
      </c>
      <c r="M307">
        <v>201</v>
      </c>
      <c r="N307">
        <v>11953</v>
      </c>
      <c r="R307">
        <v>49305</v>
      </c>
      <c r="S307">
        <v>71</v>
      </c>
    </row>
    <row r="308" spans="1:19" x14ac:dyDescent="0.25">
      <c r="A308" t="s">
        <v>114</v>
      </c>
      <c r="I308">
        <v>981</v>
      </c>
      <c r="J308">
        <v>48</v>
      </c>
      <c r="K308">
        <v>5551</v>
      </c>
      <c r="M308">
        <v>273</v>
      </c>
      <c r="N308">
        <v>16236</v>
      </c>
      <c r="R308">
        <v>66974</v>
      </c>
      <c r="S308">
        <v>96</v>
      </c>
    </row>
    <row r="309" spans="1:19" x14ac:dyDescent="0.25">
      <c r="A309" t="s">
        <v>106</v>
      </c>
      <c r="I309">
        <v>981</v>
      </c>
      <c r="J309">
        <v>48</v>
      </c>
      <c r="K309">
        <v>5551</v>
      </c>
      <c r="M309">
        <v>273</v>
      </c>
      <c r="N309">
        <v>16236</v>
      </c>
      <c r="R309">
        <v>66974</v>
      </c>
      <c r="S309">
        <v>96</v>
      </c>
    </row>
    <row r="310" spans="1:19" x14ac:dyDescent="0.25">
      <c r="A310" t="s">
        <v>315</v>
      </c>
      <c r="I310">
        <v>1198</v>
      </c>
      <c r="J310">
        <v>58</v>
      </c>
      <c r="K310">
        <v>6777</v>
      </c>
      <c r="M310">
        <v>333</v>
      </c>
      <c r="N310">
        <v>19820</v>
      </c>
      <c r="R310">
        <v>81758</v>
      </c>
      <c r="S310">
        <v>117</v>
      </c>
    </row>
    <row r="311" spans="1:19" x14ac:dyDescent="0.25">
      <c r="A311" t="s">
        <v>323</v>
      </c>
      <c r="I311">
        <v>1198</v>
      </c>
      <c r="J311">
        <v>58</v>
      </c>
      <c r="K311">
        <v>6777</v>
      </c>
      <c r="M311">
        <v>333</v>
      </c>
      <c r="N311">
        <v>19820</v>
      </c>
      <c r="R311">
        <v>81758</v>
      </c>
      <c r="S311">
        <v>117</v>
      </c>
    </row>
    <row r="312" spans="1:19" x14ac:dyDescent="0.25">
      <c r="A312" t="s">
        <v>307</v>
      </c>
      <c r="I312">
        <v>1198</v>
      </c>
      <c r="J312">
        <v>58</v>
      </c>
      <c r="K312">
        <v>6777</v>
      </c>
      <c r="M312">
        <v>333</v>
      </c>
      <c r="N312">
        <v>19820</v>
      </c>
      <c r="R312">
        <v>81758</v>
      </c>
      <c r="S312">
        <v>117</v>
      </c>
    </row>
    <row r="313" spans="1:19" x14ac:dyDescent="0.25">
      <c r="A313" t="s">
        <v>170</v>
      </c>
      <c r="I313">
        <v>676</v>
      </c>
      <c r="J313">
        <v>33</v>
      </c>
      <c r="K313">
        <v>3823</v>
      </c>
      <c r="M313">
        <v>188</v>
      </c>
      <c r="N313">
        <v>11183</v>
      </c>
      <c r="R313">
        <v>46129</v>
      </c>
      <c r="S313">
        <v>66</v>
      </c>
    </row>
    <row r="314" spans="1:19" x14ac:dyDescent="0.25">
      <c r="A314" t="s">
        <v>83</v>
      </c>
      <c r="I314">
        <v>183</v>
      </c>
      <c r="J314">
        <v>9</v>
      </c>
      <c r="K314">
        <v>1039</v>
      </c>
      <c r="M314">
        <v>51</v>
      </c>
      <c r="N314">
        <v>3039</v>
      </c>
      <c r="R314">
        <v>12537</v>
      </c>
      <c r="S314">
        <v>18</v>
      </c>
    </row>
    <row r="315" spans="1:19" x14ac:dyDescent="0.25">
      <c r="A315" t="s">
        <v>46</v>
      </c>
      <c r="I315">
        <v>183</v>
      </c>
      <c r="J315">
        <v>9</v>
      </c>
      <c r="K315">
        <v>1039</v>
      </c>
      <c r="M315">
        <v>51</v>
      </c>
      <c r="N315">
        <v>3039</v>
      </c>
      <c r="R315">
        <v>12537</v>
      </c>
      <c r="S315">
        <v>18</v>
      </c>
    </row>
    <row r="316" spans="1:19" x14ac:dyDescent="0.25">
      <c r="A316" t="s">
        <v>88</v>
      </c>
      <c r="I316">
        <v>275</v>
      </c>
      <c r="J316">
        <v>13</v>
      </c>
      <c r="K316">
        <v>1558</v>
      </c>
      <c r="M316">
        <v>76</v>
      </c>
      <c r="N316">
        <v>4559</v>
      </c>
      <c r="R316">
        <v>18805</v>
      </c>
      <c r="S316">
        <v>27</v>
      </c>
    </row>
    <row r="317" spans="1:19" x14ac:dyDescent="0.25">
      <c r="A317" t="s">
        <v>138</v>
      </c>
      <c r="I317">
        <v>479</v>
      </c>
      <c r="J317">
        <v>23</v>
      </c>
      <c r="K317">
        <v>2710</v>
      </c>
      <c r="M317">
        <v>133</v>
      </c>
      <c r="N317">
        <v>7928</v>
      </c>
      <c r="R317">
        <v>32703</v>
      </c>
      <c r="S317">
        <v>47</v>
      </c>
    </row>
    <row r="318" spans="1:19" x14ac:dyDescent="0.25">
      <c r="A318" t="s">
        <v>122</v>
      </c>
      <c r="I318">
        <v>479</v>
      </c>
      <c r="J318">
        <v>23</v>
      </c>
      <c r="K318">
        <v>2710</v>
      </c>
      <c r="M318">
        <v>133</v>
      </c>
      <c r="N318">
        <v>7928</v>
      </c>
      <c r="R318">
        <v>32703</v>
      </c>
      <c r="S318">
        <v>47</v>
      </c>
    </row>
    <row r="319" spans="1:19" x14ac:dyDescent="0.25">
      <c r="A319" t="s">
        <v>130</v>
      </c>
      <c r="I319">
        <v>479</v>
      </c>
      <c r="J319">
        <v>23</v>
      </c>
      <c r="K319">
        <v>2710</v>
      </c>
      <c r="M319">
        <v>133</v>
      </c>
      <c r="N319">
        <v>7928</v>
      </c>
      <c r="R319">
        <v>32703</v>
      </c>
      <c r="S319">
        <v>47</v>
      </c>
    </row>
    <row r="320" spans="1:19" x14ac:dyDescent="0.25">
      <c r="A320" t="s">
        <v>16</v>
      </c>
      <c r="I320">
        <v>183</v>
      </c>
      <c r="J320">
        <v>9</v>
      </c>
      <c r="K320">
        <v>1039</v>
      </c>
      <c r="M320">
        <v>51</v>
      </c>
      <c r="N320">
        <v>3039</v>
      </c>
      <c r="R320">
        <v>12537</v>
      </c>
      <c r="S320">
        <v>18</v>
      </c>
    </row>
    <row r="321" spans="1:19" x14ac:dyDescent="0.25">
      <c r="A321" t="s">
        <v>162</v>
      </c>
      <c r="I321">
        <v>239</v>
      </c>
      <c r="J321">
        <v>11</v>
      </c>
      <c r="K321">
        <v>1355</v>
      </c>
      <c r="M321">
        <v>66</v>
      </c>
      <c r="N321">
        <v>3964</v>
      </c>
      <c r="R321">
        <v>16351</v>
      </c>
      <c r="S321">
        <v>23</v>
      </c>
    </row>
    <row r="322" spans="1:19" x14ac:dyDescent="0.25">
      <c r="A322" t="s">
        <v>153</v>
      </c>
      <c r="I322">
        <v>1083</v>
      </c>
      <c r="J322">
        <v>53</v>
      </c>
      <c r="K322">
        <v>6130</v>
      </c>
      <c r="M322">
        <v>302</v>
      </c>
      <c r="N322">
        <v>17929</v>
      </c>
      <c r="R322">
        <v>73958</v>
      </c>
      <c r="S322">
        <v>106</v>
      </c>
    </row>
    <row r="323" spans="1:19" x14ac:dyDescent="0.25">
      <c r="A323" t="s">
        <v>291</v>
      </c>
      <c r="I323">
        <v>1445</v>
      </c>
      <c r="J323">
        <v>71</v>
      </c>
      <c r="K323">
        <v>8174</v>
      </c>
      <c r="M323">
        <v>402</v>
      </c>
      <c r="N323">
        <v>23906</v>
      </c>
      <c r="R323">
        <v>98611</v>
      </c>
      <c r="S323">
        <v>142</v>
      </c>
    </row>
    <row r="324" spans="1:19" x14ac:dyDescent="0.25">
      <c r="A324" t="s">
        <v>26</v>
      </c>
      <c r="I324">
        <v>367</v>
      </c>
      <c r="J324">
        <v>18</v>
      </c>
      <c r="K324">
        <v>2078</v>
      </c>
      <c r="M324">
        <v>102</v>
      </c>
      <c r="N324">
        <v>6078</v>
      </c>
      <c r="R324">
        <v>25074</v>
      </c>
      <c r="S324">
        <v>36</v>
      </c>
    </row>
    <row r="325" spans="1:19" x14ac:dyDescent="0.25">
      <c r="A325" t="s">
        <v>66</v>
      </c>
      <c r="I325">
        <v>367</v>
      </c>
      <c r="J325">
        <v>18</v>
      </c>
      <c r="K325">
        <v>2078</v>
      </c>
      <c r="M325">
        <v>102</v>
      </c>
      <c r="N325">
        <v>6078</v>
      </c>
      <c r="R325">
        <v>25074</v>
      </c>
      <c r="S325">
        <v>36</v>
      </c>
    </row>
    <row r="326" spans="1:19" x14ac:dyDescent="0.25">
      <c r="A326" t="s">
        <v>93</v>
      </c>
      <c r="I326">
        <v>367</v>
      </c>
      <c r="J326">
        <v>18</v>
      </c>
      <c r="K326">
        <v>2078</v>
      </c>
      <c r="M326">
        <v>102</v>
      </c>
      <c r="N326">
        <v>6078</v>
      </c>
      <c r="R326">
        <v>25074</v>
      </c>
      <c r="S326">
        <v>36</v>
      </c>
    </row>
    <row r="327" spans="1:19" x14ac:dyDescent="0.25">
      <c r="A327" t="s">
        <v>72</v>
      </c>
      <c r="I327">
        <v>275</v>
      </c>
      <c r="J327">
        <v>13</v>
      </c>
      <c r="K327">
        <v>1558</v>
      </c>
      <c r="M327">
        <v>76</v>
      </c>
      <c r="N327">
        <v>4559</v>
      </c>
      <c r="R327">
        <v>18805</v>
      </c>
      <c r="S327">
        <v>27</v>
      </c>
    </row>
    <row r="328" spans="1:19" x14ac:dyDescent="0.25">
      <c r="A328" t="s">
        <v>211</v>
      </c>
      <c r="I328">
        <v>903</v>
      </c>
      <c r="J328">
        <v>44</v>
      </c>
      <c r="K328">
        <v>5108</v>
      </c>
      <c r="M328">
        <v>251</v>
      </c>
      <c r="N328">
        <v>14941</v>
      </c>
      <c r="R328">
        <v>61632</v>
      </c>
      <c r="S328">
        <v>88</v>
      </c>
    </row>
    <row r="329" spans="1:19" x14ac:dyDescent="0.25">
      <c r="A329" t="s">
        <v>208</v>
      </c>
      <c r="I329">
        <v>903</v>
      </c>
      <c r="J329">
        <v>44</v>
      </c>
      <c r="K329">
        <v>5108</v>
      </c>
      <c r="M329">
        <v>251</v>
      </c>
      <c r="N329">
        <v>14941</v>
      </c>
      <c r="R329">
        <v>61632</v>
      </c>
      <c r="S329">
        <v>88</v>
      </c>
    </row>
    <row r="330" spans="1:19" x14ac:dyDescent="0.25">
      <c r="A330" t="s">
        <v>280</v>
      </c>
      <c r="I330">
        <v>166</v>
      </c>
      <c r="J330">
        <v>8</v>
      </c>
      <c r="K330">
        <v>940</v>
      </c>
      <c r="M330">
        <v>46</v>
      </c>
      <c r="N330">
        <v>2750</v>
      </c>
      <c r="R330">
        <v>11344</v>
      </c>
      <c r="S330">
        <v>16</v>
      </c>
    </row>
    <row r="331" spans="1:19" x14ac:dyDescent="0.25">
      <c r="A331" t="s">
        <v>285</v>
      </c>
      <c r="I331">
        <v>166</v>
      </c>
      <c r="J331">
        <v>8</v>
      </c>
      <c r="K331">
        <v>940</v>
      </c>
      <c r="M331">
        <v>46</v>
      </c>
      <c r="N331">
        <v>2750</v>
      </c>
      <c r="R331">
        <v>11344</v>
      </c>
      <c r="S331">
        <v>16</v>
      </c>
    </row>
    <row r="332" spans="1:19" x14ac:dyDescent="0.25">
      <c r="A332" t="s">
        <v>176</v>
      </c>
      <c r="I332">
        <v>126</v>
      </c>
      <c r="J332">
        <v>6</v>
      </c>
      <c r="K332">
        <v>716</v>
      </c>
      <c r="M332">
        <v>35</v>
      </c>
      <c r="N332">
        <v>2096</v>
      </c>
      <c r="R332">
        <v>8649</v>
      </c>
      <c r="S332">
        <v>12</v>
      </c>
    </row>
    <row r="333" spans="1:19" x14ac:dyDescent="0.25">
      <c r="A333" t="s">
        <v>296</v>
      </c>
      <c r="I333">
        <v>361</v>
      </c>
      <c r="J333">
        <v>17</v>
      </c>
      <c r="K333">
        <v>2043</v>
      </c>
      <c r="M333">
        <v>100</v>
      </c>
      <c r="N333">
        <v>5976</v>
      </c>
      <c r="R333">
        <v>24652</v>
      </c>
      <c r="S333">
        <v>35</v>
      </c>
    </row>
    <row r="334" spans="1:19" x14ac:dyDescent="0.25">
      <c r="A334" t="s">
        <v>224</v>
      </c>
      <c r="I334">
        <v>59</v>
      </c>
      <c r="J334">
        <v>2</v>
      </c>
      <c r="K334">
        <v>338</v>
      </c>
      <c r="M334">
        <v>16</v>
      </c>
      <c r="N334">
        <v>991</v>
      </c>
      <c r="R334">
        <v>4087</v>
      </c>
      <c r="S334">
        <v>5</v>
      </c>
    </row>
    <row r="335" spans="1:19" x14ac:dyDescent="0.25">
      <c r="A335" t="s">
        <v>53</v>
      </c>
      <c r="I335">
        <v>45</v>
      </c>
      <c r="J335">
        <v>2</v>
      </c>
      <c r="K335">
        <v>259</v>
      </c>
      <c r="M335">
        <v>12</v>
      </c>
      <c r="N335">
        <v>759</v>
      </c>
      <c r="R335">
        <v>3134</v>
      </c>
      <c r="S335">
        <v>4</v>
      </c>
    </row>
    <row r="336" spans="1:19" x14ac:dyDescent="0.25">
      <c r="A336" t="s">
        <v>33</v>
      </c>
      <c r="I336">
        <v>91</v>
      </c>
      <c r="J336">
        <v>4</v>
      </c>
      <c r="K336">
        <v>519</v>
      </c>
      <c r="M336">
        <v>25</v>
      </c>
      <c r="N336">
        <v>1519</v>
      </c>
      <c r="R336">
        <v>6268</v>
      </c>
      <c r="S336">
        <v>9</v>
      </c>
    </row>
    <row r="337" spans="1:19" x14ac:dyDescent="0.25">
      <c r="A337" t="s">
        <v>188</v>
      </c>
      <c r="I337">
        <v>180</v>
      </c>
      <c r="J337">
        <v>8</v>
      </c>
      <c r="K337">
        <v>1021</v>
      </c>
      <c r="M337">
        <v>50</v>
      </c>
      <c r="N337">
        <v>2988</v>
      </c>
      <c r="R337">
        <v>12326</v>
      </c>
      <c r="S337">
        <v>17</v>
      </c>
    </row>
    <row r="338" spans="1:19" x14ac:dyDescent="0.25">
      <c r="A338" t="s">
        <v>111</v>
      </c>
      <c r="I338">
        <v>245</v>
      </c>
      <c r="J338">
        <v>12</v>
      </c>
      <c r="K338">
        <v>1387</v>
      </c>
      <c r="M338">
        <v>68</v>
      </c>
      <c r="N338">
        <v>4059</v>
      </c>
      <c r="R338">
        <v>16743</v>
      </c>
      <c r="S338">
        <v>24</v>
      </c>
    </row>
    <row r="339" spans="1:19" x14ac:dyDescent="0.25">
      <c r="A339" t="s">
        <v>103</v>
      </c>
      <c r="I339">
        <v>245</v>
      </c>
      <c r="J339">
        <v>12</v>
      </c>
      <c r="K339">
        <v>1387</v>
      </c>
      <c r="M339">
        <v>68</v>
      </c>
      <c r="N339">
        <v>4059</v>
      </c>
      <c r="R339">
        <v>16743</v>
      </c>
      <c r="S339">
        <v>24</v>
      </c>
    </row>
    <row r="340" spans="1:19" x14ac:dyDescent="0.25">
      <c r="A340" t="s">
        <v>312</v>
      </c>
      <c r="I340">
        <v>299</v>
      </c>
      <c r="J340">
        <v>14</v>
      </c>
      <c r="K340">
        <v>1694</v>
      </c>
      <c r="M340">
        <v>83</v>
      </c>
      <c r="N340">
        <v>4955</v>
      </c>
      <c r="R340">
        <v>20439</v>
      </c>
      <c r="S340">
        <v>29</v>
      </c>
    </row>
    <row r="341" spans="1:19" x14ac:dyDescent="0.25">
      <c r="A341" t="s">
        <v>320</v>
      </c>
      <c r="I341">
        <v>299</v>
      </c>
      <c r="J341">
        <v>14</v>
      </c>
      <c r="K341">
        <v>1694</v>
      </c>
      <c r="M341">
        <v>83</v>
      </c>
      <c r="N341">
        <v>4955</v>
      </c>
      <c r="R341">
        <v>20439</v>
      </c>
      <c r="S341">
        <v>29</v>
      </c>
    </row>
    <row r="342" spans="1:19" x14ac:dyDescent="0.25">
      <c r="A342" t="s">
        <v>304</v>
      </c>
      <c r="I342">
        <v>299</v>
      </c>
      <c r="J342">
        <v>14</v>
      </c>
      <c r="K342">
        <v>1694</v>
      </c>
      <c r="M342">
        <v>83</v>
      </c>
      <c r="N342">
        <v>4955</v>
      </c>
      <c r="R342">
        <v>20439</v>
      </c>
      <c r="S342">
        <v>29</v>
      </c>
    </row>
    <row r="343" spans="1:19" x14ac:dyDescent="0.25">
      <c r="A343" t="s">
        <v>167</v>
      </c>
      <c r="I343">
        <v>169</v>
      </c>
      <c r="J343">
        <v>8</v>
      </c>
      <c r="K343">
        <v>955</v>
      </c>
      <c r="M343">
        <v>47</v>
      </c>
      <c r="N343">
        <v>2795</v>
      </c>
      <c r="R343">
        <v>11532</v>
      </c>
      <c r="S343">
        <v>16</v>
      </c>
    </row>
    <row r="344" spans="1:19" x14ac:dyDescent="0.25">
      <c r="A344" t="s">
        <v>80</v>
      </c>
      <c r="I344">
        <v>45</v>
      </c>
      <c r="J344">
        <v>2</v>
      </c>
      <c r="K344">
        <v>259</v>
      </c>
      <c r="M344">
        <v>12</v>
      </c>
      <c r="N344">
        <v>759</v>
      </c>
      <c r="R344">
        <v>3134</v>
      </c>
      <c r="S344">
        <v>4</v>
      </c>
    </row>
    <row r="345" spans="1:19" x14ac:dyDescent="0.25">
      <c r="A345" t="s">
        <v>43</v>
      </c>
      <c r="I345">
        <v>45</v>
      </c>
      <c r="J345">
        <v>2</v>
      </c>
      <c r="K345">
        <v>259</v>
      </c>
      <c r="M345">
        <v>12</v>
      </c>
      <c r="N345">
        <v>759</v>
      </c>
      <c r="R345">
        <v>3134</v>
      </c>
      <c r="S345">
        <v>4</v>
      </c>
    </row>
    <row r="346" spans="1:19" x14ac:dyDescent="0.25">
      <c r="A346" t="s">
        <v>135</v>
      </c>
      <c r="I346">
        <v>119</v>
      </c>
      <c r="J346">
        <v>5</v>
      </c>
      <c r="K346">
        <v>677</v>
      </c>
      <c r="M346">
        <v>33</v>
      </c>
      <c r="N346">
        <v>1982</v>
      </c>
      <c r="R346">
        <v>8175</v>
      </c>
      <c r="S346">
        <v>11</v>
      </c>
    </row>
    <row r="347" spans="1:19" x14ac:dyDescent="0.25">
      <c r="A347" t="s">
        <v>119</v>
      </c>
      <c r="I347">
        <v>119</v>
      </c>
      <c r="J347">
        <v>5</v>
      </c>
      <c r="K347">
        <v>677</v>
      </c>
      <c r="M347">
        <v>33</v>
      </c>
      <c r="N347">
        <v>1982</v>
      </c>
      <c r="R347">
        <v>8175</v>
      </c>
      <c r="S347">
        <v>11</v>
      </c>
    </row>
    <row r="348" spans="1:19" x14ac:dyDescent="0.25">
      <c r="A348" t="s">
        <v>127</v>
      </c>
      <c r="I348">
        <v>119</v>
      </c>
      <c r="J348">
        <v>5</v>
      </c>
      <c r="K348">
        <v>677</v>
      </c>
      <c r="M348">
        <v>33</v>
      </c>
      <c r="N348">
        <v>1982</v>
      </c>
      <c r="R348">
        <v>8175</v>
      </c>
      <c r="S348">
        <v>11</v>
      </c>
    </row>
    <row r="349" spans="1:19" x14ac:dyDescent="0.25">
      <c r="A349" t="s">
        <v>13</v>
      </c>
      <c r="I349">
        <v>45</v>
      </c>
      <c r="J349">
        <v>2</v>
      </c>
      <c r="K349">
        <v>259</v>
      </c>
      <c r="M349">
        <v>12</v>
      </c>
      <c r="N349">
        <v>759</v>
      </c>
      <c r="R349">
        <v>3134</v>
      </c>
      <c r="S349">
        <v>4</v>
      </c>
    </row>
    <row r="350" spans="1:19" x14ac:dyDescent="0.25">
      <c r="A350" t="s">
        <v>159</v>
      </c>
      <c r="I350">
        <v>59</v>
      </c>
      <c r="J350">
        <v>2</v>
      </c>
      <c r="K350">
        <v>338</v>
      </c>
      <c r="M350">
        <v>16</v>
      </c>
      <c r="N350">
        <v>991</v>
      </c>
      <c r="R350">
        <v>4087</v>
      </c>
      <c r="S350">
        <v>5</v>
      </c>
    </row>
    <row r="351" spans="1:19" x14ac:dyDescent="0.25">
      <c r="A351" t="s">
        <v>150</v>
      </c>
      <c r="I351">
        <v>270</v>
      </c>
      <c r="J351">
        <v>13</v>
      </c>
      <c r="K351">
        <v>1532</v>
      </c>
      <c r="M351">
        <v>75</v>
      </c>
      <c r="N351">
        <v>4482</v>
      </c>
      <c r="R351">
        <v>18489</v>
      </c>
      <c r="S351">
        <v>26</v>
      </c>
    </row>
    <row r="352" spans="1:19" x14ac:dyDescent="0.25">
      <c r="A352" t="s">
        <v>288</v>
      </c>
      <c r="I352">
        <v>361</v>
      </c>
      <c r="J352">
        <v>17</v>
      </c>
      <c r="K352">
        <v>2043</v>
      </c>
      <c r="M352">
        <v>100</v>
      </c>
      <c r="N352">
        <v>5976</v>
      </c>
      <c r="R352">
        <v>24652</v>
      </c>
      <c r="S352">
        <v>35</v>
      </c>
    </row>
    <row r="353" spans="1:19" x14ac:dyDescent="0.25">
      <c r="A353" t="s">
        <v>23</v>
      </c>
      <c r="I353">
        <v>91</v>
      </c>
      <c r="J353">
        <v>4</v>
      </c>
      <c r="K353">
        <v>519</v>
      </c>
      <c r="M353">
        <v>25</v>
      </c>
      <c r="N353">
        <v>1519</v>
      </c>
      <c r="R353">
        <v>6268</v>
      </c>
      <c r="S353">
        <v>9</v>
      </c>
    </row>
    <row r="354" spans="1:19" x14ac:dyDescent="0.25">
      <c r="A354" t="s">
        <v>63</v>
      </c>
      <c r="I354">
        <v>91</v>
      </c>
      <c r="J354">
        <v>4</v>
      </c>
      <c r="K354">
        <v>519</v>
      </c>
      <c r="M354">
        <v>25</v>
      </c>
      <c r="N354">
        <v>1519</v>
      </c>
      <c r="R354">
        <v>6268</v>
      </c>
      <c r="S354">
        <v>9</v>
      </c>
    </row>
    <row r="355" spans="1:19" x14ac:dyDescent="0.25">
      <c r="A355" t="s">
        <v>97</v>
      </c>
      <c r="I355">
        <v>91</v>
      </c>
      <c r="J355">
        <v>4</v>
      </c>
      <c r="K355">
        <v>519</v>
      </c>
      <c r="M355">
        <v>25</v>
      </c>
      <c r="N355">
        <v>1519</v>
      </c>
      <c r="R355">
        <v>6268</v>
      </c>
      <c r="S355">
        <v>9</v>
      </c>
    </row>
    <row r="356" spans="1:19" x14ac:dyDescent="0.25">
      <c r="A356" t="s">
        <v>196</v>
      </c>
      <c r="I356">
        <v>327</v>
      </c>
      <c r="J356">
        <v>16</v>
      </c>
      <c r="K356">
        <v>1850</v>
      </c>
      <c r="M356">
        <v>91</v>
      </c>
      <c r="N356">
        <v>5412</v>
      </c>
      <c r="R356">
        <v>22324</v>
      </c>
      <c r="S356">
        <v>32</v>
      </c>
    </row>
    <row r="357" spans="1:19" x14ac:dyDescent="0.25">
      <c r="A357" t="s">
        <v>75</v>
      </c>
      <c r="I357">
        <v>1102</v>
      </c>
      <c r="J357">
        <v>54</v>
      </c>
      <c r="K357">
        <v>6235</v>
      </c>
      <c r="M357">
        <v>307</v>
      </c>
      <c r="N357">
        <v>18236</v>
      </c>
      <c r="R357">
        <v>75222</v>
      </c>
      <c r="S357">
        <v>108</v>
      </c>
    </row>
    <row r="358" spans="1:19" x14ac:dyDescent="0.25">
      <c r="A358" t="s">
        <v>202</v>
      </c>
      <c r="I358">
        <v>903</v>
      </c>
      <c r="J358">
        <v>44</v>
      </c>
      <c r="K358">
        <v>5108</v>
      </c>
      <c r="M358">
        <v>251</v>
      </c>
      <c r="N358">
        <v>14941</v>
      </c>
      <c r="R358">
        <v>61632</v>
      </c>
      <c r="S358">
        <v>88</v>
      </c>
    </row>
    <row r="359" spans="1:19" x14ac:dyDescent="0.25">
      <c r="A359" t="s">
        <v>243</v>
      </c>
      <c r="I359">
        <v>180</v>
      </c>
      <c r="J359">
        <v>8</v>
      </c>
      <c r="K359">
        <v>1021</v>
      </c>
      <c r="M359">
        <v>50</v>
      </c>
      <c r="N359">
        <v>2988</v>
      </c>
      <c r="R359">
        <v>12326</v>
      </c>
      <c r="S359">
        <v>17</v>
      </c>
    </row>
    <row r="360" spans="1:19" x14ac:dyDescent="0.25">
      <c r="A360" t="s">
        <v>184</v>
      </c>
      <c r="I360">
        <v>327</v>
      </c>
      <c r="J360">
        <v>16</v>
      </c>
      <c r="K360">
        <v>1850</v>
      </c>
      <c r="M360">
        <v>91</v>
      </c>
      <c r="N360">
        <v>5412</v>
      </c>
      <c r="R360">
        <v>22324</v>
      </c>
      <c r="S360">
        <v>32</v>
      </c>
    </row>
  </sheetData>
  <sortState xmlns:xlrd2="http://schemas.microsoft.com/office/spreadsheetml/2017/richdata2" ref="A2:S360">
    <sortCondition ref="A2:A36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40C8-E2BA-4C3F-A002-99B5E1E03F5E}">
  <sheetPr codeName="Sheet7"/>
  <dimension ref="A1:S34"/>
  <sheetViews>
    <sheetView workbookViewId="0">
      <selection activeCell="E10" sqref="E10"/>
    </sheetView>
  </sheetViews>
  <sheetFormatPr defaultRowHeight="15" x14ac:dyDescent="0.25"/>
  <cols>
    <col min="7" max="7" width="22.7109375" bestFit="1" customWidth="1"/>
  </cols>
  <sheetData>
    <row r="1" spans="1:19" x14ac:dyDescent="0.25">
      <c r="A1" t="s">
        <v>411</v>
      </c>
      <c r="B1" t="s">
        <v>340</v>
      </c>
      <c r="C1" t="s">
        <v>330</v>
      </c>
      <c r="D1" t="s">
        <v>351</v>
      </c>
      <c r="E1" t="s">
        <v>359</v>
      </c>
      <c r="F1" t="s">
        <v>334</v>
      </c>
      <c r="G1" t="s">
        <v>341</v>
      </c>
      <c r="H1" t="s">
        <v>345</v>
      </c>
      <c r="I1" t="s">
        <v>3</v>
      </c>
      <c r="J1" t="s">
        <v>6</v>
      </c>
      <c r="K1" t="s">
        <v>2</v>
      </c>
      <c r="L1" t="s">
        <v>7</v>
      </c>
      <c r="M1" t="s">
        <v>4</v>
      </c>
      <c r="N1" t="s">
        <v>1</v>
      </c>
      <c r="O1" t="s">
        <v>337</v>
      </c>
      <c r="P1" t="s">
        <v>329</v>
      </c>
      <c r="Q1" t="s">
        <v>348</v>
      </c>
      <c r="R1" t="s">
        <v>0</v>
      </c>
      <c r="S1" t="s">
        <v>5</v>
      </c>
    </row>
    <row r="2" spans="1:19" x14ac:dyDescent="0.25">
      <c r="A2" t="s">
        <v>407</v>
      </c>
      <c r="J2">
        <v>1.04</v>
      </c>
      <c r="K2">
        <v>10</v>
      </c>
      <c r="R2">
        <v>88</v>
      </c>
    </row>
    <row r="3" spans="1:19" x14ac:dyDescent="0.25">
      <c r="A3" t="s">
        <v>405</v>
      </c>
      <c r="J3">
        <v>0.79</v>
      </c>
      <c r="N3">
        <v>61.2</v>
      </c>
      <c r="S3">
        <v>0.36</v>
      </c>
    </row>
    <row r="4" spans="1:19" x14ac:dyDescent="0.25">
      <c r="A4" t="s">
        <v>371</v>
      </c>
      <c r="C4">
        <v>101</v>
      </c>
      <c r="O4">
        <v>26</v>
      </c>
    </row>
    <row r="5" spans="1:19" x14ac:dyDescent="0.25">
      <c r="A5" t="s">
        <v>408</v>
      </c>
      <c r="J5">
        <v>10.4</v>
      </c>
      <c r="K5">
        <v>100</v>
      </c>
      <c r="R5">
        <v>880</v>
      </c>
    </row>
    <row r="6" spans="1:19" x14ac:dyDescent="0.25">
      <c r="A6" t="s">
        <v>406</v>
      </c>
      <c r="J6">
        <v>7.9</v>
      </c>
      <c r="N6">
        <v>612</v>
      </c>
      <c r="S6">
        <v>3.6</v>
      </c>
    </row>
    <row r="7" spans="1:19" x14ac:dyDescent="0.25">
      <c r="A7" t="s">
        <v>404</v>
      </c>
      <c r="M7">
        <v>9.4</v>
      </c>
      <c r="R7">
        <v>3880</v>
      </c>
      <c r="S7">
        <v>9.6</v>
      </c>
    </row>
    <row r="8" spans="1:19" x14ac:dyDescent="0.25">
      <c r="A8" t="s">
        <v>400</v>
      </c>
      <c r="I8">
        <v>5.6</v>
      </c>
      <c r="M8">
        <v>4.3</v>
      </c>
      <c r="R8">
        <v>96</v>
      </c>
    </row>
    <row r="9" spans="1:19" x14ac:dyDescent="0.25">
      <c r="A9" t="s">
        <v>402</v>
      </c>
      <c r="I9">
        <v>18.399999999999999</v>
      </c>
      <c r="K9">
        <v>91.9</v>
      </c>
      <c r="N9">
        <v>88</v>
      </c>
    </row>
    <row r="10" spans="1:19" x14ac:dyDescent="0.25">
      <c r="A10" t="s">
        <v>396</v>
      </c>
      <c r="I10">
        <v>45.9</v>
      </c>
      <c r="M10">
        <v>0.9</v>
      </c>
      <c r="N10">
        <v>273</v>
      </c>
      <c r="S10">
        <v>1.4</v>
      </c>
    </row>
    <row r="11" spans="1:19" x14ac:dyDescent="0.25">
      <c r="A11" t="s">
        <v>394</v>
      </c>
      <c r="I11">
        <v>16</v>
      </c>
      <c r="M11">
        <v>1.3</v>
      </c>
      <c r="R11">
        <v>550</v>
      </c>
      <c r="S11">
        <v>5</v>
      </c>
    </row>
    <row r="12" spans="1:19" x14ac:dyDescent="0.25">
      <c r="A12" t="s">
        <v>392</v>
      </c>
      <c r="K12">
        <v>246</v>
      </c>
      <c r="M12">
        <v>4.8</v>
      </c>
      <c r="S12">
        <v>5.6</v>
      </c>
    </row>
    <row r="13" spans="1:19" x14ac:dyDescent="0.25">
      <c r="A13" t="s">
        <v>390</v>
      </c>
      <c r="I13">
        <v>4.8</v>
      </c>
      <c r="K13">
        <v>48</v>
      </c>
      <c r="R13">
        <v>26.6</v>
      </c>
    </row>
    <row r="14" spans="1:19" x14ac:dyDescent="0.25">
      <c r="A14" t="s">
        <v>410</v>
      </c>
      <c r="L14">
        <v>6</v>
      </c>
    </row>
    <row r="15" spans="1:19" x14ac:dyDescent="0.25">
      <c r="A15" t="s">
        <v>388</v>
      </c>
      <c r="I15">
        <v>5.5</v>
      </c>
      <c r="N15">
        <v>7.6</v>
      </c>
      <c r="R15">
        <v>60</v>
      </c>
    </row>
    <row r="16" spans="1:19" x14ac:dyDescent="0.25">
      <c r="A16" t="s">
        <v>386</v>
      </c>
      <c r="K16">
        <v>9.6999999999999993</v>
      </c>
      <c r="N16">
        <v>6.5</v>
      </c>
      <c r="R16">
        <v>5.0999999999999996</v>
      </c>
    </row>
    <row r="17" spans="1:19" x14ac:dyDescent="0.25">
      <c r="A17" t="s">
        <v>384</v>
      </c>
      <c r="K17">
        <v>25</v>
      </c>
      <c r="M17">
        <v>3</v>
      </c>
      <c r="N17">
        <v>56</v>
      </c>
      <c r="R17">
        <v>175.4</v>
      </c>
    </row>
    <row r="18" spans="1:19" x14ac:dyDescent="0.25">
      <c r="A18" t="s">
        <v>382</v>
      </c>
      <c r="N18">
        <v>11.5</v>
      </c>
      <c r="R18">
        <v>16.2</v>
      </c>
    </row>
    <row r="19" spans="1:19" x14ac:dyDescent="0.25">
      <c r="A19" t="s">
        <v>398</v>
      </c>
      <c r="I19">
        <v>6</v>
      </c>
      <c r="K19">
        <v>36</v>
      </c>
      <c r="N19">
        <v>374</v>
      </c>
      <c r="R19">
        <v>1970</v>
      </c>
    </row>
    <row r="20" spans="1:19" x14ac:dyDescent="0.25">
      <c r="A20" t="s">
        <v>380</v>
      </c>
      <c r="R20">
        <v>41.5</v>
      </c>
    </row>
    <row r="21" spans="1:19" x14ac:dyDescent="0.25">
      <c r="A21" t="s">
        <v>403</v>
      </c>
      <c r="M21">
        <v>0.94</v>
      </c>
      <c r="R21">
        <v>388</v>
      </c>
      <c r="S21">
        <v>0.96</v>
      </c>
    </row>
    <row r="22" spans="1:19" x14ac:dyDescent="0.25">
      <c r="A22" t="s">
        <v>399</v>
      </c>
      <c r="I22">
        <v>0.56000000000000005</v>
      </c>
      <c r="M22">
        <v>0.43</v>
      </c>
      <c r="R22">
        <v>9.6</v>
      </c>
    </row>
    <row r="23" spans="1:19" x14ac:dyDescent="0.25">
      <c r="A23" t="s">
        <v>401</v>
      </c>
      <c r="I23">
        <v>1.84</v>
      </c>
      <c r="K23">
        <v>9.19</v>
      </c>
      <c r="N23">
        <v>8.8000000000000007</v>
      </c>
    </row>
    <row r="24" spans="1:19" x14ac:dyDescent="0.25">
      <c r="A24" t="s">
        <v>395</v>
      </c>
      <c r="I24">
        <v>4.59</v>
      </c>
      <c r="M24">
        <v>0.09</v>
      </c>
      <c r="N24">
        <v>27.3</v>
      </c>
      <c r="S24">
        <v>0.14000000000000001</v>
      </c>
    </row>
    <row r="25" spans="1:19" x14ac:dyDescent="0.25">
      <c r="A25" t="s">
        <v>393</v>
      </c>
      <c r="I25">
        <v>1.6</v>
      </c>
      <c r="M25">
        <v>0.13</v>
      </c>
      <c r="R25">
        <v>55</v>
      </c>
      <c r="S25">
        <v>0.5</v>
      </c>
    </row>
    <row r="26" spans="1:19" x14ac:dyDescent="0.25">
      <c r="A26" t="s">
        <v>391</v>
      </c>
      <c r="K26">
        <v>24.6</v>
      </c>
      <c r="M26">
        <v>0.48</v>
      </c>
      <c r="S26">
        <v>0.56000000000000005</v>
      </c>
    </row>
    <row r="27" spans="1:19" x14ac:dyDescent="0.25">
      <c r="A27" t="s">
        <v>389</v>
      </c>
      <c r="I27">
        <v>0.48</v>
      </c>
      <c r="K27">
        <v>4.8</v>
      </c>
      <c r="R27">
        <v>2.66</v>
      </c>
    </row>
    <row r="28" spans="1:19" x14ac:dyDescent="0.25">
      <c r="A28" t="s">
        <v>409</v>
      </c>
      <c r="L28">
        <v>0.6</v>
      </c>
    </row>
    <row r="29" spans="1:19" x14ac:dyDescent="0.25">
      <c r="A29" t="s">
        <v>397</v>
      </c>
      <c r="I29">
        <v>0.6</v>
      </c>
      <c r="K29">
        <v>3.6</v>
      </c>
      <c r="N29">
        <v>37.4</v>
      </c>
      <c r="R29">
        <v>197</v>
      </c>
    </row>
    <row r="30" spans="1:19" x14ac:dyDescent="0.25">
      <c r="A30" t="s">
        <v>379</v>
      </c>
      <c r="R30">
        <v>4.1500000000000004</v>
      </c>
    </row>
    <row r="31" spans="1:19" x14ac:dyDescent="0.25">
      <c r="A31" t="s">
        <v>381</v>
      </c>
      <c r="N31">
        <v>1.1499999999999999</v>
      </c>
      <c r="R31">
        <v>1.62</v>
      </c>
    </row>
    <row r="32" spans="1:19" x14ac:dyDescent="0.25">
      <c r="A32" t="s">
        <v>387</v>
      </c>
      <c r="I32">
        <v>0.55000000000000004</v>
      </c>
      <c r="N32">
        <v>0.76</v>
      </c>
      <c r="R32">
        <v>6</v>
      </c>
    </row>
    <row r="33" spans="1:18" x14ac:dyDescent="0.25">
      <c r="A33" t="s">
        <v>385</v>
      </c>
      <c r="K33">
        <v>0.97</v>
      </c>
      <c r="N33">
        <v>0.65</v>
      </c>
      <c r="R33">
        <v>0.51</v>
      </c>
    </row>
    <row r="34" spans="1:18" x14ac:dyDescent="0.25">
      <c r="A34" t="s">
        <v>383</v>
      </c>
      <c r="K34">
        <v>2.5</v>
      </c>
      <c r="M34">
        <v>0.3</v>
      </c>
      <c r="N34">
        <v>5.6</v>
      </c>
      <c r="R34">
        <v>17.54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E17C-D6F6-4C55-80C2-845F5EE4EF37}">
  <sheetPr codeName="Sheet4"/>
  <dimension ref="E7:Q50"/>
  <sheetViews>
    <sheetView topLeftCell="A3" workbookViewId="0">
      <selection activeCell="E8" sqref="E8:Q9"/>
    </sheetView>
  </sheetViews>
  <sheetFormatPr defaultRowHeight="15" x14ac:dyDescent="0.25"/>
  <cols>
    <col min="1" max="4" width="9.140625" style="1"/>
    <col min="5" max="5" width="2.7109375" style="1" customWidth="1"/>
    <col min="6" max="15" width="9.140625" style="1"/>
    <col min="16" max="16" width="10.140625" style="1" bestFit="1" customWidth="1"/>
    <col min="17" max="17" width="2.7109375" style="1" customWidth="1"/>
    <col min="18" max="16384" width="9.140625" style="1"/>
  </cols>
  <sheetData>
    <row r="7" spans="5:17" ht="15.75" thickBot="1" x14ac:dyDescent="0.3"/>
    <row r="8" spans="5:17" x14ac:dyDescent="0.25">
      <c r="E8" s="48" t="s">
        <v>419</v>
      </c>
      <c r="F8" s="49"/>
      <c r="G8" s="49"/>
      <c r="H8" s="49"/>
      <c r="I8" s="49"/>
      <c r="J8" s="49"/>
      <c r="K8" s="49"/>
      <c r="L8" s="49"/>
      <c r="M8" s="49"/>
      <c r="N8" s="49"/>
      <c r="O8" s="49"/>
      <c r="P8" s="49"/>
      <c r="Q8" s="50"/>
    </row>
    <row r="9" spans="5:17" x14ac:dyDescent="0.25">
      <c r="E9" s="52"/>
      <c r="F9" s="51"/>
      <c r="G9" s="51"/>
      <c r="H9" s="51"/>
      <c r="I9" s="51"/>
      <c r="J9" s="51"/>
      <c r="K9" s="51"/>
      <c r="L9" s="51"/>
      <c r="M9" s="51"/>
      <c r="N9" s="51"/>
      <c r="O9" s="51"/>
      <c r="P9" s="51"/>
      <c r="Q9" s="53"/>
    </row>
    <row r="10" spans="5:17" ht="15.75" thickBot="1" x14ac:dyDescent="0.3">
      <c r="E10" s="42"/>
      <c r="F10" s="43"/>
      <c r="G10" s="43"/>
      <c r="H10" s="43"/>
      <c r="I10" s="43"/>
      <c r="J10" s="43"/>
      <c r="K10" s="43"/>
      <c r="L10" s="43"/>
      <c r="M10" s="43"/>
      <c r="N10" s="43"/>
      <c r="O10" s="43"/>
      <c r="P10" s="43"/>
      <c r="Q10" s="44"/>
    </row>
    <row r="11" spans="5:17" ht="15.75" thickBot="1" x14ac:dyDescent="0.3">
      <c r="E11" s="42"/>
      <c r="F11" s="68" t="s">
        <v>420</v>
      </c>
      <c r="G11" s="69" t="s">
        <v>422</v>
      </c>
      <c r="H11" s="70"/>
      <c r="I11" s="70"/>
      <c r="J11" s="70"/>
      <c r="K11" s="70"/>
      <c r="L11" s="70"/>
      <c r="M11" s="70"/>
      <c r="N11" s="70"/>
      <c r="O11" s="71"/>
      <c r="P11" s="72" t="s">
        <v>423</v>
      </c>
      <c r="Q11" s="44"/>
    </row>
    <row r="12" spans="5:17" x14ac:dyDescent="0.25">
      <c r="E12" s="42"/>
      <c r="F12" s="63" t="s">
        <v>421</v>
      </c>
      <c r="G12" s="64" t="s">
        <v>424</v>
      </c>
      <c r="H12" s="65"/>
      <c r="I12" s="65"/>
      <c r="J12" s="65"/>
      <c r="K12" s="65"/>
      <c r="L12" s="65"/>
      <c r="M12" s="65"/>
      <c r="N12" s="65"/>
      <c r="O12" s="66"/>
      <c r="P12" s="67" t="s">
        <v>425</v>
      </c>
      <c r="Q12" s="44"/>
    </row>
    <row r="13" spans="5:17" x14ac:dyDescent="0.25">
      <c r="E13" s="42"/>
      <c r="F13" s="57"/>
      <c r="G13" s="56"/>
      <c r="H13" s="54"/>
      <c r="I13" s="54"/>
      <c r="J13" s="54"/>
      <c r="K13" s="54"/>
      <c r="L13" s="54"/>
      <c r="M13" s="54"/>
      <c r="N13" s="54"/>
      <c r="O13" s="55"/>
      <c r="P13" s="58"/>
      <c r="Q13" s="44"/>
    </row>
    <row r="14" spans="5:17" x14ac:dyDescent="0.25">
      <c r="E14" s="42"/>
      <c r="F14" s="57"/>
      <c r="G14" s="56"/>
      <c r="H14" s="54"/>
      <c r="I14" s="54"/>
      <c r="J14" s="54"/>
      <c r="K14" s="54"/>
      <c r="L14" s="54"/>
      <c r="M14" s="54"/>
      <c r="N14" s="54"/>
      <c r="O14" s="55"/>
      <c r="P14" s="58"/>
      <c r="Q14" s="44"/>
    </row>
    <row r="15" spans="5:17" x14ac:dyDescent="0.25">
      <c r="E15" s="42"/>
      <c r="F15" s="57"/>
      <c r="G15" s="56"/>
      <c r="H15" s="54"/>
      <c r="I15" s="54"/>
      <c r="J15" s="54"/>
      <c r="K15" s="54"/>
      <c r="L15" s="54"/>
      <c r="M15" s="54"/>
      <c r="N15" s="54"/>
      <c r="O15" s="55"/>
      <c r="P15" s="58"/>
      <c r="Q15" s="44"/>
    </row>
    <row r="16" spans="5:17" x14ac:dyDescent="0.25">
      <c r="E16" s="42"/>
      <c r="F16" s="57"/>
      <c r="G16" s="56"/>
      <c r="H16" s="54"/>
      <c r="I16" s="54"/>
      <c r="J16" s="54"/>
      <c r="K16" s="54"/>
      <c r="L16" s="54"/>
      <c r="M16" s="54"/>
      <c r="N16" s="54"/>
      <c r="O16" s="55"/>
      <c r="P16" s="58"/>
      <c r="Q16" s="44"/>
    </row>
    <row r="17" spans="5:17" x14ac:dyDescent="0.25">
      <c r="E17" s="42"/>
      <c r="F17" s="57"/>
      <c r="G17" s="56"/>
      <c r="H17" s="54"/>
      <c r="I17" s="54"/>
      <c r="J17" s="54"/>
      <c r="K17" s="54"/>
      <c r="L17" s="54"/>
      <c r="M17" s="54"/>
      <c r="N17" s="54"/>
      <c r="O17" s="55"/>
      <c r="P17" s="58"/>
      <c r="Q17" s="44"/>
    </row>
    <row r="18" spans="5:17" x14ac:dyDescent="0.25">
      <c r="E18" s="42"/>
      <c r="F18" s="57"/>
      <c r="G18" s="56"/>
      <c r="H18" s="54"/>
      <c r="I18" s="54"/>
      <c r="J18" s="54"/>
      <c r="K18" s="54"/>
      <c r="L18" s="54"/>
      <c r="M18" s="54"/>
      <c r="N18" s="54"/>
      <c r="O18" s="55"/>
      <c r="P18" s="58"/>
      <c r="Q18" s="44"/>
    </row>
    <row r="19" spans="5:17" x14ac:dyDescent="0.25">
      <c r="E19" s="42"/>
      <c r="F19" s="57"/>
      <c r="G19" s="56"/>
      <c r="H19" s="54"/>
      <c r="I19" s="54"/>
      <c r="J19" s="54"/>
      <c r="K19" s="54"/>
      <c r="L19" s="54"/>
      <c r="M19" s="54"/>
      <c r="N19" s="54"/>
      <c r="O19" s="55"/>
      <c r="P19" s="58"/>
      <c r="Q19" s="44"/>
    </row>
    <row r="20" spans="5:17" x14ac:dyDescent="0.25">
      <c r="E20" s="42"/>
      <c r="F20" s="57"/>
      <c r="G20" s="56"/>
      <c r="H20" s="54"/>
      <c r="I20" s="54"/>
      <c r="J20" s="54"/>
      <c r="K20" s="54"/>
      <c r="L20" s="54"/>
      <c r="M20" s="54"/>
      <c r="N20" s="54"/>
      <c r="O20" s="55"/>
      <c r="P20" s="58"/>
      <c r="Q20" s="44"/>
    </row>
    <row r="21" spans="5:17" x14ac:dyDescent="0.25">
      <c r="E21" s="42"/>
      <c r="F21" s="57"/>
      <c r="G21" s="56"/>
      <c r="H21" s="54"/>
      <c r="I21" s="54"/>
      <c r="J21" s="54"/>
      <c r="K21" s="54"/>
      <c r="L21" s="54"/>
      <c r="M21" s="54"/>
      <c r="N21" s="54"/>
      <c r="O21" s="55"/>
      <c r="P21" s="58"/>
      <c r="Q21" s="44"/>
    </row>
    <row r="22" spans="5:17" x14ac:dyDescent="0.25">
      <c r="E22" s="42"/>
      <c r="F22" s="57"/>
      <c r="G22" s="56"/>
      <c r="H22" s="54"/>
      <c r="I22" s="54"/>
      <c r="J22" s="54"/>
      <c r="K22" s="54"/>
      <c r="L22" s="54"/>
      <c r="M22" s="54"/>
      <c r="N22" s="54"/>
      <c r="O22" s="55"/>
      <c r="P22" s="58"/>
      <c r="Q22" s="44"/>
    </row>
    <row r="23" spans="5:17" x14ac:dyDescent="0.25">
      <c r="E23" s="42"/>
      <c r="F23" s="57"/>
      <c r="G23" s="56"/>
      <c r="H23" s="54"/>
      <c r="I23" s="54"/>
      <c r="J23" s="54"/>
      <c r="K23" s="54"/>
      <c r="L23" s="54"/>
      <c r="M23" s="54"/>
      <c r="N23" s="54"/>
      <c r="O23" s="55"/>
      <c r="P23" s="58"/>
      <c r="Q23" s="44"/>
    </row>
    <row r="24" spans="5:17" x14ac:dyDescent="0.25">
      <c r="E24" s="42"/>
      <c r="F24" s="57"/>
      <c r="G24" s="56"/>
      <c r="H24" s="54"/>
      <c r="I24" s="54"/>
      <c r="J24" s="54"/>
      <c r="K24" s="54"/>
      <c r="L24" s="54"/>
      <c r="M24" s="54"/>
      <c r="N24" s="54"/>
      <c r="O24" s="55"/>
      <c r="P24" s="58"/>
      <c r="Q24" s="44"/>
    </row>
    <row r="25" spans="5:17" ht="15.75" thickBot="1" x14ac:dyDescent="0.3">
      <c r="E25" s="42"/>
      <c r="F25" s="59"/>
      <c r="G25" s="60"/>
      <c r="H25" s="61"/>
      <c r="I25" s="61"/>
      <c r="J25" s="61"/>
      <c r="K25" s="61"/>
      <c r="L25" s="61"/>
      <c r="M25" s="61"/>
      <c r="N25" s="61"/>
      <c r="O25" s="62"/>
      <c r="P25" s="34"/>
      <c r="Q25" s="44"/>
    </row>
    <row r="26" spans="5:17" ht="15.75" thickBot="1" x14ac:dyDescent="0.3">
      <c r="E26" s="45"/>
      <c r="F26" s="46"/>
      <c r="G26" s="46"/>
      <c r="H26" s="46"/>
      <c r="I26" s="46"/>
      <c r="J26" s="46"/>
      <c r="K26" s="46"/>
      <c r="L26" s="46"/>
      <c r="M26" s="46"/>
      <c r="N26" s="46"/>
      <c r="O26" s="46"/>
      <c r="P26" s="46"/>
      <c r="Q26" s="47"/>
    </row>
    <row r="28" spans="5:17" x14ac:dyDescent="0.25">
      <c r="E28" s="73" t="s">
        <v>426</v>
      </c>
      <c r="F28" s="74"/>
      <c r="G28" s="74"/>
      <c r="H28" s="74"/>
      <c r="I28" s="74"/>
      <c r="J28" s="74"/>
      <c r="K28" s="74"/>
      <c r="L28" s="74"/>
      <c r="M28" s="74"/>
      <c r="N28" s="74"/>
      <c r="O28" s="74"/>
      <c r="P28" s="74"/>
      <c r="Q28" s="74"/>
    </row>
    <row r="29" spans="5:17" x14ac:dyDescent="0.25">
      <c r="E29" s="75"/>
      <c r="F29" s="75"/>
      <c r="G29" s="75"/>
      <c r="H29" s="75"/>
      <c r="I29" s="75"/>
      <c r="J29" s="75"/>
      <c r="K29" s="75"/>
      <c r="L29" s="75"/>
      <c r="M29" s="75"/>
      <c r="N29" s="75"/>
      <c r="O29" s="75"/>
      <c r="P29" s="75"/>
      <c r="Q29" s="75"/>
    </row>
    <row r="30" spans="5:17" x14ac:dyDescent="0.25">
      <c r="E30" s="75"/>
      <c r="F30" s="75"/>
      <c r="G30" s="75"/>
      <c r="H30" s="75"/>
      <c r="I30" s="75"/>
      <c r="J30" s="75"/>
      <c r="K30" s="75"/>
      <c r="L30" s="75"/>
      <c r="M30" s="75"/>
      <c r="N30" s="75"/>
      <c r="O30" s="75"/>
      <c r="P30" s="75"/>
      <c r="Q30" s="75"/>
    </row>
    <row r="31" spans="5:17" x14ac:dyDescent="0.25">
      <c r="E31" s="75"/>
      <c r="F31" s="75"/>
      <c r="G31" s="75"/>
      <c r="H31" s="75"/>
      <c r="I31" s="75"/>
      <c r="J31" s="75"/>
      <c r="K31" s="75"/>
      <c r="L31" s="75"/>
      <c r="M31" s="75"/>
      <c r="N31" s="75"/>
      <c r="O31" s="75"/>
      <c r="P31" s="75"/>
      <c r="Q31" s="75"/>
    </row>
    <row r="32" spans="5:17" x14ac:dyDescent="0.25">
      <c r="E32" s="75"/>
      <c r="F32" s="75"/>
      <c r="G32" s="75"/>
      <c r="H32" s="75"/>
      <c r="I32" s="75"/>
      <c r="J32" s="75"/>
      <c r="K32" s="75"/>
      <c r="L32" s="75"/>
      <c r="M32" s="75"/>
      <c r="N32" s="75"/>
      <c r="O32" s="75"/>
      <c r="P32" s="75"/>
      <c r="Q32" s="75"/>
    </row>
    <row r="33" spans="5:17" x14ac:dyDescent="0.25">
      <c r="E33" s="75"/>
      <c r="F33" s="75"/>
      <c r="G33" s="75"/>
      <c r="H33" s="75"/>
      <c r="I33" s="75"/>
      <c r="J33" s="75"/>
      <c r="K33" s="75"/>
      <c r="L33" s="75"/>
      <c r="M33" s="75"/>
      <c r="N33" s="75"/>
      <c r="O33" s="75"/>
      <c r="P33" s="75"/>
      <c r="Q33" s="75"/>
    </row>
    <row r="34" spans="5:17" x14ac:dyDescent="0.25">
      <c r="E34" s="75"/>
      <c r="F34" s="75"/>
      <c r="G34" s="75"/>
      <c r="H34" s="75"/>
      <c r="I34" s="75"/>
      <c r="J34" s="75"/>
      <c r="K34" s="75"/>
      <c r="L34" s="75"/>
      <c r="M34" s="75"/>
      <c r="N34" s="75"/>
      <c r="O34" s="75"/>
      <c r="P34" s="75"/>
      <c r="Q34" s="75"/>
    </row>
    <row r="35" spans="5:17" x14ac:dyDescent="0.25">
      <c r="E35" s="75"/>
      <c r="F35" s="75"/>
      <c r="G35" s="75"/>
      <c r="H35" s="75"/>
      <c r="I35" s="75"/>
      <c r="J35" s="75"/>
      <c r="K35" s="75"/>
      <c r="L35" s="75"/>
      <c r="M35" s="75"/>
      <c r="N35" s="75"/>
      <c r="O35" s="75"/>
      <c r="P35" s="75"/>
      <c r="Q35" s="75"/>
    </row>
    <row r="36" spans="5:17" x14ac:dyDescent="0.25">
      <c r="E36" s="75"/>
      <c r="F36" s="75"/>
      <c r="G36" s="75"/>
      <c r="H36" s="75"/>
      <c r="I36" s="75"/>
      <c r="J36" s="75"/>
      <c r="K36" s="75"/>
      <c r="L36" s="75"/>
      <c r="M36" s="75"/>
      <c r="N36" s="75"/>
      <c r="O36" s="75"/>
      <c r="P36" s="75"/>
      <c r="Q36" s="75"/>
    </row>
    <row r="37" spans="5:17" x14ac:dyDescent="0.25">
      <c r="E37" s="75"/>
      <c r="F37" s="75"/>
      <c r="G37" s="75"/>
      <c r="H37" s="75"/>
      <c r="I37" s="75"/>
      <c r="J37" s="75"/>
      <c r="K37" s="75"/>
      <c r="L37" s="75"/>
      <c r="M37" s="75"/>
      <c r="N37" s="75"/>
      <c r="O37" s="75"/>
      <c r="P37" s="75"/>
      <c r="Q37" s="75"/>
    </row>
    <row r="38" spans="5:17" x14ac:dyDescent="0.25">
      <c r="E38" s="75"/>
      <c r="F38" s="75"/>
      <c r="G38" s="75"/>
      <c r="H38" s="75"/>
      <c r="I38" s="75"/>
      <c r="J38" s="75"/>
      <c r="K38" s="75"/>
      <c r="L38" s="75"/>
      <c r="M38" s="75"/>
      <c r="N38" s="75"/>
      <c r="O38" s="75"/>
      <c r="P38" s="75"/>
      <c r="Q38" s="75"/>
    </row>
    <row r="39" spans="5:17" x14ac:dyDescent="0.25">
      <c r="E39" s="75"/>
      <c r="F39" s="75"/>
      <c r="G39" s="75"/>
      <c r="H39" s="75"/>
      <c r="I39" s="75"/>
      <c r="J39" s="75"/>
      <c r="K39" s="75"/>
      <c r="L39" s="75"/>
      <c r="M39" s="75"/>
      <c r="N39" s="75"/>
      <c r="O39" s="75"/>
      <c r="P39" s="75"/>
      <c r="Q39" s="75"/>
    </row>
    <row r="40" spans="5:17" x14ac:dyDescent="0.25">
      <c r="E40" s="75"/>
      <c r="F40" s="75"/>
      <c r="G40" s="75"/>
      <c r="H40" s="75"/>
      <c r="I40" s="75"/>
      <c r="J40" s="75"/>
      <c r="K40" s="75"/>
      <c r="L40" s="75"/>
      <c r="M40" s="75"/>
      <c r="N40" s="75"/>
      <c r="O40" s="75"/>
      <c r="P40" s="75"/>
      <c r="Q40" s="75"/>
    </row>
    <row r="41" spans="5:17" x14ac:dyDescent="0.25">
      <c r="E41" s="75"/>
      <c r="F41" s="75"/>
      <c r="G41" s="75"/>
      <c r="H41" s="75"/>
      <c r="I41" s="75"/>
      <c r="J41" s="75"/>
      <c r="K41" s="75"/>
      <c r="L41" s="75"/>
      <c r="M41" s="75"/>
      <c r="N41" s="75"/>
      <c r="O41" s="75"/>
      <c r="P41" s="75"/>
      <c r="Q41" s="75"/>
    </row>
    <row r="42" spans="5:17" x14ac:dyDescent="0.25">
      <c r="E42" s="75"/>
      <c r="F42" s="75"/>
      <c r="G42" s="75"/>
      <c r="H42" s="75"/>
      <c r="I42" s="75"/>
      <c r="J42" s="75"/>
      <c r="K42" s="75"/>
      <c r="L42" s="75"/>
      <c r="M42" s="75"/>
      <c r="N42" s="75"/>
      <c r="O42" s="75"/>
      <c r="P42" s="75"/>
      <c r="Q42" s="75"/>
    </row>
    <row r="43" spans="5:17" x14ac:dyDescent="0.25">
      <c r="E43" s="75"/>
      <c r="F43" s="75"/>
      <c r="G43" s="75"/>
      <c r="H43" s="75"/>
      <c r="I43" s="75"/>
      <c r="J43" s="75"/>
      <c r="K43" s="75"/>
      <c r="L43" s="75"/>
      <c r="M43" s="75"/>
      <c r="N43" s="75"/>
      <c r="O43" s="75"/>
      <c r="P43" s="75"/>
      <c r="Q43" s="75"/>
    </row>
    <row r="44" spans="5:17" x14ac:dyDescent="0.25">
      <c r="E44" s="75"/>
      <c r="F44" s="75"/>
      <c r="G44" s="75"/>
      <c r="H44" s="75"/>
      <c r="I44" s="75"/>
      <c r="J44" s="75"/>
      <c r="K44" s="75"/>
      <c r="L44" s="75"/>
      <c r="M44" s="75"/>
      <c r="N44" s="75"/>
      <c r="O44" s="75"/>
      <c r="P44" s="75"/>
      <c r="Q44" s="75"/>
    </row>
    <row r="45" spans="5:17" x14ac:dyDescent="0.25">
      <c r="E45" s="75"/>
      <c r="F45" s="75"/>
      <c r="G45" s="75"/>
      <c r="H45" s="75"/>
      <c r="I45" s="75"/>
      <c r="J45" s="75"/>
      <c r="K45" s="75"/>
      <c r="L45" s="75"/>
      <c r="M45" s="75"/>
      <c r="N45" s="75"/>
      <c r="O45" s="75"/>
      <c r="P45" s="75"/>
      <c r="Q45" s="75"/>
    </row>
    <row r="46" spans="5:17" x14ac:dyDescent="0.25">
      <c r="E46" s="75"/>
      <c r="F46" s="75"/>
      <c r="G46" s="75"/>
      <c r="H46" s="75"/>
      <c r="I46" s="75"/>
      <c r="J46" s="75"/>
      <c r="K46" s="75"/>
      <c r="L46" s="75"/>
      <c r="M46" s="75"/>
      <c r="N46" s="75"/>
      <c r="O46" s="75"/>
      <c r="P46" s="75"/>
      <c r="Q46" s="75"/>
    </row>
    <row r="47" spans="5:17" x14ac:dyDescent="0.25">
      <c r="E47" s="75"/>
      <c r="F47" s="75"/>
      <c r="G47" s="75"/>
      <c r="H47" s="75"/>
      <c r="I47" s="75"/>
      <c r="J47" s="75"/>
      <c r="K47" s="75"/>
      <c r="L47" s="75"/>
      <c r="M47" s="75"/>
      <c r="N47" s="75"/>
      <c r="O47" s="75"/>
      <c r="P47" s="75"/>
      <c r="Q47" s="75"/>
    </row>
    <row r="48" spans="5:17" x14ac:dyDescent="0.25">
      <c r="E48" s="75"/>
      <c r="F48" s="75"/>
      <c r="G48" s="75"/>
      <c r="H48" s="75"/>
      <c r="I48" s="75"/>
      <c r="J48" s="75"/>
      <c r="K48" s="75"/>
      <c r="L48" s="75"/>
      <c r="M48" s="75"/>
      <c r="N48" s="75"/>
      <c r="O48" s="75"/>
      <c r="P48" s="75"/>
      <c r="Q48" s="75"/>
    </row>
    <row r="49" spans="5:17" x14ac:dyDescent="0.25">
      <c r="E49" s="75"/>
      <c r="F49" s="75"/>
      <c r="G49" s="75"/>
      <c r="H49" s="75"/>
      <c r="I49" s="75"/>
      <c r="J49" s="75"/>
      <c r="K49" s="75"/>
      <c r="L49" s="75"/>
      <c r="M49" s="75"/>
      <c r="N49" s="75"/>
      <c r="O49" s="75"/>
      <c r="P49" s="75"/>
      <c r="Q49" s="75"/>
    </row>
    <row r="50" spans="5:17" x14ac:dyDescent="0.25">
      <c r="E50" s="75"/>
      <c r="F50" s="75"/>
      <c r="G50" s="75"/>
      <c r="H50" s="75"/>
      <c r="I50" s="75"/>
      <c r="J50" s="75"/>
      <c r="K50" s="75"/>
      <c r="L50" s="75"/>
      <c r="M50" s="75"/>
      <c r="N50" s="75"/>
      <c r="O50" s="75"/>
      <c r="P50" s="75"/>
      <c r="Q50" s="75"/>
    </row>
  </sheetData>
  <mergeCells count="17">
    <mergeCell ref="G22:O22"/>
    <mergeCell ref="G23:O23"/>
    <mergeCell ref="G24:O24"/>
    <mergeCell ref="G25:O25"/>
    <mergeCell ref="E28:Q50"/>
    <mergeCell ref="G16:O16"/>
    <mergeCell ref="G17:O17"/>
    <mergeCell ref="G18:O18"/>
    <mergeCell ref="G19:O19"/>
    <mergeCell ref="G20:O20"/>
    <mergeCell ref="G21:O21"/>
    <mergeCell ref="E8:Q9"/>
    <mergeCell ref="G11:O11"/>
    <mergeCell ref="G12:O12"/>
    <mergeCell ref="G13:O13"/>
    <mergeCell ref="G14:O14"/>
    <mergeCell ref="G15:O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Reprocessing Scrap Metal</vt:lpstr>
      <vt:lpstr>Reprocessing Debris</vt:lpstr>
      <vt:lpstr>Version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2020-12-28T12:30:47Z</dcterms:modified>
</cp:coreProperties>
</file>