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Default Extension="vml" ContentType="application/vnd.openxmlformats-officedocument.vmlDrawing"/>
  <Override PartName="/docProps/app.xml" ContentType="application/vnd.openxmlformats-officedocument.extended-properties+xml"/>
  <Override PartName="/xl/comments1.xml" ContentType="application/vnd.openxmlformats-officedocument.spreadsheetml.comments+xml"/>
  <Override PartName="/customXml/itemProps4.xml" ContentType="application/vnd.openxmlformats-officedocument.customXmlProperties+xml"/>
  <Override PartName="/docProps/custom.xml" ContentType="application/vnd.openxmlformats-officedocument.custom-properties+xml"/>
  <Override PartName="/docProps/core.xml" ContentType="application/vnd.openxmlformats-package.core-properties+xml"/>
  <Override PartName="/xl/workbook.xml" ContentType="application/vnd.openxmlformats-officedocument.spreadsheetml.sheet.main+xml"/>
  <Override PartName="/xl/threadedComments/threadedComment1.xml" ContentType="application/vnd.ms-excel.threadedcomments+xml"/>
  <Override PartName="/customXml/itemProps3.xml" ContentType="application/vnd.openxmlformats-officedocument.customXmlProperties+xml"/>
  <Override PartName="/xl/externalLinks/externalLink1.xml" ContentType="application/vnd.openxmlformats-officedocument.spreadsheetml.externalLink+xml"/>
  <Override PartName="/xl/worksheets/sheet4.xml" ContentType="application/vnd.openxmlformats-officedocument.spreadsheetml.worksheet+xml"/>
  <Override PartName="/xl/drawings/drawing3.xml" ContentType="application/vnd.openxmlformats-officedocument.drawing+xml"/>
  <Override PartName="/xl/drawings/drawing1.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threadedComments/threadedComment2.xml" ContentType="application/vnd.ms-excel.threadedcomments+xml"/>
  <Override PartName="/xl/comments2.xml" ContentType="application/vnd.openxmlformats-officedocument.spreadsheetml.comments+xml"/>
  <Override PartName="/xl/drawings/drawing4.xml" ContentType="application/vnd.openxmlformats-officedocument.drawing+xml"/>
  <Override PartName="/xl/worksheets/sheet6.xml" ContentType="application/vnd.openxmlformats-officedocument.spreadsheetml.worksheet+xml"/>
  <Override PartName="/xl/threadedComments/threadedComment3.xml" ContentType="application/vnd.ms-excel.threadedcomments+xml"/>
  <Override PartName="/xl/comments3.xml" ContentType="application/vnd.openxmlformats-officedocument.spreadsheetml.comments+xml"/>
  <Override PartName="/xl/drawings/drawing5.xml" ContentType="application/vnd.openxmlformats-officedocument.drawing+xml"/>
  <Override PartName="/xl/worksheets/sheet7.xml" ContentType="application/vnd.openxmlformats-officedocument.spreadsheetml.worksheet+xml"/>
  <Override PartName="/xl/threadedComments/threadedComment4.xml" ContentType="application/vnd.ms-excel.threadedcomments+xml"/>
  <Override PartName="/xl/comments4.xml" ContentType="application/vnd.openxmlformats-officedocument.spreadsheetml.comments+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theme/theme1.xml" ContentType="application/vnd.openxmlformats-officedocument.theme+xml"/>
  <Override PartName="/xl/persons/person.xml" ContentType="application/vnd.ms-excel.person+xml"/>
  <Override PartName="/xl/sharedStrings.xml" ContentType="application/vnd.openxmlformats-officedocument.spreadsheetml.sharedStrings+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updateLinks="never"/>
  <bookViews>
    <workbookView xWindow="360" yWindow="15" windowWidth="20955" windowHeight="9720" activeTab="4"/>
  </bookViews>
  <sheets>
    <sheet name="Months" sheetId="1" state="hidden" r:id="rId7"/>
    <sheet name="Guidance" sheetId="2" state="visible" r:id="rId8"/>
    <sheet name="1 Business Plan(BP)" sheetId="3" state="visible" r:id="rId9"/>
    <sheet name="Loan Calculator" sheetId="4" state="hidden" r:id="rId10"/>
    <sheet name="4 Cash Flow Forecast(CFF) (2)" sheetId="5" state="visible" r:id="rId11"/>
    <sheet name="4 Cash Flow Forecast(CFF)" sheetId="6" state="visible" r:id="rId12"/>
    <sheet name="1 Actual Cash Flows" sheetId="7" state="hidden" r:id="rId13"/>
    <sheet name="Excel Tips" sheetId="8" state="hidden" r:id="rId14"/>
  </sheets>
  <externalReferences>
    <externalReference r:id="rId1"/>
  </externalReferences>
  <definedNames>
    <definedName name="Beginning_Balance" localSheetId="1">-FV(Guidance!Interest_Rate/12,Guidance!Payment_Number-1,-Guidance!Monthly_Payment,Guidance!Loan_Amount)</definedName>
    <definedName name="ColumnTitle1" localSheetId="1">#NAME?</definedName>
    <definedName name="Ending_Balance" localSheetId="1">-FV(Guidance!Interest_Rate/12,Guidance!Payment_Number,-Guidance!Monthly_Payment,Guidance!Loan_Amount)</definedName>
    <definedName name="Header_Row" localSheetId="1">ROW('[1]Loan Calculator'!$14:$14)</definedName>
    <definedName name="Header_Row_Back" localSheetId="1">ROW('[1]Loan Calculator'!$14:$14)</definedName>
    <definedName name="Interest" localSheetId="1">-IPMT(Guidance!Interest_Rate/12,Guidance!Payment_Number,Guidance!Number_of_Payments,Guidance!Loan_Amount)</definedName>
    <definedName name="Interest_Rate" localSheetId="1">'[1]Loan Calculator'!$E$6</definedName>
    <definedName name="Last_Row" localSheetId="1">IF(Guidance!Values_Entered,Guidance!Header_Row+Guidance!Number_of_Payments,Guidance!Header_Row)</definedName>
    <definedName name="Loan_Amount" localSheetId="1">'[1]Loan Calculator'!$E$5</definedName>
    <definedName name="Loan_Not_Paid" localSheetId="1">IF(Guidance!Payment_Number&lt;=Guidance!Number_of_Payments,1,0)</definedName>
    <definedName name="Loan_Start" localSheetId="1">'[1]Loan Calculator'!$E$8</definedName>
    <definedName name="Loan_Years" localSheetId="1">'[1]Loan Calculator'!$E$7</definedName>
    <definedName name="Monthly_Payment" localSheetId="1">-PMT(Guidance!Interest_Rate/12,Guidance!Number_of_Payments,Guidance!Loan_Amount)</definedName>
    <definedName name="Number_of_Payments" localSheetId="1">'[1]Loan Calculator'!$E$11</definedName>
    <definedName name="Payment_Date" localSheetId="1">DATE(YEAR(Guidance!Loan_Start),MONTH(Guidance!Loan_Start)+Guidance!Payment_Number,DAY(Guidance!Loan_Start))</definedName>
    <definedName name="Payment_Number" localSheetId="1">ROW()-Guidance!Header_Row</definedName>
    <definedName name="Principal" localSheetId="1">-PPMT(Guidance!Interest_Rate/12,Guidance!Payment_Number,Guidance!Number_of_Payments,Guidance!Loan_Amount)</definedName>
    <definedName name="_xlnm.Print_Area" localSheetId="1">Guidance!$A$1:$O$22</definedName>
    <definedName name="Total_Cost" localSheetId="1">'[1]Loan Calculator'!$E$13</definedName>
    <definedName name="Values_Entered" localSheetId="1">IF(Guidance!Loan_Amount*Guidance!Interest_Rate*Guidance!Loan_Years*Guidance!Loan_Start&gt;0,1,0)</definedName>
    <definedName name="Beginning_Balance" localSheetId="2">-FV(Interest_Rate/12,'1 Business Plan(BP)'!Payment_Number-1,-'1 Business Plan(BP)'!Monthly_Payment,Loan_Amount)</definedName>
    <definedName name="ColumnTitle1" localSheetId="2">#REF!</definedName>
    <definedName name="Ending_Balance" localSheetId="2">-FV(Interest_Rate/12,'1 Business Plan(BP)'!Payment_Number,-'1 Business Plan(BP)'!Monthly_Payment,Loan_Amount)</definedName>
    <definedName name="Interest" localSheetId="2">-IPMT(Interest_Rate/12,'1 Business Plan(BP)'!Payment_Number,Number_of_Payments,Loan_Amount)</definedName>
    <definedName name="Last_Row" localSheetId="2">IF('1 Business Plan(BP)'!Values_Entered,Header_Row+Number_of_Payments,Header_Row)</definedName>
    <definedName name="Loan_Not_Paid" localSheetId="2">IF('1 Business Plan(BP)'!Payment_Number&lt;=Number_of_Payments,1,0)</definedName>
    <definedName name="Monthly_Payment" localSheetId="2">-PMT(Interest_Rate/12,Number_of_Payments,Loan_Amount)</definedName>
    <definedName name="Payment_Date" localSheetId="2">DATE(YEAR(Loan_Start),MONTH(Loan_Start)+'1 Business Plan(BP)'!Payment_Number,DAY(Loan_Start))</definedName>
    <definedName name="Payment_Number" localSheetId="2">ROW()-Header_Row</definedName>
    <definedName name="Principal" localSheetId="2">-PPMT(Interest_Rate/12,'1 Business Plan(BP)'!Payment_Number,Number_of_Payments,Loan_Amount)</definedName>
    <definedName name="Values_Entered" localSheetId="2">IF(Loan_Amount*Interest_Rate*Loan_Years*Loan_Start&gt;0,1,0)</definedName>
    <definedName name="Beginning_Balance" localSheetId="3">-FV('Loan Calculator'!Interest_Rate/12,'Loan Calculator'!Payment_Number-1,-'Loan Calculator'!Monthly_Payment,'Loan Calculator'!Loan_Amount)</definedName>
    <definedName name="ColumnTitle1" localSheetId="3">Loan3[[#Headers],[No.]]</definedName>
    <definedName name="Ending_Balance" localSheetId="3">-FV('Loan Calculator'!Interest_Rate/12,'Loan Calculator'!Payment_Number,-'Loan Calculator'!Monthly_Payment,'Loan Calculator'!Loan_Amount)</definedName>
    <definedName name="Full_Print" localSheetId="3">'Loan Calculator'!$A$4:$H$262</definedName>
    <definedName name="Header_Row" localSheetId="3">ROW('Loan Calculator'!$26:$26)</definedName>
    <definedName name="Header_Row_Back" localSheetId="3">ROW('Loan Calculator'!$26:$26)</definedName>
    <definedName name="Interest" localSheetId="3">-IPMT('Loan Calculator'!Interest_Rate/12,'Loan Calculator'!Payment_Number,'Loan Calculator'!Number_of_Payments,'Loan Calculator'!Loan_Amount)</definedName>
    <definedName name="Interest_Rate" localSheetId="3">'Loan Calculator'!$E$18</definedName>
    <definedName name="Last_Row" localSheetId="3">IF('Loan Calculator'!Values_Entered,'Loan Calculator'!Header_Row+'Loan Calculator'!Number_of_Payments,'Loan Calculator'!Header_Row)</definedName>
    <definedName name="Loan_Amount" localSheetId="3">'Loan Calculator'!$E$17</definedName>
    <definedName name="Loan_Not_Paid" localSheetId="3">IF('Loan Calculator'!Payment_Number&lt;='Loan Calculator'!Number_of_Payments,1,0)</definedName>
    <definedName name="Loan_Start" localSheetId="3">'Loan Calculator'!$E$20</definedName>
    <definedName name="Loan_Years" localSheetId="3">'Loan Calculator'!$E$19</definedName>
    <definedName name="Monthly_Payment" localSheetId="3">-PMT('Loan Calculator'!Interest_Rate/12,'Loan Calculator'!Number_of_Payments,'Loan Calculator'!Loan_Amount)</definedName>
    <definedName name="Number_of_Payments" localSheetId="3">'Loan Calculator'!$E$22</definedName>
    <definedName name="Payment_Date" localSheetId="3">DATE(YEAR('Loan Calculator'!Loan_Start),MONTH('Loan Calculator'!Loan_Start)+'Loan Calculator'!Payment_Number,DAY('Loan Calculator'!Loan_Start))</definedName>
    <definedName name="Payment_Number" localSheetId="3">ROW()-'Loan Calculator'!Header_Row</definedName>
    <definedName name="Principal" localSheetId="3">-PPMT('Loan Calculator'!Interest_Rate/12,'Loan Calculator'!Payment_Number,'Loan Calculator'!Number_of_Payments,'Loan Calculator'!Loan_Amount)</definedName>
    <definedName name="Print_Titles" localSheetId="3">'Loan Calculator'!$26:$26</definedName>
    <definedName name="RowTitleRegion1..E6" localSheetId="3">'Loan Calculator'!$B$17</definedName>
    <definedName name="RowTitleRegion2..E11" localSheetId="3">'Loan Calculator'!$B$22</definedName>
    <definedName name="Total_Cost" localSheetId="3">'Loan Calculator'!$E$24</definedName>
    <definedName name="Total_Interest" localSheetId="3">'Loan Calculator'!$E$23</definedName>
    <definedName name="Values_Entered" localSheetId="3">IF('Loan Calculator'!Loan_Amount*'Loan Calculator'!Interest_Rate*'Loan Calculator'!Loan_Years*'Loan Calculator'!Loan_Start&gt;0,1,0)</definedName>
    <definedName name="_xlnm.Print_Area" localSheetId="5">'4 Cash Flow Forecast(CFF)'!$A$1:$R$80</definedName>
    <definedName name="_xlnm.Print_Area" localSheetId="6">'1 Actual Cash Flows'!$A$1:$L$56</definedName>
    <definedName name="Beginning_Balance" localSheetId="7">-FV('Excel Tips'!Interest_Rate/12,'Excel Tips'!Payment_Number-1,-'Excel Tips'!Monthly_Payment,'Excel Tips'!Loan_Amount)</definedName>
    <definedName name="ColumnTitle1" localSheetId="7">#NAME?</definedName>
    <definedName name="Ending_Balance" localSheetId="7">-FV('Excel Tips'!Interest_Rate/12,'Excel Tips'!Payment_Number,-'Excel Tips'!Monthly_Payment,'Excel Tips'!Loan_Amount)</definedName>
    <definedName name="Header_Row" localSheetId="7">ROW('[1]Loan Calculator'!$14:$14)</definedName>
    <definedName name="Header_Row_Back" localSheetId="7">ROW('[1]Loan Calculator'!$14:$14)</definedName>
    <definedName name="Interest" localSheetId="7">-IPMT('Excel Tips'!Interest_Rate/12,'Excel Tips'!Payment_Number,'Excel Tips'!Number_of_Payments,'Excel Tips'!Loan_Amount)</definedName>
    <definedName name="Interest_Rate" localSheetId="7">'[1]Loan Calculator'!$E$6</definedName>
    <definedName name="Last_Row" localSheetId="7">IF('Excel Tips'!Values_Entered,'Excel Tips'!Header_Row+'Excel Tips'!Number_of_Payments,'Excel Tips'!Header_Row)</definedName>
    <definedName name="Loan_Amount" localSheetId="7">'[1]Loan Calculator'!$E$5</definedName>
    <definedName name="Loan_Not_Paid" localSheetId="7">IF('Excel Tips'!Payment_Number&lt;='Excel Tips'!Number_of_Payments,1,0)</definedName>
    <definedName name="Loan_Start" localSheetId="7">'[1]Loan Calculator'!$E$8</definedName>
    <definedName name="Loan_Years" localSheetId="7">'[1]Loan Calculator'!$E$7</definedName>
    <definedName name="Monthly_Payment" localSheetId="7">-PMT('Excel Tips'!Interest_Rate/12,'Excel Tips'!Number_of_Payments,'Excel Tips'!Loan_Amount)</definedName>
    <definedName name="Number_of_Payments" localSheetId="7">'[1]Loan Calculator'!$E$11</definedName>
    <definedName name="Payment_Date" localSheetId="7">DATE(YEAR('Excel Tips'!Loan_Start),MONTH('Excel Tips'!Loan_Start)+'Excel Tips'!Payment_Number,DAY('Excel Tips'!Loan_Start))</definedName>
    <definedName name="Payment_Number" localSheetId="7">ROW()-'Excel Tips'!Header_Row</definedName>
    <definedName name="Principal" localSheetId="7">-PPMT('Excel Tips'!Interest_Rate/12,'Excel Tips'!Payment_Number,'Excel Tips'!Number_of_Payments,'Excel Tips'!Loan_Amount)</definedName>
    <definedName name="_xlnm.Print_Area" localSheetId="7">'Excel Tips'!$A$1:$O$6</definedName>
    <definedName name="Total_Cost" localSheetId="7">'[1]Loan Calculator'!$E$13</definedName>
    <definedName name="Values_Entered" localSheetId="7">IF('Excel Tips'!Loan_Amount*'Excel Tips'!Interest_Rate*'Excel Tips'!Loan_Years*'Excel Tips'!Loan_Start&gt;0,1,0)</definedName>
    <definedName name="Print_Area" localSheetId="4">'4 Cash Flow Forecast(CFF) (2)'!$A$1:$R$80</definedName>
    <definedName name="Beginning_Balance">-FV(Interest_Rate/12,Payment_Number-1,-Monthly_Payment,Loan_Amount)</definedName>
    <definedName name="ColumnTitle1">#REF!</definedName>
    <definedName name="Ending_Balance">-FV(Interest_Rate/12,Payment_Number,-Monthly_Payment,Loan_Amount)</definedName>
    <definedName name="Full_Print">#REF!</definedName>
    <definedName name="Header_Row">ROW(#REF!)</definedName>
    <definedName name="Header_Row_Back">ROW(#REF!)</definedName>
    <definedName name="Interest">-IPMT(Interest_Rate/12,Payment_Number,Number_of_Payments,Loan_Amount)</definedName>
    <definedName name="Interest_Rate">#REF!</definedName>
    <definedName name="Last_Row">IF(Values_Entered,Header_Row+Number_of_Payments,Header_Row)</definedName>
    <definedName name="Loan_Amount">#REF!</definedName>
    <definedName name="Loan_Not_Paid">IF(Payment_Number&lt;=Number_of_Payments,1,0)</definedName>
    <definedName name="Loan_Start">#REF!</definedName>
    <definedName name="Loan_Years">#REF!</definedName>
    <definedName name="Monthly_Payment">-PMT(Interest_Rate/12,Number_of_Payments,Loan_Amount)</definedName>
    <definedName name="Number_of_Payments">#REF!</definedName>
    <definedName name="Payment_Date">DATE(YEAR(Loan_Start),MONTH(Loan_Start)+Payment_Number,DAY(Loan_Start))</definedName>
    <definedName name="Payment_Number">ROW()-Header_Row</definedName>
    <definedName name="Principal">-PPMT(Interest_Rate/12,Payment_Number,Number_of_Payments,Loan_Amount)</definedName>
    <definedName name="RowTitleRegion1..E6">#REF!</definedName>
    <definedName name="RowTitleRegion2..E11">#REF!</definedName>
    <definedName name="Total_Cost">#REF!</definedName>
    <definedName name="Total_Interest">#REF!</definedName>
    <definedName name="Values_Entered">IF(Loan_Amount*Interest_Rate*Loan_Years*Loan_Start&gt;0,1,0)</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tc={00240053-0067-4f33-958e-00d2008e00cb}</author>
    <author>tc={00da007f-0028-412e-868b-00e3003c0063}</author>
  </authors>
  <commentList>
    <comment ref="G18" authorId="0" xr:uid="{00240053-0067-4f33-958e-00d2008e00cb}">
      <text>
        <r>
          <rPr>
            <b/>
            <sz val="9"/>
            <rFont val="Tahoma"/>
          </rPr>
          <t>Comment:</t>
        </r>
        <r>
          <rPr>
            <sz val="9"/>
            <rFont val="Tahoma"/>
          </rPr>
          <t xml:space="preserve">
Please select an option from the dropdown menu
</t>
        </r>
      </text>
    </comment>
    <comment ref="B5" authorId="1" xr:uid="{00da007f-0028-412e-868b-00e3003c0063}">
      <text>
        <r>
          <rPr>
            <b/>
            <sz val="9"/>
            <rFont val="Tahoma"/>
          </rPr>
          <t>Comment:</t>
        </r>
        <r>
          <rPr>
            <sz val="9"/>
            <rFont val="Tahoma"/>
          </rPr>
          <t xml:space="preserve">
Explanation:
Enter Loan values in cells E10, E12 and E13. Loan summary in cells E15 through E18 and Loan table are automatically updated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tc={1401d17f-c738-a780-dfac-fe8222e7ae7c}</author>
    <author>tc={b79fe6a8-61e6-cc7c-0e9f-3e1046b07859}</author>
    <author>tc={9e456263-f4b4-ae83-1248-28bf84ecfb42}</author>
    <author>tc={d2b65f77-f5fd-43f0-6519-a98cf78d52de}</author>
    <author>tc={ef50a846-d5c7-591d-f9c3-3dc9216af9b7}</author>
    <author>tc={1fe2b1af-bdfa-7988-02f1-97ed9b42f20b}</author>
    <author>tc={bcf26243-40bf-95fd-1008-07f94f289d6c}</author>
    <author>tc={480ca6c9-256d-eb07-818a-0acfce5db846}</author>
    <author>tc={61280021-c976-3421-322c-aa06c8c76245}</author>
    <author>tc={e492dba0-92d3-7fc2-0db6-72262fcc5be5}</author>
    <author>tc={a89c2e7e-179f-ad72-4f96-7e20a0b3ebd3}</author>
    <author>tc={59e5ff79-3399-e2a1-eed1-b117b3710410}</author>
    <author>tc={5c6ae9af-8cd2-cffd-b9de-b9b0e029ef45}</author>
    <author>tc={65020626-7a73-7edd-94f2-93408c9de0b7}</author>
    <author>tc={08fef2b6-af20-4eab-1d95-7afe6924cd5d}</author>
    <author>tc={6129d00b-708d-6e35-86fa-1166ec03d0c6}</author>
    <author>tc={8263c1b8-3434-e3fd-75e3-fe9c3acb369a}</author>
    <author>tc={789236db-40df-5e53-1a15-09a423ca3532}</author>
    <author>tc={cb7a9ff7-9f95-c65d-719a-e4a2ddd1b2a9}</author>
    <author>tc={b784fc76-3564-3ed4-5e33-ccd8e5045412}</author>
    <author>tc={96700852-6581-ade0-c03c-e3a22338361a}</author>
    <author>tc={211ac48b-8db8-644c-b229-f6c6446efcc9}</author>
    <author>tc={d593034d-04a3-c485-949e-4a4ea4c705ce}</author>
    <author>tc={137d43d7-4b86-1b8c-64bd-c9b432ff7e48}</author>
    <author>tc={aa1d6fcf-cf6d-68d4-1519-1ee7a9fb388d}</author>
    <author>tc={65c4c0b8-f13e-a823-456f-8da093afcd09}</author>
    <author>tc={733113c2-52eb-b5fd-7988-efcaa007adcd}</author>
    <author>tc={c34ea8b4-1c89-cfe7-76c4-416fddff532f}</author>
    <author>tc={5195dd34-27c5-860e-fc7e-398c99318965}</author>
    <author>tc={d743a27c-a24d-54c0-2ac0-8a46da14c38d}</author>
    <author>tc={3304d219-f688-bc39-2b1b-38b7e948bb7b}</author>
    <author>tc={44a9bd81-1866-126d-9a8c-18ea919ea74f}</author>
    <author>tc={d1e6f46d-8f68-3beb-dfa7-14a581b8fb71}</author>
    <author>tc={5940ecff-aa25-1c06-d2a9-fd5951f855d5}</author>
    <author>tc={86d25479-5e7b-e9a7-7a6e-594d9cd018c3}</author>
    <author>tc={01b343b4-b914-f7a6-c177-130bb74aee73}</author>
    <author>tc={f8f15a2f-30e2-f5a0-9aa7-1870dbac1ea0}</author>
    <author>tc={dbb16c5e-64a1-51d0-7f8f-0a7ff1b3807f}</author>
    <author>tc={539ccd5e-3162-b1ea-aae4-58958411bb98}</author>
    <author>tc={a23a09a0-48f7-8589-9efa-6736b721c77b}</author>
    <author>tc={ff0be890-4437-7cd5-8783-4957aeaf5e6d}</author>
    <author>tc={d032db2d-e30d-477d-7ff8-301c70b5092c}</author>
    <author>tc={61ed9873-7fcb-297a-dbb0-f8b88e33f36e}</author>
    <author>tc={7813792a-38ad-a4a5-e3d4-9ba04ac4f1dc}</author>
    <author>tc={d679fed7-0233-5331-4002-10acc55f2a63}</author>
    <author>tc={525ca7f6-4577-2cc5-85f3-9b45572338b0}</author>
    <author>tc={f07b7287-8079-9f71-5c7a-847dc7055833}</author>
    <author>tc={8754edd8-6cf5-d808-3f58-5d973e508eea}</author>
    <author>tc={1677c5d7-c376-152a-2b3e-40ca6cd1108c}</author>
    <author>tc={73b05361-0092-ca38-725a-2f17a9e36d5d}</author>
    <author>tc={44917b5c-c10d-3d71-82ec-85b95f7dff6a}</author>
    <author>tc={e6221956-e011-e569-1aed-da7e2c2ee703}</author>
    <author>tc={32e1134a-7ba7-1eb2-49e4-2afb3044227e}</author>
    <author>tc={1378e781-e2cd-6b03-709b-5ab749870687}</author>
    <author>tc={922b75e7-7af2-390e-ed39-d82410bc74a9}</author>
    <author>tc={9002004f-df31-f4f3-7c66-5f53db98b390}</author>
    <author>tc={9033f762-a106-f612-9254-c753dfc7caab}</author>
    <author>tc={85359e46-a808-d672-2619-4ead56702e97}</author>
    <author>tc={76523875-4c0d-2d2a-3646-f485839b7f1d}</author>
    <author>tc={51c7a00e-c033-5a49-326a-3c8e99f1b3ec}</author>
    <author>tc={123c1031-b096-5f94-fd96-6479e3aa9bf2}</author>
    <author>tc={811f1b41-a809-7e31-833e-ac20e25584fd}</author>
    <author>tc={3354e8b2-ad05-a58b-cbdf-03174ae84518}</author>
    <author>tc={c3afe192-d8d2-b48c-5f8f-0e416bc73c6d}</author>
    <author>tc={bf063f0c-c352-4bc3-41b3-a9c8537217c7}</author>
    <author>tc={3ba1dc3e-b5c1-4f64-5ccb-d31bac1c8160}</author>
    <author>tc={4c8fabc3-3789-75cc-2548-1374bf20fe6b}</author>
    <author>tc={cc7c9132-b434-121f-c784-09ddb5f8c918}</author>
    <author>tc={48c42577-531f-f08c-f2c7-2df22a3498b9}</author>
    <author>tc={22b8ee06-5b58-4f91-237b-e263857bf3e9}</author>
    <author>tc={726475d8-8eca-83c9-411c-df97f7933c2c}</author>
  </authors>
  <commentList>
    <comment ref="B23" authorId="0" xr:uid="{1401d17f-c738-a780-dfac-fe8222e7ae7c}">
      <text>
        <r>
          <rPr>
            <b/>
            <sz val="9"/>
            <rFont val="Tahoma"/>
          </rPr>
          <t>Comment:</t>
        </r>
        <r>
          <rPr>
            <sz val="9"/>
            <rFont val="Tahoma"/>
          </rPr>
          <t xml:space="preserve">
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
        </r>
      </text>
    </comment>
    <comment ref="B25" authorId="1" xr:uid="{b79fe6a8-61e6-cc7c-0e9f-3e1046b07859}">
      <text>
        <r>
          <rPr>
            <b/>
            <sz val="9"/>
            <rFont val="Tahoma"/>
          </rPr>
          <t>Comment:</t>
        </r>
        <r>
          <rPr>
            <sz val="9"/>
            <rFont val="Tahoma"/>
          </rPr>
          <t xml:space="preserve">
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
        </r>
      </text>
    </comment>
    <comment ref="Q25" authorId="2" xr:uid="{9e456263-f4b4-ae83-1248-28bf84ecfb42}">
      <text>
        <r>
          <rPr>
            <b/>
            <sz val="9"/>
            <rFont val="Tahoma"/>
          </rPr>
          <t>Comment:</t>
        </r>
        <r>
          <rPr>
            <sz val="9"/>
            <rFont val="Tahoma"/>
          </rPr>
          <t xml:space="preserve">
Explanation:
This column will give you the 12-month total for each of your cash in-flows.
</t>
        </r>
      </text>
    </comment>
    <comment ref="C25" authorId="3" xr:uid="{d2b65f77-f5fd-43f0-6519-a98cf78d52de}">
      <text>
        <r>
          <rPr>
            <b/>
            <sz val="9"/>
            <rFont val="Tahoma"/>
          </rPr>
          <t>Comment:</t>
        </r>
        <r>
          <rPr>
            <sz val="9"/>
            <rFont val="Tahoma"/>
          </rPr>
          <t xml:space="preserve">
Explanation:
Add a brief description for any items to help your Business Adviser understand each cash in-flow.
</t>
        </r>
      </text>
    </comment>
    <comment ref="D25" authorId="4" xr:uid="{ef50a846-d5c7-591d-f9c3-3dc9216af9b7}">
      <text>
        <r>
          <rPr>
            <b/>
            <sz val="9"/>
            <rFont val="Tahoma"/>
          </rPr>
          <t>Comment:</t>
        </r>
        <r>
          <rPr>
            <sz val="9"/>
            <rFont val="Tahoma"/>
          </rPr>
          <t xml:space="preserve">
Explanation:
Enter any money that you have prior to starting your 12-month forecast in this column. Leave it blank if this does not apply to some/any of your items.
</t>
        </r>
      </text>
    </comment>
    <comment ref="B26" authorId="5" xr:uid="{1fe2b1af-bdfa-7988-02f1-97ed9b42f20b}">
      <text>
        <r>
          <rPr>
            <b/>
            <sz val="9"/>
            <rFont val="Tahoma"/>
          </rPr>
          <t>Comment:</t>
        </r>
        <r>
          <rPr>
            <sz val="9"/>
            <rFont val="Tahoma"/>
          </rPr>
          <t xml:space="preserve">
Explanation:
This is value of the sales you anticipate making in the next 12-months.
This row will auto-populate based on the figures you entered in the 'Sales Assumption' tab so there is no need to update these cells.
</t>
        </r>
      </text>
    </comment>
    <comment ref="K26" authorId="6" xr:uid="{bcf26243-40bf-95fd-1008-07f94f289d6c}">
      <text>
        <r>
          <rPr>
            <b/>
            <sz val="9"/>
            <rFont val="Tahoma"/>
          </rPr>
          <t>Comment:</t>
        </r>
        <r>
          <rPr>
            <sz val="9"/>
            <rFont val="Tahoma"/>
          </rPr>
          <t xml:space="preserve">
Explanation:
This row will auto-populate based on the figures you entered in the 'Sales Assumption' tab so there is no need to update these cells.
</t>
        </r>
      </text>
    </comment>
    <comment ref="L26" authorId="7" xr:uid="{480ca6c9-256d-eb07-818a-0acfce5db846}">
      <text>
        <r>
          <rPr>
            <b/>
            <sz val="9"/>
            <rFont val="Tahoma"/>
          </rPr>
          <t>Comment:</t>
        </r>
        <r>
          <rPr>
            <sz val="9"/>
            <rFont val="Tahoma"/>
          </rPr>
          <t xml:space="preserve">
Explanation:
This row will auto-populate based on the figures you entered in the 'Sales Assumption' tab so there is no need to update these cells.
</t>
        </r>
      </text>
    </comment>
    <comment ref="M26" authorId="8" xr:uid="{61280021-c976-3421-322c-aa06c8c76245}">
      <text>
        <r>
          <rPr>
            <b/>
            <sz val="9"/>
            <rFont val="Tahoma"/>
          </rPr>
          <t>Comment:</t>
        </r>
        <r>
          <rPr>
            <sz val="9"/>
            <rFont val="Tahoma"/>
          </rPr>
          <t xml:space="preserve">
Explanation:
This row will auto-populate based on the figures you entered in the 'Sales Assumption' tab so there is no need to update these cells.
</t>
        </r>
      </text>
    </comment>
    <comment ref="N26" authorId="9" xr:uid="{e492dba0-92d3-7fc2-0db6-72262fcc5be5}">
      <text>
        <r>
          <rPr>
            <b/>
            <sz val="9"/>
            <rFont val="Tahoma"/>
          </rPr>
          <t>Comment:</t>
        </r>
        <r>
          <rPr>
            <sz val="9"/>
            <rFont val="Tahoma"/>
          </rPr>
          <t xml:space="preserve">
Explanation:
This row will auto-populate based on the figures you entered in the 'Sales Assumption' tab so there is no need to update these cells.
</t>
        </r>
      </text>
    </comment>
    <comment ref="O26" authorId="10" xr:uid="{a89c2e7e-179f-ad72-4f96-7e20a0b3ebd3}">
      <text>
        <r>
          <rPr>
            <b/>
            <sz val="9"/>
            <rFont val="Tahoma"/>
          </rPr>
          <t>Comment:</t>
        </r>
        <r>
          <rPr>
            <sz val="9"/>
            <rFont val="Tahoma"/>
          </rPr>
          <t xml:space="preserve">
Explanation:
This row will auto-populate based on the figures you entered in the 'Sales Assumption' tab so there is no need to update these cells.
</t>
        </r>
      </text>
    </comment>
    <comment ref="P26" authorId="11" xr:uid="{59e5ff79-3399-e2a1-eed1-b117b3710410}">
      <text>
        <r>
          <rPr>
            <b/>
            <sz val="9"/>
            <rFont val="Tahoma"/>
          </rPr>
          <t>Comment:</t>
        </r>
        <r>
          <rPr>
            <sz val="9"/>
            <rFont val="Tahoma"/>
          </rPr>
          <t xml:space="preserve">
Explanation:
This row will auto-populate based on the figures you entered in the 'Sales Assumption' tab so there is no need to update these cells.
</t>
        </r>
      </text>
    </comment>
    <comment ref="E26" authorId="12" xr:uid="{5c6ae9af-8cd2-cffd-b9de-b9b0e029ef45}">
      <text>
        <r>
          <rPr>
            <b/>
            <sz val="9"/>
            <rFont val="Tahoma"/>
          </rPr>
          <t>Comment:</t>
        </r>
        <r>
          <rPr>
            <sz val="9"/>
            <rFont val="Tahoma"/>
          </rPr>
          <t xml:space="preserve">
Explanation:
This row will auto-populate based on the figures you entered in the 'Sales Assumption' tab so there is no need to update these cells.
</t>
        </r>
      </text>
    </comment>
    <comment ref="H26" authorId="13" xr:uid="{65020626-7a73-7edd-94f2-93408c9de0b7}">
      <text>
        <r>
          <rPr>
            <b/>
            <sz val="9"/>
            <rFont val="Tahoma"/>
          </rPr>
          <t>Comment:</t>
        </r>
        <r>
          <rPr>
            <sz val="9"/>
            <rFont val="Tahoma"/>
          </rPr>
          <t xml:space="preserve">
Explanation:
This row will auto-populate based on the figures you entered in the 'Sales Assumption' tab so there is no need to update these cells.
</t>
        </r>
      </text>
    </comment>
    <comment ref="I26" authorId="14" xr:uid="{08fef2b6-af20-4eab-1d95-7afe6924cd5d}">
      <text>
        <r>
          <rPr>
            <b/>
            <sz val="9"/>
            <rFont val="Tahoma"/>
          </rPr>
          <t>Comment:</t>
        </r>
        <r>
          <rPr>
            <sz val="9"/>
            <rFont val="Tahoma"/>
          </rPr>
          <t xml:space="preserve">
Explanation:
This row will auto-populate based on the figures you entered in the 'Sales Assumption' tab so there is no need to update these cells.
</t>
        </r>
      </text>
    </comment>
    <comment ref="J26" authorId="15" xr:uid="{6129d00b-708d-6e35-86fa-1166ec03d0c6}">
      <text>
        <r>
          <rPr>
            <b/>
            <sz val="9"/>
            <rFont val="Tahoma"/>
          </rPr>
          <t>Comment:</t>
        </r>
        <r>
          <rPr>
            <sz val="9"/>
            <rFont val="Tahoma"/>
          </rPr>
          <t xml:space="preserve">
Explanation:
This row will auto-populate based on the figures you entered in the 'Sales Assumption' tab so there is no need to update these cells.
</t>
        </r>
      </text>
    </comment>
    <comment ref="B28" authorId="16" xr:uid="{8263c1b8-3434-e3fd-75e3-fe9c3acb369a}">
      <text>
        <r>
          <rPr>
            <b/>
            <sz val="9"/>
            <rFont val="Tahoma"/>
          </rPr>
          <t>Comment:</t>
        </r>
        <r>
          <rPr>
            <sz val="9"/>
            <rFont val="Tahoma"/>
          </rPr>
          <t xml:space="preserve">
Explanation:
This might be money that you have personally put into the business or money that your business partners, private investors or other individuals have contributed. This could also be money that you have been gifted or inherited.
</t>
        </r>
      </text>
    </comment>
    <comment ref="B29" authorId="17" xr:uid="{789236db-40df-5e53-1a15-09a423ca3532}">
      <text>
        <r>
          <rPr>
            <b/>
            <sz val="9"/>
            <rFont val="Tahoma"/>
          </rPr>
          <t>Comment:</t>
        </r>
        <r>
          <rPr>
            <sz val="9"/>
            <rFont val="Tahoma"/>
          </rPr>
          <t xml:space="preserve">
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
        </r>
      </text>
    </comment>
    <comment ref="B30" authorId="18" xr:uid="{cb7a9ff7-9f95-c65d-719a-e4a2ddd1b2a9}">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1" authorId="19" xr:uid="{b784fc76-3564-3ed4-5e33-ccd8e5045412}">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2" authorId="20" xr:uid="{96700852-6581-ade0-c03c-e3a22338361a}">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3" authorId="21" xr:uid="{211ac48b-8db8-644c-b229-f6c6446efcc9}">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4" authorId="22" xr:uid="{d593034d-04a3-c485-949e-4a4ea4c705ce}">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5" authorId="23" xr:uid="{137d43d7-4b86-1b8c-64bd-c9b432ff7e48}">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6" authorId="24" xr:uid="{aa1d6fcf-cf6d-68d4-1519-1ee7a9fb388d}">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7" authorId="25" xr:uid="{65c4c0b8-f13e-a823-456f-8da093afcd09}">
      <text>
        <r>
          <rPr>
            <b/>
            <sz val="9"/>
            <rFont val="Tahoma"/>
          </rPr>
          <t>Comment:</t>
        </r>
        <r>
          <rPr>
            <sz val="9"/>
            <rFont val="Tahoma"/>
          </rPr>
          <t xml:space="preserve">
Explanation:
Your total cash in-flow is made up of all your individual sources of revenue added together.
</t>
        </r>
      </text>
    </comment>
    <comment ref="B41" authorId="26" xr:uid="{733113c2-52eb-b5fd-7988-efcaa007adcd}">
      <text>
        <r>
          <rPr>
            <b/>
            <sz val="9"/>
            <rFont val="Tahoma"/>
          </rPr>
          <t>Comment:</t>
        </r>
        <r>
          <rPr>
            <sz val="9"/>
            <rFont val="Tahoma"/>
          </rPr>
          <t xml:space="preserve">
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
        </r>
      </text>
    </comment>
    <comment ref="Q41" authorId="27" xr:uid="{c34ea8b4-1c89-cfe7-76c4-416fddff532f}">
      <text>
        <r>
          <rPr>
            <b/>
            <sz val="9"/>
            <rFont val="Tahoma"/>
          </rPr>
          <t>Comment:</t>
        </r>
        <r>
          <rPr>
            <sz val="9"/>
            <rFont val="Tahoma"/>
          </rPr>
          <t xml:space="preserve">
Explanation:
This column will give you the 12-month total for each of your cash out-flows.
</t>
        </r>
      </text>
    </comment>
    <comment ref="C41" authorId="28" xr:uid="{5195dd34-27c5-860e-fc7e-398c99318965}">
      <text>
        <r>
          <rPr>
            <b/>
            <sz val="9"/>
            <rFont val="Tahoma"/>
          </rPr>
          <t>Comment:</t>
        </r>
        <r>
          <rPr>
            <sz val="9"/>
            <rFont val="Tahoma"/>
          </rPr>
          <t xml:space="preserve">
Explanation:
Add a brief description for any items to help your Business Adviser understand each cash out-flow.
</t>
        </r>
      </text>
    </comment>
    <comment ref="D41" authorId="29" xr:uid="{d743a27c-a24d-54c0-2ac0-8a46da14c38d}">
      <text>
        <r>
          <rPr>
            <b/>
            <sz val="9"/>
            <rFont val="Tahoma"/>
          </rPr>
          <t>Comment:</t>
        </r>
        <r>
          <rPr>
            <sz val="9"/>
            <rFont val="Tahoma"/>
          </rPr>
          <t xml:space="preserve">
Explanation:
Enter any expenses that you have prior to starting your 12-month forecast in this column. Leave it blank if this does not apply to some/any of your items.
</t>
        </r>
      </text>
    </comment>
    <comment ref="B42" authorId="30" xr:uid="{3304d219-f688-bc39-2b1b-38b7e948bb7b}">
      <text>
        <r>
          <rPr>
            <b/>
            <sz val="9"/>
            <rFont val="Tahoma"/>
          </rPr>
          <t>Comment:</t>
        </r>
        <r>
          <rPr>
            <sz val="9"/>
            <rFont val="Tahoma"/>
          </rPr>
          <t xml:space="preserve">
Explanation:
This is costs you expect to incur in order to produce all of your anticipated sales for the next 12-months. 
This row will auto-populate based on the figures you entered in the 'Sales Assumption' tab so there is no need to update these cells.
</t>
        </r>
      </text>
    </comment>
    <comment ref="K42" authorId="31" xr:uid="{44a9bd81-1866-126d-9a8c-18ea919ea74f}">
      <text>
        <r>
          <rPr>
            <b/>
            <sz val="9"/>
            <rFont val="Tahoma"/>
          </rPr>
          <t>Comment:</t>
        </r>
        <r>
          <rPr>
            <sz val="9"/>
            <rFont val="Tahoma"/>
          </rPr>
          <t xml:space="preserve">
Explanation:
This row will auto-populate based on the figures you entered in the 'Sales Assumption' tab so there is no need to update these cells.
</t>
        </r>
      </text>
    </comment>
    <comment ref="L42" authorId="32" xr:uid="{d1e6f46d-8f68-3beb-dfa7-14a581b8fb71}">
      <text>
        <r>
          <rPr>
            <b/>
            <sz val="9"/>
            <rFont val="Tahoma"/>
          </rPr>
          <t>Comment:</t>
        </r>
        <r>
          <rPr>
            <sz val="9"/>
            <rFont val="Tahoma"/>
          </rPr>
          <t xml:space="preserve">
Explanation:
This row will auto-populate based on the figures you entered in the 'Sales Assumption' tab so there is no need to update these cells.
</t>
        </r>
      </text>
    </comment>
    <comment ref="M42" authorId="33" xr:uid="{5940ecff-aa25-1c06-d2a9-fd5951f855d5}">
      <text>
        <r>
          <rPr>
            <b/>
            <sz val="9"/>
            <rFont val="Tahoma"/>
          </rPr>
          <t>Comment:</t>
        </r>
        <r>
          <rPr>
            <sz val="9"/>
            <rFont val="Tahoma"/>
          </rPr>
          <t xml:space="preserve">
Explanation:
This row will auto-populate based on the figures you entered in the 'Sales Assumption' tab so there is no need to update these cells.
</t>
        </r>
      </text>
    </comment>
    <comment ref="N42" authorId="34" xr:uid="{86d25479-5e7b-e9a7-7a6e-594d9cd018c3}">
      <text>
        <r>
          <rPr>
            <b/>
            <sz val="9"/>
            <rFont val="Tahoma"/>
          </rPr>
          <t>Comment:</t>
        </r>
        <r>
          <rPr>
            <sz val="9"/>
            <rFont val="Tahoma"/>
          </rPr>
          <t xml:space="preserve">
Explanation:
This row will auto-populate based on the figures you entered in the 'Sales Assumption' tab so there is no need to update these cells.
</t>
        </r>
      </text>
    </comment>
    <comment ref="O42" authorId="35" xr:uid="{01b343b4-b914-f7a6-c177-130bb74aee73}">
      <text>
        <r>
          <rPr>
            <b/>
            <sz val="9"/>
            <rFont val="Tahoma"/>
          </rPr>
          <t>Comment:</t>
        </r>
        <r>
          <rPr>
            <sz val="9"/>
            <rFont val="Tahoma"/>
          </rPr>
          <t xml:space="preserve">
Explanation:
This row will auto-populate based on the figures you entered in the 'Sales Assumption' tab so there is no need to update these cells.
</t>
        </r>
      </text>
    </comment>
    <comment ref="P42" authorId="36" xr:uid="{f8f15a2f-30e2-f5a0-9aa7-1870dbac1ea0}">
      <text>
        <r>
          <rPr>
            <b/>
            <sz val="9"/>
            <rFont val="Tahoma"/>
          </rPr>
          <t>Comment:</t>
        </r>
        <r>
          <rPr>
            <sz val="9"/>
            <rFont val="Tahoma"/>
          </rPr>
          <t xml:space="preserve">
Explanation:
This row will auto-populate based on the figures you entered in the 'Sales Assumption' tab so there is no need to update these cells.
</t>
        </r>
      </text>
    </comment>
    <comment ref="E42" authorId="37" xr:uid="{dbb16c5e-64a1-51d0-7f8f-0a7ff1b3807f}">
      <text>
        <r>
          <rPr>
            <b/>
            <sz val="9"/>
            <rFont val="Tahoma"/>
          </rPr>
          <t>Comment:</t>
        </r>
        <r>
          <rPr>
            <sz val="9"/>
            <rFont val="Tahoma"/>
          </rPr>
          <t xml:space="preserve">
Explanation:
This row will auto-populate based on the figures you entered in the 'Sales Assumption' tab so there is no need to update these cells.
</t>
        </r>
      </text>
    </comment>
    <comment ref="F42" authorId="38" xr:uid="{539ccd5e-3162-b1ea-aae4-58958411bb98}">
      <text>
        <r>
          <rPr>
            <b/>
            <sz val="9"/>
            <rFont val="Tahoma"/>
          </rPr>
          <t>Comment:</t>
        </r>
        <r>
          <rPr>
            <sz val="9"/>
            <rFont val="Tahoma"/>
          </rPr>
          <t xml:space="preserve">
Explanation:
This row will auto-populate based on the figures you entered in the 'Sales Assumption' tab so there is no need to update these cells.
</t>
        </r>
      </text>
    </comment>
    <comment ref="G42" authorId="39" xr:uid="{a23a09a0-48f7-8589-9efa-6736b721c77b}">
      <text>
        <r>
          <rPr>
            <b/>
            <sz val="9"/>
            <rFont val="Tahoma"/>
          </rPr>
          <t>Comment:</t>
        </r>
        <r>
          <rPr>
            <sz val="9"/>
            <rFont val="Tahoma"/>
          </rPr>
          <t xml:space="preserve">
Explanation:
This row will auto-populate based on the figures you entered in the 'Sales Assumption' tab so there is no need to update these cells.
</t>
        </r>
      </text>
    </comment>
    <comment ref="H42" authorId="40" xr:uid="{ff0be890-4437-7cd5-8783-4957aeaf5e6d}">
      <text>
        <r>
          <rPr>
            <b/>
            <sz val="9"/>
            <rFont val="Tahoma"/>
          </rPr>
          <t>Comment:</t>
        </r>
        <r>
          <rPr>
            <sz val="9"/>
            <rFont val="Tahoma"/>
          </rPr>
          <t xml:space="preserve">
Explanation:
This row will auto-populate based on the figures you entered in the 'Sales Assumption' tab so there is no need to update these cells.
</t>
        </r>
      </text>
    </comment>
    <comment ref="I42" authorId="41" xr:uid="{d032db2d-e30d-477d-7ff8-301c70b5092c}">
      <text>
        <r>
          <rPr>
            <b/>
            <sz val="9"/>
            <rFont val="Tahoma"/>
          </rPr>
          <t>Comment:</t>
        </r>
        <r>
          <rPr>
            <sz val="9"/>
            <rFont val="Tahoma"/>
          </rPr>
          <t xml:space="preserve">
Explanation:
This row will auto-populate based on the figures you entered in the 'Sales Assumption' tab so there is no need to update these cells.
</t>
        </r>
      </text>
    </comment>
    <comment ref="J42" authorId="42" xr:uid="{61ed9873-7fcb-297a-dbb0-f8b88e33f36e}">
      <text>
        <r>
          <rPr>
            <b/>
            <sz val="9"/>
            <rFont val="Tahoma"/>
          </rPr>
          <t>Comment:</t>
        </r>
        <r>
          <rPr>
            <sz val="9"/>
            <rFont val="Tahoma"/>
          </rPr>
          <t xml:space="preserve">
Explanation:
This row will auto-populate based on the figures you entered in the 'Sales Assumption' tab so there is no need to update these cells.
</t>
        </r>
      </text>
    </comment>
    <comment ref="B43" authorId="43" xr:uid="{7813792a-38ad-a4a5-e3d4-9ba04ac4f1dc}">
      <text>
        <r>
          <rPr>
            <b/>
            <sz val="9"/>
            <rFont val="Tahoma"/>
          </rPr>
          <t>Comment:</t>
        </r>
        <r>
          <rPr>
            <sz val="9"/>
            <rFont val="Tahoma"/>
          </rPr>
          <t xml:space="preserve">
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r>
      </text>
    </comment>
    <comment ref="D43" authorId="44" xr:uid="{d679fed7-0233-5331-4002-10acc55f2a63}">
      <text>
        <r>
          <rPr>
            <b/>
            <sz val="9"/>
            <rFont val="Tahoma"/>
          </rPr>
          <t>Comment:</t>
        </r>
        <r>
          <rPr>
            <sz val="9"/>
            <rFont val="Tahoma"/>
          </rPr>
          <t xml:space="preserve">
Explanation:
This is automatically populated based on the total amount of existing assets you declared above in order to balance your books.
</t>
        </r>
      </text>
    </comment>
    <comment ref="B44" authorId="45" xr:uid="{525ca7f6-4577-2cc5-85f3-9b45572338b0}">
      <text>
        <r>
          <rPr>
            <b/>
            <sz val="9"/>
            <rFont val="Tahoma"/>
          </rPr>
          <t>Comment:</t>
        </r>
        <r>
          <rPr>
            <sz val="9"/>
            <rFont val="Tahoma"/>
          </rPr>
          <t xml:space="preserve">
Explanation:
You may be leasing your own venue, paying a membership fee to a hotdesking work hub, or working in a retail space. What cost do you incur to do this each month?
</t>
        </r>
      </text>
    </comment>
    <comment ref="B45" authorId="46" xr:uid="{f07b7287-8079-9f71-5c7a-847dc7055833}">
      <text>
        <r>
          <rPr>
            <b/>
            <sz val="9"/>
            <rFont val="Tahoma"/>
          </rPr>
          <t>Comment:</t>
        </r>
        <r>
          <rPr>
            <sz val="9"/>
            <rFont val="Tahoma"/>
          </rPr>
          <t xml:space="preserve">
Explanation:
If you have a business premises or work from a home office, then it is likely that you are or will in future have to pay business rates to your local council.
Check with your Local Authority if you're not sure.
</t>
        </r>
      </text>
    </comment>
    <comment ref="B46" authorId="47" xr:uid="{8754edd8-6cf5-d808-3f58-5d973e508eea}">
      <text>
        <r>
          <rPr>
            <b/>
            <sz val="9"/>
            <rFont val="Tahoma"/>
          </rPr>
          <t>Comment:</t>
        </r>
        <r>
          <rPr>
            <sz val="9"/>
            <rFont val="Tahoma"/>
          </rPr>
          <t xml:space="preserve">
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
        </r>
      </text>
    </comment>
    <comment ref="B47" authorId="48" xr:uid="{1677c5d7-c376-152a-2b3e-40ca6cd1108c}">
      <text>
        <r>
          <rPr>
            <b/>
            <sz val="9"/>
            <rFont val="Tahoma"/>
          </rPr>
          <t>Comment:</t>
        </r>
        <r>
          <rPr>
            <sz val="9"/>
            <rFont val="Tahoma"/>
          </rPr>
          <t xml:space="preserve">
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
        </r>
      </text>
    </comment>
    <comment ref="B48" authorId="49" xr:uid="{73b05361-0092-ca38-725a-2f17a9e36d5d}">
      <text>
        <r>
          <rPr>
            <b/>
            <sz val="9"/>
            <rFont val="Tahoma"/>
          </rPr>
          <t>Comment:</t>
        </r>
        <r>
          <rPr>
            <sz val="9"/>
            <rFont val="Tahoma"/>
          </rPr>
          <t xml:space="preserve">
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
        </r>
      </text>
    </comment>
    <comment ref="B49" authorId="50" xr:uid="{44917b5c-c10d-3d71-82ec-85b95f7dff6a}">
      <text>
        <r>
          <rPr>
            <b/>
            <sz val="9"/>
            <rFont val="Tahoma"/>
          </rPr>
          <t>Comment:</t>
        </r>
        <r>
          <rPr>
            <sz val="9"/>
            <rFont val="Tahoma"/>
          </rPr>
          <t xml:space="preserve">
Explanation:
Think about what you have detailed in your business plan. What are the regular marketing and advertising costs that you incur to promote your business and drive sales? 
</t>
        </r>
      </text>
    </comment>
    <comment ref="B50" authorId="51" xr:uid="{e6221956-e011-e569-1aed-da7e2c2ee703}">
      <text>
        <r>
          <rPr>
            <b/>
            <sz val="9"/>
            <rFont val="Tahoma"/>
          </rPr>
          <t>Comment:</t>
        </r>
        <r>
          <rPr>
            <sz val="9"/>
            <rFont val="Tahoma"/>
          </rPr>
          <t xml:space="preserve">
Explanation:
If you use a vehicle to operate your business, how much do you spend each month on fuel, insurance, registration, repairs?
</t>
        </r>
      </text>
    </comment>
    <comment ref="B51" authorId="52" xr:uid="{32e1134a-7ba7-1eb2-49e4-2afb3044227e}">
      <text>
        <r>
          <rPr>
            <b/>
            <sz val="9"/>
            <rFont val="Tahoma"/>
          </rPr>
          <t>Comment:</t>
        </r>
        <r>
          <rPr>
            <sz val="9"/>
            <rFont val="Tahoma"/>
          </rPr>
          <t xml:space="preserve">
Explanation:
This is the cost of purchasing or leasing equipment to produce your product(s) and/or service(s), or the use of software to support you in delivering your product(s) and/or service(s).
</t>
        </r>
      </text>
    </comment>
    <comment ref="B52" authorId="53" xr:uid="{1378e781-e2cd-6b03-709b-5ab749870687}">
      <text>
        <r>
          <rPr>
            <b/>
            <sz val="9"/>
            <rFont val="Tahoma"/>
          </rPr>
          <t>Comment:</t>
        </r>
        <r>
          <rPr>
            <sz val="9"/>
            <rFont val="Tahoma"/>
          </rPr>
          <t xml:space="preserve">
Explanation:
Every business incurs administrative costs, whether it is postage stamps to send out your product(s) and/or service(s), stationery products for you and your team, or printing facilities.
</t>
        </r>
      </text>
    </comment>
    <comment ref="B53" authorId="54" xr:uid="{922b75e7-7af2-390e-ed39-d82410bc74a9}">
      <text>
        <r>
          <rPr>
            <b/>
            <sz val="9"/>
            <rFont val="Tahoma"/>
          </rPr>
          <t>Comment:</t>
        </r>
        <r>
          <rPr>
            <sz val="9"/>
            <rFont val="Tahoma"/>
          </rPr>
          <t xml:space="preserve">
Explanation:
If you run a product based business then you may incur monthly fees for transport and delivery of your goods.
</t>
        </r>
      </text>
    </comment>
    <comment ref="B54" authorId="55" xr:uid="{9002004f-df31-f4f3-7c66-5f53db98b390}">
      <text>
        <r>
          <rPr>
            <b/>
            <sz val="9"/>
            <rFont val="Tahoma"/>
          </rPr>
          <t>Comment:</t>
        </r>
        <r>
          <rPr>
            <sz val="9"/>
            <rFont val="Tahoma"/>
          </rPr>
          <t xml:space="preserve">
Explanation:
Think about any professional services you need to use in order to manage your business. This might be on a retainer or ad-hoc basis.
For example, a lawyer, accountant, designer or marketing consultant.
</t>
        </r>
      </text>
    </comment>
    <comment ref="B55" authorId="56" xr:uid="{9033f762-a106-f612-9254-c753dfc7caab}">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
        </r>
      </text>
    </comment>
    <comment ref="E55" authorId="57" xr:uid="{85359e46-a808-d672-2619-4ead56702e97}">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
        </r>
      </text>
    </comment>
    <comment ref="B56" authorId="58" xr:uid="{76523875-4c0d-2d2a-3646-f485839b7f1d}">
      <text>
        <r>
          <rPr>
            <b/>
            <sz val="9"/>
            <rFont val="Tahoma"/>
          </rPr>
          <t>Comment:</t>
        </r>
        <r>
          <rPr>
            <sz val="9"/>
            <rFont val="Tahoma"/>
          </rPr>
          <t xml:space="preserve">
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
        </r>
      </text>
    </comment>
    <comment ref="B57" authorId="59" xr:uid="{51c7a00e-c033-5a49-326a-3c8e99f1b3ec}">
      <text>
        <r>
          <rPr>
            <b/>
            <sz val="9"/>
            <rFont val="Tahoma"/>
          </rPr>
          <t>Comment:</t>
        </r>
        <r>
          <rPr>
            <sz val="9"/>
            <rFont val="Tahoma"/>
          </rPr>
          <t xml:space="preserve">
Explanation:
If you hire staff, whether full time or part time, then this is where you can reflect the amount of money you spend each month on staff salaries, national insurance contributions and staff pensions etc.
</t>
        </r>
      </text>
    </comment>
    <comment ref="B58" authorId="60" xr:uid="{123c1031-b096-5f94-fd96-6479e3aa9bf2}">
      <text>
        <r>
          <rPr>
            <b/>
            <sz val="9"/>
            <rFont val="Tahoma"/>
          </rPr>
          <t>Comment:</t>
        </r>
        <r>
          <rPr>
            <sz val="9"/>
            <rFont val="Tahoma"/>
          </rPr>
          <t xml:space="preserve">
Explanation:
This should be the monthly amount you pay for your Start Up Loan.
</t>
        </r>
      </text>
    </comment>
    <comment ref="B60" authorId="61" xr:uid="{811f1b41-a809-7e31-833e-ac20e25584fd}">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1" authorId="62" xr:uid="{3354e8b2-ad05-a58b-cbdf-03174ae84518}">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2" authorId="63" xr:uid="{c3afe192-d8d2-b48c-5f8f-0e416bc73c6d}">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3" authorId="64" xr:uid="{bf063f0c-c352-4bc3-41b3-a9c8537217c7}">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4" authorId="65" xr:uid="{3ba1dc3e-b5c1-4f64-5ccb-d31bac1c8160}">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5" authorId="66" xr:uid="{4c8fabc3-3789-75cc-2548-1374bf20fe6b}">
      <text>
        <r>
          <rPr>
            <b/>
            <sz val="9"/>
            <rFont val="Tahoma"/>
          </rPr>
          <t>Comment:</t>
        </r>
        <r>
          <rPr>
            <sz val="9"/>
            <rFont val="Tahoma"/>
          </rPr>
          <t xml:space="preserve">
Explanation:
Your total cash out-flow is made up of all your expenses added together.
</t>
        </r>
      </text>
    </comment>
    <comment ref="C67" authorId="67" xr:uid="{cc7c9132-b434-121f-c784-09ddb5f8c918}">
      <text>
        <r>
          <rPr>
            <b/>
            <sz val="9"/>
            <rFont val="Tahoma"/>
          </rPr>
          <t>Comment:</t>
        </r>
        <r>
          <rPr>
            <sz val="9"/>
            <rFont val="Tahoma"/>
          </rPr>
          <t xml:space="preserve">
Explanation:
Your net cash flow tells you the difference between what is coming in and what is going out of your business on a monthly basis.
</t>
        </r>
      </text>
    </comment>
    <comment ref="C69" authorId="68" xr:uid="{48c42577-531f-f08c-f2c7-2df22a3498b9}">
      <text>
        <r>
          <rPr>
            <b/>
            <sz val="9"/>
            <rFont val="Tahoma"/>
          </rPr>
          <t>Comment:</t>
        </r>
        <r>
          <rPr>
            <sz val="9"/>
            <rFont val="Tahoma"/>
          </rPr>
          <t xml:space="preserve">
Explanation:
This is the amount of money that you have available for your business at the start of each month. You'll see this number will auto-update for each month, based on the previous months' cash flow. 
</t>
        </r>
      </text>
    </comment>
    <comment ref="C71" authorId="69" xr:uid="{22b8ee06-5b58-4f91-237b-e263857bf3e9}">
      <text>
        <r>
          <rPr>
            <b/>
            <sz val="9"/>
            <rFont val="Tahoma"/>
          </rPr>
          <t>Comment:</t>
        </r>
        <r>
          <rPr>
            <sz val="9"/>
            <rFont val="Tahoma"/>
          </rPr>
          <t xml:space="preserve">
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C78" authorId="70" xr:uid="{726475d8-8eca-83c9-411c-df97f7933c2c}">
      <text>
        <r>
          <rPr>
            <b/>
            <sz val="9"/>
            <rFont val="Tahoma"/>
          </rPr>
          <t>Comment:</t>
        </r>
        <r>
          <rPr>
            <sz val="9"/>
            <rFont val="Tahoma"/>
          </rPr>
          <t xml:space="preserve">
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tc={008c007e-0023-4f06-a3b3-004c00380013}</author>
    <author>tc={000a0034-008d-4f81-b648-007800350074}</author>
    <author>tc={002900dc-007d-4f15-904a-00e600880094}</author>
    <author>tc={00410082-006f-446f-ab02-00a900ab0075}</author>
    <author>tc={00af0088-00c3-44f0-9579-00e800bb008e}</author>
    <author>tc={00540021-003c-492a-b2fd-005f00f90049}</author>
    <author>tc={001400d8-0082-4168-89a2-00dc004c0084}</author>
    <author>tc={0059000a-00a0-4a23-a0bd-00c300be0010}</author>
    <author>tc={008e0068-0086-408d-af6c-008a00fb0035}</author>
    <author>tc={00a40077-0088-470b-9b0a-003d00d5002c}</author>
    <author>tc={00900010-00de-49b2-85bb-00fc00c300a3}</author>
    <author>tc={00ca00df-0022-42d1-ace6-0078005d003d}</author>
    <author>tc={00d000e8-00d5-4f68-97b4-007a00e1000f}</author>
    <author>tc={00a100fd-00da-43a9-9597-005c00b10024}</author>
    <author>tc={00430049-00f8-4f7e-8cbf-008d00d300fa}</author>
    <author>tc={003d00c9-005d-4302-98a2-001100700003}</author>
    <author>tc={001d00ce-0016-4306-b87c-00ff00550024}</author>
    <author>tc={00f4007c-0098-4d8e-8dcc-000200750039}</author>
    <author>tc={00d5004e-003a-4e51-aad5-00d900650090}</author>
    <author>tc={005a0090-00b9-433d-b11b-00d600df006a}</author>
    <author>tc={001f00e3-00b3-40f1-bfec-00620040007d}</author>
    <author>tc={004400bd-002c-4741-b2d4-0078000a0074}</author>
    <author>tc={00ef00e6-000b-45b5-b026-00260062006d}</author>
    <author>tc={00c800fb-009e-400a-8779-000f0092007a}</author>
    <author>tc={007b00ef-0012-42b0-a029-00ec00880021}</author>
    <author>tc={003a0085-00fc-474a-b7d2-0006005600dc}</author>
    <author>tc={003900d8-00d3-4931-b0da-00bd00b0009a}</author>
    <author>tc={003000d4-0074-49f1-b0e3-00040071003c}</author>
    <author>tc={00dc00ba-009d-45cb-8f5c-00e200170018}</author>
    <author>tc={007e009f-0072-4832-93f2-00f30042007a}</author>
    <author>tc={005a00ed-00fb-404e-8518-00e60039001e}</author>
    <author>tc={003900e1-00a3-457b-8682-00fd006500b7}</author>
    <author>tc={00e8000b-00ba-4bca-87ae-008f00d3006b}</author>
    <author>tc={00b700d2-00f4-487f-825a-008900b60054}</author>
    <author>tc={00fb00ed-00e9-4692-8907-00e800e30001}</author>
    <author>tc={008c00eb-0093-4b2f-a57d-0041005400f3}</author>
    <author>tc={004700ab-00d3-4a36-8747-003a00a60021}</author>
    <author>tc={008d00e5-00ec-4abc-8233-000e009b0075}</author>
    <author>tc={00c300a0-0006-4b87-9cd2-000d0098004c}</author>
    <author>tc={00d000b9-00ac-4796-aefe-0019002800f9}</author>
    <author>tc={00a20063-004f-4a97-904e-002a00770042}</author>
    <author>tc={00aa00a1-00c1-456e-96a5-00cb00d700e2}</author>
    <author>tc={005b00cd-00ba-42b5-a4a0-009b003f0006}</author>
    <author>tc={00ae0015-0057-4b36-882a-00cd00c700d0}</author>
    <author>tc={00a100f9-0096-4a73-a8ed-00a8002d00d7}</author>
    <author>tc={00b300ce-00db-431f-86d6-0008005400a4}</author>
    <author>tc={006a003e-006e-43a3-8898-00db00c00037}</author>
    <author>tc={00ce00c5-00fa-4a9a-9a2c-00a5001b0080}</author>
    <author>tc={00eb0035-0010-4b54-9b49-00fc00b200e7}</author>
    <author>tc={00530034-00a2-4256-9df1-000d00f800c4}</author>
    <author>tc={009900b9-0088-49d9-b4e4-0015000300e7}</author>
    <author>tc={00d70092-00ff-4e47-9229-00e8000a0012}</author>
    <author>tc={002900e1-0025-42c1-b58d-006e00ed007a}</author>
    <author>tc={0030009a-007e-459c-ab1b-002100ad004a}</author>
    <author>tc={00900007-0072-44df-99a9-009100ef001f}</author>
    <author>tc={00720044-00cc-42c7-a14b-00e0007e008d}</author>
    <author>tc={000200c3-003d-4a43-89de-004600c60098}</author>
    <author>tc={00f200c9-00d7-4378-817e-008d005a003c}</author>
    <author>tc={00f600f0-0092-483e-ab11-0096006e00e6}</author>
    <author>tc={004600a3-00cb-48a0-bcba-00d3005e00f9}</author>
    <author>tc={001f00a5-00c0-4f61-ae66-00cb0025004a}</author>
    <author>tc={0042008a-0015-4672-b844-009a00e700a4}</author>
    <author>tc={0073003b-0052-4b7d-a143-006d00680045}</author>
    <author>tc={00fc0076-0062-445d-9d9e-000a0092005f}</author>
    <author>tc={0027004d-0016-43a3-bd4e-004600f20097}</author>
    <author>tc={00c800a3-00a0-4d12-aa90-008d003b0089}</author>
    <author>tc={00b100b2-0019-4a24-b868-005f00c30043}</author>
    <author>tc={003b0087-00fb-4e83-811e-00cd000100c6}</author>
    <author>tc={00c30083-00a7-4c91-94bb-00ff00150088}</author>
    <author>tc={002b00dc-00e0-49e1-b78e-00b1004000f4}</author>
    <author>tc={0055001b-004e-43bb-b0a8-00b2006800e8}</author>
  </authors>
  <commentList>
    <comment ref="B23" authorId="0" xr:uid="{008c007e-0023-4f06-a3b3-004c00380013}">
      <text>
        <r>
          <rPr>
            <b/>
            <sz val="9"/>
            <rFont val="Tahoma"/>
          </rPr>
          <t>Comment:</t>
        </r>
        <r>
          <rPr>
            <sz val="9"/>
            <rFont val="Tahoma"/>
          </rPr>
          <t xml:space="preserve">
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
        </r>
      </text>
    </comment>
    <comment ref="B25" authorId="1" xr:uid="{000a0034-008d-4f81-b648-007800350074}">
      <text>
        <r>
          <rPr>
            <b/>
            <sz val="9"/>
            <rFont val="Tahoma"/>
          </rPr>
          <t>Comment:</t>
        </r>
        <r>
          <rPr>
            <sz val="9"/>
            <rFont val="Tahoma"/>
          </rPr>
          <t xml:space="preserve">
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
        </r>
      </text>
    </comment>
    <comment ref="Q25" authorId="2" xr:uid="{002900dc-007d-4f15-904a-00e600880094}">
      <text>
        <r>
          <rPr>
            <b/>
            <sz val="9"/>
            <rFont val="Tahoma"/>
          </rPr>
          <t>Comment:</t>
        </r>
        <r>
          <rPr>
            <sz val="9"/>
            <rFont val="Tahoma"/>
          </rPr>
          <t xml:space="preserve">
Explanation:
This column will give you the 12-month total for each of your cash in-flows.
</t>
        </r>
      </text>
    </comment>
    <comment ref="C25" authorId="3" xr:uid="{00410082-006f-446f-ab02-00a900ab0075}">
      <text>
        <r>
          <rPr>
            <b/>
            <sz val="9"/>
            <rFont val="Tahoma"/>
          </rPr>
          <t>Comment:</t>
        </r>
        <r>
          <rPr>
            <sz val="9"/>
            <rFont val="Tahoma"/>
          </rPr>
          <t xml:space="preserve">
Explanation:
Add a brief description for any items to help your Business Adviser understand each cash in-flow.
</t>
        </r>
      </text>
    </comment>
    <comment ref="D25" authorId="4" xr:uid="{00af0088-00c3-44f0-9579-00e800bb008e}">
      <text>
        <r>
          <rPr>
            <b/>
            <sz val="9"/>
            <rFont val="Tahoma"/>
          </rPr>
          <t>Comment:</t>
        </r>
        <r>
          <rPr>
            <sz val="9"/>
            <rFont val="Tahoma"/>
          </rPr>
          <t xml:space="preserve">
Explanation:
Enter any money that you have prior to starting your 12-month forecast in this column. Leave it blank if this does not apply to some/any of your items.
</t>
        </r>
      </text>
    </comment>
    <comment ref="B26" authorId="5" xr:uid="{00540021-003c-492a-b2fd-005f00f90049}">
      <text>
        <r>
          <rPr>
            <b/>
            <sz val="9"/>
            <rFont val="Tahoma"/>
          </rPr>
          <t>Comment:</t>
        </r>
        <r>
          <rPr>
            <sz val="9"/>
            <rFont val="Tahoma"/>
          </rPr>
          <t xml:space="preserve">
Explanation:
This is value of the sales you anticipate making in the next 12-months.
This row will auto-populate based on the figures you entered in the 'Sales Assumption' tab so there is no need to update these cells.
</t>
        </r>
      </text>
    </comment>
    <comment ref="K26" authorId="6" xr:uid="{001400d8-0082-4168-89a2-00dc004c0084}">
      <text>
        <r>
          <rPr>
            <b/>
            <sz val="9"/>
            <rFont val="Tahoma"/>
          </rPr>
          <t>Comment:</t>
        </r>
        <r>
          <rPr>
            <sz val="9"/>
            <rFont val="Tahoma"/>
          </rPr>
          <t xml:space="preserve">
Explanation:
This row will auto-populate based on the figures you entered in the 'Sales Assumption' tab so there is no need to update these cells.
</t>
        </r>
      </text>
    </comment>
    <comment ref="L26" authorId="7" xr:uid="{0059000a-00a0-4a23-a0bd-00c300be0010}">
      <text>
        <r>
          <rPr>
            <b/>
            <sz val="9"/>
            <rFont val="Tahoma"/>
          </rPr>
          <t>Comment:</t>
        </r>
        <r>
          <rPr>
            <sz val="9"/>
            <rFont val="Tahoma"/>
          </rPr>
          <t xml:space="preserve">
Explanation:
This row will auto-populate based on the figures you entered in the 'Sales Assumption' tab so there is no need to update these cells.
</t>
        </r>
      </text>
    </comment>
    <comment ref="M26" authorId="8" xr:uid="{008e0068-0086-408d-af6c-008a00fb0035}">
      <text>
        <r>
          <rPr>
            <b/>
            <sz val="9"/>
            <rFont val="Tahoma"/>
          </rPr>
          <t>Comment:</t>
        </r>
        <r>
          <rPr>
            <sz val="9"/>
            <rFont val="Tahoma"/>
          </rPr>
          <t xml:space="preserve">
Explanation:
This row will auto-populate based on the figures you entered in the 'Sales Assumption' tab so there is no need to update these cells.
</t>
        </r>
      </text>
    </comment>
    <comment ref="N26" authorId="9" xr:uid="{00a40077-0088-470b-9b0a-003d00d5002c}">
      <text>
        <r>
          <rPr>
            <b/>
            <sz val="9"/>
            <rFont val="Tahoma"/>
          </rPr>
          <t>Comment:</t>
        </r>
        <r>
          <rPr>
            <sz val="9"/>
            <rFont val="Tahoma"/>
          </rPr>
          <t xml:space="preserve">
Explanation:
This row will auto-populate based on the figures you entered in the 'Sales Assumption' tab so there is no need to update these cells.
</t>
        </r>
      </text>
    </comment>
    <comment ref="O26" authorId="10" xr:uid="{00900010-00de-49b2-85bb-00fc00c300a3}">
      <text>
        <r>
          <rPr>
            <b/>
            <sz val="9"/>
            <rFont val="Tahoma"/>
          </rPr>
          <t>Comment:</t>
        </r>
        <r>
          <rPr>
            <sz val="9"/>
            <rFont val="Tahoma"/>
          </rPr>
          <t xml:space="preserve">
Explanation:
This row will auto-populate based on the figures you entered in the 'Sales Assumption' tab so there is no need to update these cells.
</t>
        </r>
      </text>
    </comment>
    <comment ref="P26" authorId="11" xr:uid="{00ca00df-0022-42d1-ace6-0078005d003d}">
      <text>
        <r>
          <rPr>
            <b/>
            <sz val="9"/>
            <rFont val="Tahoma"/>
          </rPr>
          <t>Comment:</t>
        </r>
        <r>
          <rPr>
            <sz val="9"/>
            <rFont val="Tahoma"/>
          </rPr>
          <t xml:space="preserve">
Explanation:
This row will auto-populate based on the figures you entered in the 'Sales Assumption' tab so there is no need to update these cells.
</t>
        </r>
      </text>
    </comment>
    <comment ref="E26" authorId="12" xr:uid="{00d000e8-00d5-4f68-97b4-007a00e1000f}">
      <text>
        <r>
          <rPr>
            <b/>
            <sz val="9"/>
            <rFont val="Tahoma"/>
          </rPr>
          <t>Comment:</t>
        </r>
        <r>
          <rPr>
            <sz val="9"/>
            <rFont val="Tahoma"/>
          </rPr>
          <t xml:space="preserve">
Explanation:
This row will auto-populate based on the figures you entered in the 'Sales Assumption' tab so there is no need to update these cells.
</t>
        </r>
      </text>
    </comment>
    <comment ref="H26" authorId="13" xr:uid="{00a100fd-00da-43a9-9597-005c00b10024}">
      <text>
        <r>
          <rPr>
            <b/>
            <sz val="9"/>
            <rFont val="Tahoma"/>
          </rPr>
          <t>Comment:</t>
        </r>
        <r>
          <rPr>
            <sz val="9"/>
            <rFont val="Tahoma"/>
          </rPr>
          <t xml:space="preserve">
Explanation:
This row will auto-populate based on the figures you entered in the 'Sales Assumption' tab so there is no need to update these cells.
</t>
        </r>
      </text>
    </comment>
    <comment ref="I26" authorId="14" xr:uid="{00430049-00f8-4f7e-8cbf-008d00d300fa}">
      <text>
        <r>
          <rPr>
            <b/>
            <sz val="9"/>
            <rFont val="Tahoma"/>
          </rPr>
          <t>Comment:</t>
        </r>
        <r>
          <rPr>
            <sz val="9"/>
            <rFont val="Tahoma"/>
          </rPr>
          <t xml:space="preserve">
Explanation:
This row will auto-populate based on the figures you entered in the 'Sales Assumption' tab so there is no need to update these cells.
</t>
        </r>
      </text>
    </comment>
    <comment ref="J26" authorId="15" xr:uid="{003d00c9-005d-4302-98a2-001100700003}">
      <text>
        <r>
          <rPr>
            <b/>
            <sz val="9"/>
            <rFont val="Tahoma"/>
          </rPr>
          <t>Comment:</t>
        </r>
        <r>
          <rPr>
            <sz val="9"/>
            <rFont val="Tahoma"/>
          </rPr>
          <t xml:space="preserve">
Explanation:
This row will auto-populate based on the figures you entered in the 'Sales Assumption' tab so there is no need to update these cells.
</t>
        </r>
      </text>
    </comment>
    <comment ref="B28" authorId="16" xr:uid="{001d00ce-0016-4306-b87c-00ff00550024}">
      <text>
        <r>
          <rPr>
            <b/>
            <sz val="9"/>
            <rFont val="Tahoma"/>
          </rPr>
          <t>Comment:</t>
        </r>
        <r>
          <rPr>
            <sz val="9"/>
            <rFont val="Tahoma"/>
          </rPr>
          <t xml:space="preserve">
Explanation:
This might be money that you have personally put into the business or money that your business partners, private investors or other individuals have contributed. This could also be money that you have been gifted or inherited.
</t>
        </r>
      </text>
    </comment>
    <comment ref="B29" authorId="17" xr:uid="{00f4007c-0098-4d8e-8dcc-000200750039}">
      <text>
        <r>
          <rPr>
            <b/>
            <sz val="9"/>
            <rFont val="Tahoma"/>
          </rPr>
          <t>Comment:</t>
        </r>
        <r>
          <rPr>
            <sz val="9"/>
            <rFont val="Tahoma"/>
          </rPr>
          <t xml:space="preserve">
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
        </r>
      </text>
    </comment>
    <comment ref="B30" authorId="18" xr:uid="{00d5004e-003a-4e51-aad5-00d900650090}">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1" authorId="19" xr:uid="{005a0090-00b9-433d-b11b-00d600df006a}">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2" authorId="20" xr:uid="{001f00e3-00b3-40f1-bfec-00620040007d}">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3" authorId="21" xr:uid="{004400bd-002c-4741-b2d4-0078000a0074}">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4" authorId="22" xr:uid="{00ef00e6-000b-45b5-b026-00260062006d}">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5" authorId="23" xr:uid="{00c800fb-009e-400a-8779-000f0092007a}">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6" authorId="24" xr:uid="{007b00ef-0012-42b0-a029-00ec00880021}">
      <text>
        <r>
          <rPr>
            <b/>
            <sz val="9"/>
            <rFont val="Tahoma"/>
          </rPr>
          <t>Comment:</t>
        </r>
        <r>
          <rPr>
            <sz val="9"/>
            <rFont val="Tahoma"/>
          </rPr>
          <t xml:space="preserve">
Explanation:
Use these fields if your business has any other income or cash in-flows that are not covered in the above. 
Provide a description of these items in the next field.
</t>
        </r>
      </text>
    </comment>
    <comment ref="B37" authorId="25" xr:uid="{003a0085-00fc-474a-b7d2-0006005600dc}">
      <text>
        <r>
          <rPr>
            <b/>
            <sz val="9"/>
            <rFont val="Tahoma"/>
          </rPr>
          <t>Comment:</t>
        </r>
        <r>
          <rPr>
            <sz val="9"/>
            <rFont val="Tahoma"/>
          </rPr>
          <t xml:space="preserve">
Explanation:
Your total cash in-flow is made up of all your individual sources of revenue added together.
</t>
        </r>
      </text>
    </comment>
    <comment ref="B41" authorId="26" xr:uid="{003900d8-00d3-4931-b0da-00bd00b0009a}">
      <text>
        <r>
          <rPr>
            <b/>
            <sz val="9"/>
            <rFont val="Tahoma"/>
          </rPr>
          <t>Comment:</t>
        </r>
        <r>
          <rPr>
            <sz val="9"/>
            <rFont val="Tahoma"/>
          </rPr>
          <t xml:space="preserve">
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
        </r>
      </text>
    </comment>
    <comment ref="Q41" authorId="27" xr:uid="{003000d4-0074-49f1-b0e3-00040071003c}">
      <text>
        <r>
          <rPr>
            <b/>
            <sz val="9"/>
            <rFont val="Tahoma"/>
          </rPr>
          <t>Comment:</t>
        </r>
        <r>
          <rPr>
            <sz val="9"/>
            <rFont val="Tahoma"/>
          </rPr>
          <t xml:space="preserve">
Explanation:
This column will give you the 12-month total for each of your cash out-flows.
</t>
        </r>
      </text>
    </comment>
    <comment ref="C41" authorId="28" xr:uid="{00dc00ba-009d-45cb-8f5c-00e200170018}">
      <text>
        <r>
          <rPr>
            <b/>
            <sz val="9"/>
            <rFont val="Tahoma"/>
          </rPr>
          <t>Comment:</t>
        </r>
        <r>
          <rPr>
            <sz val="9"/>
            <rFont val="Tahoma"/>
          </rPr>
          <t xml:space="preserve">
Explanation:
Add a brief description for any items to help your Business Adviser understand each cash out-flow.
</t>
        </r>
      </text>
    </comment>
    <comment ref="D41" authorId="29" xr:uid="{007e009f-0072-4832-93f2-00f30042007a}">
      <text>
        <r>
          <rPr>
            <b/>
            <sz val="9"/>
            <rFont val="Tahoma"/>
          </rPr>
          <t>Comment:</t>
        </r>
        <r>
          <rPr>
            <sz val="9"/>
            <rFont val="Tahoma"/>
          </rPr>
          <t xml:space="preserve">
Explanation:
Enter any expenses that you have prior to starting your 12-month forecast in this column. Leave it blank if this does not apply to some/any of your items.
</t>
        </r>
      </text>
    </comment>
    <comment ref="B42" authorId="30" xr:uid="{005a00ed-00fb-404e-8518-00e60039001e}">
      <text>
        <r>
          <rPr>
            <b/>
            <sz val="9"/>
            <rFont val="Tahoma"/>
          </rPr>
          <t>Comment:</t>
        </r>
        <r>
          <rPr>
            <sz val="9"/>
            <rFont val="Tahoma"/>
          </rPr>
          <t xml:space="preserve">
Explanation:
This is costs you expect to incur in order to produce all of your anticipated sales for the next 12-months. 
This row will auto-populate based on the figures you entered in the 'Sales Assumption' tab so there is no need to update these cells.
</t>
        </r>
      </text>
    </comment>
    <comment ref="K42" authorId="31" xr:uid="{003900e1-00a3-457b-8682-00fd006500b7}">
      <text>
        <r>
          <rPr>
            <b/>
            <sz val="9"/>
            <rFont val="Tahoma"/>
          </rPr>
          <t>Comment:</t>
        </r>
        <r>
          <rPr>
            <sz val="9"/>
            <rFont val="Tahoma"/>
          </rPr>
          <t xml:space="preserve">
Explanation:
This row will auto-populate based on the figures you entered in the 'Sales Assumption' tab so there is no need to update these cells.
</t>
        </r>
      </text>
    </comment>
    <comment ref="L42" authorId="32" xr:uid="{00e8000b-00ba-4bca-87ae-008f00d3006b}">
      <text>
        <r>
          <rPr>
            <b/>
            <sz val="9"/>
            <rFont val="Tahoma"/>
          </rPr>
          <t>Comment:</t>
        </r>
        <r>
          <rPr>
            <sz val="9"/>
            <rFont val="Tahoma"/>
          </rPr>
          <t xml:space="preserve">
Explanation:
This row will auto-populate based on the figures you entered in the 'Sales Assumption' tab so there is no need to update these cells.
</t>
        </r>
      </text>
    </comment>
    <comment ref="M42" authorId="33" xr:uid="{00b700d2-00f4-487f-825a-008900b60054}">
      <text>
        <r>
          <rPr>
            <b/>
            <sz val="9"/>
            <rFont val="Tahoma"/>
          </rPr>
          <t>Comment:</t>
        </r>
        <r>
          <rPr>
            <sz val="9"/>
            <rFont val="Tahoma"/>
          </rPr>
          <t xml:space="preserve">
Explanation:
This row will auto-populate based on the figures you entered in the 'Sales Assumption' tab so there is no need to update these cells.
</t>
        </r>
      </text>
    </comment>
    <comment ref="N42" authorId="34" xr:uid="{00fb00ed-00e9-4692-8907-00e800e30001}">
      <text>
        <r>
          <rPr>
            <b/>
            <sz val="9"/>
            <rFont val="Tahoma"/>
          </rPr>
          <t>Comment:</t>
        </r>
        <r>
          <rPr>
            <sz val="9"/>
            <rFont val="Tahoma"/>
          </rPr>
          <t xml:space="preserve">
Explanation:
This row will auto-populate based on the figures you entered in the 'Sales Assumption' tab so there is no need to update these cells.
</t>
        </r>
      </text>
    </comment>
    <comment ref="O42" authorId="35" xr:uid="{008c00eb-0093-4b2f-a57d-0041005400f3}">
      <text>
        <r>
          <rPr>
            <b/>
            <sz val="9"/>
            <rFont val="Tahoma"/>
          </rPr>
          <t>Comment:</t>
        </r>
        <r>
          <rPr>
            <sz val="9"/>
            <rFont val="Tahoma"/>
          </rPr>
          <t xml:space="preserve">
Explanation:
This row will auto-populate based on the figures you entered in the 'Sales Assumption' tab so there is no need to update these cells.
</t>
        </r>
      </text>
    </comment>
    <comment ref="P42" authorId="36" xr:uid="{004700ab-00d3-4a36-8747-003a00a60021}">
      <text>
        <r>
          <rPr>
            <b/>
            <sz val="9"/>
            <rFont val="Tahoma"/>
          </rPr>
          <t>Comment:</t>
        </r>
        <r>
          <rPr>
            <sz val="9"/>
            <rFont val="Tahoma"/>
          </rPr>
          <t xml:space="preserve">
Explanation:
This row will auto-populate based on the figures you entered in the 'Sales Assumption' tab so there is no need to update these cells.
</t>
        </r>
      </text>
    </comment>
    <comment ref="E42" authorId="37" xr:uid="{008d00e5-00ec-4abc-8233-000e009b0075}">
      <text>
        <r>
          <rPr>
            <b/>
            <sz val="9"/>
            <rFont val="Tahoma"/>
          </rPr>
          <t>Comment:</t>
        </r>
        <r>
          <rPr>
            <sz val="9"/>
            <rFont val="Tahoma"/>
          </rPr>
          <t xml:space="preserve">
Explanation:
This row will auto-populate based on the figures you entered in the 'Sales Assumption' tab so there is no need to update these cells.
</t>
        </r>
      </text>
    </comment>
    <comment ref="F42" authorId="38" xr:uid="{00c300a0-0006-4b87-9cd2-000d0098004c}">
      <text>
        <r>
          <rPr>
            <b/>
            <sz val="9"/>
            <rFont val="Tahoma"/>
          </rPr>
          <t>Comment:</t>
        </r>
        <r>
          <rPr>
            <sz val="9"/>
            <rFont val="Tahoma"/>
          </rPr>
          <t xml:space="preserve">
Explanation:
This row will auto-populate based on the figures you entered in the 'Sales Assumption' tab so there is no need to update these cells.
</t>
        </r>
      </text>
    </comment>
    <comment ref="G42" authorId="39" xr:uid="{00d000b9-00ac-4796-aefe-0019002800f9}">
      <text>
        <r>
          <rPr>
            <b/>
            <sz val="9"/>
            <rFont val="Tahoma"/>
          </rPr>
          <t>Comment:</t>
        </r>
        <r>
          <rPr>
            <sz val="9"/>
            <rFont val="Tahoma"/>
          </rPr>
          <t xml:space="preserve">
Explanation:
This row will auto-populate based on the figures you entered in the 'Sales Assumption' tab so there is no need to update these cells.
</t>
        </r>
      </text>
    </comment>
    <comment ref="H42" authorId="40" xr:uid="{00a20063-004f-4a97-904e-002a00770042}">
      <text>
        <r>
          <rPr>
            <b/>
            <sz val="9"/>
            <rFont val="Tahoma"/>
          </rPr>
          <t>Comment:</t>
        </r>
        <r>
          <rPr>
            <sz val="9"/>
            <rFont val="Tahoma"/>
          </rPr>
          <t xml:space="preserve">
Explanation:
This row will auto-populate based on the figures you entered in the 'Sales Assumption' tab so there is no need to update these cells.
</t>
        </r>
      </text>
    </comment>
    <comment ref="I42" authorId="41" xr:uid="{00aa00a1-00c1-456e-96a5-00cb00d700e2}">
      <text>
        <r>
          <rPr>
            <b/>
            <sz val="9"/>
            <rFont val="Tahoma"/>
          </rPr>
          <t>Comment:</t>
        </r>
        <r>
          <rPr>
            <sz val="9"/>
            <rFont val="Tahoma"/>
          </rPr>
          <t xml:space="preserve">
Explanation:
This row will auto-populate based on the figures you entered in the 'Sales Assumption' tab so there is no need to update these cells.
</t>
        </r>
      </text>
    </comment>
    <comment ref="J42" authorId="42" xr:uid="{005b00cd-00ba-42b5-a4a0-009b003f0006}">
      <text>
        <r>
          <rPr>
            <b/>
            <sz val="9"/>
            <rFont val="Tahoma"/>
          </rPr>
          <t>Comment:</t>
        </r>
        <r>
          <rPr>
            <sz val="9"/>
            <rFont val="Tahoma"/>
          </rPr>
          <t xml:space="preserve">
Explanation:
This row will auto-populate based on the figures you entered in the 'Sales Assumption' tab so there is no need to update these cells.
</t>
        </r>
      </text>
    </comment>
    <comment ref="B43" authorId="43" xr:uid="{00ae0015-0057-4b36-882a-00cd00c700d0}">
      <text>
        <r>
          <rPr>
            <b/>
            <sz val="9"/>
            <rFont val="Tahoma"/>
          </rPr>
          <t>Comment:</t>
        </r>
        <r>
          <rPr>
            <sz val="9"/>
            <rFont val="Tahoma"/>
          </rPr>
          <t xml:space="preserve">
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
        </r>
      </text>
    </comment>
    <comment ref="D43" authorId="44" xr:uid="{00a100f9-0096-4a73-a8ed-00a8002d00d7}">
      <text>
        <r>
          <rPr>
            <b/>
            <sz val="9"/>
            <rFont val="Tahoma"/>
          </rPr>
          <t>Comment:</t>
        </r>
        <r>
          <rPr>
            <sz val="9"/>
            <rFont val="Tahoma"/>
          </rPr>
          <t xml:space="preserve">
Explanation:
This is automatically populated based on the total amount of existing assets you declared above in order to balance your books.
</t>
        </r>
      </text>
    </comment>
    <comment ref="B44" authorId="45" xr:uid="{00b300ce-00db-431f-86d6-0008005400a4}">
      <text>
        <r>
          <rPr>
            <b/>
            <sz val="9"/>
            <rFont val="Tahoma"/>
          </rPr>
          <t>Comment:</t>
        </r>
        <r>
          <rPr>
            <sz val="9"/>
            <rFont val="Tahoma"/>
          </rPr>
          <t xml:space="preserve">
Explanation:
You may be leasing your own venue, paying a membership fee to a hotdesking work hub, or working in a retail space. What cost do you incur to do this each month?
</t>
        </r>
      </text>
    </comment>
    <comment ref="B45" authorId="46" xr:uid="{006a003e-006e-43a3-8898-00db00c00037}">
      <text>
        <r>
          <rPr>
            <b/>
            <sz val="9"/>
            <rFont val="Tahoma"/>
          </rPr>
          <t>Comment:</t>
        </r>
        <r>
          <rPr>
            <sz val="9"/>
            <rFont val="Tahoma"/>
          </rPr>
          <t xml:space="preserve">
Explanation:
If you have a business premises or work from a home office, then it is likely that you are or will in future have to pay business rates to your local council.
Check with your Local Authority if you're not sure.
</t>
        </r>
      </text>
    </comment>
    <comment ref="B46" authorId="47" xr:uid="{00ce00c5-00fa-4a9a-9a2c-00a5001b0080}">
      <text>
        <r>
          <rPr>
            <b/>
            <sz val="9"/>
            <rFont val="Tahoma"/>
          </rPr>
          <t>Comment:</t>
        </r>
        <r>
          <rPr>
            <sz val="9"/>
            <rFont val="Tahoma"/>
          </rPr>
          <t xml:space="preserve">
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
        </r>
      </text>
    </comment>
    <comment ref="B47" authorId="48" xr:uid="{00eb0035-0010-4b54-9b49-00fc00b200e7}">
      <text>
        <r>
          <rPr>
            <b/>
            <sz val="9"/>
            <rFont val="Tahoma"/>
          </rPr>
          <t>Comment:</t>
        </r>
        <r>
          <rPr>
            <sz val="9"/>
            <rFont val="Tahoma"/>
          </rPr>
          <t xml:space="preserve">
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
        </r>
      </text>
    </comment>
    <comment ref="B48" authorId="49" xr:uid="{00530034-00a2-4256-9df1-000d00f800c4}">
      <text>
        <r>
          <rPr>
            <b/>
            <sz val="9"/>
            <rFont val="Tahoma"/>
          </rPr>
          <t>Comment:</t>
        </r>
        <r>
          <rPr>
            <sz val="9"/>
            <rFont val="Tahoma"/>
          </rPr>
          <t xml:space="preserve">
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
        </r>
      </text>
    </comment>
    <comment ref="B49" authorId="50" xr:uid="{009900b9-0088-49d9-b4e4-0015000300e7}">
      <text>
        <r>
          <rPr>
            <b/>
            <sz val="9"/>
            <rFont val="Tahoma"/>
          </rPr>
          <t>Comment:</t>
        </r>
        <r>
          <rPr>
            <sz val="9"/>
            <rFont val="Tahoma"/>
          </rPr>
          <t xml:space="preserve">
Explanation:
Think about what you have detailed in your business plan. What are the regular marketing and advertising costs that you incur to promote your business and drive sales? 
</t>
        </r>
      </text>
    </comment>
    <comment ref="B50" authorId="51" xr:uid="{00d70092-00ff-4e47-9229-00e8000a0012}">
      <text>
        <r>
          <rPr>
            <b/>
            <sz val="9"/>
            <rFont val="Tahoma"/>
          </rPr>
          <t>Comment:</t>
        </r>
        <r>
          <rPr>
            <sz val="9"/>
            <rFont val="Tahoma"/>
          </rPr>
          <t xml:space="preserve">
Explanation:
If you use a vehicle to operate your business, how much do you spend each month on fuel, insurance, registration, repairs?
</t>
        </r>
      </text>
    </comment>
    <comment ref="B51" authorId="52" xr:uid="{002900e1-0025-42c1-b58d-006e00ed007a}">
      <text>
        <r>
          <rPr>
            <b/>
            <sz val="9"/>
            <rFont val="Tahoma"/>
          </rPr>
          <t>Comment:</t>
        </r>
        <r>
          <rPr>
            <sz val="9"/>
            <rFont val="Tahoma"/>
          </rPr>
          <t xml:space="preserve">
Explanation:
This is the cost of purchasing or leasing equipment to produce your product(s) and/or service(s), or the use of software to support you in delivering your product(s) and/or service(s).
</t>
        </r>
      </text>
    </comment>
    <comment ref="B52" authorId="53" xr:uid="{0030009a-007e-459c-ab1b-002100ad004a}">
      <text>
        <r>
          <rPr>
            <b/>
            <sz val="9"/>
            <rFont val="Tahoma"/>
          </rPr>
          <t>Comment:</t>
        </r>
        <r>
          <rPr>
            <sz val="9"/>
            <rFont val="Tahoma"/>
          </rPr>
          <t xml:space="preserve">
Explanation:
Every business incurs administrative costs, whether it is postage stamps to send out your product(s) and/or service(s), stationery products for you and your team, or printing facilities.
</t>
        </r>
      </text>
    </comment>
    <comment ref="B53" authorId="54" xr:uid="{00900007-0072-44df-99a9-009100ef001f}">
      <text>
        <r>
          <rPr>
            <b/>
            <sz val="9"/>
            <rFont val="Tahoma"/>
          </rPr>
          <t>Comment:</t>
        </r>
        <r>
          <rPr>
            <sz val="9"/>
            <rFont val="Tahoma"/>
          </rPr>
          <t xml:space="preserve">
Explanation:
If you run a product based business then you may incur monthly fees for transport and delivery of your goods.
</t>
        </r>
      </text>
    </comment>
    <comment ref="B54" authorId="55" xr:uid="{00720044-00cc-42c7-a14b-00e0007e008d}">
      <text>
        <r>
          <rPr>
            <b/>
            <sz val="9"/>
            <rFont val="Tahoma"/>
          </rPr>
          <t>Comment:</t>
        </r>
        <r>
          <rPr>
            <sz val="9"/>
            <rFont val="Tahoma"/>
          </rPr>
          <t xml:space="preserve">
Explanation:
Think about any professional services you need to use in order to manage your business. This might be on a retainer or ad-hoc basis.
For example, a lawyer, accountant, designer or marketing consultant.
</t>
        </r>
      </text>
    </comment>
    <comment ref="B55" authorId="56" xr:uid="{000200c3-003d-4a43-89de-004600c60098}">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
        </r>
      </text>
    </comment>
    <comment ref="E55" authorId="57" xr:uid="{00f200c9-00d7-4378-817e-008d005a003c}">
      <text>
        <r>
          <rPr>
            <b/>
            <sz val="9"/>
            <rFont val="Tahoma"/>
          </rPr>
          <t>Comment:</t>
        </r>
        <r>
          <rPr>
            <sz val="9"/>
            <rFont val="Tahoma"/>
          </rPr>
          <t xml:space="preserve">
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
        </r>
      </text>
    </comment>
    <comment ref="B56" authorId="58" xr:uid="{00f600f0-0092-483e-ab11-0096006e00e6}">
      <text>
        <r>
          <rPr>
            <b/>
            <sz val="9"/>
            <rFont val="Tahoma"/>
          </rPr>
          <t>Comment:</t>
        </r>
        <r>
          <rPr>
            <sz val="9"/>
            <rFont val="Tahoma"/>
          </rPr>
          <t xml:space="preserve">
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
        </r>
      </text>
    </comment>
    <comment ref="B57" authorId="59" xr:uid="{004600a3-00cb-48a0-bcba-00d3005e00f9}">
      <text>
        <r>
          <rPr>
            <b/>
            <sz val="9"/>
            <rFont val="Tahoma"/>
          </rPr>
          <t>Comment:</t>
        </r>
        <r>
          <rPr>
            <sz val="9"/>
            <rFont val="Tahoma"/>
          </rPr>
          <t xml:space="preserve">
Explanation:
If you hire staff, whether full time or part time, then this is where you can reflect the amount of money you spend each month on staff salaries, national insurance contributions and staff pensions etc.
</t>
        </r>
      </text>
    </comment>
    <comment ref="B58" authorId="60" xr:uid="{001f00a5-00c0-4f61-ae66-00cb0025004a}">
      <text>
        <r>
          <rPr>
            <b/>
            <sz val="9"/>
            <rFont val="Tahoma"/>
          </rPr>
          <t>Comment:</t>
        </r>
        <r>
          <rPr>
            <sz val="9"/>
            <rFont val="Tahoma"/>
          </rPr>
          <t xml:space="preserve">
Explanation:
This should be the monthly amount you pay for your Start Up Loan.
</t>
        </r>
      </text>
    </comment>
    <comment ref="B60" authorId="61" xr:uid="{0042008a-0015-4672-b844-009a00e700a4}">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1" authorId="62" xr:uid="{0073003b-0052-4b7d-a143-006d00680045}">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2" authorId="63" xr:uid="{00fc0076-0062-445d-9d9e-000a0092005f}">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3" authorId="64" xr:uid="{0027004d-0016-43a3-bd4e-004600f20097}">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4" authorId="65" xr:uid="{00c800a3-00a0-4d12-aa90-008d003b0089}">
      <text>
        <r>
          <rPr>
            <b/>
            <sz val="9"/>
            <rFont val="Tahoma"/>
          </rPr>
          <t>Comment:</t>
        </r>
        <r>
          <rPr>
            <sz val="9"/>
            <rFont val="Tahoma"/>
          </rPr>
          <t xml:space="preserve">
Explanation:
Use these fields if your business has any other expenses or cash out-flows that are not covered in the above. 
Provide a description of these items in the next field.
</t>
        </r>
      </text>
    </comment>
    <comment ref="B65" authorId="66" xr:uid="{00b100b2-0019-4a24-b868-005f00c30043}">
      <text>
        <r>
          <rPr>
            <b/>
            <sz val="9"/>
            <rFont val="Tahoma"/>
          </rPr>
          <t>Comment:</t>
        </r>
        <r>
          <rPr>
            <sz val="9"/>
            <rFont val="Tahoma"/>
          </rPr>
          <t xml:space="preserve">
Explanation:
Your total cash out-flow is made up of all your expenses added together.
</t>
        </r>
      </text>
    </comment>
    <comment ref="C67" authorId="67" xr:uid="{003b0087-00fb-4e83-811e-00cd000100c6}">
      <text>
        <r>
          <rPr>
            <b/>
            <sz val="9"/>
            <rFont val="Tahoma"/>
          </rPr>
          <t>Comment:</t>
        </r>
        <r>
          <rPr>
            <sz val="9"/>
            <rFont val="Tahoma"/>
          </rPr>
          <t xml:space="preserve">
Explanation:
Your net cash flow tells you the difference between what is coming in and what is going out of your business on a monthly basis.
</t>
        </r>
      </text>
    </comment>
    <comment ref="C69" authorId="68" xr:uid="{00c30083-00a7-4c91-94bb-00ff00150088}">
      <text>
        <r>
          <rPr>
            <b/>
            <sz val="9"/>
            <rFont val="Tahoma"/>
          </rPr>
          <t>Comment:</t>
        </r>
        <r>
          <rPr>
            <sz val="9"/>
            <rFont val="Tahoma"/>
          </rPr>
          <t xml:space="preserve">
Explanation:
This is the amount of money that you have available for your business at the start of each month. You'll see this number will auto-update for each month, based on the previous months' cash flow. 
</t>
        </r>
      </text>
    </comment>
    <comment ref="C71" authorId="69" xr:uid="{002b00dc-00e0-49e1-b78e-00b1004000f4}">
      <text>
        <r>
          <rPr>
            <b/>
            <sz val="9"/>
            <rFont val="Tahoma"/>
          </rPr>
          <t>Comment:</t>
        </r>
        <r>
          <rPr>
            <sz val="9"/>
            <rFont val="Tahoma"/>
          </rPr>
          <t xml:space="preserve">
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C78" authorId="70" xr:uid="{0055001b-004e-43bb-b0a8-00b2006800e8}">
      <text>
        <r>
          <rPr>
            <b/>
            <sz val="9"/>
            <rFont val="Tahoma"/>
          </rPr>
          <t>Comment:</t>
        </r>
        <r>
          <rPr>
            <sz val="9"/>
            <rFont val="Tahoma"/>
          </rPr>
          <t xml:space="preserve">
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tc={00ac009c-00fd-439c-a863-006400950036}</author>
    <author>tc={009b0011-00db-43b4-96d7-003e00770024}</author>
    <author>tc={001300ff-003e-4366-8262-004d00dd00ec}</author>
    <author>tc={000a003f-005b-4bcb-8e2b-00ae003f003c}</author>
    <author>tc={00f6007e-00d0-4430-9893-0016003500b7}</author>
    <author>tc={005600be-001b-4693-a9c9-004b00fe0073}</author>
    <author>tc={002a00d2-0020-4429-b239-00a800fa0079}</author>
    <author>tc={007600e6-00a7-49db-9917-009d00300048}</author>
    <author>tc={00c200f5-00dc-44c5-9ada-002c00c90052}</author>
    <author>tc={009d0051-00cd-46b6-b7b9-006d0093007d}</author>
    <author>tc={0015001f-00ef-4ab3-b239-000b008000a3}</author>
    <author>tc={004100d7-009a-4974-9d97-00c500240013}</author>
    <author>tc={00b800c9-0088-4de5-bc5c-00ee003a000e}</author>
    <author>tc={00170093-005b-49a6-aed1-00ee001f004b}</author>
    <author>tc={007f00ac-0014-498b-b188-00be00550073}</author>
    <author>tc={001400dc-009c-4a1d-abd0-0070000100a5}</author>
    <author>tc={007f00c1-003e-4c17-8e42-00a4006e00f4}</author>
    <author>tc={006d004c-002b-48ea-8137-0014008800e4}</author>
    <author>tc={000e0041-00f5-4739-a34f-0009006200f0}</author>
    <author>tc={009700bb-0015-4f5e-97ed-00e400b10007}</author>
    <author>tc={00c000a6-0066-4fe4-a5b6-0096004e000a}</author>
    <author>tc={00460043-00a7-420a-a514-002800b80050}</author>
    <author>tc={006a00a8-00fc-4e46-beb8-0034008f0023}</author>
    <author>tc={0071003d-006d-40bf-ba14-0069001a0040}</author>
    <author>tc={00220040-0066-4dd2-9bdd-000c00c2005a}</author>
    <author>tc={004b0042-0035-468f-9490-007100950098}</author>
    <author>tc={003c00a8-0090-4d39-bee9-008600c50012}</author>
    <author>tc={004a002a-000c-49c9-ae6e-004900260058}</author>
    <author>tc={004e0057-00a7-4e6b-8de1-004d00b300ec}</author>
    <author>tc={0024000f-003f-4c00-8dd1-0039000900c3}</author>
    <author>tc={002c0008-0018-469a-a30c-004800ea00c7}</author>
    <author>tc={00cc004a-005b-4a03-9522-00ca00bc0058}</author>
    <author>tc={00eb00b3-0091-4e37-9ceb-00a2000700c6}</author>
    <author>tc={00780073-002c-4be5-9302-00c600fb00d9}</author>
    <author>tc={00e10091-00fe-40f2-ae45-00c300e7004a}</author>
    <author>tc={009d0065-00c0-44f6-9258-003600c30047}</author>
    <author>tc={00a2001b-008d-4dbd-ae21-005300a800f2}</author>
    <author>tc={00ef0036-0064-43c7-aa49-0062005200e3}</author>
    <author>tc={0004000b-00a9-46c8-a7c1-003c00a500a1}</author>
    <author>tc={00650042-00a4-4228-8e3a-00d30025002d}</author>
    <author>tc={001b0059-0001-4185-aaab-00a8007c0078}</author>
    <author>tc={00320020-004f-452c-9dcf-005300f800e7}</author>
    <author>tc={003c003e-0081-46a4-9aa3-00fe000b00d6}</author>
  </authors>
  <commentList>
    <comment ref="B12" authorId="0" xr:uid="{00ac009c-00fd-439c-a863-006400950036}">
      <text>
        <r>
          <rPr>
            <b/>
            <sz val="9"/>
            <rFont val="Tahoma"/>
          </rPr>
          <t>Comment:</t>
        </r>
        <r>
          <rPr>
            <sz val="9"/>
            <rFont val="Tahoma"/>
          </rPr>
          <t xml:space="preserve">
Explanation: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
        </r>
      </text>
    </comment>
    <comment ref="K12" authorId="1" xr:uid="{009b0011-00db-43b4-96d7-003e00770024}">
      <text>
        <r>
          <rPr>
            <b/>
            <sz val="9"/>
            <rFont val="Tahoma"/>
          </rPr>
          <t>Comment:</t>
        </r>
        <r>
          <rPr>
            <sz val="9"/>
            <rFont val="Tahoma"/>
          </rPr>
          <t xml:space="preserve">
Explanation:
This column will give you the six-month total for each of your cash in-flows.
</t>
        </r>
      </text>
    </comment>
    <comment ref="C12" authorId="2" xr:uid="{001300ff-003e-4366-8262-004d00dd00ec}">
      <text>
        <r>
          <rPr>
            <b/>
            <sz val="9"/>
            <rFont val="Tahoma"/>
          </rPr>
          <t>Comment:</t>
        </r>
        <r>
          <rPr>
            <sz val="9"/>
            <rFont val="Tahoma"/>
          </rPr>
          <t xml:space="preserve">
Explanation:
Add a brief description for any items to help your Business Adviser understand each cash in-flow.
</t>
        </r>
      </text>
    </comment>
    <comment ref="D12" authorId="3" xr:uid="{000a003f-005b-4bcb-8e2b-00ae003f003c}">
      <text>
        <r>
          <rPr>
            <b/>
            <sz val="9"/>
            <rFont val="Tahoma"/>
          </rPr>
          <t>Comment:</t>
        </r>
        <r>
          <rPr>
            <sz val="9"/>
            <rFont val="Tahoma"/>
          </rPr>
          <t xml:space="preserve">
Explanation:
Enter any money that you had at the start of this six-month period. Leave it blank if this does not apply to some/any of your items.
</t>
        </r>
      </text>
    </comment>
    <comment ref="B13" authorId="4" xr:uid="{00f6007e-00d0-4430-9893-0016003500b7}">
      <text>
        <r>
          <rPr>
            <b/>
            <sz val="9"/>
            <rFont val="Tahoma"/>
          </rPr>
          <t>Comment:</t>
        </r>
        <r>
          <rPr>
            <sz val="9"/>
            <rFont val="Tahoma"/>
          </rPr>
          <t xml:space="preserve">
Explanation:
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
</t>
        </r>
      </text>
    </comment>
    <comment ref="B14" authorId="5" xr:uid="{005600be-001b-4693-a9c9-004b00fe0073}">
      <text>
        <r>
          <rPr>
            <b/>
            <sz val="9"/>
            <rFont val="Tahoma"/>
          </rPr>
          <t>Comment:</t>
        </r>
        <r>
          <rPr>
            <sz val="9"/>
            <rFont val="Tahoma"/>
          </rPr>
          <t xml:space="preserve">
Explanation:
This might be money that you have personally put into the business or money that your business partners, private investors or other individuals have contributed. This could also be money that you have been gifted or inherited.
</t>
        </r>
      </text>
    </comment>
    <comment ref="B15" authorId="6" xr:uid="{002a00d2-0020-4429-b239-00a800fa0079}">
      <text>
        <r>
          <rPr>
            <b/>
            <sz val="9"/>
            <rFont val="Tahoma"/>
          </rPr>
          <t>Comment:</t>
        </r>
        <r>
          <rPr>
            <sz val="9"/>
            <rFont val="Tahoma"/>
          </rPr>
          <t xml:space="preserve">
Explanation:
Use this row for any debt based form of finance you have received, like a loan or credit facility. Please note, there should be evidence of this finance appearing in your business bank accounts.
</t>
        </r>
      </text>
    </comment>
    <comment ref="B16" authorId="7" xr:uid="{007600e6-00a7-49db-9917-009d00300048}">
      <text>
        <r>
          <rPr>
            <b/>
            <sz val="9"/>
            <rFont val="Tahoma"/>
          </rPr>
          <t>Comment:</t>
        </r>
        <r>
          <rPr>
            <sz val="9"/>
            <rFont val="Tahoma"/>
          </rPr>
          <t xml:space="preserve">
Explanation:
Use these fields if your business has had any other income or cash in-flows in the last 6 months that are not covered in the above. 
Provide a description of these items in the next field.
</t>
        </r>
      </text>
    </comment>
    <comment ref="B17" authorId="8" xr:uid="{00c200f5-00dc-44c5-9ada-002c00c90052}">
      <text>
        <r>
          <rPr>
            <b/>
            <sz val="9"/>
            <rFont val="Tahoma"/>
          </rPr>
          <t>Comment:</t>
        </r>
        <r>
          <rPr>
            <sz val="9"/>
            <rFont val="Tahoma"/>
          </rPr>
          <t xml:space="preserve">
Explanation:
Use these fields if your business has had any other income or cash in-flows in the last 6 months that are not covered in the above. 
Provide a description of these items in the next field.
</t>
        </r>
      </text>
    </comment>
    <comment ref="B18" authorId="9" xr:uid="{009d0051-00cd-46b6-b7b9-006d0093007d}">
      <text>
        <r>
          <rPr>
            <b/>
            <sz val="9"/>
            <rFont val="Tahoma"/>
          </rPr>
          <t>Comment:</t>
        </r>
        <r>
          <rPr>
            <sz val="9"/>
            <rFont val="Tahoma"/>
          </rPr>
          <t xml:space="preserve">
Explanation:
Use these fields if your business has had any other income or cash in-flows in the last 6 months that are not covered in the above. 
Provide a description of these items in the next field.
</t>
        </r>
      </text>
    </comment>
    <comment ref="B19" authorId="10" xr:uid="{0015001f-00ef-4ab3-b239-000b008000a3}">
      <text>
        <r>
          <rPr>
            <b/>
            <sz val="9"/>
            <rFont val="Tahoma"/>
          </rPr>
          <t>Comment:</t>
        </r>
        <r>
          <rPr>
            <sz val="9"/>
            <rFont val="Tahoma"/>
          </rPr>
          <t xml:space="preserve">
Explanation:
Your total cash in-flow is made up of all your individual sources of income added together.
</t>
        </r>
      </text>
    </comment>
    <comment ref="B22" authorId="11" xr:uid="{004100d7-009a-4974-9d97-00c500240013}">
      <text>
        <r>
          <rPr>
            <b/>
            <sz val="9"/>
            <rFont val="Tahoma"/>
          </rPr>
          <t>Comment:</t>
        </r>
        <r>
          <rPr>
            <sz val="9"/>
            <rFont val="Tahoma"/>
          </rPr>
          <t xml:space="preserve">
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
        </r>
      </text>
    </comment>
    <comment ref="K22" authorId="12" xr:uid="{00b800c9-0088-4de5-bc5c-00ee003a000e}">
      <text>
        <r>
          <rPr>
            <b/>
            <sz val="9"/>
            <rFont val="Tahoma"/>
          </rPr>
          <t>Comment:</t>
        </r>
        <r>
          <rPr>
            <sz val="9"/>
            <rFont val="Tahoma"/>
          </rPr>
          <t xml:space="preserve">
Explanation:
This column will give you the six-month total for each of your cash out-flows.
</t>
        </r>
      </text>
    </comment>
    <comment ref="C22" authorId="13" xr:uid="{00170093-005b-49a6-aed1-00ee001f004b}">
      <text>
        <r>
          <rPr>
            <b/>
            <sz val="9"/>
            <rFont val="Tahoma"/>
          </rPr>
          <t>Comment:</t>
        </r>
        <r>
          <rPr>
            <sz val="9"/>
            <rFont val="Tahoma"/>
          </rPr>
          <t xml:space="preserve">
Explanation:
Add a brief description for any items to help your Business Adviser understand each cash out-flow.
</t>
        </r>
      </text>
    </comment>
    <comment ref="D22" authorId="14" xr:uid="{007f00ac-0014-498b-b188-00be00550073}">
      <text>
        <r>
          <rPr>
            <b/>
            <sz val="9"/>
            <rFont val="Tahoma"/>
          </rPr>
          <t>Comment:</t>
        </r>
        <r>
          <rPr>
            <sz val="9"/>
            <rFont val="Tahoma"/>
          </rPr>
          <t xml:space="preserve">
Explanation:
Enter any expenses that you had at the start of this six-month period. Leave it blank if this does not apply to some/any of your items.
</t>
        </r>
      </text>
    </comment>
    <comment ref="B23" authorId="15" xr:uid="{001400dc-009c-4a1d-abd0-0070000100a5}">
      <text>
        <r>
          <rPr>
            <b/>
            <sz val="9"/>
            <rFont val="Tahoma"/>
          </rPr>
          <t>Comment:</t>
        </r>
        <r>
          <rPr>
            <sz val="9"/>
            <rFont val="Tahoma"/>
          </rPr>
          <t xml:space="preserve">
Explanation:
This is the costs you incurred to produce all of your sales over the last six-months. 
</t>
        </r>
      </text>
    </comment>
    <comment ref="B24" authorId="16" xr:uid="{007f00c1-003e-4c17-8e42-00a4006e00f4}">
      <text>
        <r>
          <rPr>
            <b/>
            <sz val="9"/>
            <rFont val="Tahoma"/>
          </rPr>
          <t>Comment:</t>
        </r>
        <r>
          <rPr>
            <sz val="9"/>
            <rFont val="Tahoma"/>
          </rPr>
          <t xml:space="preserve">
Explanation:
You may be leasing your own venue, paying a membership fee to a hotdesking work hub, or working in a retail space. What costs did you incur to do this for each of the last six-months?
</t>
        </r>
      </text>
    </comment>
    <comment ref="B25" authorId="17" xr:uid="{006d004c-002b-48ea-8137-0014008800e4}">
      <text>
        <r>
          <rPr>
            <b/>
            <sz val="9"/>
            <rFont val="Tahoma"/>
          </rPr>
          <t>Comment:</t>
        </r>
        <r>
          <rPr>
            <sz val="9"/>
            <rFont val="Tahoma"/>
          </rPr>
          <t xml:space="preserve">
Explanation:
If you have a business premises or work from a home office, then it is likely that you will have been paying business rates to your local council.
</t>
        </r>
      </text>
    </comment>
    <comment ref="B26" authorId="18" xr:uid="{000e0041-00f5-4739-a34f-0009006200f0}">
      <text>
        <r>
          <rPr>
            <b/>
            <sz val="9"/>
            <rFont val="Tahoma"/>
          </rPr>
          <t>Comment:</t>
        </r>
        <r>
          <rPr>
            <sz val="9"/>
            <rFont val="Tahoma"/>
          </rPr>
          <t xml:space="preserve">
Explanation:
You can group all of your utilities together into one monthly line item. This might include things like your gas, electricity or water payments you made for your business in the last six-months.
</t>
        </r>
      </text>
    </comment>
    <comment ref="B27" authorId="19" xr:uid="{009700bb-0015-4f5e-97ed-00e400b10007}">
      <text>
        <r>
          <rPr>
            <b/>
            <sz val="9"/>
            <rFont val="Tahoma"/>
          </rPr>
          <t>Comment:</t>
        </r>
        <r>
          <rPr>
            <sz val="9"/>
            <rFont val="Tahoma"/>
          </rPr>
          <t xml:space="preserve">
Explanation:
Did you pay insurance for any aspect of your business in the last six-months? This could be anything from premises, stock or equipment insurance to personal or employee liability insurance.
</t>
        </r>
      </text>
    </comment>
    <comment ref="B28" authorId="20" xr:uid="{00c000a6-0066-4fe4-a5b6-0096004e000a}">
      <text>
        <r>
          <rPr>
            <b/>
            <sz val="9"/>
            <rFont val="Tahoma"/>
          </rPr>
          <t>Comment:</t>
        </r>
        <r>
          <rPr>
            <sz val="9"/>
            <rFont val="Tahoma"/>
          </rPr>
          <t xml:space="preserve">
Explanation:
Think about any costs you incurred for this line item across your business, including the cost for each individual staff member if relevant.
</t>
        </r>
      </text>
    </comment>
    <comment ref="B29" authorId="21" xr:uid="{00460043-00a7-420a-a514-002800b80050}">
      <text>
        <r>
          <rPr>
            <b/>
            <sz val="9"/>
            <rFont val="Tahoma"/>
          </rPr>
          <t>Comment:</t>
        </r>
        <r>
          <rPr>
            <sz val="9"/>
            <rFont val="Tahoma"/>
          </rPr>
          <t xml:space="preserve">
Explanation:
Think about what money you used to promote your business and drive sales in the last six-months. 
</t>
        </r>
      </text>
    </comment>
    <comment ref="B30" authorId="22" xr:uid="{006a00a8-00fc-4e46-beb8-0034008f0023}">
      <text>
        <r>
          <rPr>
            <b/>
            <sz val="9"/>
            <rFont val="Tahoma"/>
          </rPr>
          <t>Comment:</t>
        </r>
        <r>
          <rPr>
            <sz val="9"/>
            <rFont val="Tahoma"/>
          </rPr>
          <t xml:space="preserve">
Explanation:
If you use a vehicle to operate your business, how much did you spend each month on fuel, insurance, registration, repairs?
</t>
        </r>
      </text>
    </comment>
    <comment ref="B31" authorId="23" xr:uid="{0071003d-006d-40bf-ba14-0069001a0040}">
      <text>
        <r>
          <rPr>
            <b/>
            <sz val="9"/>
            <rFont val="Tahoma"/>
          </rPr>
          <t>Comment:</t>
        </r>
        <r>
          <rPr>
            <sz val="9"/>
            <rFont val="Tahoma"/>
          </rPr>
          <t xml:space="preserve">
Explanation:
This is the cost of purchasing or leasing equipment to produce your product(s) and/or service(s), or the use of software to support you in delivering your product(s) and/or service(s).
</t>
        </r>
      </text>
    </comment>
    <comment ref="B32" authorId="24" xr:uid="{00220040-0066-4dd2-9bdd-000c00c2005a}">
      <text>
        <r>
          <rPr>
            <b/>
            <sz val="9"/>
            <rFont val="Tahoma"/>
          </rPr>
          <t>Comment:</t>
        </r>
        <r>
          <rPr>
            <sz val="9"/>
            <rFont val="Tahoma"/>
          </rPr>
          <t xml:space="preserve">
Explanation:
Every business incurs administrative costs, whether it is postage stamps to send out your product(s) and/or service(s), stationery products for you and your team, or printing facilities. How much did you spend in the last six-months?
</t>
        </r>
      </text>
    </comment>
    <comment ref="B33" authorId="25" xr:uid="{004b0042-0035-468f-9490-007100950098}">
      <text>
        <r>
          <rPr>
            <b/>
            <sz val="9"/>
            <rFont val="Tahoma"/>
          </rPr>
          <t>Comment:</t>
        </r>
        <r>
          <rPr>
            <sz val="9"/>
            <rFont val="Tahoma"/>
          </rPr>
          <t xml:space="preserve">
Explanation:
If you run a product based business then you may incur monthly fees for transport and delivery of your goods.
</t>
        </r>
      </text>
    </comment>
    <comment ref="B34" authorId="26" xr:uid="{003c00a8-0090-4d39-bee9-008600c50012}">
      <text>
        <r>
          <rPr>
            <b/>
            <sz val="9"/>
            <rFont val="Tahoma"/>
          </rPr>
          <t>Comment:</t>
        </r>
        <r>
          <rPr>
            <sz val="9"/>
            <rFont val="Tahoma"/>
          </rPr>
          <t xml:space="preserve">
Explanation:
Think about any professional services you used in the last six-months to manage your business. This might have been on a retainer or ad-hoc basis. 
For example, a lawyer, accountant, designer or marketing consultant.
</t>
        </r>
      </text>
    </comment>
    <comment ref="B35" authorId="27" xr:uid="{004a002a-000c-49c9-ae6e-004900260058}">
      <text>
        <r>
          <rPr>
            <b/>
            <sz val="9"/>
            <rFont val="Tahoma"/>
          </rPr>
          <t>Comment:</t>
        </r>
        <r>
          <rPr>
            <sz val="9"/>
            <rFont val="Tahoma"/>
          </rPr>
          <t xml:space="preserve">
Explanation: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
</t>
        </r>
      </text>
    </comment>
    <comment ref="B36" authorId="28" xr:uid="{004e0057-00a7-4e6b-8de1-004d00b300ec}">
      <text>
        <r>
          <rPr>
            <b/>
            <sz val="9"/>
            <rFont val="Tahoma"/>
          </rPr>
          <t>Comment:</t>
        </r>
        <r>
          <rPr>
            <sz val="9"/>
            <rFont val="Tahoma"/>
          </rPr>
          <t xml:space="preserve">
Explanation:
If you hired staff, whether full time or part time, then this is where you can reflect the amount of money you spent each month on staff salaries, national insurance contributions and staff pensions etc.
</t>
        </r>
      </text>
    </comment>
    <comment ref="B37" authorId="29" xr:uid="{0024000f-003f-4c00-8dd1-0039000900c3}">
      <text>
        <r>
          <rPr>
            <b/>
            <sz val="9"/>
            <rFont val="Tahoma"/>
          </rPr>
          <t>Comment:</t>
        </r>
        <r>
          <rPr>
            <sz val="9"/>
            <rFont val="Tahoma"/>
          </rPr>
          <t xml:space="preserve">
Explanation:
This should be the monthly repayments you made on your original Start Up Loan for the last six-months (unless you have already repaid your loan in full at any time durin this period).
</t>
        </r>
      </text>
    </comment>
    <comment ref="E37" authorId="30" xr:uid="{002c0008-0018-469a-a30c-004800ea00c7}">
      <text>
        <r>
          <rPr>
            <b/>
            <sz val="9"/>
            <rFont val="Tahoma"/>
          </rPr>
          <t>Comment:</t>
        </r>
        <r>
          <rPr>
            <sz val="9"/>
            <rFont val="Tahoma"/>
          </rPr>
          <t xml:space="preserve">
Jane Cormack:
Tip:
Your monthly loan repayments should have been the same each month, unless you repaid your loan in full at any time during the last six-months. 
Simply enter the monthly amount in this first cell, and this will automatically carry it across for the remaining six-months.
</t>
        </r>
      </text>
    </comment>
    <comment ref="B38" authorId="31" xr:uid="{00cc004a-005b-4a03-9522-00ca00bc0058}">
      <text>
        <r>
          <rPr>
            <b/>
            <sz val="9"/>
            <rFont val="Tahoma"/>
          </rPr>
          <t>Comment:</t>
        </r>
        <r>
          <rPr>
            <sz val="9"/>
            <rFont val="Tahoma"/>
          </rPr>
          <t xml:space="preserve">
Explanation:
Use these fields if your business has had any other expenses or cash out-flows in the last six-months that are not covered in the above. 
Provide a description of these items in the next field.
</t>
        </r>
      </text>
    </comment>
    <comment ref="B39" authorId="32" xr:uid="{00eb00b3-0091-4e37-9ceb-00a2000700c6}">
      <text>
        <r>
          <rPr>
            <b/>
            <sz val="9"/>
            <rFont val="Tahoma"/>
          </rPr>
          <t>Comment:</t>
        </r>
        <r>
          <rPr>
            <sz val="9"/>
            <rFont val="Tahoma"/>
          </rPr>
          <t xml:space="preserve">
Explanation:
Use these fields if your business has had any other expenses or cash out-flows in the last six-months that are not covered in the above. 
Provide a description of these items in the next field.
</t>
        </r>
      </text>
    </comment>
    <comment ref="B40" authorId="33" xr:uid="{00780073-002c-4be5-9302-00c600fb00d9}">
      <text>
        <r>
          <rPr>
            <b/>
            <sz val="9"/>
            <rFont val="Tahoma"/>
          </rPr>
          <t>Comment:</t>
        </r>
        <r>
          <rPr>
            <sz val="9"/>
            <rFont val="Tahoma"/>
          </rPr>
          <t xml:space="preserve">
Explanation:
Use these fields if your business has had any other expenses or cash out-flows in the last six-months that are not covered in the above. 
Provide a description of these items in the next field.
</t>
        </r>
      </text>
    </comment>
    <comment ref="B41" authorId="34" xr:uid="{00e10091-00fe-40f2-ae45-00c300e7004a}">
      <text>
        <r>
          <rPr>
            <b/>
            <sz val="9"/>
            <rFont val="Tahoma"/>
          </rPr>
          <t>Comment:</t>
        </r>
        <r>
          <rPr>
            <sz val="9"/>
            <rFont val="Tahoma"/>
          </rPr>
          <t xml:space="preserve">
Explanation:
Use these fields if your business has had any other expenses or cash out-flows in the last six-months that are not covered in the above. 
Provide a description of these items in the next field.
</t>
        </r>
      </text>
    </comment>
    <comment ref="B42" authorId="35" xr:uid="{009d0065-00c0-44f6-9258-003600c30047}">
      <text>
        <r>
          <rPr>
            <b/>
            <sz val="9"/>
            <rFont val="Tahoma"/>
          </rPr>
          <t>Comment:</t>
        </r>
        <r>
          <rPr>
            <sz val="9"/>
            <rFont val="Tahoma"/>
          </rPr>
          <t xml:space="preserve">
Explanation:
Use these fields if your business has had any other expenses or cash out-flows in the last six-months that are not covered in the above. 
Provide a description of these items in the next field.
</t>
        </r>
      </text>
    </comment>
    <comment ref="B43" authorId="36" xr:uid="{00a2001b-008d-4dbd-ae21-005300a800f2}">
      <text>
        <r>
          <rPr>
            <b/>
            <sz val="9"/>
            <rFont val="Tahoma"/>
          </rPr>
          <t>Comment:</t>
        </r>
        <r>
          <rPr>
            <sz val="9"/>
            <rFont val="Tahoma"/>
          </rPr>
          <t xml:space="preserve">
Explanation:
Your total cash out-flow is made up of all your expenses from the last six-months added together.
</t>
        </r>
      </text>
    </comment>
    <comment ref="C45" authorId="37" xr:uid="{00ef0036-0064-43c7-aa49-0062005200e3}">
      <text>
        <r>
          <rPr>
            <b/>
            <sz val="9"/>
            <rFont val="Tahoma"/>
          </rPr>
          <t>Comment:</t>
        </r>
        <r>
          <rPr>
            <sz val="9"/>
            <rFont val="Tahoma"/>
          </rPr>
          <t xml:space="preserve">
Explanation:
Your net cash flow tells you the difference between what came into your business and what went out of your business over the last six-months.
</t>
        </r>
      </text>
    </comment>
    <comment ref="C47" authorId="38" xr:uid="{0004000b-00a9-46c8-a7c1-003c00a500a1}">
      <text>
        <r>
          <rPr>
            <b/>
            <sz val="9"/>
            <rFont val="Tahoma"/>
          </rPr>
          <t>Comment:</t>
        </r>
        <r>
          <rPr>
            <sz val="9"/>
            <rFont val="Tahoma"/>
          </rPr>
          <t xml:space="preserve">
Explanation:
This is the amount of money that you had available for your business at the start of each month. You'll see this number will auto-update for each month, based on the previous months' cash flow.
</t>
        </r>
      </text>
    </comment>
    <comment ref="D47" authorId="39" xr:uid="{00650042-00a4-4228-8e3a-00d30025002d}">
      <text>
        <r>
          <rPr>
            <b/>
            <sz val="9"/>
            <rFont val="Tahoma"/>
          </rPr>
          <t>Comment:</t>
        </r>
        <r>
          <rPr>
            <sz val="9"/>
            <rFont val="Tahoma"/>
          </rPr>
          <t xml:space="preserve">
Explanation: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
</t>
        </r>
      </text>
    </comment>
    <comment ref="C49" authorId="40" xr:uid="{001b0059-0001-4185-aaab-00a8007c0078}">
      <text>
        <r>
          <rPr>
            <b/>
            <sz val="9"/>
            <rFont val="Tahoma"/>
          </rPr>
          <t>Comment:</t>
        </r>
        <r>
          <rPr>
            <sz val="9"/>
            <rFont val="Tahoma"/>
          </rPr>
          <t xml:space="preserve">
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
        </r>
      </text>
    </comment>
    <comment ref="B52" authorId="41" xr:uid="{00320020-004f-452c-9dcf-005300f800e7}">
      <text>
        <r>
          <rPr>
            <b/>
            <sz val="9"/>
            <rFont val="Tahoma"/>
          </rPr>
          <t>Comment:</t>
        </r>
        <r>
          <rPr>
            <sz val="9"/>
            <rFont val="Tahoma"/>
          </rPr>
          <t xml:space="preserve">
Explanation:
This is a good place to write any notes that you want your Business Adviser to take into account when reviewing your Actual Cash Flows.
This might be if something needs further explanation or if you want to more clearly reference a figure back to something in your Business Plan.
</t>
        </r>
      </text>
    </comment>
    <comment ref="B10" authorId="42" xr:uid="{003c003e-0081-46a4-9aa3-00fe000b00d6}">
      <text>
        <r>
          <rPr>
            <b/>
            <sz val="9"/>
            <rFont val="Tahoma"/>
          </rPr>
          <t>Comment:</t>
        </r>
        <r>
          <rPr>
            <sz val="9"/>
            <rFont val="Tahoma"/>
          </rPr>
          <t xml:space="preserve">
Explanation
This tab should be based on the month looking 6 months back - e.g. so if today was June 2018, your starting month would be January 2018. The cash flow should break down your month to month income over the past 6 months.
Click on the cell to reveal a drop down list.
</t>
        </r>
      </text>
    </comment>
  </commentList>
</comments>
</file>

<file path=xl/sharedStrings.xml><?xml version="1.0" encoding="utf-8"?>
<sst xmlns="http://schemas.openxmlformats.org/spreadsheetml/2006/main" count="250" uniqueCount="250">
  <si>
    <t>January</t>
  </si>
  <si>
    <t>February</t>
  </si>
  <si>
    <t>March</t>
  </si>
  <si>
    <t>April</t>
  </si>
  <si>
    <t>May</t>
  </si>
  <si>
    <t>June</t>
  </si>
  <si>
    <t>July</t>
  </si>
  <si>
    <t>August</t>
  </si>
  <si>
    <t>September</t>
  </si>
  <si>
    <t>October</t>
  </si>
  <si>
    <t>November</t>
  </si>
  <si>
    <t>December</t>
  </si>
  <si>
    <t>Name:</t>
  </si>
  <si>
    <t xml:space="preserve">Company Name:</t>
  </si>
  <si>
    <t xml:space="preserve">Guidance on using these templates for your Start Up Loan application</t>
  </si>
  <si>
    <t xml:space="preserve"> - First, please save your name and company name to this document, using the space above
 - In this document, you will find four tabs, that need to be completed as part of your loan application
 - Don't worry if you need some help. At the top of each tab you will find both a description of each of the templates, as well as some tips on how to complete them
 - We suggest you complete each template in number order so that you can carry forward any of your workings
 - If you need some help completing these documents, you can submit them as a first draft, within the customer portal and one of our Business Support Partners will be in touch to provide further assistance
 - If you have already completed a Business Plan, Personal Survival  Budget or Cash Flow Forecast, you do not have to transfer the information into our templates
 - Our templates have been designed to support our application process, so we would encourage you to provide the information we have requested across these templates, to help us assess your application quicker, so please review the information you provide before submitting
 - Finally, don't forget to save your document as you go through</t>
  </si>
  <si>
    <t xml:space="preserve">TIPS ON COMPLETING THE TEMPLATES</t>
  </si>
  <si>
    <t>*</t>
  </si>
  <si>
    <t xml:space="preserve">The templates are designed to be as easy to use as possible - for the BP tab, please follow the guidelines closely and relate these guidelines to your business. For the CFF, SA and PSB, simply enter your figures into the white coloured cells on the templates and all of the light blue coloured cells will auto-calculate based on your responses.</t>
  </si>
  <si>
    <t xml:space="preserve">For an explanation of any terms included on these templates, hover over the cells that have a red triangle in the top right corner and you will see some further instructions and guidance related to that item. If you're still unsure don't worry: your first draft won't necessarily be your final submission. Your Business Adviser will be able to work with you once you have submitted an initial draft;</t>
  </si>
  <si>
    <t xml:space="preserve">For the PSB and CFF, If you want to see what formula is being used to calculate any of the blue cells, or find out which cells are being used in the calculation, simply click on the cell and the formula will display in the Formula Bar at the top of the page;</t>
  </si>
  <si>
    <t xml:space="preserve">If any of the numbers you enter result in a negative balance, then this negative balance will be displayed in red to draw this to your attention. Ideally, you want to avoid negative totals or balances, so think about what you can feasibly change in order to achieve this. Alternatively please provide details of how this negative balance will be covered (i.e. Business overdraft etc.) within the commentary box provided;</t>
  </si>
  <si>
    <t xml:space="preserve">The templates list a range of common options but they might not all be applicable for you. Add or remove items as relevant to you and your business;</t>
  </si>
  <si>
    <t xml:space="preserve">All values that you enter should be in GBP (£) and should include VAT;</t>
  </si>
  <si>
    <t xml:space="preserve">Use the commentary box at the bottom of the templates to explain any assumptions you've made or notes you'd like to discuss with your Business Adviser;</t>
  </si>
  <si>
    <t xml:space="preserve">For free and impartial advice on your personal budgeting, contact the government-backed Money Advice Service via their website or telephone. </t>
  </si>
  <si>
    <t xml:space="preserve">Go to http://www.moneyadviceservice.org.uk or call: 0800 138 7777 (calls are free).</t>
  </si>
  <si>
    <t xml:space="preserve">Excel Tips</t>
  </si>
  <si>
    <t xml:space="preserve">If you need to go to the next line in a cell or create another bullet point in the same cell, press and hold the Alt key and click the Enter key once. This will tab down to the next line but you will remain in the same cell. To save the changes you have made to the cell, press Enter once you are finished. Do not press Esc as this will delete your changes.</t>
  </si>
  <si>
    <r>
      <t xml:space="preserve">If you need to edit a cell without deleting any of the text you have already typed in,</t>
    </r>
    <r>
      <rPr>
        <b/>
        <sz val="11"/>
        <color rgb="FF142855"/>
        <rFont val="Arial"/>
        <scheme val="minor"/>
      </rPr>
      <t xml:space="preserve"> </t>
    </r>
    <r>
      <rPr>
        <sz val="11"/>
        <color rgb="FF142855"/>
        <rFont val="Arial"/>
        <scheme val="minor"/>
      </rPr>
      <t xml:space="preserve">first select the cell and click in the formula bar (shown in screenshot below)</t>
    </r>
  </si>
  <si>
    <t xml:space="preserve">If you need more help with using excel please see our Excel Tips tab</t>
  </si>
  <si>
    <t xml:space="preserve">Uploading this document to the portal</t>
  </si>
  <si>
    <t xml:space="preserve">Once you reach Stage 3:1 in the online application process you will first be asked to provide some basic information about your business as shown below (left)</t>
  </si>
  <si>
    <t xml:space="preserve">Following this, you will reach stage 3:2 where you will be asked to upload your business documents as shown below (right). You will also have the option to request help with your documents, if you need it.</t>
  </si>
  <si>
    <t xml:space="preserve">Stage 3:1</t>
  </si>
  <si>
    <t xml:space="preserve">Stage 3:2</t>
  </si>
  <si>
    <t xml:space="preserve">If you need to re-visit the portal and re-upload your documents after making amendments, you can do so at any time by logging into your account and viewing the "Your Business information and documents" section on the portal and re-uploading.</t>
  </si>
  <si>
    <t xml:space="preserve">Business Plan</t>
  </si>
  <si>
    <t xml:space="preserve">Lauren Keenan</t>
  </si>
  <si>
    <t>DefaultCompany</t>
  </si>
  <si>
    <t xml:space="preserve">Your Business Plan (BP) should detail your blueprint for how your business will operate. Your Business Plan is designed to help us determine whether or not your Business is viable and can sustainably produce sufficient profits to maintain your monthly Start Up Loan repayments.</t>
  </si>
  <si>
    <t xml:space="preserve"> - The content in the Business Plan below is the minimum requirement for completing the business viability part of your application;</t>
  </si>
  <si>
    <t xml:space="preserve"> - Please complete each field using the questions, prompts and examples as a guideline for the detail that we require;</t>
  </si>
  <si>
    <t xml:space="preserve"> - The closer you can follow the guidelines to complete the BP, the more likely you are to provide your assigned Business Support Partner with the information they need to make a decision;</t>
  </si>
  <si>
    <t xml:space="preserve"> - In some instances, more information may be required. If this is the case, your Business Adviser will inform you of what further information is needed;</t>
  </si>
  <si>
    <t xml:space="preserve"> - Please note, your BP can be a first draft, it doesn't have to be perfect. If you need more help, submit what you can and your Business Support Partner will be in touch;</t>
  </si>
  <si>
    <r>
      <t>1.</t>
    </r>
    <r>
      <rPr>
        <sz val="14"/>
        <color indexed="65"/>
        <rFont val="Arial"/>
        <scheme val="minor"/>
      </rPr>
      <t xml:space="preserve"> </t>
    </r>
    <r>
      <rPr>
        <b/>
        <sz val="14"/>
        <color indexed="65"/>
        <rFont val="Arial"/>
      </rPr>
      <t xml:space="preserve">Your business and objectives</t>
    </r>
  </si>
  <si>
    <t>Guidance</t>
  </si>
  <si>
    <t xml:space="preserve">Describe your business, outlining the different product(s) and/or service(s) you offer:</t>
  </si>
  <si>
    <t xml:space="preserve">TheTeam is a small software firm (1-10) providing an app tracking software that can be used as a digital wellness tool. The software aims to silently track user screen time of social media applications and translate their minutes of use into grams of CO2 equivalent (CO2eq) to reflect the emissions generated by their usage. The CO2eq is then cross referenced with a database of CO2 sink events found in the natural world, and a comparison between the digital activity of the user and a natural world event is created and offered back to the user as a means to better contextualise an otherwise non-physical activity. A greater objective of the software is to reintroduce an awareness of the natural world and our individual place within it, utlimately benefitting our own health by encouraging reduced screen time, empowering users as conscientious and informed consumers, and hopefully encouraging a sense of stewardship towards the enviroment. The application should also log users decreased screen time in CO2eq, allowing the user to work towards a goal of "Xg" equivalent to trees planted by local forestry and sustainability students within The University of the Highlands and Islands (UHI).
The project lead owns 90% of the company, with 5% belonging to the organization I work for (the University of the Highlands and Islands) and the remaining shares belonging to team members. The business is not yet trading. 
The operational structure consists of 3 primary executive consultants (teaching staff), myself as project lead and 2 additional members of the development team. 
This is a home based business without Commercial Premises. 
Key Milestones achieved thus far are the project's first release, built for production and ready for distribution. As of yet there are no purchase orders.</t>
  </si>
  <si>
    <t>Objectives:</t>
  </si>
  <si>
    <t xml:space="preserve">Short term (current year):</t>
  </si>
  <si>
    <t xml:space="preserve">
The application will be deployed through an industry-standard Continuous Integration/Continuous Development (CICD) pipeline to deliver releases from early in the project by Oct '24   
First software release achieved: Create an application that uses Augmented Reality (AR) and Artificial Intelligence (AI) to present a 3D Avatar when a physical image is scanned by the users phone by Dec '24.
Reduce software dependency costs significantly by using external data sources responsibly by Dec '24</t>
  </si>
  <si>
    <t xml:space="preserve">Medium term (next 1 – 2 years):</t>
  </si>
  <si>
    <t xml:space="preserve">Second development release is achieved: Connect the end user directly to the card-issuers LinkedIn data via a layer of AR and AI which adds a visual and audio event to the business card by Feb '25
Soft launch the product on LinkedIn and social medias to stoke user interest by Apr '25
Update social media with significant development milestones or with teasers for features under development, gauge audience sentiments by Apr '25
Third development release is achieved: End-user can contact card-issuer through application by May '25
Send a service quality survey to every customer within 20 days of their first contact by May '25</t>
  </si>
  <si>
    <t xml:space="preserve">Your Start Up Loan:</t>
  </si>
  <si>
    <t xml:space="preserve">Describe how you will use your Start Up Loan and how it will help you achieve these objectives:</t>
  </si>
  <si>
    <t xml:space="preserve">Cost Description</t>
  </si>
  <si>
    <t xml:space="preserve">Cost (£)</t>
  </si>
  <si>
    <t>Rationale</t>
  </si>
  <si>
    <t xml:space="preserve">Development manpower</t>
  </si>
  <si>
    <t xml:space="preserve">Developers need to be paid</t>
  </si>
  <si>
    <t xml:space="preserve">Dedicated support team</t>
  </si>
  <si>
    <t xml:space="preserve">Appication must have a support team to handle customer issues</t>
  </si>
  <si>
    <t xml:space="preserve">Higher tier of ProxyCurl API</t>
  </si>
  <si>
    <t xml:space="preserve">As product scales, data traffic will need to be supported</t>
  </si>
  <si>
    <t xml:space="preserve">Higher tier of WatsonX API</t>
  </si>
  <si>
    <t xml:space="preserve">As product scales, WatsonX requests will need to be supported</t>
  </si>
  <si>
    <t xml:space="preserve">2. Your skills and experience</t>
  </si>
  <si>
    <t xml:space="preserve">Outline any previous experience, employment or other work that you have done that is relevant to your business:</t>
  </si>
  <si>
    <t xml:space="preserve">4 years of experience developing a range of different softwares in different Agile development teams. Previously have contributed to a startup software. Currently working closely with a startup business, leading the development of a commercial/research software project in industry. I am a creative, a natural communicator and problem solver who is successful at incentivising the teams I work in.</t>
  </si>
  <si>
    <t xml:space="preserve">Outline any education or training you have had that is relevant to your business:</t>
  </si>
  <si>
    <t xml:space="preserve">I have 5 years of experience in various trainings and educations for programming and software development. I am an associates-level python programmer both PCEP and PCAP certified by Cisco and the Open University. I have achieved my base degree of the University of the Highlands and Islands Applied Software Development Bsc and am currently working to achieve the Honours portion of the degree. </t>
  </si>
  <si>
    <r>
      <t>3.</t>
    </r>
    <r>
      <rPr>
        <sz val="14"/>
        <color indexed="65"/>
        <rFont val="Arial"/>
        <scheme val="minor"/>
      </rPr>
      <t xml:space="preserve"> </t>
    </r>
    <r>
      <rPr>
        <b/>
        <sz val="14"/>
        <color indexed="65"/>
        <rFont val="Arial"/>
      </rPr>
      <t xml:space="preserve">Your target customers</t>
    </r>
  </si>
  <si>
    <t xml:space="preserve">Demographic details:</t>
  </si>
  <si>
    <t xml:space="preserve">Briefly describe your target customers:</t>
  </si>
  <si>
    <t xml:space="preserve">Current expected customer base is primarily Job seekers, but also recruiters and employers
Likely within the tech industry, likely jobseekers between ages 16-34s (Ipsos, 2024)
The technology is likely to be used by demographics that already use physical business cards and also show interest in digital business cards.
Psychographics of ages 16-34s show a significant increase in consumption of digital media, with 79% of commercial media consumed by the age group being digital, and time spent with online video media up 236% from 2015 to 2020. (Navigate Video, 2024)
These findings cement this demographic as our main target audience, to adopt the shift from traditional to digital business card model.</t>
  </si>
  <si>
    <t xml:space="preserve">What customer need or problem does your product(s) and/or service(s) address?</t>
  </si>
  <si>
    <t xml:space="preserve">Job markets are oversaturated, and business cards are a traditional technology losing relevance in an increasingly digitized world. Job seekers need to stand out from their competition and remain in employers minds during the recruitment process. This can be achieved by use of an emerging media that can modernise the traditional business card model and make professional interactions more memorable by using AR and AI to add a 3D and audio layer to the experience, bringing an old technology into the present and giving customers an edge to their professional profile.</t>
  </si>
  <si>
    <t xml:space="preserve">Explain your approach to pricing your product(s) and/or service(s):</t>
  </si>
  <si>
    <t xml:space="preserve">The application will be accessible through a one-off minimal charge of £0.50 that will cover costs of the apps use for that user, and give the customer access to all following updates issued to maintain the software. Should external dependency charges increase to use the application, the user will be notified and given the opportunity to pay another standalone charge to continue to use up-to-date data in the app.</t>
  </si>
  <si>
    <r>
      <t>4.</t>
    </r>
    <r>
      <rPr>
        <sz val="14"/>
        <color indexed="65"/>
        <rFont val="Arial"/>
        <scheme val="minor"/>
      </rPr>
      <t xml:space="preserve"> </t>
    </r>
    <r>
      <rPr>
        <b/>
        <sz val="14"/>
        <color indexed="65"/>
        <rFont val="Arial"/>
      </rPr>
      <t xml:space="preserve">Your market and competition</t>
    </r>
  </si>
  <si>
    <t xml:space="preserve">What research have you conducted to understand your market, including your industry, regions, customers, competitors?</t>
  </si>
  <si>
    <t xml:space="preserve">Delete any answers not applicable to you and provide some description as relevant.</t>
  </si>
  <si>
    <t xml:space="preserve">Few competitors and none using live user data in the way we do.</t>
  </si>
  <si>
    <t xml:space="preserve">Via SurveyMonkey surveys &amp; questionnaires, respondents showed interest in vibrant designs over muted colours, and AR or digital cards over traditional.
·   Desk or online research
Digital business card industry predicted growth at &lt;10% Compound Annual Growth Rate (CAGR) until 2034
(BusinessResearchInsights, 2024)
·   Personal experience
Myself and peers (of the target demographic) are likelier to use or respond to an AR business card over a traditional card.
·   Social media research
Useful to use to soft launch the product during development, inviting user engagement by sharing updates on desirable or key features, and encouraging real-time audience feedback to collect sentiments
Planning to publish to Google play store to be distributed for Android devices. Potential market size is as much as people want.
25% of the global market is in Europe. Of the numbers, 23% of the individuals asked were interested in using a digital business card. (Dos, 2024)
&lt;800,000 people in Scotland between 16-34 (Urbistat, 2024)
23% of 800k is 184,000 of these I would only need 5000 to buy the app to pay back the loan.</t>
  </si>
  <si>
    <t xml:space="preserve">Competitor 1:</t>
  </si>
  <si>
    <t xml:space="preserve">Name, location, website:</t>
  </si>
  <si>
    <t xml:space="preserve">Average prices:</t>
  </si>
  <si>
    <t xml:space="preserve">Ruah Tech solutions, USA, https://apps.apple.com/us/app/ar-business-card/id1582583531</t>
  </si>
  <si>
    <t>Free</t>
  </si>
  <si>
    <t>Strengths:</t>
  </si>
  <si>
    <t>Weaknesses:</t>
  </si>
  <si>
    <t xml:space="preserve">Free, great choice of Avatars, data not collected</t>
  </si>
  <si>
    <t xml:space="preserve">iOS only, not data-driven</t>
  </si>
  <si>
    <t xml:space="preserve">Competitor 2:</t>
  </si>
  <si>
    <t xml:space="preserve">SemiColons, Korea, http://semicolons.co.kr/   https://play.google.com/store/apps/details?id=com.Semicolons.ARBusinessCard&amp;hl=en&amp;pli=1</t>
  </si>
  <si>
    <t xml:space="preserve">Doesn't collect or share user data, free to use</t>
  </si>
  <si>
    <t xml:space="preserve">Not data-driven</t>
  </si>
  <si>
    <t xml:space="preserve">Your business:</t>
  </si>
  <si>
    <t xml:space="preserve">What sets your business apart from your competitors?</t>
  </si>
  <si>
    <t xml:space="preserve">LinkedIn profile data of the card-issuer is used to read aloud information of the professional by a 3D avatar</t>
  </si>
  <si>
    <t xml:space="preserve">Your strengths:</t>
  </si>
  <si>
    <t xml:space="preserve">Your weaknesses:</t>
  </si>
  <si>
    <t xml:space="preserve">Data-driven application stands apart from the competitors </t>
  </si>
  <si>
    <t xml:space="preserve">Requires more stringent security than competitors</t>
  </si>
  <si>
    <t xml:space="preserve">Current or future opportunities:</t>
  </si>
  <si>
    <t xml:space="preserve">Current or future threats:</t>
  </si>
  <si>
    <t xml:space="preserve">Opportunity for specific company affiliations or collaborations</t>
  </si>
  <si>
    <t xml:space="preserve">Competitors adopting the same USP</t>
  </si>
  <si>
    <r>
      <t>5.</t>
    </r>
    <r>
      <rPr>
        <sz val="14"/>
        <color indexed="65"/>
        <rFont val="Arial"/>
        <scheme val="minor"/>
      </rPr>
      <t xml:space="preserve"> </t>
    </r>
    <r>
      <rPr>
        <b/>
        <sz val="14"/>
        <color indexed="65"/>
        <rFont val="Arial"/>
      </rPr>
      <t xml:space="preserve">Your sales and marketing plans</t>
    </r>
  </si>
  <si>
    <t xml:space="preserve">How do you/ will you promote your business?</t>
  </si>
  <si>
    <t xml:space="preserve">Promote it on social media and LinkedIn, other avenues for jobseekers in tech 
Establish an early online presence in tech circles on all major social medias (Facebook, Instagram, LinkedIn TikTok etc.) to garner interest. Encourage interest with significant project development updates. Offer early adoption benefits like first x amount of users get it free. 
Try to create affiliations with recruitment companies. Get stalls at recruitment events and job fairs.</t>
  </si>
  <si>
    <r>
      <t>6.</t>
    </r>
    <r>
      <rPr>
        <sz val="14"/>
        <color indexed="65"/>
        <rFont val="Arial"/>
        <scheme val="minor"/>
      </rPr>
      <t xml:space="preserve"> </t>
    </r>
    <r>
      <rPr>
        <b/>
        <sz val="14"/>
        <color indexed="65"/>
        <rFont val="Arial"/>
      </rPr>
      <t xml:space="preserve">Your operational plans</t>
    </r>
  </si>
  <si>
    <r>
      <t xml:space="preserve">Please provide details of two key suppliers or key relationships that are or will be important to running your business: </t>
    </r>
    <r>
      <rPr>
        <i/>
        <sz val="10"/>
        <color theme="4"/>
        <rFont val="Arial"/>
      </rPr>
      <t xml:space="preserve">Detail as relevant in the boxes provided below.</t>
    </r>
  </si>
  <si>
    <t xml:space="preserve">Supplier / Relationship 1:</t>
  </si>
  <si>
    <t>Organisation:</t>
  </si>
  <si>
    <r>
      <t xml:space="preserve">Relationship status:</t>
    </r>
    <r>
      <rPr>
        <i/>
        <sz val="10"/>
        <color theme="4"/>
        <rFont val="Arial"/>
      </rPr>
      <t xml:space="preserve"> </t>
    </r>
  </si>
  <si>
    <t xml:space="preserve">Delete any answers not applicable to you.</t>
  </si>
  <si>
    <t xml:space="preserve">IBM Cloud</t>
  </si>
  <si>
    <r>
      <t>·</t>
    </r>
    <r>
      <rPr>
        <sz val="7"/>
        <color theme="4"/>
        <rFont val="Times New Roman"/>
      </rPr>
      <t xml:space="preserve">    </t>
    </r>
    <r>
      <rPr>
        <sz val="10"/>
        <color theme="4"/>
        <rFont val="Arial"/>
      </rPr>
      <t xml:space="preserve">No contract/commitment</t>
    </r>
  </si>
  <si>
    <t xml:space="preserve">Service provided:</t>
  </si>
  <si>
    <t xml:space="preserve">Key terms of the relationship:</t>
  </si>
  <si>
    <t xml:space="preserve">Text-to-speech audio conversion</t>
  </si>
  <si>
    <t xml:space="preserve">Using their equipment remotely for audio conversion of data in-app</t>
  </si>
  <si>
    <t xml:space="preserve">Supplier / Relationship 2:</t>
  </si>
  <si>
    <t>ProxyCurl</t>
  </si>
  <si>
    <t xml:space="preserve">Third-party LinkedIn API</t>
  </si>
  <si>
    <t xml:space="preserve">Using them to access LinkedIn data</t>
  </si>
  <si>
    <t xml:space="preserve">Other operational considerations:</t>
  </si>
  <si>
    <t xml:space="preserve">Do you currently employ staff?</t>
  </si>
  <si>
    <r>
      <t>·</t>
    </r>
    <r>
      <rPr>
        <sz val="7"/>
        <color theme="4"/>
        <rFont val="Times New Roman"/>
      </rPr>
      <t xml:space="preserve">   </t>
    </r>
    <r>
      <rPr>
        <sz val="10"/>
        <color theme="4"/>
        <rFont val="Arial"/>
      </rPr>
      <t xml:space="preserve">Yes </t>
    </r>
    <r>
      <rPr>
        <i/>
        <sz val="10"/>
        <color theme="4"/>
        <rFont val="Arial"/>
      </rPr>
      <t xml:space="preserve">(proceed to question A below)</t>
    </r>
  </si>
  <si>
    <r>
      <t>·</t>
    </r>
    <r>
      <rPr>
        <sz val="7"/>
        <color theme="4"/>
        <rFont val="Times New Roman"/>
      </rPr>
      <t xml:space="preserve">   </t>
    </r>
    <r>
      <rPr>
        <sz val="10"/>
        <color theme="4"/>
        <rFont val="Arial"/>
      </rPr>
      <t xml:space="preserve">Not yet but I have plans to take on staff in the next 12-months </t>
    </r>
    <r>
      <rPr>
        <i/>
        <sz val="10"/>
        <color theme="4"/>
        <rFont val="Arial"/>
      </rPr>
      <t xml:space="preserve">(proceed to question B)</t>
    </r>
  </si>
  <si>
    <r>
      <t>·</t>
    </r>
    <r>
      <rPr>
        <sz val="7"/>
        <color theme="4"/>
        <rFont val="Times New Roman"/>
      </rPr>
      <t xml:space="preserve">   </t>
    </r>
    <r>
      <rPr>
        <sz val="10"/>
        <color theme="4"/>
        <rFont val="Arial"/>
      </rPr>
      <t xml:space="preserve">No and I have no plans to take on staff in the next 12-months </t>
    </r>
    <r>
      <rPr>
        <i/>
        <sz val="10"/>
        <color theme="4"/>
        <rFont val="Arial"/>
      </rPr>
      <t xml:space="preserve">(proceed to next section)</t>
    </r>
  </si>
  <si>
    <r>
      <t>A.</t>
    </r>
    <r>
      <rPr>
        <b/>
        <sz val="7"/>
        <color theme="4"/>
        <rFont val="Times New Roman"/>
      </rPr>
      <t xml:space="preserve">             </t>
    </r>
    <r>
      <rPr>
        <b/>
        <sz val="10"/>
        <color theme="4"/>
        <rFont val="Arial"/>
      </rPr>
      <t xml:space="preserve">How many staff do you currently employ? </t>
    </r>
  </si>
  <si>
    <t xml:space="preserve">Full time:</t>
  </si>
  <si>
    <t xml:space="preserve">Part time:</t>
  </si>
  <si>
    <r>
      <t xml:space="preserve">Outline the key staff</t>
    </r>
    <r>
      <rPr>
        <sz val="10"/>
        <color theme="4"/>
        <rFont val="Arial"/>
      </rPr>
      <t xml:space="preserve"> </t>
    </r>
    <r>
      <rPr>
        <b/>
        <sz val="10"/>
        <color theme="4"/>
        <rFont val="Arial"/>
      </rPr>
      <t xml:space="preserve">roles within your business (e.g. job title, responsibilities, key skills):</t>
    </r>
  </si>
  <si>
    <t>Developer</t>
  </si>
  <si>
    <r>
      <t>B.</t>
    </r>
    <r>
      <rPr>
        <b/>
        <sz val="7"/>
        <color theme="4"/>
        <rFont val="Times New Roman"/>
      </rPr>
      <t xml:space="preserve">             </t>
    </r>
    <r>
      <rPr>
        <b/>
        <sz val="10"/>
        <color theme="4"/>
        <rFont val="Arial"/>
      </rPr>
      <t xml:space="preserve">How many staff do you intend to take on in the next 12-months?</t>
    </r>
  </si>
  <si>
    <t xml:space="preserve">Describe the key responsibilities and skills you anticipate giving to these new staff:</t>
  </si>
  <si>
    <t>Developers</t>
  </si>
  <si>
    <t xml:space="preserve">Where does or will your business operate from?</t>
  </si>
  <si>
    <r>
      <t>·</t>
    </r>
    <r>
      <rPr>
        <sz val="7"/>
        <color theme="4"/>
        <rFont val="Times New Roman"/>
      </rPr>
      <t xml:space="preserve">   </t>
    </r>
    <r>
      <rPr>
        <sz val="10"/>
        <color theme="4"/>
        <rFont val="Arial"/>
      </rPr>
      <t xml:space="preserve">Home business</t>
    </r>
  </si>
  <si>
    <r>
      <t>7.</t>
    </r>
    <r>
      <rPr>
        <sz val="14"/>
        <color indexed="65"/>
        <rFont val="Arial"/>
        <scheme val="minor"/>
      </rPr>
      <t xml:space="preserve"> </t>
    </r>
    <r>
      <rPr>
        <b/>
        <sz val="14"/>
        <color indexed="65"/>
        <rFont val="Arial"/>
      </rPr>
      <t xml:space="preserve">Back-up plan</t>
    </r>
  </si>
  <si>
    <t xml:space="preserve">How will you manage your loan repayments if your business doesn’t go according to plan?</t>
  </si>
  <si>
    <t xml:space="preserve">Your back-up plan should highlight:</t>
  </si>
  <si>
    <r>
      <t>·</t>
    </r>
    <r>
      <rPr>
        <sz val="7"/>
        <color theme="4"/>
        <rFont val="Times New Roman"/>
      </rPr>
      <t xml:space="preserve">        </t>
    </r>
    <r>
      <rPr>
        <sz val="10"/>
        <color theme="4"/>
        <rFont val="Arial"/>
      </rPr>
      <t xml:space="preserve">What your loan repayments are</t>
    </r>
  </si>
  <si>
    <r>
      <t>·</t>
    </r>
    <r>
      <rPr>
        <sz val="7"/>
        <color theme="4"/>
        <rFont val="Times New Roman"/>
      </rPr>
      <t xml:space="preserve">        </t>
    </r>
    <r>
      <rPr>
        <sz val="10"/>
        <color theme="4"/>
        <rFont val="Arial"/>
      </rPr>
      <t xml:space="preserve">How you would manage these repayments in the case of an unexpected event</t>
    </r>
  </si>
  <si>
    <r>
      <t>·</t>
    </r>
    <r>
      <rPr>
        <sz val="7"/>
        <color theme="4"/>
        <rFont val="Times New Roman"/>
      </rPr>
      <t xml:space="preserve">        </t>
    </r>
    <r>
      <rPr>
        <sz val="10"/>
        <color theme="4"/>
        <rFont val="Arial"/>
      </rPr>
      <t xml:space="preserve">Why you feel this is a realistic plan</t>
    </r>
  </si>
  <si>
    <t xml:space="preserve">Loan consolidation</t>
  </si>
  <si>
    <r>
      <t xml:space="preserve">Navigate Video (2024) </t>
    </r>
    <r>
      <rPr>
        <i/>
        <sz val="11"/>
        <color theme="1"/>
        <rFont val="Arial"/>
        <scheme val="minor"/>
      </rPr>
      <t xml:space="preserve">The Digital Playground of the Young: Why brands targeting the 16-34 age group need to prioritise YouTube strategy</t>
    </r>
    <r>
      <rPr>
        <sz val="11"/>
        <color theme="1"/>
        <rFont val="Arial"/>
        <scheme val="minor"/>
      </rPr>
      <t xml:space="preserve">, </t>
    </r>
    <r>
      <rPr>
        <i/>
        <sz val="11"/>
        <color theme="1"/>
        <rFont val="Arial"/>
        <scheme val="minor"/>
      </rPr>
      <t xml:space="preserve">Why brands targeting the 16-34 age group need to prioritise YouTube strategy -- Navigate Video</t>
    </r>
    <r>
      <rPr>
        <sz val="11"/>
        <color theme="1"/>
        <rFont val="Arial"/>
        <scheme val="minor"/>
      </rPr>
      <t xml:space="preserve">. Available at: https://www.navigatevideo.com/why-brands-targeting-the-16-34-age-group-need-to-prioritise-youtube-strategy (Accessed: 2024).</t>
    </r>
  </si>
  <si>
    <r>
      <t xml:space="preserve">Ipsos (2024) </t>
    </r>
    <r>
      <rPr>
        <i/>
        <sz val="11"/>
        <color theme="1"/>
        <rFont val="Arial"/>
        <scheme val="minor"/>
      </rPr>
      <t xml:space="preserve">The death of the Business Card? </t>
    </r>
    <r>
      <rPr>
        <sz val="11"/>
        <color theme="1"/>
        <rFont val="Arial"/>
        <scheme val="minor"/>
      </rPr>
      <t xml:space="preserve">, </t>
    </r>
    <r>
      <rPr>
        <i/>
        <sz val="11"/>
        <color theme="1"/>
        <rFont val="Arial"/>
        <scheme val="minor"/>
      </rPr>
      <t xml:space="preserve">The death of the Business Card?  | Ipsos</t>
    </r>
    <r>
      <rPr>
        <sz val="11"/>
        <color theme="1"/>
        <rFont val="Arial"/>
        <scheme val="minor"/>
      </rPr>
      <t xml:space="preserve">. Available at: https://www.ipsos.com/en-uk/the-death-of-the-business-card (Accessed: 2024).</t>
    </r>
  </si>
  <si>
    <r>
      <t xml:space="preserve">BusinessResearchInsights (2024) </t>
    </r>
    <r>
      <rPr>
        <i/>
        <sz val="11"/>
        <color theme="1"/>
        <rFont val="Arial"/>
        <scheme val="minor"/>
      </rPr>
      <t xml:space="preserve">Digital business card overview</t>
    </r>
    <r>
      <rPr>
        <sz val="11"/>
        <color theme="1"/>
        <rFont val="Arial"/>
        <scheme val="minor"/>
      </rPr>
      <t xml:space="preserve">, </t>
    </r>
    <r>
      <rPr>
        <i/>
        <sz val="11"/>
        <color theme="1"/>
        <rFont val="Arial"/>
        <scheme val="minor"/>
      </rPr>
      <t xml:space="preserve">Digital Business Card Market Size &amp; Industry Report, 2024-2032</t>
    </r>
    <r>
      <rPr>
        <sz val="11"/>
        <color theme="1"/>
        <rFont val="Arial"/>
        <scheme val="minor"/>
      </rPr>
      <t xml:space="preserve">. Available at: https://www.businessresearchinsights.com/market-reports/digital-business-card-market-118017 (Accessed: 2024).</t>
    </r>
  </si>
  <si>
    <r>
      <t xml:space="preserve">Dos, A. (2024) </t>
    </r>
    <r>
      <rPr>
        <i/>
        <sz val="11"/>
        <color theme="1"/>
        <rFont val="Arial"/>
        <scheme val="minor"/>
      </rPr>
      <t xml:space="preserve">Digital Business Card Statistics in 2024: Usage, Applications, Adoption, and Top Players</t>
    </r>
    <r>
      <rPr>
        <sz val="11"/>
        <color theme="1"/>
        <rFont val="Arial"/>
        <scheme val="minor"/>
      </rPr>
      <t xml:space="preserve">, </t>
    </r>
    <r>
      <rPr>
        <i/>
        <sz val="11"/>
        <color theme="1"/>
        <rFont val="Arial"/>
        <scheme val="minor"/>
      </rPr>
      <t xml:space="preserve">Digital Business Card Statistics in 2024 - QRCodeChimp</t>
    </r>
    <r>
      <rPr>
        <sz val="11"/>
        <color theme="1"/>
        <rFont val="Arial"/>
        <scheme val="minor"/>
      </rPr>
      <t xml:space="preserve">. Available at: https://www.qrcodechimp.com/digital-business-card-statistics/ (Accessed: 2024).</t>
    </r>
  </si>
  <si>
    <t xml:space="preserve">Urbistat (2024)  Maps, analysis and statistics about the resident population , Age classes by gender Province of SCOTLAND. Available at: https://ugeo.urbistat.com/AdminStat/en/uk/demografia/eta/scotland/12/3 (Accessed: 2024). </t>
  </si>
  <si>
    <t xml:space="preserve">Loan calculator</t>
  </si>
  <si>
    <r>
      <rPr>
        <b/>
        <sz val="14"/>
        <color rgb="FF142855"/>
        <rFont val="Arial"/>
      </rPr>
      <t>INSTRUCTIONS</t>
    </r>
    <r>
      <rPr>
        <b/>
        <sz val="10"/>
        <color rgb="FF142855"/>
        <rFont val="Arial"/>
      </rPr>
      <t xml:space="preserve">
</t>
    </r>
    <r>
      <rPr>
        <sz val="11"/>
        <color rgb="FF142855"/>
        <rFont val="Arial"/>
      </rPr>
      <t xml:space="preserve">Only complete fields</t>
    </r>
    <r>
      <rPr>
        <b/>
        <sz val="11"/>
        <color rgb="FF142855"/>
        <rFont val="Arial"/>
      </rPr>
      <t xml:space="preserve"> E10, E12 and E13. If you have a Capital Repayment Holiday, complete the Capital Repayment section.</t>
    </r>
    <r>
      <rPr>
        <sz val="11"/>
        <color rgb="FF142855"/>
        <rFont val="Arial"/>
      </rPr>
      <t xml:space="preserve">
1. Fill in loan value
2. Fill in loan term
3. All other fields will automatically populate
4. Scroll down to the table below to see the repayments after the CRH.
5. Go to the CFF (tab below)
6. Loan repayment row on the CFF has been automatically populated.</t>
    </r>
  </si>
  <si>
    <t>Key:</t>
  </si>
  <si>
    <t xml:space="preserve">Enter values</t>
  </si>
  <si>
    <t xml:space="preserve">Capital Repayment Holiday</t>
  </si>
  <si>
    <t xml:space="preserve">Loan amount</t>
  </si>
  <si>
    <t xml:space="preserve">Do you have a CRH?</t>
  </si>
  <si>
    <t xml:space="preserve">Annual interest rate</t>
  </si>
  <si>
    <t>No</t>
  </si>
  <si>
    <t>Yes</t>
  </si>
  <si>
    <t xml:space="preserve">Loan period in months</t>
  </si>
  <si>
    <t xml:space="preserve">Monthly payment</t>
  </si>
  <si>
    <t xml:space="preserve">Number of payments</t>
  </si>
  <si>
    <t xml:space="preserve">Total interest</t>
  </si>
  <si>
    <t xml:space="preserve">Payment for CRH Period</t>
  </si>
  <si>
    <t xml:space="preserve">Total cost of loan</t>
  </si>
  <si>
    <t>No.</t>
  </si>
  <si>
    <t xml:space="preserve">Payment
Date</t>
  </si>
  <si>
    <t xml:space="preserve">Beginning
Balance</t>
  </si>
  <si>
    <t>Payment</t>
  </si>
  <si>
    <t>Principal</t>
  </si>
  <si>
    <t>Interest</t>
  </si>
  <si>
    <t xml:space="preserve">Ending
Balance</t>
  </si>
  <si>
    <t xml:space="preserve">12-Month Cash Flow Forecast</t>
  </si>
  <si>
    <r>
      <rPr>
        <b/>
        <sz val="11"/>
        <color rgb="FF002060"/>
        <rFont val="Arial"/>
      </rPr>
      <t xml:space="preserve">Your Cash Flow Forecast (CFF) is an estimate of the money you expect to bring in to and pay out of your business over the next 12-months. Importantly, it should reflect all of the activity you have described in your Business Plan.  
</t>
    </r>
    <r>
      <rPr>
        <sz val="11"/>
        <color rgb="FF002060"/>
        <rFont val="Arial"/>
      </rPr>
      <t xml:space="preserve"> - Your CFF should show BUSINESS revenue and expenses only, not personal items;
 - Your CFF is FORWARD looking, reflecting future anticipated transactions into and out of your business;
 - You can input your loan amount and the term length (12-60months), which will autocalculate onto the CFF below;											
 - You will be asked to choose a start month for your CFF; this should be the next month after you expect to receive the loan and should match up with the month you selected in your Sales Assumptions;
 - Remember, some of the information that you have created in your Sales Assumptions will auto-populate in your CFF tab. These cells are blue and you do not need to edit them;
 - Any assumptions you make regarding your cash in-flows and cash out-flows should be both realistic and supportable. If you're starting a new business, we suggest being conservative with the cash flows you enter for the early months of trading;
 - It's important that your CFF corresponds with all of the objectives and activities you have outlined in your Business Plan. For example, if you have detailed plans for a three-month marketing campaign in your Business Plan then the costs for running this campaign should be clearly visible in your CFF;
 - Your CFF is based on a future estimate and while these figures will no doubt change over that trading period, it is a good amount of time for you - and us - to see how sustainable your plans are;
 - There is a commentary box at the bottom, for which you can use to explain any of costings, which you think will be of use to your Business Adviser	</t>
    </r>
  </si>
  <si>
    <t xml:space="preserve">These cells auto-calculate - you don't need to edit these.</t>
  </si>
  <si>
    <t xml:space="preserve">Insert your own text/numbers into these cells as relevant.</t>
  </si>
  <si>
    <t xml:space="preserve">Interest rate</t>
  </si>
  <si>
    <t xml:space="preserve">Loan term (months)</t>
  </si>
  <si>
    <t xml:space="preserve">Monthly repayment</t>
  </si>
  <si>
    <t xml:space="preserve">Select your starting month:</t>
  </si>
  <si>
    <t>MONTHS</t>
  </si>
  <si>
    <t xml:space="preserve">Cash in-flows</t>
  </si>
  <si>
    <t xml:space="preserve">Description (as required)</t>
  </si>
  <si>
    <t xml:space="preserve">Starting point</t>
  </si>
  <si>
    <t>TOTAL</t>
  </si>
  <si>
    <t xml:space="preserve">Total anticipated sales</t>
  </si>
  <si>
    <t xml:space="preserve">Value of your Start Up Loan</t>
  </si>
  <si>
    <t>n/a</t>
  </si>
  <si>
    <t xml:space="preserve">Other sources of cash or equity</t>
  </si>
  <si>
    <t xml:space="preserve">Existing assets for business purposes</t>
  </si>
  <si>
    <t xml:space="preserve">App sales</t>
  </si>
  <si>
    <t xml:space="preserve">Enter other</t>
  </si>
  <si>
    <t xml:space="preserve">Total cash in-flows (A)</t>
  </si>
  <si>
    <t xml:space="preserve">Cash out-flows</t>
  </si>
  <si>
    <t xml:space="preserve">Total anticipated cost of sales</t>
  </si>
  <si>
    <t xml:space="preserve">Rent or premises costs</t>
  </si>
  <si>
    <t xml:space="preserve">Business rates for your business premises</t>
  </si>
  <si>
    <t xml:space="preserve">Utilities (gas, electricity, water)</t>
  </si>
  <si>
    <t>Insurance</t>
  </si>
  <si>
    <t xml:space="preserve">Telephone and internet</t>
  </si>
  <si>
    <t xml:space="preserve">Marketing and advertising expenses</t>
  </si>
  <si>
    <t xml:space="preserve">Vehicle running costs</t>
  </si>
  <si>
    <t xml:space="preserve">Equipment purchase or leasing</t>
  </si>
  <si>
    <t xml:space="preserve">Postage, printing, stationery</t>
  </si>
  <si>
    <t xml:space="preserve">Transport and delivery</t>
  </si>
  <si>
    <t xml:space="preserve">Professional fees (legal, accounting etc.)</t>
  </si>
  <si>
    <t xml:space="preserve">Your salary (if PSB is in deficit)*</t>
  </si>
  <si>
    <t xml:space="preserve">Your salary (over and above your PSB needs)*</t>
  </si>
  <si>
    <t xml:space="preserve">Staff costs</t>
  </si>
  <si>
    <t xml:space="preserve">Start Up Loan monthly repayment - First Loan</t>
  </si>
  <si>
    <t>Saplings</t>
  </si>
  <si>
    <t xml:space="preserve">Event signage/materials</t>
  </si>
  <si>
    <t xml:space="preserve">Promotion &amp; awareness materials</t>
  </si>
  <si>
    <t xml:space="preserve">Launch or engagement events</t>
  </si>
  <si>
    <t xml:space="preserve">User incentives</t>
  </si>
  <si>
    <t xml:space="preserve">Application publishing &amp; Testing</t>
  </si>
  <si>
    <t xml:space="preserve">Total cash out-flows (B)</t>
  </si>
  <si>
    <t xml:space="preserve">Your net cash flow (A-B)</t>
  </si>
  <si>
    <t xml:space="preserve">Your monthly opening business bank account balance</t>
  </si>
  <si>
    <t xml:space="preserve">Your closing cash position</t>
  </si>
  <si>
    <t xml:space="preserve">Stress test at 10% reduction in revenue</t>
  </si>
  <si>
    <t xml:space="preserve">Stress test at 15% reduction in revenue</t>
  </si>
  <si>
    <t xml:space="preserve">Stress test at 20% reduction in revenue</t>
  </si>
  <si>
    <t xml:space="preserve">Your notes or commentary</t>
  </si>
  <si>
    <t xml:space="preserve">Use this space to explain any of the information you have provided in the fields above.</t>
  </si>
  <si>
    <t xml:space="preserve">ACTUAL CASH FLOWS: SIX-MONTHS</t>
  </si>
  <si>
    <t xml:space="preserve">Enter your full name</t>
  </si>
  <si>
    <t xml:space="preserve">Enter your company name</t>
  </si>
  <si>
    <t xml:space="preserve">These cells auto-calculate and are locked so you can't edit them.</t>
  </si>
  <si>
    <t xml:space="preserve">Enter date</t>
  </si>
  <si>
    <t xml:space="preserve">Total sales revenue</t>
  </si>
  <si>
    <t xml:space="preserve">Sources of investment</t>
  </si>
  <si>
    <t xml:space="preserve">Debt-based finance</t>
  </si>
  <si>
    <t xml:space="preserve">Cost of sales</t>
  </si>
  <si>
    <t xml:space="preserve">Your salary </t>
  </si>
  <si>
    <t xml:space="preserve">Start Up Loan monthly repayment*</t>
  </si>
  <si>
    <t xml:space="preserve">YOUR NOTES OR COMMENTARY</t>
  </si>
  <si>
    <t xml:space="preserve">Application Number:</t>
  </si>
  <si>
    <t xml:space="preserve">If you need to go to the next line in a cell or create another bullet point in the same cell, press and hold the Alt key and click the Enter key once (Control key, option key and return key for mac users). This will tab down to the next line but you will remain in the same cell. To save the changes you have made to the cell, press Enter once you are finished. Do not press Esc as this will delete your changes.</t>
  </si>
  <si>
    <t xml:space="preserve">Wherever you click in the function box, that is where your curser will appear and you will be able to add text. Please see an example below.</t>
  </si>
  <si>
    <t xml:space="preserve">We have tried to size the answer cells appropriately so you don't have to make any changes. If, however, the paragraph you are writing is long and the text begins to go outside of the cell boundaries, expand the formula bar by hovering over the bottom line of the formula bar until the double headed arrow appears. Click and drag the arrow down and the formular bar will be expanded as shown below. Click Enter once you have completed the paragraph.</t>
  </si>
  <si>
    <t xml:space="preserve">Once you have expanded the formula bar and you are happy with the content of the cell, expand the row by clicking and dragging the row separator as shown below. Press enter to save your changes in the cell.</t>
  </si>
  <si>
    <t xml:space="preserve">To view comments on the spreadsheet, click review at the top middle of the ribbon. Next, click show comments. You should be able to move through the comments by clicking next comment or previous comment.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</si>
</sst>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7">
    <numFmt numFmtId="164" formatCode="_-* #,##0.00_-;\-* #,##0.00_-;_-* &quot;-&quot;??_-;_-@_-"/>
    <numFmt numFmtId="165" formatCode="_-&quot;£&quot;* #,##0.00_-;\-&quot;£&quot;* #,##0.00_-;_-&quot;£&quot;* &quot;-&quot;??_-;_-@_-"/>
    <numFmt numFmtId="166" formatCode="&quot;£&quot;#,##0.00"/>
    <numFmt numFmtId="167" formatCode="&quot;£&quot;#,##0.00;[Red]\-&quot;£&quot;#,##0.00"/>
    <numFmt numFmtId="168" formatCode="&quot;£&quot;#,##0;[Red]\-&quot;£&quot;#,##0"/>
    <numFmt numFmtId="169" formatCode="_-* #,##0_-;\-* #,##0_-;_-* &quot;-&quot;??_-;_-@_-"/>
    <numFmt numFmtId="170" formatCode="[$£-809]#,##0;&quot;-&quot;[$£-809]#,##0"/>
  </numFmts>
  <fonts count="56">
    <font>
      <sz val="11.000000"/>
      <color theme="1"/>
      <name val="Arial"/>
      <scheme val="minor"/>
    </font>
    <font>
      <sz val="11.000000"/>
      <name val="Arial"/>
      <scheme val="minor"/>
    </font>
    <font>
      <sz val="11.000000"/>
      <color theme="1"/>
      <name val="Arial"/>
    </font>
    <font>
      <sz val="16.000000"/>
      <name val="Arial"/>
      <scheme val="major"/>
    </font>
    <font>
      <sz val="10.000000"/>
      <color theme="1"/>
      <name val="Arial"/>
    </font>
    <font>
      <sz val="14.000000"/>
      <color theme="4"/>
      <name val="Arial"/>
      <scheme val="minor"/>
    </font>
    <font>
      <b/>
      <sz val="24.000000"/>
      <color rgb="FF142855"/>
      <name val="Arial"/>
      <scheme val="minor"/>
    </font>
    <font>
      <sz val="14.000000"/>
      <color rgb="FF142855"/>
      <name val="Arial"/>
      <scheme val="minor"/>
    </font>
    <font>
      <sz val="14.000000"/>
      <color theme="1"/>
      <name val="Arial"/>
      <scheme val="minor"/>
    </font>
    <font>
      <b/>
      <sz val="24.000000"/>
      <color theme="1"/>
      <name val="Arial"/>
      <scheme val="minor"/>
    </font>
    <font>
      <sz val="12.000000"/>
      <color theme="1"/>
      <name val="Arial"/>
      <scheme val="minor"/>
    </font>
    <font>
      <sz val="15.000000"/>
      <color indexed="2"/>
      <name val="Arial"/>
      <scheme val="minor"/>
    </font>
    <font>
      <sz val="11.000000"/>
      <color indexed="2"/>
      <name val="Arial"/>
      <scheme val="minor"/>
    </font>
    <font>
      <sz val="13.000000"/>
      <color theme="1"/>
      <name val="Arial"/>
      <scheme val="minor"/>
    </font>
    <font>
      <b/>
      <sz val="18.000000"/>
      <color theme="4"/>
      <name val="Arial"/>
      <scheme val="minor"/>
    </font>
    <font>
      <b/>
      <sz val="14.000000"/>
      <color rgb="FF142855"/>
      <name val="Arial"/>
      <scheme val="minor"/>
    </font>
    <font>
      <sz val="11.000000"/>
      <color rgb="FF142855"/>
      <name val="Arial"/>
      <scheme val="minor"/>
    </font>
    <font>
      <i/>
      <sz val="11.000000"/>
      <color rgb="FF142855"/>
      <name val="Arial"/>
      <scheme val="minor"/>
    </font>
    <font>
      <b/>
      <sz val="22.000000"/>
      <name val="Arial"/>
    </font>
    <font>
      <b/>
      <sz val="16.000000"/>
      <name val="Arial"/>
    </font>
    <font>
      <b/>
      <sz val="14.000000"/>
      <name val="Arial"/>
    </font>
    <font>
      <b/>
      <sz val="14.000000"/>
      <color theme="1"/>
      <name val="Arial"/>
    </font>
    <font>
      <b/>
      <sz val="22.000000"/>
      <color rgb="FF142855"/>
      <name val="Arial"/>
    </font>
    <font>
      <b/>
      <sz val="14.000000"/>
      <color rgb="FF142855"/>
      <name val="Arial"/>
    </font>
    <font>
      <sz val="11.000000"/>
      <color rgb="FF142855"/>
      <name val="Arial"/>
    </font>
    <font>
      <b/>
      <sz val="14.000000"/>
      <color indexed="65"/>
      <name val="Arial"/>
    </font>
    <font>
      <b/>
      <sz val="10.000000"/>
      <color theme="4"/>
      <name val="Arial"/>
    </font>
    <font>
      <sz val="11.000000"/>
      <color theme="4"/>
      <name val="Arial"/>
      <scheme val="minor"/>
    </font>
    <font>
      <sz val="10.000000"/>
      <color theme="4"/>
      <name val="Arial"/>
    </font>
    <font>
      <b/>
      <sz val="11.000000"/>
      <color theme="4"/>
      <name val="Arial"/>
    </font>
    <font>
      <b/>
      <sz val="14.000000"/>
      <color theme="0"/>
      <name val="Arial"/>
    </font>
    <font>
      <b/>
      <sz val="16.000000"/>
      <color theme="0"/>
      <name val="Arial"/>
      <scheme val="minor"/>
    </font>
    <font>
      <sz val="10.000000"/>
      <color theme="4"/>
      <name val="Arial"/>
      <scheme val="minor"/>
    </font>
    <font>
      <i/>
      <sz val="10.000000"/>
      <color theme="4"/>
      <name val="Arial"/>
    </font>
    <font>
      <sz val="10.000000"/>
      <color theme="4"/>
      <name val="Symbol"/>
    </font>
    <font>
      <sz val="10.000000"/>
      <color theme="4"/>
      <name val="Arial"/>
      <scheme val="major"/>
    </font>
    <font>
      <sz val="11.000000"/>
      <name val="Arial"/>
    </font>
    <font>
      <b/>
      <sz val="18.000000"/>
      <color rgb="FF142855"/>
      <name val="Arial"/>
    </font>
    <font>
      <b/>
      <sz val="10.000000"/>
      <color rgb="FF142855"/>
      <name val="Arial"/>
    </font>
    <font>
      <b/>
      <sz val="10.000000"/>
      <color theme="1"/>
      <name val="Arial"/>
    </font>
    <font>
      <b/>
      <sz val="10.000000"/>
      <color theme="0"/>
      <name val="Arial"/>
    </font>
    <font>
      <b/>
      <sz val="12.000000"/>
      <color indexed="65"/>
      <name val="Arial"/>
    </font>
    <font>
      <sz val="11.000000"/>
      <color theme="4"/>
      <name val="Arial"/>
    </font>
    <font>
      <b/>
      <sz val="9.000000"/>
      <color indexed="65"/>
      <name val="Arial"/>
    </font>
    <font>
      <sz val="11.000000"/>
      <color theme="0"/>
      <name val="Arial"/>
    </font>
    <font>
      <sz val="11.000000"/>
      <color rgb="FF002060"/>
      <name val="Arial"/>
    </font>
    <font>
      <b/>
      <sz val="11.000000"/>
      <name val="Arial"/>
    </font>
    <font>
      <b/>
      <sz val="12.000000"/>
      <color theme="0"/>
      <name val="Arial"/>
    </font>
    <font>
      <b/>
      <sz val="12.000000"/>
      <name val="Arial"/>
    </font>
    <font>
      <b/>
      <sz val="11.000000"/>
      <color theme="0"/>
      <name val="Arial"/>
    </font>
    <font>
      <b/>
      <sz val="11.000000"/>
      <color theme="1"/>
      <name val="Arial"/>
    </font>
    <font>
      <b/>
      <sz val="14.000000"/>
      <color theme="4"/>
      <name val="Arial"/>
    </font>
    <font>
      <b/>
      <sz val="22.000000"/>
      <color theme="4"/>
      <name val="Arial"/>
    </font>
    <font>
      <b/>
      <sz val="16.000000"/>
      <color theme="4"/>
      <name val="Arial"/>
    </font>
    <font>
      <sz val="16.000000"/>
      <color theme="4"/>
      <name val="Arial"/>
    </font>
    <font>
      <b/>
      <sz val="12.000000"/>
      <color theme="4"/>
      <name val="Arial"/>
    </font>
  </fonts>
  <fills count="10">
    <fill>
      <patternFill patternType="none"/>
    </fill>
    <fill>
      <patternFill patternType="gray125"/>
    </fill>
    <fill>
      <patternFill patternType="solid">
        <fgColor theme="0"/>
      </patternFill>
    </fill>
    <fill>
      <patternFill patternType="solid">
        <fgColor rgb="FF50C5A7"/>
      </patternFill>
    </fill>
    <fill>
      <patternFill patternType="solid">
        <fgColor rgb="FF142855"/>
      </patternFill>
    </fill>
    <fill>
      <patternFill patternType="solid">
        <fgColor rgb="FF55C0FF"/>
      </patternFill>
    </fill>
    <fill>
      <patternFill patternType="solid">
        <fgColor theme="4"/>
      </patternFill>
    </fill>
    <fill>
      <patternFill patternType="solid">
        <fgColor theme="7"/>
      </patternFill>
    </fill>
    <fill>
      <patternFill patternType="solid">
        <fgColor theme="6"/>
      </patternFill>
    </fill>
    <fill>
      <patternFill patternType="solid">
        <fgColor rgb="FFD9D9D9"/>
      </patternFill>
    </fill>
  </fills>
  <borders count="117">
    <border>
      <left style="none"/>
      <right style="none"/>
      <top style="none"/>
      <bottom style="none"/>
      <diagonal style="none"/>
    </border>
    <border>
      <left style="none"/>
      <right style="none"/>
      <top style="none"/>
      <bottom style="hair">
        <color theme="1" tint="0.499984740745262"/>
      </bottom>
      <diagonal style="none"/>
    </border>
    <border>
      <left style="none"/>
      <right style="none"/>
      <top style="none"/>
      <bottom style="double">
        <color auto="1"/>
      </bottom>
      <diagonal style="none"/>
    </border>
    <border>
      <left style="thin">
        <color rgb="FFA89497"/>
      </left>
      <right style="none"/>
      <top style="none"/>
      <bottom style="none"/>
      <diagonal style="none"/>
    </border>
    <border>
      <left style="none"/>
      <right style="thin">
        <color rgb="FFA89497"/>
      </right>
      <top style="none"/>
      <bottom style="none"/>
      <diagonal style="none"/>
    </border>
    <border>
      <left style="medium">
        <color rgb="FFBFBFBF"/>
      </left>
      <right style="none"/>
      <top style="medium">
        <color rgb="FFBFBFBF"/>
      </top>
      <bottom style="medium">
        <color rgb="FFBFBFBF"/>
      </bottom>
      <diagonal style="none"/>
    </border>
    <border>
      <left style="none"/>
      <right style="none"/>
      <top style="medium">
        <color rgb="FFBFBFBF"/>
      </top>
      <bottom style="medium">
        <color rgb="FFBFBFBF"/>
      </bottom>
      <diagonal style="none"/>
    </border>
    <border>
      <left style="none"/>
      <right style="medium">
        <color rgb="FFBFBFBF"/>
      </right>
      <top style="medium">
        <color rgb="FFBFBFBF"/>
      </top>
      <bottom style="medium">
        <color rgb="FFBFBFBF"/>
      </bottom>
      <diagonal style="none"/>
    </border>
    <border>
      <left style="none"/>
      <right style="none"/>
      <top style="none"/>
      <bottom style="medium">
        <color theme="1" tint="0.499984740745262"/>
      </bottom>
      <diagonal style="none"/>
    </border>
    <border>
      <left style="none"/>
      <right style="none"/>
      <top style="double">
        <color auto="1"/>
      </top>
      <bottom style="none"/>
      <diagonal style="none"/>
    </border>
    <border>
      <left style="thin">
        <color theme="4"/>
      </left>
      <right style="none"/>
      <top style="none"/>
      <bottom style="none"/>
      <diagonal style="none"/>
    </border>
    <border>
      <left style="medium">
        <color rgb="FFA89497"/>
      </left>
      <right style="none"/>
      <top style="medium">
        <color rgb="FFA89497"/>
      </top>
      <bottom style="none"/>
      <diagonal style="none"/>
    </border>
    <border>
      <left style="none"/>
      <right style="none"/>
      <top style="medium">
        <color rgb="FFA89497"/>
      </top>
      <bottom style="none"/>
      <diagonal style="none"/>
    </border>
    <border>
      <left style="none"/>
      <right style="medium">
        <color rgb="FFA89497"/>
      </right>
      <top style="medium">
        <color rgb="FFA89497"/>
      </top>
      <bottom style="none"/>
      <diagonal style="none"/>
    </border>
    <border>
      <left style="medium">
        <color rgb="FFA89497"/>
      </left>
      <right style="none"/>
      <top style="none"/>
      <bottom style="none"/>
      <diagonal style="none"/>
    </border>
    <border>
      <left style="none"/>
      <right style="medium">
        <color rgb="FFA89497"/>
      </right>
      <top style="none"/>
      <bottom style="none"/>
      <diagonal style="none"/>
    </border>
    <border>
      <left style="medium">
        <color rgb="FFA89497"/>
      </left>
      <right style="none"/>
      <top style="none"/>
      <bottom style="medium">
        <color rgb="FFA89497"/>
      </bottom>
      <diagonal style="none"/>
    </border>
    <border>
      <left style="none"/>
      <right style="none"/>
      <top style="none"/>
      <bottom style="medium">
        <color rgb="FFA89497"/>
      </bottom>
      <diagonal style="none"/>
    </border>
    <border>
      <left style="none"/>
      <right style="medium">
        <color rgb="FFA89497"/>
      </right>
      <top style="none"/>
      <bottom style="medium">
        <color rgb="FFA89497"/>
      </bottom>
      <diagonal style="none"/>
    </border>
    <border>
      <left style="medium">
        <color rgb="FFA89497"/>
      </left>
      <right style="none"/>
      <top style="medium">
        <color rgb="FFA89497"/>
      </top>
      <bottom style="medium">
        <color rgb="FFA89497"/>
      </bottom>
      <diagonal style="none"/>
    </border>
    <border>
      <left style="none"/>
      <right style="none"/>
      <top style="medium">
        <color rgb="FFA89497"/>
      </top>
      <bottom style="medium">
        <color rgb="FFA89497"/>
      </bottom>
      <diagonal style="none"/>
    </border>
    <border>
      <left style="none"/>
      <right style="medium">
        <color rgb="FFA89497"/>
      </right>
      <top style="medium">
        <color rgb="FFA89497"/>
      </top>
      <bottom style="medium">
        <color rgb="FFA89497"/>
      </bottom>
      <diagonal style="none"/>
    </border>
    <border>
      <left style="medium">
        <color rgb="FFA89497"/>
      </left>
      <right style="medium">
        <color rgb="FFA89497"/>
      </right>
      <top style="medium">
        <color rgb="FFA89497"/>
      </top>
      <bottom style="none"/>
      <diagonal style="none"/>
    </border>
    <border>
      <left style="medium">
        <color rgb="FFA89497"/>
      </left>
      <right style="none"/>
      <top style="medium">
        <color rgb="FFA89497"/>
      </top>
      <bottom style="thin">
        <color theme="0" tint="-0.249977111117893"/>
      </bottom>
      <diagonal style="none"/>
    </border>
    <border>
      <left style="none"/>
      <right style="none"/>
      <top style="medium">
        <color rgb="FFA89497"/>
      </top>
      <bottom style="thin">
        <color theme="0" tint="-0.249977111117893"/>
      </bottom>
      <diagonal style="none"/>
    </border>
    <border>
      <left style="none"/>
      <right style="medium">
        <color rgb="FFA89497"/>
      </right>
      <top style="medium">
        <color rgb="FFA89497"/>
      </top>
      <bottom style="thin">
        <color theme="0" tint="-0.249977111117893"/>
      </bottom>
      <diagonal style="none"/>
    </border>
    <border>
      <left style="medium">
        <color rgb="FFA89497"/>
      </left>
      <right style="medium">
        <color rgb="FFA89497"/>
      </right>
      <top style="medium">
        <color rgb="FFA89497"/>
      </top>
      <bottom style="thin">
        <color theme="0" tint="-0.249977111117893"/>
      </bottom>
      <diagonal style="none"/>
    </border>
    <border>
      <left style="medium">
        <color rgb="FFA89497"/>
      </left>
      <right style="medium">
        <color rgb="FFA89497"/>
      </right>
      <top style="thin">
        <color theme="0" tint="-0.249977111117893"/>
      </top>
      <bottom style="thin">
        <color theme="0" tint="-0.249977111117893"/>
      </bottom>
      <diagonal style="none"/>
    </border>
    <border>
      <left style="medium">
        <color rgb="FFA89497"/>
      </left>
      <right style="none"/>
      <top style="thin">
        <color theme="0" tint="-0.249977111117893"/>
      </top>
      <bottom style="thin">
        <color theme="0" tint="-0.249977111117893"/>
      </bottom>
      <diagonal style="none"/>
    </border>
    <border>
      <left style="none"/>
      <right style="none"/>
      <top style="thin">
        <color theme="0" tint="-0.249977111117893"/>
      </top>
      <bottom style="thin">
        <color theme="0" tint="-0.249977111117893"/>
      </bottom>
      <diagonal style="none"/>
    </border>
    <border>
      <left style="none"/>
      <right style="medium">
        <color rgb="FFA89497"/>
      </right>
      <top style="thin">
        <color theme="0" tint="-0.249977111117893"/>
      </top>
      <bottom style="thin">
        <color theme="0" tint="-0.249977111117893"/>
      </bottom>
      <diagonal style="none"/>
    </border>
    <border>
      <left style="medium">
        <color rgb="FFA89497"/>
      </left>
      <right style="none"/>
      <top style="thin">
        <color theme="0" tint="-0.249977111117893"/>
      </top>
      <bottom style="none"/>
      <diagonal style="none"/>
    </border>
    <border>
      <left style="none"/>
      <right style="none"/>
      <top style="thin">
        <color theme="0" tint="-0.249977111117893"/>
      </top>
      <bottom style="none"/>
      <diagonal style="none"/>
    </border>
    <border>
      <left style="none"/>
      <right style="medium">
        <color rgb="FFA89497"/>
      </right>
      <top style="thin">
        <color theme="0" tint="-0.249977111117893"/>
      </top>
      <bottom style="none"/>
      <diagonal style="none"/>
    </border>
    <border>
      <left style="medium">
        <color rgb="FFA89497"/>
      </left>
      <right style="none"/>
      <top style="thin">
        <color theme="0" tint="-0.249977111117893"/>
      </top>
      <bottom style="medium">
        <color rgb="FFA89497"/>
      </bottom>
      <diagonal style="none"/>
    </border>
    <border>
      <left style="none"/>
      <right style="none"/>
      <top style="thin">
        <color theme="0" tint="-0.249977111117893"/>
      </top>
      <bottom style="medium">
        <color rgb="FFA89497"/>
      </bottom>
      <diagonal style="none"/>
    </border>
    <border>
      <left style="none"/>
      <right style="medium">
        <color rgb="FFA89497"/>
      </right>
      <top style="thin">
        <color theme="0" tint="-0.249977111117893"/>
      </top>
      <bottom style="medium">
        <color rgb="FFA89497"/>
      </bottom>
      <diagonal style="none"/>
    </border>
    <border>
      <left style="medium">
        <color rgb="FFA89497"/>
      </left>
      <right style="medium">
        <color rgb="FFA89497"/>
      </right>
      <top style="none"/>
      <bottom style="medium">
        <color rgb="FFA89497"/>
      </bottom>
      <diagonal style="none"/>
    </border>
    <border>
      <left style="medium">
        <color theme="0" tint="-0.34998626667073579"/>
      </left>
      <right style="none"/>
      <top style="medium">
        <color theme="0" tint="-0.34998626667073579"/>
      </top>
      <bottom style="medium">
        <color theme="0" tint="-0.34998626667073579"/>
      </bottom>
      <diagonal style="none"/>
    </border>
    <border>
      <left style="none"/>
      <right style="none"/>
      <top style="medium">
        <color theme="0" tint="-0.34998626667073579"/>
      </top>
      <bottom style="medium">
        <color theme="0" tint="-0.34998626667073579"/>
      </bottom>
      <diagonal style="none"/>
    </border>
    <border>
      <left style="none"/>
      <right style="medium">
        <color theme="0" tint="-0.34998626667073579"/>
      </right>
      <top style="medium">
        <color theme="0" tint="-0.34998626667073579"/>
      </top>
      <bottom style="medium">
        <color theme="0" tint="-0.34998626667073579"/>
      </bottom>
      <diagonal style="none"/>
    </border>
    <border>
      <left style="medium">
        <color theme="0" tint="-0.34998626667073579"/>
      </left>
      <right style="none"/>
      <top style="medium">
        <color theme="0" tint="-0.34998626667073579"/>
      </top>
      <bottom style="none"/>
      <diagonal style="none"/>
    </border>
    <border>
      <left style="none"/>
      <right style="none"/>
      <top style="medium">
        <color theme="0" tint="-0.34998626667073579"/>
      </top>
      <bottom style="none"/>
      <diagonal style="none"/>
    </border>
    <border>
      <left style="none"/>
      <right style="medium">
        <color theme="0" tint="-0.34998626667073579"/>
      </right>
      <top style="medium">
        <color theme="0" tint="-0.34998626667073579"/>
      </top>
      <bottom style="none"/>
      <diagonal style="none"/>
    </border>
    <border>
      <left style="medium">
        <color theme="0" tint="-0.34998626667073579"/>
      </left>
      <right style="none"/>
      <top style="none"/>
      <bottom style="medium">
        <color theme="0" tint="-0.34998626667073579"/>
      </bottom>
      <diagonal style="none"/>
    </border>
    <border>
      <left style="none"/>
      <right style="none"/>
      <top style="none"/>
      <bottom style="medium">
        <color theme="0" tint="-0.34998626667073579"/>
      </bottom>
      <diagonal style="none"/>
    </border>
    <border>
      <left style="none"/>
      <right style="medium">
        <color theme="0" tint="-0.34998626667073579"/>
      </right>
      <top style="none"/>
      <bottom style="medium">
        <color theme="0" tint="-0.34998626667073579"/>
      </bottom>
      <diagonal style="none"/>
    </border>
    <border>
      <left style="medium">
        <color rgb="FFA89497"/>
      </left>
      <right style="none"/>
      <top style="medium">
        <color theme="0" tint="-0.34998626667073579"/>
      </top>
      <bottom style="none"/>
      <diagonal style="none"/>
    </border>
    <border>
      <left style="none"/>
      <right style="medium">
        <color rgb="FFA89497"/>
      </right>
      <top style="medium">
        <color theme="0" tint="-0.34998626667073579"/>
      </top>
      <bottom style="none"/>
      <diagonal style="none"/>
    </border>
    <border>
      <left style="medium">
        <color rgb="FFA89497"/>
      </left>
      <right style="none"/>
      <top style="none"/>
      <bottom style="medium">
        <color theme="0" tint="-0.34998626667073579"/>
      </bottom>
      <diagonal style="none"/>
    </border>
    <border>
      <left style="none"/>
      <right style="medium">
        <color rgb="FFA89497"/>
      </right>
      <top style="none"/>
      <bottom style="medium">
        <color theme="0" tint="-0.34998626667073579"/>
      </bottom>
      <diagonal style="none"/>
    </border>
    <border>
      <left style="medium">
        <color theme="0" tint="-0.34998626667073579"/>
      </left>
      <right style="none"/>
      <top style="none"/>
      <bottom style="none"/>
      <diagonal style="none"/>
    </border>
    <border>
      <left style="none"/>
      <right style="medium">
        <color theme="0" tint="-0.34998626667073579"/>
      </right>
      <top style="none"/>
      <bottom style="none"/>
      <diagonal style="none"/>
    </border>
    <border>
      <left style="medium">
        <color rgb="FFBFBFBF"/>
      </left>
      <right style="none"/>
      <top style="none"/>
      <bottom style="none"/>
      <diagonal style="none"/>
    </border>
    <border>
      <left style="none"/>
      <right style="medium">
        <color rgb="FFBFBFBF"/>
      </right>
      <top style="none"/>
      <bottom style="none"/>
      <diagonal style="none"/>
    </border>
    <border>
      <left style="medium">
        <color rgb="FFBFBFBF"/>
      </left>
      <right style="none"/>
      <top style="medium">
        <color theme="0" tint="-0.34998626667073579"/>
      </top>
      <bottom style="none"/>
      <diagonal style="none"/>
    </border>
    <border>
      <left style="none"/>
      <right style="medium">
        <color rgb="FFBFBFBF"/>
      </right>
      <top style="medium">
        <color theme="0" tint="-0.34998626667073579"/>
      </top>
      <bottom style="none"/>
      <diagonal style="none"/>
    </border>
    <border>
      <left style="medium">
        <color rgb="FFBFBFBF"/>
      </left>
      <right style="none"/>
      <top style="none"/>
      <bottom style="medium">
        <color rgb="FFBFBFBF"/>
      </bottom>
      <diagonal style="none"/>
    </border>
    <border>
      <left style="none"/>
      <right style="none"/>
      <top style="none"/>
      <bottom style="medium">
        <color rgb="FFBFBFBF"/>
      </bottom>
      <diagonal style="none"/>
    </border>
    <border>
      <left style="none"/>
      <right style="medium">
        <color rgb="FFBFBFBF"/>
      </right>
      <top style="none"/>
      <bottom style="medium">
        <color rgb="FFBFBFBF"/>
      </bottom>
      <diagonal style="none"/>
    </border>
    <border>
      <left style="medium">
        <color auto="1"/>
      </left>
      <right style="medium">
        <color rgb="FFA89497"/>
      </right>
      <top style="medium">
        <color auto="1"/>
      </top>
      <bottom style="medium">
        <color auto="1"/>
      </bottom>
      <diagonal style="none"/>
    </border>
    <border>
      <left style="medium">
        <color rgb="FFA89497"/>
      </left>
      <right style="none"/>
      <top style="medium">
        <color rgb="FFA89497"/>
      </top>
      <bottom style="medium">
        <color auto="1"/>
      </bottom>
      <diagonal style="none"/>
    </border>
    <border>
      <left style="none"/>
      <right style="none"/>
      <top style="medium">
        <color rgb="FFA89497"/>
      </top>
      <bottom style="medium">
        <color auto="1"/>
      </bottom>
      <diagonal style="none"/>
    </border>
    <border>
      <left style="medium">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medium">
        <color rgb="FFA89497"/>
      </left>
      <right style="none"/>
      <top style="medium">
        <color auto="1"/>
      </top>
      <bottom style="medium">
        <color auto="1"/>
      </bottom>
      <diagonal style="none"/>
    </border>
    <border>
      <left style="none"/>
      <right style="medium">
        <color rgb="FFA89497"/>
      </right>
      <top style="medium">
        <color auto="1"/>
      </top>
      <bottom style="medium">
        <color auto="1"/>
      </bottom>
      <diagonal style="none"/>
    </border>
    <border>
      <left style="thin">
        <color auto="1"/>
      </left>
      <right style="medium">
        <color rgb="FFA89497"/>
      </right>
      <top style="none"/>
      <bottom style="thin">
        <color auto="1"/>
      </bottom>
      <diagonal style="none"/>
    </border>
    <border>
      <left style="none"/>
      <right style="none"/>
      <top style="medium">
        <color auto="1"/>
      </top>
      <bottom style="medium">
        <color auto="1"/>
      </bottom>
      <diagonal style="none"/>
    </border>
    <border>
      <left style="thin">
        <color auto="1"/>
      </left>
      <right style="medium">
        <color rgb="FFA89497"/>
      </right>
      <top style="thin">
        <color auto="1"/>
      </top>
      <bottom style="thin">
        <color auto="1"/>
      </bottom>
      <diagonal style="none"/>
    </border>
    <border>
      <left style="thin">
        <color auto="1"/>
      </left>
      <right style="medium">
        <color rgb="FFA89497"/>
      </right>
      <top style="thin">
        <color auto="1"/>
      </top>
      <bottom style="medium">
        <color rgb="FFA89497"/>
      </bottom>
      <diagonal style="none"/>
    </border>
    <border>
      <left style="thin">
        <color theme="1" tint="0.34998626667073579"/>
      </left>
      <right style="thin">
        <color theme="1" tint="0.34998626667073579"/>
      </right>
      <top style="thin">
        <color theme="1" tint="0.34998626667073579"/>
      </top>
      <bottom style="thin">
        <color theme="1" tint="0.34998626667073579"/>
      </bottom>
      <diagonal style="none"/>
    </border>
    <border>
      <left style="thin">
        <color theme="1" tint="0.34998626667073579"/>
      </left>
      <right style="none"/>
      <top style="thin">
        <color theme="1" tint="0.34998626667073579"/>
      </top>
      <bottom style="thin">
        <color theme="1" tint="0.34998626667073579"/>
      </bottom>
      <diagonal style="none"/>
    </border>
    <border>
      <left style="none"/>
      <right style="thin">
        <color theme="1" tint="0.34998626667073579"/>
      </right>
      <top style="thin">
        <color theme="1" tint="0.34998626667073579"/>
      </top>
      <bottom style="thin">
        <color theme="1" tint="0.34998626667073579"/>
      </bottom>
      <diagonal style="none"/>
    </border>
    <border>
      <left style="medium">
        <color rgb="FFA89497"/>
      </left>
      <right style="medium">
        <color rgb="FFA89497"/>
      </right>
      <top style="none"/>
      <bottom style="none"/>
      <diagonal style="none"/>
    </border>
    <border>
      <left style="medium">
        <color rgb="FFA89497"/>
      </left>
      <right style="thin">
        <color theme="1" tint="0.499984740745262"/>
      </right>
      <top style="medium">
        <color rgb="FFA89497"/>
      </top>
      <bottom style="medium">
        <color rgb="FFA89497"/>
      </bottom>
      <diagonal style="none"/>
    </border>
    <border>
      <left style="thin">
        <color theme="1" tint="0.499984740745262"/>
      </left>
      <right style="medium">
        <color rgb="FFA89497"/>
      </right>
      <top style="medium">
        <color rgb="FFA89497"/>
      </top>
      <bottom style="medium">
        <color rgb="FFA89497"/>
      </bottom>
      <diagonal style="none"/>
    </border>
    <border>
      <left style="medium">
        <color rgb="FFA89497"/>
      </left>
      <right style="thin">
        <color theme="1" tint="0.34998626667073579"/>
      </right>
      <top style="medium">
        <color rgb="FFA89497"/>
      </top>
      <bottom style="medium">
        <color rgb="FFA89497"/>
      </bottom>
      <diagonal style="none"/>
    </border>
    <border>
      <left style="thin">
        <color theme="1" tint="0.34998626667073579"/>
      </left>
      <right style="thin">
        <color theme="1" tint="0.34998626667073579"/>
      </right>
      <top style="medium">
        <color rgb="FFA89497"/>
      </top>
      <bottom style="medium">
        <color rgb="FFA89497"/>
      </bottom>
      <diagonal style="none"/>
    </border>
    <border>
      <left style="thin">
        <color theme="1" tint="0.34998626667073579"/>
      </left>
      <right style="medium">
        <color rgb="FFA89497"/>
      </right>
      <top style="medium">
        <color rgb="FFA89497"/>
      </top>
      <bottom style="medium">
        <color rgb="FFA89497"/>
      </bottom>
      <diagonal style="none"/>
    </border>
    <border>
      <left style="medium">
        <color rgb="FFA89497"/>
      </left>
      <right style="thin">
        <color theme="1" tint="0.499984740745262"/>
      </right>
      <top style="medium">
        <color rgb="FFA89497"/>
      </top>
      <bottom style="thin">
        <color theme="1" tint="0.499984740745262"/>
      </bottom>
      <diagonal style="none"/>
    </border>
    <border>
      <left style="none"/>
      <right style="thin">
        <color theme="1" tint="0.499984740745262"/>
      </right>
      <top style="medium">
        <color rgb="FFA89497"/>
      </top>
      <bottom style="thin">
        <color theme="1" tint="0.499984740745262"/>
      </bottom>
      <diagonal style="none"/>
    </border>
    <border>
      <left style="thin">
        <color theme="1" tint="0.499984740745262"/>
      </left>
      <right style="thin">
        <color theme="1" tint="0.499984740745262"/>
      </right>
      <top style="medium">
        <color rgb="FFA89497"/>
      </top>
      <bottom style="thin">
        <color theme="1" tint="0.499984740745262"/>
      </bottom>
      <diagonal style="none"/>
    </border>
    <border>
      <left style="none"/>
      <right style="medium">
        <color rgb="FFA89497"/>
      </right>
      <top style="medium">
        <color rgb="FFA89497"/>
      </top>
      <bottom style="thin">
        <color theme="1" tint="0.499984740745262"/>
      </bottom>
      <diagonal style="none"/>
    </border>
    <border>
      <left style="medium">
        <color rgb="FFA89497"/>
      </left>
      <right style="thin">
        <color theme="1" tint="0.499984740745262"/>
      </right>
      <top style="none"/>
      <bottom style="thin">
        <color theme="1" tint="0.499984740745262"/>
      </bottom>
      <diagonal style="none"/>
    </border>
    <border>
      <left style="none"/>
      <right style="thin">
        <color theme="1" tint="0.499984740745262"/>
      </right>
      <top style="thin">
        <color theme="1" tint="0.499984740745262"/>
      </top>
      <bottom style="thin">
        <color theme="1" tint="0.499984740745262"/>
      </bottom>
      <diagonal style="none"/>
    </border>
    <border>
      <left style="none"/>
      <right style="thin">
        <color theme="1" tint="0.499984740745262"/>
      </right>
      <top style="none"/>
      <bottom style="thin">
        <color theme="1" tint="0.499984740745262"/>
      </bottom>
      <diagonal style="none"/>
    </border>
    <border>
      <left style="thin">
        <color theme="1" tint="0.499984740745262"/>
      </left>
      <right style="thin">
        <color theme="1" tint="0.499984740745262"/>
      </right>
      <top style="thin">
        <color auto="1"/>
      </top>
      <bottom style="thin">
        <color theme="1" tint="0.499984740745262"/>
      </bottom>
      <diagonal style="none"/>
    </border>
    <border>
      <left style="none"/>
      <right style="medium">
        <color rgb="FFA89497"/>
      </right>
      <top style="thin">
        <color auto="1"/>
      </top>
      <bottom style="thin">
        <color theme="1" tint="0.499984740745262"/>
      </bottom>
      <diagonal style="none"/>
    </border>
    <border>
      <left style="medium">
        <color rgb="FFA89497"/>
      </left>
      <right style="thin">
        <color theme="1" tint="0.499984740745262"/>
      </right>
      <top style="none"/>
      <bottom style="none"/>
      <diagonal style="none"/>
    </border>
    <border>
      <left style="none"/>
      <right style="thin">
        <color theme="1" tint="0.499984740745262"/>
      </right>
      <top style="none"/>
      <bottom style="none"/>
      <diagonal style="none"/>
    </border>
    <border>
      <left style="thin">
        <color theme="1" tint="0.499984740745262"/>
      </left>
      <right style="thin">
        <color theme="1" tint="0.499984740745262"/>
      </right>
      <top style="none"/>
      <bottom style="none"/>
      <diagonal style="none"/>
    </border>
    <border>
      <left style="medium">
        <color rgb="FFA89497"/>
      </left>
      <right style="thin">
        <color theme="1" tint="0.499984740745262"/>
      </right>
      <top style="thin">
        <color theme="1" tint="0.499984740745262"/>
      </top>
      <bottom style="thin">
        <color theme="1" tint="0.499984740745262"/>
      </bottom>
      <diagonal style="none"/>
    </border>
    <border>
      <left style="thin">
        <color theme="1" tint="0.499984740745262"/>
      </left>
      <right style="thin">
        <color theme="1" tint="0.499984740745262"/>
      </right>
      <top style="thin">
        <color theme="1" tint="0.499984740745262"/>
      </top>
      <bottom style="thin">
        <color theme="1" tint="0.499984740745262"/>
      </bottom>
      <diagonal style="none"/>
    </border>
    <border>
      <left style="none"/>
      <right style="medium">
        <color rgb="FFA89497"/>
      </right>
      <top style="thin">
        <color theme="1" tint="0.499984740745262"/>
      </top>
      <bottom style="thin">
        <color theme="1" tint="0.499984740745262"/>
      </bottom>
      <diagonal style="none"/>
    </border>
    <border>
      <left style="thin">
        <color theme="1" tint="0.499984740745262"/>
      </left>
      <right style="thin">
        <color theme="1" tint="0.499984740745262"/>
      </right>
      <top style="none"/>
      <bottom style="thin">
        <color theme="1" tint="0.499984740745262"/>
      </bottom>
      <diagonal style="none"/>
    </border>
    <border>
      <left style="none"/>
      <right style="medium">
        <color rgb="FFA89497"/>
      </right>
      <top style="none"/>
      <bottom style="thin">
        <color theme="1" tint="0.499984740745262"/>
      </bottom>
      <diagonal style="none"/>
    </border>
    <border>
      <left style="medium">
        <color rgb="FFA89497"/>
      </left>
      <right style="thin">
        <color auto="1"/>
      </right>
      <top style="none"/>
      <bottom style="medium">
        <color rgb="FFA89497"/>
      </bottom>
      <diagonal style="none"/>
    </border>
    <border>
      <left style="thin">
        <color auto="1"/>
      </left>
      <right style="thin">
        <color theme="1" tint="0.499984740745262"/>
      </right>
      <top style="none"/>
      <bottom style="medium">
        <color rgb="FFA89497"/>
      </bottom>
      <diagonal style="none"/>
    </border>
    <border>
      <left style="none"/>
      <right style="thin">
        <color theme="1" tint="0.499984740745262"/>
      </right>
      <top style="none"/>
      <bottom style="medium">
        <color rgb="FFA89497"/>
      </bottom>
      <diagonal style="none"/>
    </border>
    <border>
      <left style="thin">
        <color theme="1" tint="0.499984740745262"/>
      </left>
      <right style="thin">
        <color theme="1" tint="0.499984740745262"/>
      </right>
      <top style="none"/>
      <bottom style="medium">
        <color rgb="FFA89497"/>
      </bottom>
      <diagonal style="none"/>
    </border>
    <border>
      <left style="none"/>
      <right style="thin">
        <color theme="1" tint="0.34998626667073579"/>
      </right>
      <top style="medium">
        <color rgb="FFA89497"/>
      </top>
      <bottom style="medium">
        <color rgb="FFA89497"/>
      </bottom>
      <diagonal style="none"/>
    </border>
    <border>
      <left style="thin">
        <color theme="1" tint="0.34998626667073579"/>
      </left>
      <right style="thin">
        <color theme="1" tint="0.499984740745262"/>
      </right>
      <top style="medium">
        <color rgb="FFA89497"/>
      </top>
      <bottom style="medium">
        <color rgb="FFA89497"/>
      </bottom>
      <diagonal style="none"/>
    </border>
    <border>
      <left style="thin">
        <color theme="1" tint="0.499984740745262"/>
      </left>
      <right style="thin">
        <color theme="1" tint="0.499984740745262"/>
      </right>
      <top style="medium">
        <color rgb="FFA89497"/>
      </top>
      <bottom style="medium">
        <color rgb="FFA89497"/>
      </bottom>
      <diagonal style="none"/>
    </border>
    <border>
      <left style="none"/>
      <right style="none"/>
      <top style="medium">
        <color rgb="FFA89497"/>
      </top>
      <bottom style="thin">
        <color theme="1" tint="0.499984740745262"/>
      </bottom>
      <diagonal style="none"/>
    </border>
    <border>
      <left style="medium">
        <color rgb="FFA89497"/>
      </left>
      <right style="thin">
        <color theme="1" tint="0.499984740745262"/>
      </right>
      <top style="thin">
        <color theme="1" tint="0.499984740745262"/>
      </top>
      <bottom style="none"/>
      <diagonal style="none"/>
    </border>
    <border>
      <left style="none"/>
      <right style="thin">
        <color theme="1" tint="0.499984740745262"/>
      </right>
      <top style="thin">
        <color theme="1" tint="0.499984740745262"/>
      </top>
      <bottom style="none"/>
      <diagonal style="none"/>
    </border>
    <border>
      <left style="none"/>
      <right style="medium">
        <color rgb="FFA89497"/>
      </right>
      <top style="thin">
        <color theme="1" tint="0.499984740745262"/>
      </top>
      <bottom style="none"/>
      <diagonal style="none"/>
    </border>
    <border>
      <left style="none"/>
      <right style="none"/>
      <top style="thin">
        <color theme="1" tint="0.499984740745262"/>
      </top>
      <bottom style="thin">
        <color theme="1" tint="0.499984740745262"/>
      </bottom>
      <diagonal style="none"/>
    </border>
    <border>
      <left style="medium">
        <color rgb="FFA89497"/>
      </left>
      <right style="thin">
        <color theme="1" tint="0.499984740745262"/>
      </right>
      <top style="none"/>
      <bottom style="medium">
        <color rgb="FFA89497"/>
      </bottom>
      <diagonal style="none"/>
    </border>
    <border>
      <left style="none"/>
      <right style="thin">
        <color theme="1" tint="0.499984740745262"/>
      </right>
      <top style="medium">
        <color rgb="FFA89497"/>
      </top>
      <bottom style="medium">
        <color rgb="FFA89497"/>
      </bottom>
      <diagonal style="none"/>
    </border>
    <border>
      <left style="medium">
        <color rgb="FFA89497"/>
      </left>
      <right style="medium">
        <color auto="1"/>
      </right>
      <top style="medium">
        <color rgb="FFA89497"/>
      </top>
      <bottom style="medium">
        <color rgb="FFA89497"/>
      </bottom>
      <diagonal style="none"/>
    </border>
    <border>
      <left style="medium">
        <color auto="1"/>
      </left>
      <right style="thin">
        <color theme="1" tint="0.34998626667073579"/>
      </right>
      <top style="medium">
        <color rgb="FFA89497"/>
      </top>
      <bottom style="medium">
        <color rgb="FFA89497"/>
      </bottom>
      <diagonal style="none"/>
    </border>
    <border>
      <left style="none"/>
      <right style="none"/>
      <top style="none"/>
      <bottom style="double">
        <color theme="4"/>
      </bottom>
      <diagonal style="none"/>
    </border>
    <border>
      <left style="thin">
        <color theme="4"/>
      </left>
      <right style="thin">
        <color theme="4"/>
      </right>
      <top style="thin">
        <color theme="4"/>
      </top>
      <bottom style="thin">
        <color theme="4"/>
      </bottom>
      <diagonal style="none"/>
    </border>
    <border>
      <left style="none"/>
      <right style="none"/>
      <top style="none"/>
      <bottom style="thin">
        <color theme="1" tint="0.499984740745262"/>
      </bottom>
      <diagonal style="none"/>
    </border>
    <border>
      <left style="none"/>
      <right style="thin">
        <color theme="1" tint="0.34998626667073579"/>
      </right>
      <top style="none"/>
      <bottom style="thin">
        <color theme="1" tint="0.499984740745262"/>
      </bottom>
      <diagonal style="none"/>
    </border>
  </borders>
  <cellStyleXfs count="14">
    <xf fontId="0" fillId="0" borderId="0" numFmtId="0" applyNumberFormat="1" applyFont="1" applyFill="1" applyBorder="1"/>
    <xf fontId="0" fillId="0" borderId="0" numFmtId="164" applyNumberFormat="1" applyFont="0" applyFill="0" applyBorder="0" applyProtection="0"/>
    <xf fontId="1" fillId="0" borderId="0" numFmtId="1" applyNumberFormat="1" applyFont="0" applyFill="0" applyBorder="0" applyProtection="0">
      <alignment horizontal="right"/>
    </xf>
    <xf fontId="0" fillId="0" borderId="0" numFmtId="165" applyNumberFormat="1" applyFont="0" applyFill="0" applyBorder="0" applyProtection="0"/>
    <xf fontId="1" fillId="0" borderId="0" numFmtId="165" applyNumberFormat="1" applyFont="0" applyFill="0" applyBorder="0" applyProtection="0"/>
    <xf fontId="1" fillId="0" borderId="0" numFmtId="14" applyNumberFormat="1" applyFont="0" applyFill="0" applyBorder="0">
      <alignment horizontal="right"/>
    </xf>
    <xf fontId="1" fillId="0" borderId="0" numFmtId="0" applyNumberFormat="0" applyFont="1" applyFill="0" applyBorder="1" applyProtection="0">
      <alignment horizontal="right" indent="1"/>
    </xf>
    <xf fontId="1" fillId="0" borderId="0" numFmtId="0" applyNumberFormat="0" applyFont="0" applyFill="0" applyBorder="0" applyProtection="0">
      <alignment horizontal="left" indent="5"/>
    </xf>
    <xf fontId="1" fillId="0" borderId="0" numFmtId="0" applyNumberFormat="0" applyFont="0" applyFill="0" applyBorder="0" applyProtection="0">
      <alignment horizontal="center" wrapText="1"/>
    </xf>
    <xf fontId="2" fillId="0" borderId="0" numFmtId="0" applyNumberFormat="1" applyFont="1" applyFill="1" applyBorder="1"/>
    <xf fontId="1" fillId="0" borderId="0" numFmtId="0" applyNumberFormat="1" applyFont="1" applyFill="1" applyBorder="1">
      <alignment horizontal="right"/>
    </xf>
    <xf fontId="0" fillId="0" borderId="0" numFmtId="9" applyNumberFormat="1" applyFont="0" applyFill="0" applyBorder="0" applyProtection="0"/>
    <xf fontId="1" fillId="0" borderId="0" numFmtId="10" applyNumberFormat="1" applyFont="0" applyFill="0" applyBorder="0" applyProtection="0"/>
    <xf fontId="3" fillId="0" borderId="1" numFmtId="0" applyNumberFormat="0" applyFont="1" applyFill="0" applyBorder="1" applyProtection="0">
      <alignment horizontal="left"/>
    </xf>
  </cellStyleXfs>
  <cellXfs count="679">
    <xf fontId="0" fillId="0" borderId="0" numFmtId="0" xfId="0"/>
    <xf fontId="4" fillId="0" borderId="0" numFmtId="0" xfId="0" applyFont="1"/>
    <xf fontId="0" fillId="0" borderId="0" numFmtId="0" xfId="0" applyAlignment="1">
      <alignment vertical="top"/>
    </xf>
    <xf fontId="0" fillId="0" borderId="0" numFmtId="0" xfId="0" applyAlignment="1">
      <alignment horizontal="left" vertical="top"/>
    </xf>
    <xf fontId="0" fillId="2" borderId="0" numFmtId="0" xfId="0" applyFill="1" applyAlignment="1">
      <alignment vertical="top"/>
    </xf>
    <xf fontId="0" fillId="2" borderId="2" numFmtId="0" xfId="0" applyFill="1" applyBorder="1" applyAlignment="1">
      <alignment horizontal="left" vertical="top"/>
    </xf>
    <xf fontId="0" fillId="2" borderId="2" numFmtId="0" xfId="0" applyFill="1" applyBorder="1" applyAlignment="1">
      <alignment vertical="top"/>
    </xf>
    <xf fontId="0" fillId="2" borderId="0" numFmtId="0" xfId="0" applyFill="1" applyAlignment="1">
      <alignment horizontal="left" vertical="top"/>
    </xf>
    <xf fontId="5" fillId="2" borderId="0" numFmtId="0" xfId="0" applyFont="1" applyFill="1" applyAlignment="1" applyProtection="1">
      <alignment horizontal="right" vertical="top"/>
      <protection locked="0"/>
    </xf>
    <xf fontId="0" fillId="2" borderId="3" numFmtId="0" xfId="0" applyFill="1" applyBorder="1" applyAlignment="1" applyProtection="1">
      <alignment horizontal="left" vertical="top" wrapText="1"/>
      <protection locked="0"/>
    </xf>
    <xf fontId="0" fillId="2" borderId="0" numFmtId="0" xfId="0" applyFill="1" applyAlignment="1" applyProtection="1">
      <alignment horizontal="left" vertical="top" wrapText="1"/>
      <protection locked="0"/>
    </xf>
    <xf fontId="0" fillId="2" borderId="4" numFmtId="0" xfId="0" applyFill="1" applyBorder="1" applyAlignment="1" applyProtection="1">
      <alignment horizontal="left" vertical="top" wrapText="1"/>
      <protection locked="0"/>
    </xf>
    <xf fontId="6" fillId="2" borderId="0" numFmtId="0" xfId="0" applyFont="1" applyFill="1" applyAlignment="1">
      <alignment horizontal="left" vertical="top" wrapText="1"/>
    </xf>
    <xf fontId="7" fillId="2" borderId="5" numFmtId="0" xfId="0" applyFont="1" applyFill="1" applyBorder="1" applyAlignment="1">
      <alignment horizontal="left" vertical="top" wrapText="1"/>
    </xf>
    <xf fontId="8" fillId="2" borderId="6" numFmtId="0" xfId="0" applyFont="1" applyFill="1" applyBorder="1" applyAlignment="1">
      <alignment horizontal="left" vertical="top" wrapText="1"/>
    </xf>
    <xf fontId="8" fillId="2" borderId="7" numFmtId="0" xfId="0" applyFont="1" applyFill="1" applyBorder="1" applyAlignment="1">
      <alignment horizontal="left" vertical="top" wrapText="1"/>
    </xf>
    <xf fontId="9" fillId="2" borderId="0" numFmtId="0" xfId="0" applyFont="1" applyFill="1" applyAlignment="1">
      <alignment horizontal="left" vertical="top" wrapText="1"/>
    </xf>
    <xf fontId="10" fillId="2" borderId="2" numFmtId="17" xfId="0" applyNumberFormat="1" applyFont="1" applyFill="1" applyBorder="1" applyAlignment="1" quotePrefix="1">
      <alignment horizontal="left" vertical="top"/>
    </xf>
    <xf fontId="11" fillId="2" borderId="2" numFmtId="0" xfId="0" applyFont="1" applyFill="1" applyBorder="1" applyAlignment="1">
      <alignment vertical="top"/>
    </xf>
    <xf fontId="12" fillId="2" borderId="2" numFmtId="0" xfId="0" applyFont="1" applyFill="1" applyBorder="1" applyAlignment="1">
      <alignment vertical="top"/>
    </xf>
    <xf fontId="0" fillId="2" borderId="0" numFmtId="0" xfId="0" applyFill="1" applyAlignment="1">
      <alignment horizontal="left" vertical="top" wrapText="1"/>
    </xf>
    <xf fontId="13" fillId="2" borderId="0" numFmtId="0" xfId="0" applyFont="1" applyFill="1" applyAlignment="1">
      <alignment vertical="top"/>
    </xf>
    <xf fontId="14" fillId="3" borderId="0" numFmtId="0" xfId="0" applyFont="1" applyFill="1" applyAlignment="1">
      <alignment horizontal="center" vertical="top"/>
    </xf>
    <xf fontId="15" fillId="2" borderId="0" numFmtId="0" xfId="0" applyFont="1" applyFill="1" applyAlignment="1">
      <alignment horizontal="left" vertical="top"/>
    </xf>
    <xf fontId="16" fillId="2" borderId="0" numFmtId="0" xfId="0" applyFont="1" applyFill="1" applyAlignment="1">
      <alignment vertical="top"/>
    </xf>
    <xf fontId="16" fillId="2" borderId="0" numFmtId="0" xfId="0" applyFont="1" applyFill="1" applyAlignment="1">
      <alignment horizontal="left" vertical="top"/>
    </xf>
    <xf fontId="16" fillId="2" borderId="0" numFmtId="0" xfId="0" applyFont="1" applyFill="1" applyAlignment="1">
      <alignment horizontal="left" vertical="top" wrapText="1"/>
    </xf>
    <xf fontId="0" fillId="2" borderId="0" numFmtId="0" xfId="0" applyFill="1" applyAlignment="1">
      <alignment vertical="top" wrapText="1"/>
    </xf>
    <xf fontId="13" fillId="2" borderId="0" numFmtId="0" xfId="0" applyFont="1" applyFill="1" applyAlignment="1">
      <alignment vertical="top" wrapText="1"/>
    </xf>
    <xf fontId="1" fillId="2" borderId="0" numFmtId="0" xfId="0" applyFont="1" applyFill="1" applyAlignment="1">
      <alignment vertical="top" wrapText="1"/>
    </xf>
    <xf fontId="16" fillId="2" borderId="8" numFmtId="0" xfId="0" applyFont="1" applyFill="1" applyBorder="1" applyAlignment="1">
      <alignment horizontal="left" vertical="top" wrapText="1"/>
    </xf>
    <xf fontId="17" fillId="2" borderId="0" numFmtId="0" xfId="0" applyFont="1" applyFill="1" applyAlignment="1">
      <alignment horizontal="left" vertical="top" wrapText="1"/>
    </xf>
    <xf fontId="0" fillId="0" borderId="2" numFmtId="0" xfId="0" applyBorder="1"/>
    <xf fontId="0" fillId="0" borderId="9" numFmtId="0" xfId="0" applyBorder="1"/>
    <xf fontId="18" fillId="2" borderId="9" numFmtId="0" xfId="0" applyFont="1" applyFill="1" applyBorder="1" applyAlignment="1" applyProtection="1">
      <alignment vertical="center"/>
      <protection locked="0"/>
    </xf>
    <xf fontId="19" fillId="2" borderId="9" numFmtId="0" xfId="0" applyFont="1" applyFill="1" applyBorder="1" applyAlignment="1" applyProtection="1">
      <alignment vertical="center"/>
      <protection locked="0"/>
    </xf>
    <xf fontId="19" fillId="2" borderId="9" numFmtId="0" xfId="0" applyFont="1" applyFill="1" applyBorder="1" applyAlignment="1" applyProtection="1">
      <alignment horizontal="left" vertical="center"/>
      <protection locked="0"/>
    </xf>
    <xf fontId="20" fillId="2" borderId="9" numFmtId="0" xfId="0" applyFont="1" applyFill="1" applyBorder="1" applyAlignment="1" applyProtection="1">
      <alignment horizontal="center"/>
      <protection locked="0"/>
    </xf>
    <xf fontId="21" fillId="2" borderId="9" numFmtId="0" xfId="0" applyFont="1" applyFill="1" applyBorder="1" applyProtection="1">
      <protection locked="0"/>
    </xf>
    <xf fontId="21" fillId="2" borderId="0" numFmtId="0" xfId="0" applyFont="1" applyFill="1" applyProtection="1">
      <protection locked="0"/>
    </xf>
    <xf fontId="22" fillId="2" borderId="0" numFmtId="0" xfId="0" applyFont="1" applyFill="1" applyAlignment="1" applyProtection="1">
      <alignment vertical="center"/>
      <protection locked="0"/>
    </xf>
    <xf fontId="0" fillId="2" borderId="10" numFmtId="0" xfId="0" applyFill="1" applyBorder="1" applyAlignment="1" applyProtection="1">
      <alignment horizontal="left" vertical="top" wrapText="1"/>
      <protection locked="0"/>
    </xf>
    <xf fontId="23" fillId="2" borderId="11" numFmtId="0" xfId="0" applyFont="1" applyFill="1" applyBorder="1" applyAlignment="1">
      <alignment horizontal="left" vertical="center" wrapText="1"/>
    </xf>
    <xf fontId="23" fillId="2" borderId="12" numFmtId="0" xfId="0" applyFont="1" applyFill="1" applyBorder="1" applyAlignment="1">
      <alignment horizontal="left" vertical="center" wrapText="1"/>
    </xf>
    <xf fontId="23" fillId="2" borderId="13" numFmtId="0" xfId="0" applyFont="1" applyFill="1" applyBorder="1" applyAlignment="1">
      <alignment horizontal="left" vertical="center" wrapText="1"/>
    </xf>
    <xf fontId="23" fillId="2" borderId="14" numFmtId="0" xfId="0" applyFont="1" applyFill="1" applyBorder="1" applyAlignment="1">
      <alignment horizontal="left" vertical="center" wrapText="1"/>
    </xf>
    <xf fontId="23" fillId="2" borderId="0" numFmtId="0" xfId="0" applyFont="1" applyFill="1" applyAlignment="1">
      <alignment horizontal="left" vertical="center" wrapText="1"/>
    </xf>
    <xf fontId="23" fillId="2" borderId="15" numFmtId="0" xfId="0" applyFont="1" applyFill="1" applyBorder="1" applyAlignment="1">
      <alignment horizontal="left" vertical="center" wrapText="1"/>
    </xf>
    <xf fontId="24" fillId="2" borderId="14" numFmtId="0" xfId="0" applyFont="1" applyFill="1" applyBorder="1" applyAlignment="1">
      <alignment horizontal="left" vertical="top" wrapText="1"/>
    </xf>
    <xf fontId="24" fillId="2" borderId="0" numFmtId="0" xfId="0" applyFont="1" applyFill="1" applyAlignment="1">
      <alignment horizontal="left" vertical="top" wrapText="1"/>
    </xf>
    <xf fontId="24" fillId="2" borderId="15" numFmtId="0" xfId="0" applyFont="1" applyFill="1" applyBorder="1" applyAlignment="1">
      <alignment horizontal="left" vertical="top" wrapText="1"/>
    </xf>
    <xf fontId="24" fillId="2" borderId="14" numFmtId="0" xfId="0" applyFont="1" applyFill="1" applyBorder="1" applyAlignment="1">
      <alignment horizontal="left" vertical="top"/>
    </xf>
    <xf fontId="24" fillId="2" borderId="0" numFmtId="0" xfId="0" applyFont="1" applyFill="1" applyAlignment="1">
      <alignment horizontal="left" vertical="top"/>
    </xf>
    <xf fontId="24" fillId="2" borderId="15" numFmtId="0" xfId="0" applyFont="1" applyFill="1" applyBorder="1" applyAlignment="1">
      <alignment horizontal="left" vertical="top"/>
    </xf>
    <xf fontId="24" fillId="2" borderId="16" numFmtId="0" xfId="0" applyFont="1" applyFill="1" applyBorder="1" applyAlignment="1">
      <alignment horizontal="left" vertical="top" wrapText="1"/>
    </xf>
    <xf fontId="24" fillId="2" borderId="17" numFmtId="0" xfId="0" applyFont="1" applyFill="1" applyBorder="1" applyAlignment="1">
      <alignment horizontal="left" vertical="top" wrapText="1"/>
    </xf>
    <xf fontId="24" fillId="2" borderId="18" numFmtId="0" xfId="0" applyFont="1" applyFill="1" applyBorder="1" applyAlignment="1">
      <alignment horizontal="left" vertical="top" wrapText="1"/>
    </xf>
    <xf fontId="25" fillId="4" borderId="11" numFmtId="0" xfId="0" applyFont="1" applyFill="1" applyBorder="1" applyAlignment="1">
      <alignment horizontal="left" vertical="center" wrapText="1"/>
    </xf>
    <xf fontId="25" fillId="4" borderId="12" numFmtId="0" xfId="0" applyFont="1" applyFill="1" applyBorder="1" applyAlignment="1">
      <alignment horizontal="left" vertical="center" wrapText="1"/>
    </xf>
    <xf fontId="25" fillId="4" borderId="13" numFmtId="0" xfId="0" applyFont="1" applyFill="1" applyBorder="1" applyAlignment="1">
      <alignment horizontal="left" vertical="center" wrapText="1"/>
    </xf>
    <xf fontId="25" fillId="4" borderId="11" numFmtId="0" xfId="0" applyFont="1" applyFill="1" applyBorder="1" applyAlignment="1">
      <alignment horizontal="center" vertical="center" wrapText="1"/>
    </xf>
    <xf fontId="25" fillId="4" borderId="12" numFmtId="0" xfId="0" applyFont="1" applyFill="1" applyBorder="1" applyAlignment="1">
      <alignment horizontal="center" vertical="center" wrapText="1"/>
    </xf>
    <xf fontId="25" fillId="4" borderId="13" numFmtId="0" xfId="0" applyFont="1" applyFill="1" applyBorder="1" applyAlignment="1">
      <alignment horizontal="center" vertical="center" wrapText="1"/>
    </xf>
    <xf fontId="25" fillId="2" borderId="0" numFmtId="0" xfId="0" applyFont="1" applyFill="1" applyAlignment="1">
      <alignment vertical="center" wrapText="1"/>
    </xf>
    <xf fontId="25" fillId="4" borderId="14" numFmtId="0" xfId="0" applyFont="1" applyFill="1" applyBorder="1" applyAlignment="1">
      <alignment horizontal="left" vertical="center" wrapText="1"/>
    </xf>
    <xf fontId="25" fillId="4" borderId="0" numFmtId="0" xfId="0" applyFont="1" applyFill="1" applyAlignment="1">
      <alignment horizontal="left" vertical="center" wrapText="1"/>
    </xf>
    <xf fontId="25" fillId="4" borderId="15" numFmtId="0" xfId="0" applyFont="1" applyFill="1" applyBorder="1" applyAlignment="1">
      <alignment horizontal="left" vertical="center" wrapText="1"/>
    </xf>
    <xf fontId="25" fillId="4" borderId="14" numFmtId="0" xfId="0" applyFont="1" applyFill="1" applyBorder="1" applyAlignment="1">
      <alignment horizontal="center" vertical="center" wrapText="1"/>
    </xf>
    <xf fontId="25" fillId="4" borderId="0" numFmtId="0" xfId="0" applyFont="1" applyFill="1" applyAlignment="1">
      <alignment horizontal="center" vertical="center" wrapText="1"/>
    </xf>
    <xf fontId="25" fillId="4" borderId="15" numFmtId="0" xfId="0" applyFont="1" applyFill="1" applyBorder="1" applyAlignment="1">
      <alignment horizontal="center" vertical="center" wrapText="1"/>
    </xf>
    <xf fontId="25" fillId="4" borderId="16" numFmtId="0" xfId="0" applyFont="1" applyFill="1" applyBorder="1" applyAlignment="1">
      <alignment horizontal="left" vertical="center" wrapText="1"/>
    </xf>
    <xf fontId="25" fillId="4" borderId="17" numFmtId="0" xfId="0" applyFont="1" applyFill="1" applyBorder="1" applyAlignment="1">
      <alignment horizontal="left" vertical="center" wrapText="1"/>
    </xf>
    <xf fontId="25" fillId="4" borderId="18" numFmtId="0" xfId="0" applyFont="1" applyFill="1" applyBorder="1" applyAlignment="1">
      <alignment horizontal="left" vertical="center" wrapText="1"/>
    </xf>
    <xf fontId="25" fillId="4" borderId="16" numFmtId="0" xfId="0" applyFont="1" applyFill="1" applyBorder="1" applyAlignment="1">
      <alignment horizontal="center" vertical="center" wrapText="1"/>
    </xf>
    <xf fontId="25" fillId="4" borderId="17" numFmtId="0" xfId="0" applyFont="1" applyFill="1" applyBorder="1" applyAlignment="1">
      <alignment horizontal="center" vertical="center" wrapText="1"/>
    </xf>
    <xf fontId="25" fillId="4" borderId="18" numFmtId="0" xfId="0" applyFont="1" applyFill="1" applyBorder="1" applyAlignment="1">
      <alignment horizontal="center" vertical="center" wrapText="1"/>
    </xf>
    <xf fontId="26" fillId="5" borderId="11" numFmtId="0" xfId="0" applyFont="1" applyFill="1" applyBorder="1" applyAlignment="1">
      <alignment horizontal="left" vertical="center" wrapText="1"/>
    </xf>
    <xf fontId="26" fillId="5" borderId="12" numFmtId="0" xfId="0" applyFont="1" applyFill="1" applyBorder="1" applyAlignment="1">
      <alignment horizontal="left" vertical="center" wrapText="1"/>
    </xf>
    <xf fontId="26" fillId="5" borderId="13" numFmtId="0" xfId="0" applyFont="1" applyFill="1" applyBorder="1" applyAlignment="1">
      <alignment horizontal="left" vertical="center" wrapText="1"/>
    </xf>
    <xf fontId="27" fillId="5" borderId="11" numFmtId="0" xfId="0" applyFont="1" applyFill="1" applyBorder="1" applyAlignment="1">
      <alignment horizontal="center"/>
    </xf>
    <xf fontId="27" fillId="5" borderId="12" numFmtId="0" xfId="0" applyFont="1" applyFill="1" applyBorder="1" applyAlignment="1">
      <alignment horizontal="center"/>
    </xf>
    <xf fontId="27" fillId="5" borderId="13" numFmtId="0" xfId="0" applyFont="1" applyFill="1" applyBorder="1" applyAlignment="1">
      <alignment horizontal="center"/>
    </xf>
    <xf fontId="28" fillId="0" borderId="11" numFmtId="0" xfId="0" applyFont="1" applyBorder="1" applyAlignment="1" applyProtection="1">
      <alignment horizontal="left" vertical="top" wrapText="1"/>
      <protection locked="0"/>
    </xf>
    <xf fontId="28" fillId="0" borderId="12" numFmtId="0" xfId="0" applyFont="1" applyBorder="1" applyAlignment="1" applyProtection="1">
      <alignment horizontal="left" vertical="top" wrapText="1"/>
      <protection locked="0"/>
    </xf>
    <xf fontId="28" fillId="0" borderId="13" numFmtId="0" xfId="0" applyFont="1" applyBorder="1" applyAlignment="1" applyProtection="1">
      <alignment horizontal="left" vertical="top" wrapText="1"/>
      <protection locked="0"/>
    </xf>
    <xf fontId="27" fillId="0" borderId="11" numFmtId="0" xfId="0" applyFont="1" applyBorder="1" applyAlignment="1">
      <alignment horizontal="left" vertical="top" wrapText="1"/>
    </xf>
    <xf fontId="27" fillId="0" borderId="12" numFmtId="0" xfId="0" applyFont="1" applyBorder="1" applyAlignment="1">
      <alignment horizontal="left" vertical="top"/>
    </xf>
    <xf fontId="27" fillId="0" borderId="13" numFmtId="0" xfId="0" applyFont="1" applyBorder="1" applyAlignment="1">
      <alignment horizontal="left" vertical="top"/>
    </xf>
    <xf fontId="28" fillId="0" borderId="14" numFmtId="0" xfId="0" applyFont="1" applyBorder="1" applyAlignment="1" applyProtection="1">
      <alignment horizontal="left" vertical="top" wrapText="1"/>
      <protection locked="0"/>
    </xf>
    <xf fontId="28" fillId="0" borderId="0" numFmtId="0" xfId="0" applyFont="1" applyAlignment="1" applyProtection="1">
      <alignment horizontal="left" vertical="top" wrapText="1"/>
      <protection locked="0"/>
    </xf>
    <xf fontId="28" fillId="0" borderId="15" numFmtId="0" xfId="0" applyFont="1" applyBorder="1" applyAlignment="1" applyProtection="1">
      <alignment horizontal="left" vertical="top" wrapText="1"/>
      <protection locked="0"/>
    </xf>
    <xf fontId="27" fillId="0" borderId="14" numFmtId="0" xfId="0" applyFont="1" applyBorder="1" applyAlignment="1">
      <alignment horizontal="left" vertical="top"/>
    </xf>
    <xf fontId="27" fillId="0" borderId="0" numFmtId="0" xfId="0" applyFont="1" applyAlignment="1">
      <alignment horizontal="left" vertical="top"/>
    </xf>
    <xf fontId="27" fillId="0" borderId="15" numFmtId="0" xfId="0" applyFont="1" applyBorder="1" applyAlignment="1">
      <alignment horizontal="left" vertical="top"/>
    </xf>
    <xf fontId="28" fillId="0" borderId="16" numFmtId="0" xfId="0" applyFont="1" applyBorder="1" applyAlignment="1" applyProtection="1">
      <alignment horizontal="left" vertical="top" wrapText="1"/>
      <protection locked="0"/>
    </xf>
    <xf fontId="28" fillId="0" borderId="17" numFmtId="0" xfId="0" applyFont="1" applyBorder="1" applyAlignment="1" applyProtection="1">
      <alignment horizontal="left" vertical="top" wrapText="1"/>
      <protection locked="0"/>
    </xf>
    <xf fontId="28" fillId="0" borderId="18" numFmtId="0" xfId="0" applyFont="1" applyBorder="1" applyAlignment="1" applyProtection="1">
      <alignment horizontal="left" vertical="top" wrapText="1"/>
      <protection locked="0"/>
    </xf>
    <xf fontId="27" fillId="0" borderId="16" numFmtId="0" xfId="0" applyFont="1" applyBorder="1" applyAlignment="1">
      <alignment horizontal="left" vertical="top"/>
    </xf>
    <xf fontId="27" fillId="0" borderId="17" numFmtId="0" xfId="0" applyFont="1" applyBorder="1" applyAlignment="1">
      <alignment horizontal="left" vertical="top"/>
    </xf>
    <xf fontId="27" fillId="0" borderId="18" numFmtId="0" xfId="0" applyFont="1" applyBorder="1" applyAlignment="1">
      <alignment horizontal="left" vertical="top"/>
    </xf>
    <xf fontId="29" fillId="3" borderId="11" numFmtId="0" xfId="0" applyFont="1" applyFill="1" applyBorder="1" applyAlignment="1">
      <alignment horizontal="left" vertical="center" wrapText="1"/>
    </xf>
    <xf fontId="29" fillId="3" borderId="12" numFmtId="0" xfId="0" applyFont="1" applyFill="1" applyBorder="1" applyAlignment="1">
      <alignment horizontal="left" vertical="center" wrapText="1"/>
    </xf>
    <xf fontId="29" fillId="3" borderId="13" numFmtId="0" xfId="0" applyFont="1" applyFill="1" applyBorder="1" applyAlignment="1">
      <alignment horizontal="left" vertical="center" wrapText="1"/>
    </xf>
    <xf fontId="0" fillId="3" borderId="11" numFmtId="0" xfId="0" applyFill="1" applyBorder="1" applyAlignment="1">
      <alignment horizontal="center"/>
    </xf>
    <xf fontId="0" fillId="3" borderId="12" numFmtId="0" xfId="0" applyFill="1" applyBorder="1" applyAlignment="1">
      <alignment horizontal="center"/>
    </xf>
    <xf fontId="0" fillId="3" borderId="13" numFmtId="0" xfId="0" applyFill="1" applyBorder="1" applyAlignment="1">
      <alignment horizontal="center"/>
    </xf>
    <xf fontId="29" fillId="3" borderId="14" numFmtId="0" xfId="0" applyFont="1" applyFill="1" applyBorder="1" applyAlignment="1">
      <alignment horizontal="left" vertical="center" wrapText="1"/>
    </xf>
    <xf fontId="29" fillId="3" borderId="0" numFmtId="0" xfId="0" applyFont="1" applyFill="1" applyAlignment="1">
      <alignment horizontal="left" vertical="center" wrapText="1"/>
    </xf>
    <xf fontId="29" fillId="3" borderId="15" numFmtId="0" xfId="0" applyFont="1" applyFill="1" applyBorder="1" applyAlignment="1">
      <alignment horizontal="left" vertical="center" wrapText="1"/>
    </xf>
    <xf fontId="0" fillId="3" borderId="14" numFmtId="0" xfId="0" applyFill="1" applyBorder="1" applyAlignment="1">
      <alignment horizontal="center"/>
    </xf>
    <xf fontId="0" fillId="3" borderId="0" numFmtId="0" xfId="0" applyFill="1" applyAlignment="1">
      <alignment horizontal="center"/>
    </xf>
    <xf fontId="0" fillId="3" borderId="15" numFmtId="0" xfId="0" applyFill="1" applyBorder="1" applyAlignment="1">
      <alignment horizontal="center"/>
    </xf>
    <xf fontId="26" fillId="5" borderId="16" numFmtId="0" xfId="0" applyFont="1" applyFill="1" applyBorder="1" applyAlignment="1">
      <alignment horizontal="left" vertical="center" wrapText="1"/>
    </xf>
    <xf fontId="26" fillId="5" borderId="17" numFmtId="0" xfId="0" applyFont="1" applyFill="1" applyBorder="1" applyAlignment="1">
      <alignment horizontal="left" vertical="center" wrapText="1"/>
    </xf>
    <xf fontId="26" fillId="5" borderId="18" numFmtId="0" xfId="0" applyFont="1" applyFill="1" applyBorder="1" applyAlignment="1">
      <alignment horizontal="left" vertical="center" wrapText="1"/>
    </xf>
    <xf fontId="27" fillId="5" borderId="16" numFmtId="0" xfId="0" applyFont="1" applyFill="1" applyBorder="1" applyAlignment="1">
      <alignment horizontal="center"/>
    </xf>
    <xf fontId="27" fillId="5" borderId="17" numFmtId="0" xfId="0" applyFont="1" applyFill="1" applyBorder="1" applyAlignment="1">
      <alignment horizontal="center"/>
    </xf>
    <xf fontId="27" fillId="5" borderId="18" numFmtId="0" xfId="0" applyFont="1" applyFill="1" applyBorder="1" applyAlignment="1">
      <alignment horizontal="center"/>
    </xf>
    <xf fontId="26" fillId="5" borderId="19" numFmtId="0" xfId="0" applyFont="1" applyFill="1" applyBorder="1" applyAlignment="1">
      <alignment horizontal="left" vertical="center" wrapText="1"/>
    </xf>
    <xf fontId="26" fillId="5" borderId="20" numFmtId="0" xfId="0" applyFont="1" applyFill="1" applyBorder="1" applyAlignment="1">
      <alignment horizontal="left" vertical="center" wrapText="1"/>
    </xf>
    <xf fontId="26" fillId="5" borderId="21" numFmtId="0" xfId="0" applyFont="1" applyFill="1" applyBorder="1" applyAlignment="1">
      <alignment horizontal="left" vertical="center" wrapText="1"/>
    </xf>
    <xf fontId="27" fillId="5" borderId="19" numFmtId="0" xfId="0" applyFont="1" applyFill="1" applyBorder="1" applyAlignment="1">
      <alignment horizontal="center"/>
    </xf>
    <xf fontId="27" fillId="5" borderId="20" numFmtId="0" xfId="0" applyFont="1" applyFill="1" applyBorder="1" applyAlignment="1">
      <alignment horizontal="center"/>
    </xf>
    <xf fontId="27" fillId="5" borderId="21" numFmtId="0" xfId="0" applyFont="1" applyFill="1" applyBorder="1" applyAlignment="1">
      <alignment horizontal="center"/>
    </xf>
    <xf fontId="26" fillId="5" borderId="14" numFmtId="0" xfId="0" applyFont="1" applyFill="1" applyBorder="1" applyAlignment="1">
      <alignment horizontal="center" vertical="center" wrapText="1"/>
    </xf>
    <xf fontId="26" fillId="5" borderId="0" numFmtId="0" xfId="0" applyFont="1" applyFill="1" applyAlignment="1">
      <alignment horizontal="center" vertical="center" wrapText="1"/>
    </xf>
    <xf fontId="26" fillId="5" borderId="15" numFmtId="0" xfId="0" applyFont="1" applyFill="1" applyBorder="1" applyAlignment="1">
      <alignment horizontal="center" vertical="center" wrapText="1"/>
    </xf>
    <xf fontId="26" fillId="0" borderId="11" numFmtId="0" xfId="0" applyFont="1" applyBorder="1" applyAlignment="1" applyProtection="1">
      <alignment horizontal="center" vertical="center" wrapText="1"/>
      <protection locked="0"/>
    </xf>
    <xf fontId="26" fillId="0" borderId="12" numFmtId="0" xfId="0" applyFont="1" applyBorder="1" applyAlignment="1" applyProtection="1">
      <alignment horizontal="center" vertical="center" wrapText="1"/>
      <protection locked="0"/>
    </xf>
    <xf fontId="26" fillId="0" borderId="22" numFmtId="0" xfId="0" applyFont="1" applyBorder="1" applyAlignment="1" applyProtection="1">
      <alignment horizontal="center" vertical="center" wrapText="1"/>
      <protection locked="0"/>
    </xf>
    <xf fontId="26" fillId="0" borderId="13" numFmtId="0" xfId="0" applyFont="1" applyBorder="1" applyAlignment="1" applyProtection="1">
      <alignment horizontal="center" vertical="center" wrapText="1"/>
      <protection locked="0"/>
    </xf>
    <xf fontId="28" fillId="0" borderId="23" numFmtId="0" xfId="0" applyFont="1" applyBorder="1" applyAlignment="1" applyProtection="1">
      <alignment horizontal="center" vertical="center" wrapText="1"/>
      <protection locked="0"/>
    </xf>
    <xf fontId="28" fillId="0" borderId="24" numFmtId="0" xfId="0" applyFont="1" applyBorder="1" applyAlignment="1" applyProtection="1">
      <alignment horizontal="center" vertical="center" wrapText="1"/>
      <protection locked="0"/>
    </xf>
    <xf fontId="28" fillId="0" borderId="25" numFmtId="0" xfId="0" applyFont="1" applyBorder="1" applyAlignment="1" applyProtection="1">
      <alignment horizontal="center" vertical="center" wrapText="1"/>
      <protection locked="0"/>
    </xf>
    <xf fontId="28" fillId="0" borderId="26" numFmtId="0" xfId="0" applyFont="1" applyBorder="1" applyAlignment="1" applyProtection="1">
      <alignment horizontal="center" vertical="center" wrapText="1"/>
      <protection locked="0"/>
    </xf>
    <xf fontId="28" fillId="0" borderId="14" numFmtId="0" xfId="0" applyFont="1" applyBorder="1" applyAlignment="1" applyProtection="1">
      <alignment horizontal="center" vertical="center" wrapText="1"/>
      <protection locked="0"/>
    </xf>
    <xf fontId="28" fillId="0" borderId="0" numFmtId="0" xfId="0" applyFont="1" applyAlignment="1" applyProtection="1">
      <alignment horizontal="center" vertical="center" wrapText="1"/>
      <protection locked="0"/>
    </xf>
    <xf fontId="28" fillId="0" borderId="15" numFmtId="0" xfId="0" applyFont="1" applyBorder="1" applyAlignment="1" applyProtection="1">
      <alignment horizontal="center" vertical="center" wrapText="1"/>
      <protection locked="0"/>
    </xf>
    <xf fontId="28" fillId="0" borderId="27" numFmtId="0" xfId="0" applyFont="1" applyBorder="1" applyAlignment="1" applyProtection="1">
      <alignment horizontal="center" vertical="center" wrapText="1"/>
      <protection locked="0"/>
    </xf>
    <xf fontId="28" fillId="0" borderId="28" numFmtId="0" xfId="0" applyFont="1" applyBorder="1" applyAlignment="1" applyProtection="1">
      <alignment horizontal="center" vertical="center" wrapText="1"/>
      <protection locked="0"/>
    </xf>
    <xf fontId="28" fillId="0" borderId="29" numFmtId="0" xfId="0" applyFont="1" applyBorder="1" applyAlignment="1" applyProtection="1">
      <alignment horizontal="center" vertical="center" wrapText="1"/>
      <protection locked="0"/>
    </xf>
    <xf fontId="28" fillId="0" borderId="30" numFmtId="0" xfId="0" applyFont="1" applyBorder="1" applyAlignment="1" applyProtection="1">
      <alignment horizontal="center" vertical="center" wrapText="1"/>
      <protection locked="0"/>
    </xf>
    <xf fontId="28" fillId="0" borderId="31" numFmtId="0" xfId="0" applyFont="1" applyBorder="1" applyAlignment="1" applyProtection="1">
      <alignment horizontal="center" vertical="center" wrapText="1"/>
      <protection locked="0"/>
    </xf>
    <xf fontId="28" fillId="0" borderId="32" numFmtId="0" xfId="0" applyFont="1" applyBorder="1" applyAlignment="1" applyProtection="1">
      <alignment horizontal="center" vertical="center" wrapText="1"/>
      <protection locked="0"/>
    </xf>
    <xf fontId="28" fillId="0" borderId="33" numFmtId="0" xfId="0" applyFont="1" applyBorder="1" applyAlignment="1" applyProtection="1">
      <alignment horizontal="center" vertical="center" wrapText="1"/>
      <protection locked="0"/>
    </xf>
    <xf fontId="28" fillId="0" borderId="34" numFmtId="0" xfId="0" applyFont="1" applyBorder="1" applyAlignment="1" applyProtection="1">
      <alignment horizontal="center" vertical="center" wrapText="1"/>
      <protection locked="0"/>
    </xf>
    <xf fontId="28" fillId="0" borderId="35" numFmtId="0" xfId="0" applyFont="1" applyBorder="1" applyAlignment="1" applyProtection="1">
      <alignment horizontal="center" vertical="center" wrapText="1"/>
      <protection locked="0"/>
    </xf>
    <xf fontId="28" fillId="0" borderId="36" numFmtId="0" xfId="0" applyFont="1" applyBorder="1" applyAlignment="1" applyProtection="1">
      <alignment horizontal="center" vertical="center" wrapText="1"/>
      <protection locked="0"/>
    </xf>
    <xf fontId="28" fillId="0" borderId="37" numFmtId="0" xfId="0" applyFont="1" applyBorder="1" applyAlignment="1" applyProtection="1">
      <alignment horizontal="center" vertical="center" wrapText="1"/>
      <protection locked="0"/>
    </xf>
    <xf fontId="28" fillId="0" borderId="17" numFmtId="0" xfId="0" applyFont="1" applyBorder="1" applyAlignment="1" applyProtection="1">
      <alignment horizontal="center" vertical="center" wrapText="1"/>
      <protection locked="0"/>
    </xf>
    <xf fontId="28" fillId="0" borderId="18" numFmtId="0" xfId="0" applyFont="1" applyBorder="1" applyAlignment="1" applyProtection="1">
      <alignment horizontal="center" vertical="center" wrapText="1"/>
      <protection locked="0"/>
    </xf>
    <xf fontId="4" fillId="0" borderId="0" numFmtId="0" xfId="0" applyFont="1" applyAlignment="1">
      <alignment horizontal="left" vertical="top" wrapText="1"/>
    </xf>
    <xf fontId="30" fillId="4" borderId="11" numFmtId="0" xfId="0" applyFont="1" applyFill="1" applyBorder="1" applyAlignment="1">
      <alignment horizontal="left" vertical="center" wrapText="1"/>
    </xf>
    <xf fontId="30" fillId="4" borderId="12" numFmtId="0" xfId="0" applyFont="1" applyFill="1" applyBorder="1" applyAlignment="1">
      <alignment horizontal="left" vertical="center" wrapText="1"/>
    </xf>
    <xf fontId="30" fillId="4" borderId="13" numFmtId="0" xfId="0" applyFont="1" applyFill="1" applyBorder="1" applyAlignment="1">
      <alignment horizontal="left" vertical="center" wrapText="1"/>
    </xf>
    <xf fontId="0" fillId="4" borderId="11" numFmtId="0" xfId="0" applyFill="1" applyBorder="1" applyAlignment="1">
      <alignment horizontal="center"/>
    </xf>
    <xf fontId="0" fillId="4" borderId="12" numFmtId="0" xfId="0" applyFill="1" applyBorder="1" applyAlignment="1">
      <alignment horizontal="center"/>
    </xf>
    <xf fontId="0" fillId="4" borderId="13" numFmtId="0" xfId="0" applyFill="1" applyBorder="1" applyAlignment="1">
      <alignment horizontal="center"/>
    </xf>
    <xf fontId="30" fillId="4" borderId="14" numFmtId="0" xfId="0" applyFont="1" applyFill="1" applyBorder="1" applyAlignment="1">
      <alignment horizontal="left" vertical="center" wrapText="1"/>
    </xf>
    <xf fontId="30" fillId="4" borderId="0" numFmtId="0" xfId="0" applyFont="1" applyFill="1" applyAlignment="1">
      <alignment horizontal="left" vertical="center" wrapText="1"/>
    </xf>
    <xf fontId="30" fillId="4" borderId="15" numFmtId="0" xfId="0" applyFont="1" applyFill="1" applyBorder="1" applyAlignment="1">
      <alignment horizontal="left" vertical="center" wrapText="1"/>
    </xf>
    <xf fontId="0" fillId="4" borderId="14" numFmtId="0" xfId="0" applyFill="1" applyBorder="1" applyAlignment="1">
      <alignment horizontal="center"/>
    </xf>
    <xf fontId="0" fillId="4" borderId="0" numFmtId="0" xfId="0" applyFill="1" applyAlignment="1">
      <alignment horizontal="center"/>
    </xf>
    <xf fontId="0" fillId="4" borderId="15" numFmtId="0" xfId="0" applyFill="1" applyBorder="1" applyAlignment="1">
      <alignment horizontal="center"/>
    </xf>
    <xf fontId="30" fillId="4" borderId="16" numFmtId="0" xfId="0" applyFont="1" applyFill="1" applyBorder="1" applyAlignment="1">
      <alignment horizontal="left" vertical="center" wrapText="1"/>
    </xf>
    <xf fontId="30" fillId="4" borderId="17" numFmtId="0" xfId="0" applyFont="1" applyFill="1" applyBorder="1" applyAlignment="1">
      <alignment horizontal="left" vertical="center" wrapText="1"/>
    </xf>
    <xf fontId="30" fillId="4" borderId="18" numFmtId="0" xfId="0" applyFont="1" applyFill="1" applyBorder="1" applyAlignment="1">
      <alignment horizontal="left" vertical="center" wrapText="1"/>
    </xf>
    <xf fontId="0" fillId="4" borderId="16" numFmtId="0" xfId="0" applyFill="1" applyBorder="1" applyAlignment="1">
      <alignment horizontal="center"/>
    </xf>
    <xf fontId="0" fillId="4" borderId="17" numFmtId="0" xfId="0" applyFill="1" applyBorder="1" applyAlignment="1">
      <alignment horizontal="center"/>
    </xf>
    <xf fontId="0" fillId="4" borderId="18" numFmtId="0" xfId="0" applyFill="1" applyBorder="1" applyAlignment="1">
      <alignment horizontal="center"/>
    </xf>
    <xf fontId="31" fillId="6" borderId="11" numFmtId="0" xfId="0" applyFont="1" applyFill="1" applyBorder="1" applyAlignment="1">
      <alignment horizontal="center" vertical="center" wrapText="1"/>
    </xf>
    <xf fontId="31" fillId="6" borderId="12" numFmtId="0" xfId="0" applyFont="1" applyFill="1" applyBorder="1" applyAlignment="1">
      <alignment horizontal="center" vertical="center" wrapText="1"/>
    </xf>
    <xf fontId="31" fillId="6" borderId="13" numFmtId="0" xfId="0" applyFont="1" applyFill="1" applyBorder="1" applyAlignment="1">
      <alignment horizontal="center" vertical="center" wrapText="1"/>
    </xf>
    <xf fontId="31" fillId="6" borderId="14" numFmtId="0" xfId="0" applyFont="1" applyFill="1" applyBorder="1" applyAlignment="1">
      <alignment horizontal="center" vertical="center" wrapText="1"/>
    </xf>
    <xf fontId="31" fillId="6" borderId="0" numFmtId="0" xfId="0" applyFont="1" applyFill="1" applyAlignment="1">
      <alignment horizontal="center" vertical="center" wrapText="1"/>
    </xf>
    <xf fontId="31" fillId="6" borderId="15" numFmtId="0" xfId="0" applyFont="1" applyFill="1" applyBorder="1" applyAlignment="1">
      <alignment horizontal="center" vertical="center" wrapText="1"/>
    </xf>
    <xf fontId="31" fillId="6" borderId="16" numFmtId="0" xfId="0" applyFont="1" applyFill="1" applyBorder="1" applyAlignment="1">
      <alignment horizontal="center" vertical="center" wrapText="1"/>
    </xf>
    <xf fontId="31" fillId="6" borderId="17" numFmtId="0" xfId="0" applyFont="1" applyFill="1" applyBorder="1" applyAlignment="1">
      <alignment horizontal="center" vertical="center" wrapText="1"/>
    </xf>
    <xf fontId="31" fillId="6" borderId="18" numFmtId="0" xfId="0" applyFont="1" applyFill="1" applyBorder="1" applyAlignment="1">
      <alignment horizontal="center" vertical="center" wrapText="1"/>
    </xf>
    <xf fontId="29" fillId="3" borderId="38" numFmtId="0" xfId="0" applyFont="1" applyFill="1" applyBorder="1" applyAlignment="1">
      <alignment horizontal="center" vertical="center" wrapText="1"/>
    </xf>
    <xf fontId="29" fillId="3" borderId="39" numFmtId="0" xfId="0" applyFont="1" applyFill="1" applyBorder="1" applyAlignment="1">
      <alignment horizontal="center" vertical="center" wrapText="1"/>
    </xf>
    <xf fontId="29" fillId="3" borderId="40" numFmtId="0" xfId="0" applyFont="1" applyFill="1" applyBorder="1" applyAlignment="1">
      <alignment horizontal="center" vertical="center" wrapText="1"/>
    </xf>
    <xf fontId="27" fillId="7" borderId="12" numFmtId="0" xfId="0" applyFont="1" applyFill="1" applyBorder="1" applyAlignment="1">
      <alignment horizontal="center" wrapText="1"/>
    </xf>
    <xf fontId="27" fillId="7" borderId="13" numFmtId="0" xfId="0" applyFont="1" applyFill="1" applyBorder="1" applyAlignment="1">
      <alignment horizontal="center" wrapText="1"/>
    </xf>
    <xf fontId="26" fillId="5" borderId="14" numFmtId="0" xfId="0" applyFont="1" applyFill="1" applyBorder="1" applyAlignment="1">
      <alignment horizontal="left" vertical="center" wrapText="1"/>
    </xf>
    <xf fontId="26" fillId="5" borderId="0" numFmtId="0" xfId="0" applyFont="1" applyFill="1" applyAlignment="1">
      <alignment horizontal="left" vertical="center" wrapText="1"/>
    </xf>
    <xf fontId="26" fillId="5" borderId="15" numFmtId="0" xfId="0" applyFont="1" applyFill="1" applyBorder="1" applyAlignment="1">
      <alignment horizontal="left" vertical="center" wrapText="1"/>
    </xf>
    <xf fontId="27" fillId="8" borderId="19" numFmtId="0" xfId="0" applyFont="1" applyFill="1" applyBorder="1" applyAlignment="1">
      <alignment horizontal="center" wrapText="1"/>
    </xf>
    <xf fontId="27" fillId="8" borderId="20" numFmtId="0" xfId="0" applyFont="1" applyFill="1" applyBorder="1" applyAlignment="1">
      <alignment horizontal="center" wrapText="1"/>
    </xf>
    <xf fontId="27" fillId="8" borderId="21" numFmtId="0" xfId="0" applyFont="1" applyFill="1" applyBorder="1" applyAlignment="1">
      <alignment horizontal="center" wrapText="1"/>
    </xf>
    <xf fontId="28" fillId="0" borderId="14" numFmtId="0" xfId="0" applyFont="1" applyBorder="1" applyAlignment="1">
      <alignment horizontal="left" vertical="top" wrapText="1"/>
    </xf>
    <xf fontId="28" fillId="0" borderId="0" numFmtId="0" xfId="0" applyFont="1" applyAlignment="1">
      <alignment horizontal="left" vertical="top" wrapText="1"/>
    </xf>
    <xf fontId="28" fillId="0" borderId="15" numFmtId="0" xfId="0" applyFont="1" applyBorder="1" applyAlignment="1">
      <alignment horizontal="left" vertical="top" wrapText="1"/>
    </xf>
    <xf fontId="27" fillId="0" borderId="12" numFmtId="0" xfId="0" applyFont="1" applyBorder="1" applyAlignment="1">
      <alignment horizontal="left" vertical="top" wrapText="1"/>
    </xf>
    <xf fontId="27" fillId="0" borderId="13" numFmtId="0" xfId="0" applyFont="1" applyBorder="1" applyAlignment="1">
      <alignment horizontal="left" vertical="top" wrapText="1"/>
    </xf>
    <xf fontId="27" fillId="0" borderId="14" numFmtId="0" xfId="0" applyFont="1" applyBorder="1" applyAlignment="1">
      <alignment horizontal="left" vertical="top" wrapText="1"/>
    </xf>
    <xf fontId="27" fillId="0" borderId="0" numFmtId="0" xfId="0" applyFont="1" applyAlignment="1">
      <alignment horizontal="left" vertical="top" wrapText="1"/>
    </xf>
    <xf fontId="27" fillId="0" borderId="15" numFmtId="0" xfId="0" applyFont="1" applyBorder="1" applyAlignment="1">
      <alignment horizontal="left" vertical="top" wrapText="1"/>
    </xf>
    <xf fontId="27" fillId="0" borderId="16" numFmtId="0" xfId="0" applyFont="1" applyBorder="1" applyAlignment="1">
      <alignment horizontal="left" vertical="top" wrapText="1"/>
    </xf>
    <xf fontId="27" fillId="0" borderId="17" numFmtId="0" xfId="0" applyFont="1" applyBorder="1" applyAlignment="1">
      <alignment horizontal="left" vertical="top" wrapText="1"/>
    </xf>
    <xf fontId="27" fillId="0" borderId="18" numFmtId="0" xfId="0" applyFont="1" applyBorder="1" applyAlignment="1">
      <alignment horizontal="left" vertical="top" wrapText="1"/>
    </xf>
    <xf fontId="32" fillId="0" borderId="11" numFmtId="0" xfId="0" applyFont="1" applyBorder="1" applyAlignment="1">
      <alignment horizontal="left" vertical="top" wrapText="1"/>
    </xf>
    <xf fontId="32" fillId="0" borderId="12" numFmtId="0" xfId="0" applyFont="1" applyBorder="1" applyAlignment="1">
      <alignment horizontal="left" vertical="top" wrapText="1"/>
    </xf>
    <xf fontId="32" fillId="0" borderId="13" numFmtId="0" xfId="0" applyFont="1" applyBorder="1" applyAlignment="1">
      <alignment horizontal="left" vertical="top" wrapText="1"/>
    </xf>
    <xf fontId="32" fillId="0" borderId="14" numFmtId="0" xfId="0" applyFont="1" applyBorder="1" applyAlignment="1">
      <alignment horizontal="left" vertical="top" wrapText="1"/>
    </xf>
    <xf fontId="32" fillId="0" borderId="0" numFmtId="0" xfId="0" applyFont="1" applyAlignment="1">
      <alignment horizontal="left" vertical="top" wrapText="1"/>
    </xf>
    <xf fontId="32" fillId="0" borderId="15" numFmtId="0" xfId="0" applyFont="1" applyBorder="1" applyAlignment="1">
      <alignment horizontal="left" vertical="top" wrapText="1"/>
    </xf>
    <xf fontId="32" fillId="0" borderId="16" numFmtId="0" xfId="0" applyFont="1" applyBorder="1" applyAlignment="1">
      <alignment horizontal="left" vertical="top" wrapText="1"/>
    </xf>
    <xf fontId="32" fillId="0" borderId="17" numFmtId="0" xfId="0" applyFont="1" applyBorder="1" applyAlignment="1">
      <alignment horizontal="left" vertical="top" wrapText="1"/>
    </xf>
    <xf fontId="32" fillId="0" borderId="18" numFmtId="0" xfId="0" applyFont="1" applyBorder="1" applyAlignment="1">
      <alignment horizontal="left" vertical="top" wrapText="1"/>
    </xf>
    <xf fontId="27" fillId="0" borderId="0" numFmtId="0" xfId="0" applyFont="1" applyAlignment="1">
      <alignment horizontal="left" wrapText="1"/>
    </xf>
    <xf fontId="31" fillId="6" borderId="11" numFmtId="0" xfId="0" applyFont="1" applyFill="1" applyBorder="1" applyAlignment="1">
      <alignment horizontal="left" vertical="center" wrapText="1"/>
    </xf>
    <xf fontId="31" fillId="6" borderId="12" numFmtId="0" xfId="0" applyFont="1" applyFill="1" applyBorder="1" applyAlignment="1">
      <alignment horizontal="left" vertical="center" wrapText="1"/>
    </xf>
    <xf fontId="31" fillId="6" borderId="13" numFmtId="0" xfId="0" applyFont="1" applyFill="1" applyBorder="1" applyAlignment="1">
      <alignment horizontal="left" vertical="center" wrapText="1"/>
    </xf>
    <xf fontId="31" fillId="6" borderId="14" numFmtId="0" xfId="0" applyFont="1" applyFill="1" applyBorder="1" applyAlignment="1">
      <alignment horizontal="left" vertical="center" wrapText="1"/>
    </xf>
    <xf fontId="31" fillId="6" borderId="0" numFmtId="0" xfId="0" applyFont="1" applyFill="1" applyAlignment="1">
      <alignment horizontal="left" vertical="center" wrapText="1"/>
    </xf>
    <xf fontId="31" fillId="6" borderId="15" numFmtId="0" xfId="0" applyFont="1" applyFill="1" applyBorder="1" applyAlignment="1">
      <alignment horizontal="left" vertical="center" wrapText="1"/>
    </xf>
    <xf fontId="26" fillId="5" borderId="38" numFmtId="0" xfId="0" applyFont="1" applyFill="1" applyBorder="1" applyAlignment="1">
      <alignment horizontal="left" vertical="center" wrapText="1"/>
    </xf>
    <xf fontId="26" fillId="5" borderId="39" numFmtId="0" xfId="0" applyFont="1" applyFill="1" applyBorder="1" applyAlignment="1">
      <alignment horizontal="left" vertical="center" wrapText="1"/>
    </xf>
    <xf fontId="27" fillId="8" borderId="41" numFmtId="0" xfId="0" applyFont="1" applyFill="1" applyBorder="1" applyAlignment="1">
      <alignment horizontal="center" vertical="top" wrapText="1"/>
    </xf>
    <xf fontId="27" fillId="8" borderId="42" numFmtId="0" xfId="0" applyFont="1" applyFill="1" applyBorder="1" applyAlignment="1">
      <alignment horizontal="center" vertical="top" wrapText="1"/>
    </xf>
    <xf fontId="27" fillId="8" borderId="43" numFmtId="0" xfId="0" applyFont="1" applyFill="1" applyBorder="1" applyAlignment="1">
      <alignment horizontal="center" vertical="top" wrapText="1"/>
    </xf>
    <xf fontId="33" fillId="5" borderId="38" numFmtId="0" xfId="0" applyFont="1" applyFill="1" applyBorder="1" applyAlignment="1">
      <alignment horizontal="center" vertical="center" wrapText="1"/>
    </xf>
    <xf fontId="33" fillId="5" borderId="39" numFmtId="0" xfId="0" applyFont="1" applyFill="1" applyBorder="1" applyAlignment="1">
      <alignment horizontal="center" vertical="center" wrapText="1"/>
    </xf>
    <xf fontId="33" fillId="5" borderId="40" numFmtId="0" xfId="0" applyFont="1" applyFill="1" applyBorder="1" applyAlignment="1">
      <alignment horizontal="center" vertical="center" wrapText="1"/>
    </xf>
    <xf fontId="27" fillId="8" borderId="44" numFmtId="0" xfId="0" applyFont="1" applyFill="1" applyBorder="1" applyAlignment="1">
      <alignment horizontal="center" vertical="top" wrapText="1"/>
    </xf>
    <xf fontId="27" fillId="8" borderId="45" numFmtId="0" xfId="0" applyFont="1" applyFill="1" applyBorder="1" applyAlignment="1">
      <alignment horizontal="center" vertical="top" wrapText="1"/>
    </xf>
    <xf fontId="27" fillId="8" borderId="46" numFmtId="0" xfId="0" applyFont="1" applyFill="1" applyBorder="1" applyAlignment="1">
      <alignment horizontal="center" vertical="top" wrapText="1"/>
    </xf>
    <xf fontId="34" fillId="0" borderId="47" numFmtId="0" xfId="0" applyFont="1" applyBorder="1" applyAlignment="1">
      <alignment horizontal="left" vertical="top" wrapText="1"/>
    </xf>
    <xf fontId="34" fillId="0" borderId="42" numFmtId="0" xfId="0" applyFont="1" applyBorder="1" applyAlignment="1">
      <alignment horizontal="left" vertical="top" wrapText="1"/>
    </xf>
    <xf fontId="34" fillId="0" borderId="48" numFmtId="0" xfId="0" applyFont="1" applyBorder="1" applyAlignment="1">
      <alignment horizontal="left" vertical="top" wrapText="1"/>
    </xf>
    <xf fontId="27" fillId="0" borderId="14" numFmtId="0" xfId="0" applyFont="1" applyBorder="1" applyAlignment="1">
      <alignment horizontal="center" vertical="top" wrapText="1"/>
    </xf>
    <xf fontId="27" fillId="0" borderId="0" numFmtId="0" xfId="0" applyFont="1" applyAlignment="1">
      <alignment horizontal="center" vertical="top" wrapText="1"/>
    </xf>
    <xf fontId="27" fillId="0" borderId="15" numFmtId="0" xfId="0" applyFont="1" applyBorder="1" applyAlignment="1">
      <alignment horizontal="center" vertical="top" wrapText="1"/>
    </xf>
    <xf fontId="34" fillId="0" borderId="0" numFmtId="0" xfId="0" applyFont="1" applyAlignment="1">
      <alignment horizontal="left" vertical="top" wrapText="1"/>
    </xf>
    <xf fontId="34" fillId="0" borderId="15" numFmtId="0" xfId="0" applyFont="1" applyBorder="1" applyAlignment="1">
      <alignment horizontal="left" vertical="top" wrapText="1"/>
    </xf>
    <xf fontId="34" fillId="0" borderId="14" numFmtId="0" xfId="0" applyFont="1" applyBorder="1" applyAlignment="1">
      <alignment horizontal="left" vertical="top" wrapText="1"/>
    </xf>
    <xf fontId="35" fillId="0" borderId="14" numFmtId="0" xfId="0" applyFont="1" applyBorder="1" applyAlignment="1">
      <alignment horizontal="left" vertical="top" wrapText="1"/>
    </xf>
    <xf fontId="32" fillId="0" borderId="49" numFmtId="0" xfId="0" applyFont="1" applyBorder="1" applyAlignment="1">
      <alignment horizontal="left" vertical="top" wrapText="1"/>
    </xf>
    <xf fontId="32" fillId="0" borderId="45" numFmtId="0" xfId="0" applyFont="1" applyBorder="1" applyAlignment="1">
      <alignment horizontal="left" vertical="top" wrapText="1"/>
    </xf>
    <xf fontId="32" fillId="0" borderId="50" numFmtId="0" xfId="0" applyFont="1" applyBorder="1" applyAlignment="1">
      <alignment horizontal="left" vertical="top" wrapText="1"/>
    </xf>
    <xf fontId="27" fillId="0" borderId="16" numFmtId="0" xfId="0" applyFont="1" applyBorder="1" applyAlignment="1">
      <alignment horizontal="center" vertical="top" wrapText="1"/>
    </xf>
    <xf fontId="27" fillId="0" borderId="17" numFmtId="0" xfId="0" applyFont="1" applyBorder="1" applyAlignment="1">
      <alignment horizontal="center" vertical="top" wrapText="1"/>
    </xf>
    <xf fontId="27" fillId="0" borderId="18" numFmtId="0" xfId="0" applyFont="1" applyBorder="1" applyAlignment="1">
      <alignment horizontal="center" vertical="top" wrapText="1"/>
    </xf>
    <xf fontId="29" fillId="3" borderId="41" numFmtId="0" xfId="0" applyFont="1" applyFill="1" applyBorder="1" applyAlignment="1">
      <alignment horizontal="center" vertical="center" wrapText="1"/>
    </xf>
    <xf fontId="29" fillId="3" borderId="42" numFmtId="0" xfId="0" applyFont="1" applyFill="1" applyBorder="1" applyAlignment="1">
      <alignment horizontal="center" vertical="center" wrapText="1"/>
    </xf>
    <xf fontId="29" fillId="3" borderId="43" numFmtId="0" xfId="0" applyFont="1" applyFill="1" applyBorder="1" applyAlignment="1">
      <alignment horizontal="center" vertical="center" wrapText="1"/>
    </xf>
    <xf fontId="27" fillId="7" borderId="12" numFmtId="0" xfId="0" applyFont="1" applyFill="1" applyBorder="1" applyAlignment="1">
      <alignment horizontal="center" vertical="top" wrapText="1"/>
    </xf>
    <xf fontId="27" fillId="7" borderId="13" numFmtId="0" xfId="0" applyFont="1" applyFill="1" applyBorder="1" applyAlignment="1">
      <alignment horizontal="center" vertical="top" wrapText="1"/>
    </xf>
    <xf fontId="29" fillId="3" borderId="51" numFmtId="0" xfId="0" applyFont="1" applyFill="1" applyBorder="1" applyAlignment="1">
      <alignment horizontal="center" vertical="center" wrapText="1"/>
    </xf>
    <xf fontId="29" fillId="3" borderId="0" numFmtId="0" xfId="0" applyFont="1" applyFill="1" applyAlignment="1">
      <alignment horizontal="center" vertical="center" wrapText="1"/>
    </xf>
    <xf fontId="29" fillId="3" borderId="52" numFmtId="0" xfId="0" applyFont="1" applyFill="1" applyBorder="1" applyAlignment="1">
      <alignment horizontal="center" vertical="center" wrapText="1"/>
    </xf>
    <xf fontId="27" fillId="7" borderId="0" numFmtId="0" xfId="0" applyFont="1" applyFill="1" applyAlignment="1">
      <alignment horizontal="center" vertical="top" wrapText="1"/>
    </xf>
    <xf fontId="27" fillId="7" borderId="15" numFmtId="0" xfId="0" applyFont="1" applyFill="1" applyBorder="1" applyAlignment="1">
      <alignment horizontal="center" vertical="top" wrapText="1"/>
    </xf>
    <xf fontId="26" fillId="5" borderId="40" numFmtId="0" xfId="0" applyFont="1" applyFill="1" applyBorder="1" applyAlignment="1">
      <alignment horizontal="left" vertical="center" wrapText="1"/>
    </xf>
    <xf fontId="26" fillId="5" borderId="38" numFmtId="0" xfId="0" applyFont="1" applyFill="1" applyBorder="1" applyAlignment="1">
      <alignment horizontal="center" vertical="center" wrapText="1"/>
    </xf>
    <xf fontId="26" fillId="5" borderId="39" numFmtId="0" xfId="0" applyFont="1" applyFill="1" applyBorder="1" applyAlignment="1">
      <alignment horizontal="center" vertical="center" wrapText="1"/>
    </xf>
    <xf fontId="26" fillId="5" borderId="40" numFmtId="0" xfId="0" applyFont="1" applyFill="1" applyBorder="1" applyAlignment="1">
      <alignment horizontal="center" vertical="center" wrapText="1"/>
    </xf>
    <xf fontId="27" fillId="8" borderId="20" numFmtId="0" xfId="0" applyFont="1" applyFill="1" applyBorder="1" applyAlignment="1">
      <alignment horizontal="center" vertical="top" wrapText="1"/>
    </xf>
    <xf fontId="27" fillId="8" borderId="21" numFmtId="0" xfId="0" applyFont="1" applyFill="1" applyBorder="1" applyAlignment="1">
      <alignment horizontal="center" vertical="top" wrapText="1"/>
    </xf>
    <xf fontId="28" fillId="0" borderId="14" numFmtId="0" xfId="0" applyFont="1" applyBorder="1" applyAlignment="1">
      <alignment horizontal="left" vertical="center" wrapText="1"/>
    </xf>
    <xf fontId="28" fillId="0" borderId="0" numFmtId="0" xfId="0" applyFont="1" applyAlignment="1">
      <alignment horizontal="left" vertical="center" wrapText="1"/>
    </xf>
    <xf fontId="28" fillId="0" borderId="15" numFmtId="0" xfId="0" applyFont="1" applyBorder="1" applyAlignment="1">
      <alignment horizontal="left" vertical="center" wrapText="1"/>
    </xf>
    <xf fontId="28" fillId="0" borderId="14" numFmtId="0" xfId="0" applyFont="1" applyBorder="1" applyAlignment="1">
      <alignment horizontal="center" vertical="center" wrapText="1"/>
    </xf>
    <xf fontId="28" fillId="0" borderId="0" numFmtId="0" xfId="0" applyFont="1" applyAlignment="1">
      <alignment horizontal="center" vertical="center" wrapText="1"/>
    </xf>
    <xf fontId="28" fillId="0" borderId="15" numFmtId="0" xfId="0" applyFont="1" applyBorder="1" applyAlignment="1">
      <alignment horizontal="center" vertical="center" wrapText="1"/>
    </xf>
    <xf fontId="27" fillId="0" borderId="11" numFmtId="0" xfId="0" applyFont="1" applyBorder="1" applyAlignment="1">
      <alignment vertical="top" wrapText="1"/>
    </xf>
    <xf fontId="27" fillId="0" borderId="12" numFmtId="0" xfId="0" applyFont="1" applyBorder="1" applyAlignment="1">
      <alignment vertical="top" wrapText="1"/>
    </xf>
    <xf fontId="27" fillId="0" borderId="13" numFmtId="0" xfId="0" applyFont="1" applyBorder="1" applyAlignment="1">
      <alignment vertical="top" wrapText="1"/>
    </xf>
    <xf fontId="27" fillId="0" borderId="14" numFmtId="0" xfId="0" applyFont="1" applyBorder="1" applyAlignment="1">
      <alignment vertical="top" wrapText="1"/>
    </xf>
    <xf fontId="27" fillId="0" borderId="0" numFmtId="0" xfId="0" applyFont="1" applyAlignment="1">
      <alignment vertical="top" wrapText="1"/>
    </xf>
    <xf fontId="27" fillId="0" borderId="15" numFmtId="0" xfId="0" applyFont="1" applyBorder="1" applyAlignment="1">
      <alignment vertical="top" wrapText="1"/>
    </xf>
    <xf fontId="27" fillId="0" borderId="14" numFmtId="0" xfId="0" applyFont="1" applyBorder="1" applyAlignment="1">
      <alignment horizontal="left" wrapText="1"/>
    </xf>
    <xf fontId="27" fillId="0" borderId="15" numFmtId="0" xfId="0" applyFont="1" applyBorder="1" applyAlignment="1">
      <alignment horizontal="left" wrapText="1"/>
    </xf>
    <xf fontId="32" fillId="0" borderId="14" numFmtId="0" xfId="0" applyFont="1" applyBorder="1" applyAlignment="1">
      <alignment horizontal="left" vertical="center" wrapText="1"/>
    </xf>
    <xf fontId="32" fillId="0" borderId="0" numFmtId="0" xfId="0" applyFont="1" applyAlignment="1">
      <alignment horizontal="left" vertical="center" wrapText="1"/>
    </xf>
    <xf fontId="32" fillId="0" borderId="15" numFmtId="0" xfId="0" applyFont="1" applyBorder="1" applyAlignment="1">
      <alignment horizontal="left" vertical="center" wrapText="1"/>
    </xf>
    <xf fontId="27" fillId="0" borderId="11" numFmtId="0" xfId="0" applyFont="1" applyBorder="1" applyAlignment="1">
      <alignment horizontal="center" wrapText="1"/>
    </xf>
    <xf fontId="27" fillId="0" borderId="12" numFmtId="0" xfId="0" applyFont="1" applyBorder="1" applyAlignment="1">
      <alignment horizontal="center" wrapText="1"/>
    </xf>
    <xf fontId="27" fillId="0" borderId="13" numFmtId="0" xfId="0" applyFont="1" applyBorder="1" applyAlignment="1">
      <alignment horizontal="center" wrapText="1"/>
    </xf>
    <xf fontId="27" fillId="0" borderId="14" numFmtId="0" xfId="0" applyFont="1" applyBorder="1" applyAlignment="1">
      <alignment horizontal="center" wrapText="1"/>
    </xf>
    <xf fontId="27" fillId="0" borderId="0" numFmtId="0" xfId="0" applyFont="1" applyAlignment="1">
      <alignment horizontal="center" wrapText="1"/>
    </xf>
    <xf fontId="27" fillId="0" borderId="15" numFmtId="0" xfId="0" applyFont="1" applyBorder="1" applyAlignment="1">
      <alignment horizontal="center" wrapText="1"/>
    </xf>
    <xf fontId="27" fillId="0" borderId="16" numFmtId="0" xfId="0" applyFont="1" applyBorder="1" applyAlignment="1">
      <alignment horizontal="center" wrapText="1"/>
    </xf>
    <xf fontId="27" fillId="0" borderId="17" numFmtId="0" xfId="0" applyFont="1" applyBorder="1" applyAlignment="1">
      <alignment horizontal="center" wrapText="1"/>
    </xf>
    <xf fontId="27" fillId="0" borderId="18" numFmtId="0" xfId="0" applyFont="1" applyBorder="1" applyAlignment="1">
      <alignment horizontal="center" wrapText="1"/>
    </xf>
    <xf fontId="27" fillId="7" borderId="0" numFmtId="0" xfId="0" applyFont="1" applyFill="1" applyAlignment="1">
      <alignment horizontal="center" wrapText="1"/>
    </xf>
    <xf fontId="27" fillId="7" borderId="15" numFmtId="0" xfId="0" applyFont="1" applyFill="1" applyBorder="1" applyAlignment="1">
      <alignment horizontal="center" wrapText="1"/>
    </xf>
    <xf fontId="28" fillId="0" borderId="41" numFmtId="0" xfId="0" applyFont="1" applyBorder="1" applyAlignment="1">
      <alignment horizontal="center" vertical="center" wrapText="1"/>
    </xf>
    <xf fontId="28" fillId="0" borderId="42" numFmtId="0" xfId="0" applyFont="1" applyBorder="1" applyAlignment="1">
      <alignment horizontal="center" vertical="center" wrapText="1"/>
    </xf>
    <xf fontId="28" fillId="0" borderId="43" numFmtId="0" xfId="0" applyFont="1" applyBorder="1" applyAlignment="1">
      <alignment horizontal="center" vertical="center" wrapText="1"/>
    </xf>
    <xf fontId="28" fillId="0" borderId="51" numFmtId="0" xfId="0" applyFont="1" applyBorder="1" applyAlignment="1">
      <alignment horizontal="center" vertical="center" wrapText="1"/>
    </xf>
    <xf fontId="28" fillId="0" borderId="52" numFmtId="0" xfId="0" applyFont="1" applyBorder="1" applyAlignment="1">
      <alignment horizontal="center" vertical="center" wrapText="1"/>
    </xf>
    <xf fontId="28" fillId="0" borderId="44" numFmtId="0" xfId="0" applyFont="1" applyBorder="1" applyAlignment="1">
      <alignment horizontal="center" vertical="center" wrapText="1"/>
    </xf>
    <xf fontId="28" fillId="0" borderId="45" numFmtId="0" xfId="0" applyFont="1" applyBorder="1" applyAlignment="1">
      <alignment horizontal="center" vertical="center" wrapText="1"/>
    </xf>
    <xf fontId="28" fillId="0" borderId="46" numFmtId="0" xfId="0" applyFont="1" applyBorder="1" applyAlignment="1">
      <alignment horizontal="center" vertical="center" wrapText="1"/>
    </xf>
    <xf fontId="26" fillId="8" borderId="38" numFmtId="0" xfId="0" applyFont="1" applyFill="1" applyBorder="1" applyAlignment="1">
      <alignment horizontal="left" vertical="center" wrapText="1"/>
    </xf>
    <xf fontId="26" fillId="8" borderId="39" numFmtId="0" xfId="0" applyFont="1" applyFill="1" applyBorder="1" applyAlignment="1">
      <alignment horizontal="left" vertical="center" wrapText="1"/>
    </xf>
    <xf fontId="26" fillId="8" borderId="40" numFmtId="0" xfId="0" applyFont="1" applyFill="1" applyBorder="1" applyAlignment="1">
      <alignment horizontal="left" vertical="center" wrapText="1"/>
    </xf>
    <xf fontId="28" fillId="0" borderId="41" numFmtId="0" xfId="0" applyFont="1" applyBorder="1" applyAlignment="1">
      <alignment horizontal="left" vertical="center" wrapText="1"/>
    </xf>
    <xf fontId="28" fillId="0" borderId="42" numFmtId="0" xfId="0" applyFont="1" applyBorder="1" applyAlignment="1">
      <alignment horizontal="left" vertical="center" wrapText="1"/>
    </xf>
    <xf fontId="28" fillId="0" borderId="43" numFmtId="0" xfId="0" applyFont="1" applyBorder="1" applyAlignment="1">
      <alignment horizontal="left" vertical="center" wrapText="1"/>
    </xf>
    <xf fontId="28" fillId="0" borderId="51" numFmtId="0" xfId="0" applyFont="1" applyBorder="1" applyAlignment="1">
      <alignment horizontal="left" vertical="center" wrapText="1"/>
    </xf>
    <xf fontId="28" fillId="0" borderId="52" numFmtId="0" xfId="0" applyFont="1" applyBorder="1" applyAlignment="1">
      <alignment horizontal="left" vertical="center" wrapText="1"/>
    </xf>
    <xf fontId="28" fillId="0" borderId="44" numFmtId="0" xfId="0" applyFont="1" applyBorder="1" applyAlignment="1">
      <alignment horizontal="left" vertical="center" wrapText="1"/>
    </xf>
    <xf fontId="28" fillId="0" borderId="45" numFmtId="0" xfId="0" applyFont="1" applyBorder="1" applyAlignment="1">
      <alignment horizontal="left" vertical="center" wrapText="1"/>
    </xf>
    <xf fontId="28" fillId="0" borderId="46" numFmtId="0" xfId="0" applyFont="1" applyBorder="1" applyAlignment="1">
      <alignment horizontal="left" vertical="center" wrapText="1"/>
    </xf>
    <xf fontId="27" fillId="0" borderId="12" numFmtId="0" xfId="0" applyFont="1" applyBorder="1" applyAlignment="1">
      <alignment horizontal="center" vertical="top" wrapText="1"/>
    </xf>
    <xf fontId="27" fillId="0" borderId="13" numFmtId="0" xfId="0" applyFont="1" applyBorder="1" applyAlignment="1">
      <alignment horizontal="center" vertical="top" wrapText="1"/>
    </xf>
    <xf fontId="25" fillId="4" borderId="53" numFmtId="0" xfId="0" applyFont="1" applyFill="1" applyBorder="1" applyAlignment="1">
      <alignment horizontal="left" vertical="center" wrapText="1"/>
    </xf>
    <xf fontId="32" fillId="0" borderId="41" numFmtId="0" xfId="0" applyFont="1" applyBorder="1" applyAlignment="1">
      <alignment horizontal="left" vertical="top" wrapText="1"/>
    </xf>
    <xf fontId="32" fillId="0" borderId="42" numFmtId="0" xfId="0" applyFont="1" applyBorder="1" applyAlignment="1">
      <alignment horizontal="left" vertical="top" wrapText="1"/>
    </xf>
    <xf fontId="27" fillId="0" borderId="41" numFmtId="0" xfId="0" applyFont="1" applyBorder="1" applyAlignment="1">
      <alignment horizontal="center" vertical="top" wrapText="1"/>
    </xf>
    <xf fontId="27" fillId="0" borderId="42" numFmtId="0" xfId="0" applyFont="1" applyBorder="1" applyAlignment="1">
      <alignment horizontal="center" vertical="top" wrapText="1"/>
    </xf>
    <xf fontId="27" fillId="0" borderId="43" numFmtId="0" xfId="0" applyFont="1" applyBorder="1" applyAlignment="1">
      <alignment horizontal="center" vertical="top" wrapText="1"/>
    </xf>
    <xf fontId="32" fillId="0" borderId="51" numFmtId="0" xfId="0" applyFont="1" applyBorder="1" applyAlignment="1">
      <alignment horizontal="left" vertical="top" wrapText="1"/>
    </xf>
    <xf fontId="27" fillId="0" borderId="51" numFmtId="0" xfId="0" applyFont="1" applyBorder="1" applyAlignment="1">
      <alignment horizontal="center" vertical="top" wrapText="1"/>
    </xf>
    <xf fontId="27" fillId="0" borderId="52" numFmtId="0" xfId="0" applyFont="1" applyBorder="1" applyAlignment="1">
      <alignment horizontal="center" vertical="top" wrapText="1"/>
    </xf>
    <xf fontId="32" fillId="0" borderId="44" numFmtId="0" xfId="0" applyFont="1" applyBorder="1" applyAlignment="1">
      <alignment horizontal="left" vertical="top" wrapText="1"/>
    </xf>
    <xf fontId="27" fillId="0" borderId="44" numFmtId="0" xfId="0" applyFont="1" applyBorder="1" applyAlignment="1">
      <alignment horizontal="center" vertical="top" wrapText="1"/>
    </xf>
    <xf fontId="27" fillId="0" borderId="45" numFmtId="0" xfId="0" applyFont="1" applyBorder="1" applyAlignment="1">
      <alignment horizontal="center" vertical="top" wrapText="1"/>
    </xf>
    <xf fontId="27" fillId="0" borderId="46" numFmtId="0" xfId="0" applyFont="1" applyBorder="1" applyAlignment="1">
      <alignment horizontal="center" vertical="top" wrapText="1"/>
    </xf>
    <xf fontId="25" fillId="4" borderId="41" numFmtId="0" xfId="0" applyFont="1" applyFill="1" applyBorder="1" applyAlignment="1">
      <alignment horizontal="left" vertical="center" wrapText="1"/>
    </xf>
    <xf fontId="25" fillId="4" borderId="42" numFmtId="0" xfId="0" applyFont="1" applyFill="1" applyBorder="1" applyAlignment="1">
      <alignment horizontal="left" vertical="center" wrapText="1"/>
    </xf>
    <xf fontId="25" fillId="4" borderId="43" numFmtId="0" xfId="0" applyFont="1" applyFill="1" applyBorder="1" applyAlignment="1">
      <alignment horizontal="left" vertical="center" wrapText="1"/>
    </xf>
    <xf fontId="25" fillId="4" borderId="51" numFmtId="0" xfId="0" applyFont="1" applyFill="1" applyBorder="1" applyAlignment="1">
      <alignment horizontal="left" vertical="center" wrapText="1"/>
    </xf>
    <xf fontId="25" fillId="4" borderId="52" numFmtId="0" xfId="0" applyFont="1" applyFill="1" applyBorder="1" applyAlignment="1">
      <alignment horizontal="left" vertical="center" wrapText="1"/>
    </xf>
    <xf fontId="25" fillId="4" borderId="44" numFmtId="0" xfId="0" applyFont="1" applyFill="1" applyBorder="1" applyAlignment="1">
      <alignment horizontal="left" vertical="center" wrapText="1"/>
    </xf>
    <xf fontId="25" fillId="4" borderId="45" numFmtId="0" xfId="0" applyFont="1" applyFill="1" applyBorder="1" applyAlignment="1">
      <alignment horizontal="left" vertical="center" wrapText="1"/>
    </xf>
    <xf fontId="25" fillId="4" borderId="46" numFmtId="0" xfId="0" applyFont="1" applyFill="1" applyBorder="1" applyAlignment="1">
      <alignment horizontal="left" vertical="center" wrapText="1"/>
    </xf>
    <xf fontId="26" fillId="5" borderId="41" numFmtId="0" xfId="0" applyFont="1" applyFill="1" applyBorder="1" applyAlignment="1">
      <alignment horizontal="left" vertical="center" wrapText="1"/>
    </xf>
    <xf fontId="26" fillId="5" borderId="42" numFmtId="0" xfId="0" applyFont="1" applyFill="1" applyBorder="1" applyAlignment="1">
      <alignment horizontal="left" vertical="center" wrapText="1"/>
    </xf>
    <xf fontId="26" fillId="5" borderId="43" numFmtId="0" xfId="0" applyFont="1" applyFill="1" applyBorder="1" applyAlignment="1">
      <alignment horizontal="left" vertical="center" wrapText="1"/>
    </xf>
    <xf fontId="27" fillId="8" borderId="12" numFmtId="0" xfId="0" applyFont="1" applyFill="1" applyBorder="1" applyAlignment="1">
      <alignment horizontal="center" vertical="top" wrapText="1"/>
    </xf>
    <xf fontId="27" fillId="8" borderId="13" numFmtId="0" xfId="0" applyFont="1" applyFill="1" applyBorder="1" applyAlignment="1">
      <alignment horizontal="center" vertical="top" wrapText="1"/>
    </xf>
    <xf fontId="26" fillId="5" borderId="44" numFmtId="0" xfId="0" applyFont="1" applyFill="1" applyBorder="1" applyAlignment="1">
      <alignment horizontal="left" vertical="center" wrapText="1"/>
    </xf>
    <xf fontId="26" fillId="5" borderId="45" numFmtId="0" xfId="0" applyFont="1" applyFill="1" applyBorder="1" applyAlignment="1">
      <alignment horizontal="left" vertical="center" wrapText="1"/>
    </xf>
    <xf fontId="26" fillId="5" borderId="46" numFmtId="0" xfId="0" applyFont="1" applyFill="1" applyBorder="1" applyAlignment="1">
      <alignment horizontal="left" vertical="center" wrapText="1"/>
    </xf>
    <xf fontId="27" fillId="8" borderId="0" numFmtId="0" xfId="0" applyFont="1" applyFill="1" applyAlignment="1">
      <alignment horizontal="center" vertical="top" wrapText="1"/>
    </xf>
    <xf fontId="27" fillId="8" borderId="15" numFmtId="0" xfId="0" applyFont="1" applyFill="1" applyBorder="1" applyAlignment="1">
      <alignment horizontal="center" vertical="top" wrapText="1"/>
    </xf>
    <xf fontId="26" fillId="5" borderId="41" numFmtId="0" xfId="0" applyFont="1" applyFill="1" applyBorder="1" applyAlignment="1">
      <alignment horizontal="center" vertical="center" wrapText="1"/>
    </xf>
    <xf fontId="26" fillId="5" borderId="42" numFmtId="0" xfId="0" applyFont="1" applyFill="1" applyBorder="1" applyAlignment="1">
      <alignment horizontal="center" vertical="center" wrapText="1"/>
    </xf>
    <xf fontId="26" fillId="5" borderId="43" numFmtId="0" xfId="0" applyFont="1" applyFill="1" applyBorder="1" applyAlignment="1">
      <alignment horizontal="center" vertical="center" wrapText="1"/>
    </xf>
    <xf fontId="26" fillId="5" borderId="44" numFmtId="0" xfId="0" applyFont="1" applyFill="1" applyBorder="1" applyAlignment="1">
      <alignment horizontal="center" vertical="center" wrapText="1"/>
    </xf>
    <xf fontId="26" fillId="5" borderId="45" numFmtId="0" xfId="0" applyFont="1" applyFill="1" applyBorder="1" applyAlignment="1">
      <alignment horizontal="center" vertical="center" wrapText="1"/>
    </xf>
    <xf fontId="26" fillId="5" borderId="46" numFmtId="0" xfId="0" applyFont="1" applyFill="1" applyBorder="1" applyAlignment="1">
      <alignment horizontal="center" vertical="center" wrapText="1"/>
    </xf>
    <xf fontId="33" fillId="5" borderId="44" numFmtId="0" xfId="0" applyFont="1" applyFill="1" applyBorder="1" applyAlignment="1">
      <alignment horizontal="center" vertical="center" wrapText="1"/>
    </xf>
    <xf fontId="33" fillId="5" borderId="45" numFmtId="0" xfId="0" applyFont="1" applyFill="1" applyBorder="1" applyAlignment="1">
      <alignment horizontal="center" vertical="center" wrapText="1"/>
    </xf>
    <xf fontId="33" fillId="5" borderId="46" numFmtId="0" xfId="0" applyFont="1" applyFill="1" applyBorder="1" applyAlignment="1">
      <alignment horizontal="center" vertical="center" wrapText="1"/>
    </xf>
    <xf fontId="28" fillId="0" borderId="53" numFmtId="0" xfId="0" applyFont="1" applyBorder="1" applyAlignment="1">
      <alignment horizontal="left" vertical="center" wrapText="1"/>
    </xf>
    <xf fontId="28" fillId="0" borderId="54" numFmtId="0" xfId="0" applyFont="1" applyBorder="1" applyAlignment="1">
      <alignment horizontal="left" vertical="center" wrapText="1"/>
    </xf>
    <xf fontId="34" fillId="0" borderId="53" numFmtId="0" xfId="0" applyFont="1" applyBorder="1" applyAlignment="1">
      <alignment horizontal="left" vertical="center" wrapText="1"/>
    </xf>
    <xf fontId="34" fillId="0" borderId="0" numFmtId="0" xfId="0" applyFont="1" applyAlignment="1">
      <alignment horizontal="left" vertical="center" wrapText="1"/>
    </xf>
    <xf fontId="34" fillId="0" borderId="54" numFmtId="0" xfId="0" applyFont="1" applyBorder="1" applyAlignment="1">
      <alignment horizontal="left" vertical="center" wrapText="1"/>
    </xf>
    <xf fontId="28" fillId="0" borderId="53" numFmtId="0" xfId="0" applyFont="1" applyBorder="1" applyAlignment="1">
      <alignment horizontal="center" vertical="top" wrapText="1"/>
    </xf>
    <xf fontId="28" fillId="0" borderId="0" numFmtId="0" xfId="0" applyFont="1" applyAlignment="1">
      <alignment horizontal="center" vertical="top" wrapText="1"/>
    </xf>
    <xf fontId="28" fillId="0" borderId="54" numFmtId="0" xfId="0" applyFont="1" applyBorder="1" applyAlignment="1">
      <alignment horizontal="center" vertical="top" wrapText="1"/>
    </xf>
    <xf fontId="28" fillId="0" borderId="53" numFmtId="0" xfId="0" applyFont="1" applyBorder="1" applyAlignment="1">
      <alignment horizontal="center" vertical="center" wrapText="1"/>
    </xf>
    <xf fontId="28" fillId="0" borderId="54" numFmtId="0" xfId="0" applyFont="1" applyBorder="1" applyAlignment="1">
      <alignment horizontal="center" vertical="center" wrapText="1"/>
    </xf>
    <xf fontId="26" fillId="9" borderId="38" numFmtId="0" xfId="0" applyFont="1" applyFill="1" applyBorder="1" applyAlignment="1">
      <alignment horizontal="center" vertical="center" wrapText="1"/>
    </xf>
    <xf fontId="26" fillId="9" borderId="39" numFmtId="0" xfId="0" applyFont="1" applyFill="1" applyBorder="1" applyAlignment="1">
      <alignment horizontal="center" vertical="center" wrapText="1"/>
    </xf>
    <xf fontId="26" fillId="9" borderId="40" numFmtId="0" xfId="0" applyFont="1" applyFill="1" applyBorder="1" applyAlignment="1">
      <alignment horizontal="center" vertical="center" wrapText="1"/>
    </xf>
    <xf fontId="34" fillId="0" borderId="41" numFmtId="0" xfId="0" applyFont="1" applyBorder="1" applyAlignment="1">
      <alignment horizontal="left" vertical="center" wrapText="1"/>
    </xf>
    <xf fontId="34" fillId="0" borderId="42" numFmtId="0" xfId="0" applyFont="1" applyBorder="1" applyAlignment="1">
      <alignment horizontal="left" vertical="center" wrapText="1"/>
    </xf>
    <xf fontId="34" fillId="0" borderId="43" numFmtId="0" xfId="0" applyFont="1" applyBorder="1" applyAlignment="1">
      <alignment horizontal="left" vertical="center" wrapText="1"/>
    </xf>
    <xf fontId="34" fillId="0" borderId="51" numFmtId="0" xfId="0" applyFont="1" applyBorder="1" applyAlignment="1">
      <alignment horizontal="left" vertical="center" wrapText="1"/>
    </xf>
    <xf fontId="34" fillId="0" borderId="52" numFmtId="0" xfId="0" applyFont="1" applyBorder="1" applyAlignment="1">
      <alignment horizontal="left" vertical="center" wrapText="1"/>
    </xf>
    <xf fontId="26" fillId="5" borderId="53" numFmtId="0" xfId="0" applyFont="1" applyFill="1" applyBorder="1" applyAlignment="1">
      <alignment horizontal="center" vertical="center" wrapText="1"/>
    </xf>
    <xf fontId="32" fillId="0" borderId="41" numFmtId="0" xfId="0" applyFont="1" applyBorder="1" applyAlignment="1">
      <alignment horizontal="center" vertical="center"/>
    </xf>
    <xf fontId="32" fillId="0" borderId="42" numFmtId="0" xfId="0" applyFont="1" applyBorder="1" applyAlignment="1">
      <alignment horizontal="center" vertical="center"/>
    </xf>
    <xf fontId="32" fillId="0" borderId="43" numFmtId="0" xfId="0" applyFont="1" applyBorder="1" applyAlignment="1">
      <alignment horizontal="center" vertical="center"/>
    </xf>
    <xf fontId="32" fillId="0" borderId="51" numFmtId="0" xfId="0" applyFont="1" applyBorder="1" applyAlignment="1">
      <alignment horizontal="center" vertical="center"/>
    </xf>
    <xf fontId="32" fillId="0" borderId="0" numFmtId="0" xfId="0" applyFont="1" applyAlignment="1">
      <alignment horizontal="center" vertical="center"/>
    </xf>
    <xf fontId="32" fillId="0" borderId="52" numFmtId="0" xfId="0" applyFont="1" applyBorder="1" applyAlignment="1">
      <alignment horizontal="center" vertical="center"/>
    </xf>
    <xf fontId="26" fillId="5" borderId="51" numFmtId="0" xfId="0" applyFont="1" applyFill="1" applyBorder="1" applyAlignment="1">
      <alignment horizontal="center" vertical="center" wrapText="1"/>
    </xf>
    <xf fontId="26" fillId="5" borderId="52" numFmtId="0" xfId="0" applyFont="1" applyFill="1" applyBorder="1" applyAlignment="1">
      <alignment horizontal="center" vertical="center" wrapText="1"/>
    </xf>
    <xf fontId="34" fillId="0" borderId="41" numFmtId="0" xfId="0" applyFont="1" applyBorder="1" applyAlignment="1">
      <alignment horizontal="center" vertical="center" wrapText="1"/>
    </xf>
    <xf fontId="34" fillId="0" borderId="42" numFmtId="0" xfId="0" applyFont="1" applyBorder="1" applyAlignment="1">
      <alignment horizontal="center" vertical="center" wrapText="1"/>
    </xf>
    <xf fontId="34" fillId="0" borderId="43" numFmtId="0" xfId="0" applyFont="1" applyBorder="1" applyAlignment="1">
      <alignment horizontal="center" vertical="center" wrapText="1"/>
    </xf>
    <xf fontId="34" fillId="0" borderId="51" numFmtId="0" xfId="0" applyFont="1" applyBorder="1" applyAlignment="1">
      <alignment horizontal="center" vertical="center" wrapText="1"/>
    </xf>
    <xf fontId="34" fillId="0" borderId="0" numFmtId="0" xfId="0" applyFont="1" applyAlignment="1">
      <alignment horizontal="center" vertical="center" wrapText="1"/>
    </xf>
    <xf fontId="34" fillId="0" borderId="52" numFmtId="0" xfId="0" applyFont="1" applyBorder="1" applyAlignment="1">
      <alignment horizontal="center" vertical="center" wrapText="1"/>
    </xf>
    <xf fontId="28" fillId="0" borderId="55" numFmtId="0" xfId="0" applyFont="1" applyBorder="1" applyAlignment="1">
      <alignment horizontal="left" vertical="center" wrapText="1"/>
    </xf>
    <xf fontId="28" fillId="0" borderId="56" numFmtId="0" xfId="0" applyFont="1" applyBorder="1" applyAlignment="1">
      <alignment horizontal="left" vertical="center" wrapText="1"/>
    </xf>
    <xf fontId="28" fillId="0" borderId="57" numFmtId="0" xfId="0" applyFont="1" applyBorder="1" applyAlignment="1">
      <alignment horizontal="left" vertical="center" wrapText="1"/>
    </xf>
    <xf fontId="28" fillId="0" borderId="58" numFmtId="0" xfId="0" applyFont="1" applyBorder="1" applyAlignment="1">
      <alignment horizontal="left" vertical="center" wrapText="1"/>
    </xf>
    <xf fontId="28" fillId="0" borderId="59" numFmtId="0" xfId="0" applyFont="1" applyBorder="1" applyAlignment="1">
      <alignment horizontal="left" vertical="center" wrapText="1"/>
    </xf>
    <xf fontId="28" fillId="0" borderId="57" numFmtId="0" xfId="0" applyFont="1" applyBorder="1" applyAlignment="1">
      <alignment horizontal="center" vertical="top" wrapText="1"/>
    </xf>
    <xf fontId="28" fillId="0" borderId="58" numFmtId="0" xfId="0" applyFont="1" applyBorder="1" applyAlignment="1">
      <alignment horizontal="center" vertical="top" wrapText="1"/>
    </xf>
    <xf fontId="28" fillId="0" borderId="59" numFmtId="0" xfId="0" applyFont="1" applyBorder="1" applyAlignment="1">
      <alignment horizontal="center" vertical="top" wrapText="1"/>
    </xf>
    <xf fontId="0" fillId="5" borderId="11" numFmtId="0" xfId="0" applyFill="1" applyBorder="1" applyAlignment="1">
      <alignment horizontal="center"/>
    </xf>
    <xf fontId="0" fillId="5" borderId="12" numFmtId="0" xfId="0" applyFill="1" applyBorder="1" applyAlignment="1">
      <alignment horizontal="center"/>
    </xf>
    <xf fontId="0" fillId="5" borderId="13" numFmtId="0" xfId="0" applyFill="1" applyBorder="1" applyAlignment="1">
      <alignment horizontal="center"/>
    </xf>
    <xf fontId="0" fillId="5" borderId="14" numFmtId="0" xfId="0" applyFill="1" applyBorder="1" applyAlignment="1">
      <alignment horizontal="center"/>
    </xf>
    <xf fontId="0" fillId="5" borderId="0" numFmtId="0" xfId="0" applyFill="1" applyAlignment="1">
      <alignment horizontal="center"/>
    </xf>
    <xf fontId="0" fillId="5" borderId="15" numFmtId="0" xfId="0" applyFill="1" applyBorder="1" applyAlignment="1">
      <alignment horizontal="center"/>
    </xf>
    <xf fontId="34" fillId="5" borderId="14" numFmtId="0" xfId="0" applyFont="1" applyFill="1" applyBorder="1" applyAlignment="1">
      <alignment horizontal="left" vertical="center" wrapText="1"/>
    </xf>
    <xf fontId="34" fillId="5" borderId="0" numFmtId="0" xfId="0" applyFont="1" applyFill="1" applyAlignment="1">
      <alignment horizontal="left" vertical="center" wrapText="1"/>
    </xf>
    <xf fontId="34" fillId="5" borderId="15" numFmtId="0" xfId="0" applyFont="1" applyFill="1" applyBorder="1" applyAlignment="1">
      <alignment horizontal="left" vertical="center" wrapText="1"/>
    </xf>
    <xf fontId="34" fillId="5" borderId="16" numFmtId="0" xfId="0" applyFont="1" applyFill="1" applyBorder="1" applyAlignment="1">
      <alignment horizontal="left" vertical="center" wrapText="1"/>
    </xf>
    <xf fontId="34" fillId="5" borderId="17" numFmtId="0" xfId="0" applyFont="1" applyFill="1" applyBorder="1" applyAlignment="1">
      <alignment horizontal="left" vertical="center" wrapText="1"/>
    </xf>
    <xf fontId="34" fillId="5" borderId="18" numFmtId="0" xfId="0" applyFont="1" applyFill="1" applyBorder="1" applyAlignment="1">
      <alignment horizontal="left" vertical="center" wrapText="1"/>
    </xf>
    <xf fontId="0" fillId="5" borderId="16" numFmtId="0" xfId="0" applyFill="1" applyBorder="1" applyAlignment="1">
      <alignment horizontal="center"/>
    </xf>
    <xf fontId="0" fillId="5" borderId="17" numFmtId="0" xfId="0" applyFill="1" applyBorder="1" applyAlignment="1">
      <alignment horizontal="center"/>
    </xf>
    <xf fontId="0" fillId="5" borderId="18" numFmtId="0" xfId="0" applyFill="1" applyBorder="1" applyAlignment="1">
      <alignment horizontal="center"/>
    </xf>
    <xf fontId="0" fillId="0" borderId="0" numFmtId="0" xfId="0" applyAlignment="1">
      <alignment horizontal="left" indent="3" vertical="center"/>
    </xf>
    <xf fontId="36" fillId="0" borderId="0" numFmtId="0" xfId="10" applyFont="1" applyAlignment="1">
      <alignment horizontal="right"/>
    </xf>
    <xf fontId="36" fillId="0" borderId="2" numFmtId="0" xfId="10" applyFont="1" applyBorder="1" applyAlignment="1">
      <alignment horizontal="right"/>
    </xf>
    <xf fontId="37" fillId="2" borderId="0" numFmtId="0" xfId="0" applyFont="1" applyFill="1" applyAlignment="1">
      <alignment horizontal="left" vertical="top" wrapText="1"/>
    </xf>
    <xf fontId="38" fillId="2" borderId="11" numFmtId="0" xfId="0" applyFont="1" applyFill="1" applyBorder="1" applyAlignment="1">
      <alignment horizontal="left" vertical="top" wrapText="1"/>
    </xf>
    <xf fontId="38" fillId="2" borderId="12" numFmtId="0" xfId="0" applyFont="1" applyFill="1" applyBorder="1" applyAlignment="1">
      <alignment horizontal="left" vertical="top" wrapText="1"/>
    </xf>
    <xf fontId="38" fillId="2" borderId="13" numFmtId="0" xfId="0" applyFont="1" applyFill="1" applyBorder="1" applyAlignment="1">
      <alignment horizontal="left" vertical="top" wrapText="1"/>
    </xf>
    <xf fontId="38" fillId="2" borderId="14" numFmtId="0" xfId="0" applyFont="1" applyFill="1" applyBorder="1" applyAlignment="1">
      <alignment horizontal="left" vertical="top" wrapText="1"/>
    </xf>
    <xf fontId="38" fillId="2" borderId="0" numFmtId="0" xfId="0" applyFont="1" applyFill="1" applyAlignment="1">
      <alignment horizontal="left" vertical="top" wrapText="1"/>
    </xf>
    <xf fontId="38" fillId="2" borderId="15" numFmtId="0" xfId="0" applyFont="1" applyFill="1" applyBorder="1" applyAlignment="1">
      <alignment horizontal="left" vertical="top" wrapText="1"/>
    </xf>
    <xf fontId="38" fillId="2" borderId="16" numFmtId="0" xfId="0" applyFont="1" applyFill="1" applyBorder="1" applyAlignment="1">
      <alignment horizontal="left" vertical="top" wrapText="1"/>
    </xf>
    <xf fontId="38" fillId="2" borderId="17" numFmtId="0" xfId="0" applyFont="1" applyFill="1" applyBorder="1" applyAlignment="1">
      <alignment horizontal="left" vertical="top" wrapText="1"/>
    </xf>
    <xf fontId="38" fillId="2" borderId="18" numFmtId="0" xfId="0" applyFont="1" applyFill="1" applyBorder="1" applyAlignment="1">
      <alignment horizontal="left" vertical="top" wrapText="1"/>
    </xf>
    <xf fontId="39" fillId="2" borderId="0" numFmtId="0" xfId="0" applyFont="1" applyFill="1" applyAlignment="1">
      <alignment horizontal="right" vertical="top"/>
    </xf>
    <xf fontId="40" fillId="2" borderId="0" numFmtId="0" xfId="0" applyFont="1" applyFill="1" applyAlignment="1">
      <alignment horizontal="left" vertical="top" wrapText="1"/>
    </xf>
    <xf fontId="25" fillId="4" borderId="11" numFmtId="0" xfId="0" applyFont="1" applyFill="1" applyBorder="1" applyAlignment="1">
      <alignment horizontal="right" vertical="center" wrapText="1"/>
    </xf>
    <xf fontId="25" fillId="4" borderId="12" numFmtId="0" xfId="0" applyFont="1" applyFill="1" applyBorder="1" applyAlignment="1">
      <alignment horizontal="right" vertical="center" wrapText="1"/>
    </xf>
    <xf fontId="25" fillId="4" borderId="13" numFmtId="0" xfId="0" applyFont="1" applyFill="1" applyBorder="1" applyAlignment="1">
      <alignment horizontal="right" vertical="center" wrapText="1"/>
    </xf>
    <xf fontId="41" fillId="4" borderId="11" numFmtId="0" xfId="0" applyFont="1" applyFill="1" applyBorder="1" applyAlignment="1">
      <alignment horizontal="center" vertical="center" wrapText="1"/>
    </xf>
    <xf fontId="41" fillId="4" borderId="12" numFmtId="0" xfId="0" applyFont="1" applyFill="1" applyBorder="1" applyAlignment="1">
      <alignment horizontal="center" vertical="center" wrapText="1"/>
    </xf>
    <xf fontId="42" fillId="0" borderId="14" numFmtId="0" xfId="7" applyFont="1" applyBorder="1" applyAlignment="1">
      <alignment horizontal="left" indent="5"/>
    </xf>
    <xf fontId="42" fillId="0" borderId="0" numFmtId="0" xfId="7" applyFont="1" applyAlignment="1">
      <alignment horizontal="left" indent="5"/>
    </xf>
    <xf fontId="42" fillId="0" borderId="60" numFmtId="165" xfId="4" applyNumberFormat="1" applyFont="1" applyBorder="1" applyAlignment="1" applyProtection="1">
      <alignment horizontal="right"/>
      <protection locked="0"/>
    </xf>
    <xf fontId="43" fillId="4" borderId="61" numFmtId="0" xfId="0" applyFont="1" applyFill="1" applyBorder="1" applyAlignment="1">
      <alignment horizontal="center" vertical="center" wrapText="1"/>
    </xf>
    <xf fontId="43" fillId="4" borderId="62" numFmtId="0" xfId="0" applyFont="1" applyFill="1" applyBorder="1" applyAlignment="1">
      <alignment horizontal="center" vertical="center" wrapText="1"/>
    </xf>
    <xf fontId="44" fillId="0" borderId="0" numFmtId="0" xfId="10" applyFont="1" applyAlignment="1">
      <alignment horizontal="right"/>
    </xf>
    <xf fontId="42" fillId="5" borderId="15" numFmtId="10" xfId="12" applyNumberFormat="1" applyFont="1" applyFill="1" applyBorder="1" applyAlignment="1">
      <alignment horizontal="right"/>
    </xf>
    <xf fontId="38" fillId="2" borderId="63" numFmtId="0" xfId="0" applyFont="1" applyFill="1" applyBorder="1" applyAlignment="1">
      <alignment horizontal="center" vertical="top" wrapText="1"/>
    </xf>
    <xf fontId="38" fillId="2" borderId="64" numFmtId="0" xfId="0" applyFont="1" applyFill="1" applyBorder="1" applyAlignment="1">
      <alignment horizontal="center" vertical="top" wrapText="1"/>
    </xf>
    <xf fontId="42" fillId="0" borderId="60" numFmtId="1" xfId="2" applyNumberFormat="1" applyFont="1" applyBorder="1" applyAlignment="1" applyProtection="1">
      <alignment horizontal="right"/>
      <protection locked="0"/>
    </xf>
    <xf fontId="43" fillId="4" borderId="65" numFmtId="0" xfId="0" applyFont="1" applyFill="1" applyBorder="1" applyAlignment="1">
      <alignment horizontal="center" vertical="center" wrapText="1"/>
    </xf>
    <xf fontId="43" fillId="4" borderId="66" numFmtId="0" xfId="0" applyFont="1" applyFill="1" applyBorder="1" applyAlignment="1">
      <alignment horizontal="center" vertical="center" wrapText="1"/>
    </xf>
    <xf fontId="21" fillId="2" borderId="0" numFmtId="0" xfId="0" applyFont="1" applyFill="1"/>
    <xf fontId="42" fillId="0" borderId="60" numFmtId="14" xfId="5" applyNumberFormat="1" applyFont="1" applyBorder="1" applyAlignment="1" applyProtection="1">
      <alignment horizontal="right"/>
      <protection locked="0"/>
    </xf>
    <xf fontId="28" fillId="2" borderId="0" numFmtId="0" xfId="0" applyFont="1" applyFill="1" applyAlignment="1">
      <alignment vertical="center" wrapText="1"/>
    </xf>
    <xf fontId="42" fillId="5" borderId="67" numFmtId="165" xfId="4" applyNumberFormat="1" applyFont="1" applyFill="1" applyBorder="1" applyAlignment="1">
      <alignment horizontal="right"/>
    </xf>
    <xf fontId="43" fillId="4" borderId="68" numFmtId="0" xfId="0" applyFont="1" applyFill="1" applyBorder="1" applyAlignment="1">
      <alignment horizontal="center" vertical="center" wrapText="1"/>
    </xf>
    <xf fontId="42" fillId="5" borderId="69" numFmtId="1" xfId="2" applyNumberFormat="1" applyFont="1" applyFill="1" applyBorder="1" applyAlignment="1">
      <alignment horizontal="right"/>
    </xf>
    <xf fontId="38" fillId="2" borderId="63" numFmtId="14" xfId="0" applyNumberFormat="1" applyFont="1" applyFill="1" applyBorder="1" applyAlignment="1">
      <alignment horizontal="center" vertical="top" wrapText="1"/>
    </xf>
    <xf fontId="38" fillId="2" borderId="64" numFmtId="14" xfId="0" applyNumberFormat="1" applyFont="1" applyFill="1" applyBorder="1" applyAlignment="1">
      <alignment horizontal="center" vertical="top" wrapText="1"/>
    </xf>
    <xf fontId="42" fillId="5" borderId="69" numFmtId="165" xfId="4" applyNumberFormat="1" applyFont="1" applyFill="1" applyBorder="1" applyAlignment="1">
      <alignment horizontal="right"/>
    </xf>
    <xf fontId="42" fillId="0" borderId="16" numFmtId="0" xfId="7" applyFont="1" applyBorder="1" applyAlignment="1">
      <alignment horizontal="left" indent="5"/>
    </xf>
    <xf fontId="42" fillId="0" borderId="17" numFmtId="0" xfId="7" applyFont="1" applyBorder="1" applyAlignment="1">
      <alignment horizontal="left" indent="5"/>
    </xf>
    <xf fontId="42" fillId="5" borderId="70" numFmtId="165" xfId="4" applyNumberFormat="1" applyFont="1" applyFill="1" applyBorder="1" applyAlignment="1">
      <alignment horizontal="right"/>
    </xf>
    <xf fontId="38" fillId="2" borderId="63" numFmtId="166" xfId="0" applyNumberFormat="1" applyFont="1" applyFill="1" applyBorder="1" applyAlignment="1">
      <alignment horizontal="center" vertical="top" wrapText="1"/>
    </xf>
    <xf fontId="38" fillId="2" borderId="64" numFmtId="166" xfId="0" applyNumberFormat="1" applyFont="1" applyFill="1" applyBorder="1" applyAlignment="1">
      <alignment horizontal="center" vertical="top" wrapText="1"/>
    </xf>
    <xf fontId="36" fillId="0" borderId="0" numFmtId="0" xfId="7" applyFont="1" applyAlignment="1">
      <alignment horizontal="left" indent="5"/>
    </xf>
    <xf fontId="44" fillId="4" borderId="11" numFmtId="0" xfId="8" applyFont="1" applyFill="1" applyBorder="1" applyAlignment="1">
      <alignment horizontal="center" wrapText="1"/>
    </xf>
    <xf fontId="44" fillId="4" borderId="12" numFmtId="0" xfId="8" applyFont="1" applyFill="1" applyBorder="1" applyAlignment="1">
      <alignment horizontal="center" wrapText="1"/>
    </xf>
    <xf fontId="44" fillId="4" borderId="13" numFmtId="0" xfId="8" applyFont="1" applyFill="1" applyBorder="1" applyAlignment="1">
      <alignment horizontal="center" wrapText="1"/>
    </xf>
    <xf fontId="42" fillId="8" borderId="14" numFmtId="1" xfId="2" applyNumberFormat="1" applyFont="1" applyFill="1" applyBorder="1" applyAlignment="1">
      <alignment horizontal="right"/>
    </xf>
    <xf fontId="42" fillId="8" borderId="0" numFmtId="14" xfId="5" applyNumberFormat="1" applyFont="1" applyFill="1" applyAlignment="1">
      <alignment horizontal="right"/>
    </xf>
    <xf fontId="42" fillId="8" borderId="0" numFmtId="165" xfId="4" applyNumberFormat="1" applyFont="1" applyFill="1" applyAlignment="1">
      <alignment horizontal="right"/>
    </xf>
    <xf fontId="42" fillId="8" borderId="15" numFmtId="165" xfId="4" applyNumberFormat="1" applyFont="1" applyFill="1" applyBorder="1" applyAlignment="1">
      <alignment horizontal="right"/>
    </xf>
    <xf fontId="42" fillId="8" borderId="16" numFmtId="1" xfId="2" applyNumberFormat="1" applyFont="1" applyFill="1" applyBorder="1" applyAlignment="1">
      <alignment horizontal="right"/>
    </xf>
    <xf fontId="42" fillId="8" borderId="17" numFmtId="14" xfId="5" applyNumberFormat="1" applyFont="1" applyFill="1" applyBorder="1" applyAlignment="1">
      <alignment horizontal="right"/>
    </xf>
    <xf fontId="42" fillId="8" borderId="17" numFmtId="165" xfId="4" applyNumberFormat="1" applyFont="1" applyFill="1" applyBorder="1" applyAlignment="1">
      <alignment horizontal="right"/>
    </xf>
    <xf fontId="42" fillId="8" borderId="18" numFmtId="165" xfId="4" applyNumberFormat="1" applyFont="1" applyFill="1" applyBorder="1" applyAlignment="1">
      <alignment horizontal="right"/>
    </xf>
    <xf fontId="2" fillId="0" borderId="0" numFmtId="1" xfId="2" applyNumberFormat="1" applyFont="1" applyAlignment="1">
      <alignment horizontal="right"/>
    </xf>
    <xf fontId="2" fillId="0" borderId="0" numFmtId="14" xfId="5" applyNumberFormat="1" applyFont="1" applyAlignment="1">
      <alignment horizontal="right"/>
    </xf>
    <xf fontId="2" fillId="0" borderId="0" numFmtId="165" xfId="4" applyNumberFormat="1" applyFont="1" applyAlignment="1">
      <alignment horizontal="right"/>
    </xf>
    <xf fontId="2" fillId="0" borderId="0" numFmtId="0" xfId="0" applyFont="1"/>
    <xf fontId="2" fillId="2" borderId="0" numFmtId="0" xfId="0" applyFont="1" applyFill="1"/>
    <xf fontId="36" fillId="2" borderId="2" numFmtId="0" xfId="0" applyFont="1" applyFill="1" applyBorder="1" applyAlignment="1">
      <alignment horizontal="center"/>
    </xf>
    <xf fontId="36" fillId="2" borderId="0" numFmtId="0" xfId="0" applyFont="1" applyFill="1" applyAlignment="1">
      <alignment horizontal="center"/>
    </xf>
    <xf fontId="22" fillId="2" borderId="0" numFmtId="0" xfId="0" applyFont="1" applyFill="1" applyAlignment="1">
      <alignment vertical="center"/>
    </xf>
    <xf fontId="18" fillId="2" borderId="0" numFmtId="0" xfId="0" applyFont="1" applyFill="1" applyAlignment="1">
      <alignment vertical="center"/>
    </xf>
    <xf fontId="19" fillId="2" borderId="0" numFmtId="0" xfId="0" applyFont="1" applyFill="1" applyAlignment="1">
      <alignment vertical="center"/>
    </xf>
    <xf fontId="19" fillId="2" borderId="0" numFmtId="0" xfId="0" applyFont="1" applyFill="1" applyAlignment="1">
      <alignment horizontal="left" vertical="center"/>
    </xf>
    <xf fontId="20" fillId="2" borderId="0" numFmtId="0" xfId="0" applyFont="1" applyFill="1" applyAlignment="1">
      <alignment horizontal="center"/>
    </xf>
    <xf fontId="45" fillId="0" borderId="11" numFmtId="0" xfId="0" applyFont="1" applyBorder="1" applyAlignment="1">
      <alignment horizontal="left" vertical="center" wrapText="1"/>
    </xf>
    <xf fontId="36" fillId="0" borderId="12" numFmtId="0" xfId="0" applyFont="1" applyBorder="1" applyAlignment="1">
      <alignment horizontal="left" vertical="center"/>
    </xf>
    <xf fontId="36" fillId="0" borderId="13" numFmtId="0" xfId="0" applyFont="1" applyBorder="1" applyAlignment="1">
      <alignment horizontal="left" vertical="center"/>
    </xf>
    <xf fontId="36" fillId="0" borderId="14" numFmtId="0" xfId="0" applyFont="1" applyBorder="1" applyAlignment="1">
      <alignment horizontal="left" vertical="center"/>
    </xf>
    <xf fontId="36" fillId="0" borderId="0" numFmtId="0" xfId="0" applyFont="1" applyAlignment="1">
      <alignment horizontal="left" vertical="center"/>
    </xf>
    <xf fontId="36" fillId="0" borderId="15" numFmtId="0" xfId="0" applyFont="1" applyBorder="1" applyAlignment="1">
      <alignment horizontal="left" vertical="center"/>
    </xf>
    <xf fontId="39" fillId="2" borderId="0" numFmtId="0" xfId="0" applyFont="1" applyFill="1"/>
    <xf fontId="46" fillId="5" borderId="71" numFmtId="0" xfId="0" applyFont="1" applyFill="1" applyBorder="1" applyAlignment="1">
      <alignment horizontal="left" vertical="center"/>
    </xf>
    <xf fontId="28" fillId="0" borderId="71" numFmtId="0" xfId="0" applyFont="1" applyBorder="1" applyAlignment="1">
      <alignment vertical="center" wrapText="1"/>
    </xf>
    <xf fontId="36" fillId="0" borderId="16" numFmtId="0" xfId="0" applyFont="1" applyBorder="1" applyAlignment="1">
      <alignment horizontal="left" vertical="center"/>
    </xf>
    <xf fontId="36" fillId="0" borderId="17" numFmtId="0" xfId="0" applyFont="1" applyBorder="1" applyAlignment="1">
      <alignment horizontal="left" vertical="center"/>
    </xf>
    <xf fontId="36" fillId="0" borderId="18" numFmtId="0" xfId="0" applyFont="1" applyBorder="1" applyAlignment="1">
      <alignment horizontal="left" vertical="center"/>
    </xf>
    <xf fontId="46" fillId="0" borderId="71" numFmtId="0" xfId="0" applyFont="1" applyBorder="1" applyAlignment="1">
      <alignment horizontal="left" vertical="center"/>
    </xf>
    <xf fontId="28" fillId="0" borderId="72" numFmtId="0" xfId="0" applyFont="1" applyBorder="1" applyAlignment="1">
      <alignment horizontal="center" vertical="center" wrapText="1"/>
    </xf>
    <xf fontId="28" fillId="0" borderId="73" numFmtId="0" xfId="0" applyFont="1" applyBorder="1" applyAlignment="1">
      <alignment horizontal="center" vertical="center" wrapText="1"/>
    </xf>
    <xf fontId="46" fillId="2" borderId="2" numFmtId="0" xfId="0" applyFont="1" applyFill="1" applyBorder="1" applyAlignment="1">
      <alignment horizontal="left" vertical="center"/>
    </xf>
    <xf fontId="46" fillId="2" borderId="2" numFmtId="0" xfId="0" applyFont="1" applyFill="1" applyBorder="1" applyAlignment="1">
      <alignment horizontal="center"/>
    </xf>
    <xf fontId="2" fillId="2" borderId="2" numFmtId="0" xfId="0" applyFont="1" applyFill="1" applyBorder="1"/>
    <xf fontId="36" fillId="2" borderId="0" numFmtId="0" xfId="0" applyFont="1" applyFill="1" applyAlignment="1">
      <alignment horizontal="left"/>
    </xf>
    <xf fontId="46" fillId="2" borderId="0" numFmtId="0" xfId="0" applyFont="1" applyFill="1" applyAlignment="1">
      <alignment horizontal="center"/>
    </xf>
    <xf fontId="45" fillId="2" borderId="0" numFmtId="0" xfId="0" applyFont="1" applyFill="1" applyAlignment="1">
      <alignment horizontal="right"/>
    </xf>
    <xf fontId="45" fillId="2" borderId="22" numFmtId="0" xfId="0" applyFont="1" applyFill="1" applyBorder="1" applyAlignment="1">
      <alignment horizontal="left"/>
    </xf>
    <xf fontId="45" fillId="8" borderId="74" numFmtId="9" xfId="11" applyNumberFormat="1" applyFont="1" applyFill="1" applyBorder="1" applyAlignment="1" applyProtection="1">
      <alignment horizontal="left"/>
    </xf>
    <xf fontId="45" fillId="2" borderId="74" numFmtId="0" xfId="0" applyFont="1" applyFill="1" applyBorder="1" applyAlignment="1">
      <alignment horizontal="left"/>
    </xf>
    <xf fontId="45" fillId="8" borderId="37" numFmtId="167" xfId="0" applyNumberFormat="1" applyFont="1" applyFill="1" applyBorder="1" applyAlignment="1">
      <alignment horizontal="left"/>
    </xf>
    <xf fontId="29" fillId="0" borderId="75" numFmtId="0" xfId="0" applyFont="1" applyBorder="1" applyAlignment="1">
      <alignment vertical="center"/>
    </xf>
    <xf fontId="46" fillId="0" borderId="76" numFmtId="0" xfId="0" applyFont="1" applyBorder="1" applyAlignment="1" applyProtection="1">
      <alignment horizontal="center"/>
      <protection locked="0"/>
    </xf>
    <xf fontId="46" fillId="2" borderId="0" numFmtId="0" xfId="0" applyFont="1" applyFill="1" applyAlignment="1">
      <alignment horizontal="centerContinuous"/>
    </xf>
    <xf fontId="46" fillId="2" borderId="0" numFmtId="0" xfId="0" applyFont="1" applyFill="1"/>
    <xf fontId="47" fillId="4" borderId="77" numFmtId="0" xfId="0" applyFont="1" applyFill="1" applyBorder="1" applyAlignment="1">
      <alignment horizontal="center" vertical="center"/>
    </xf>
    <xf fontId="47" fillId="4" borderId="78" numFmtId="0" xfId="0" applyFont="1" applyFill="1" applyBorder="1" applyAlignment="1">
      <alignment horizontal="center" vertical="center"/>
    </xf>
    <xf fontId="47" fillId="4" borderId="79" numFmtId="0" xfId="0" applyFont="1" applyFill="1" applyBorder="1" applyAlignment="1">
      <alignment horizontal="center" vertical="center"/>
    </xf>
    <xf fontId="48" fillId="2" borderId="0" numFmtId="0" xfId="0" applyFont="1" applyFill="1" applyAlignment="1">
      <alignment horizontal="center"/>
    </xf>
    <xf fontId="2" fillId="2" borderId="0" numFmtId="0" xfId="0" applyFont="1" applyFill="1" applyAlignment="1">
      <alignment vertical="center"/>
    </xf>
    <xf fontId="47" fillId="4" borderId="80" numFmtId="0" xfId="0" applyFont="1" applyFill="1" applyBorder="1" applyAlignment="1">
      <alignment horizontal="center" vertical="center"/>
    </xf>
    <xf fontId="49" fillId="4" borderId="81" numFmtId="0" xfId="0" applyFont="1" applyFill="1" applyBorder="1" applyAlignment="1">
      <alignment horizontal="center" vertical="center" wrapText="1"/>
    </xf>
    <xf fontId="49" fillId="4" borderId="82" numFmtId="0" xfId="0" applyFont="1" applyFill="1" applyBorder="1" applyAlignment="1">
      <alignment horizontal="center" vertical="center" wrapText="1"/>
    </xf>
    <xf fontId="49" fillId="4" borderId="82" numFmtId="0" xfId="0" applyFont="1" applyFill="1" applyBorder="1" applyAlignment="1">
      <alignment horizontal="center" vertical="center"/>
    </xf>
    <xf fontId="49" fillId="4" borderId="81" numFmtId="0" xfId="0" applyFont="1" applyFill="1" applyBorder="1" applyAlignment="1">
      <alignment horizontal="center" vertical="center"/>
    </xf>
    <xf fontId="49" fillId="4" borderId="83" numFmtId="0" xfId="0" applyFont="1" applyFill="1" applyBorder="1" applyAlignment="1">
      <alignment horizontal="center" vertical="center"/>
    </xf>
    <xf fontId="28" fillId="3" borderId="84" numFmtId="0" xfId="0" applyFont="1" applyFill="1" applyBorder="1" applyAlignment="1">
      <alignment vertical="center"/>
    </xf>
    <xf fontId="28" fillId="0" borderId="85" numFmtId="0" xfId="0" applyFont="1" applyBorder="1" applyAlignment="1" applyProtection="1">
      <alignment vertical="center"/>
      <protection locked="0"/>
    </xf>
    <xf fontId="28" fillId="0" borderId="86" numFmtId="168" xfId="0" applyNumberFormat="1" applyFont="1" applyBorder="1" applyAlignment="1" applyProtection="1">
      <alignment horizontal="center" vertical="center"/>
      <protection locked="0"/>
    </xf>
    <xf fontId="28" fillId="5" borderId="87" numFmtId="168" xfId="0" applyNumberFormat="1" applyFont="1" applyFill="1" applyBorder="1" applyAlignment="1">
      <alignment horizontal="center" vertical="center"/>
    </xf>
    <xf fontId="28" fillId="5" borderId="88" numFmtId="168" xfId="3" applyNumberFormat="1" applyFont="1" applyFill="1" applyBorder="1" applyAlignment="1" applyProtection="1">
      <alignment horizontal="center" vertical="center"/>
    </xf>
    <xf fontId="28" fillId="3" borderId="89" numFmtId="0" xfId="0" applyFont="1" applyFill="1" applyBorder="1" applyAlignment="1">
      <alignment vertical="center"/>
    </xf>
    <xf fontId="28" fillId="0" borderId="90" numFmtId="0" xfId="0" applyFont="1" applyBorder="1" applyAlignment="1" applyProtection="1">
      <alignment vertical="center"/>
      <protection locked="0"/>
    </xf>
    <xf fontId="28" fillId="8" borderId="90" numFmtId="168" xfId="0" applyNumberFormat="1" applyFont="1" applyFill="1" applyBorder="1" applyAlignment="1" applyProtection="1">
      <alignment horizontal="center" vertical="center"/>
      <protection locked="0"/>
    </xf>
    <xf fontId="28" fillId="5" borderId="91" numFmtId="168" xfId="0" applyNumberFormat="1" applyFont="1" applyFill="1" applyBorder="1" applyAlignment="1">
      <alignment horizontal="center" vertical="center"/>
    </xf>
    <xf fontId="28" fillId="5" borderId="90" numFmtId="168" xfId="0" applyNumberFormat="1" applyFont="1" applyFill="1" applyBorder="1" applyAlignment="1">
      <alignment horizontal="center" vertical="center"/>
    </xf>
    <xf fontId="28" fillId="5" borderId="15" numFmtId="168" xfId="3" applyNumberFormat="1" applyFont="1" applyFill="1" applyBorder="1" applyAlignment="1" applyProtection="1">
      <alignment horizontal="center" vertical="center"/>
    </xf>
    <xf fontId="28" fillId="3" borderId="92" numFmtId="0" xfId="0" applyFont="1" applyFill="1" applyBorder="1" applyAlignment="1">
      <alignment vertical="center"/>
    </xf>
    <xf fontId="28" fillId="0" borderId="85" numFmtId="168" xfId="0" applyNumberFormat="1" applyFont="1" applyBorder="1" applyAlignment="1" applyProtection="1">
      <alignment horizontal="center" vertical="center"/>
      <protection locked="0"/>
    </xf>
    <xf fontId="28" fillId="0" borderId="93" numFmtId="168" xfId="0" applyNumberFormat="1" applyFont="1" applyBorder="1" applyAlignment="1" applyProtection="1">
      <alignment horizontal="center" vertical="center"/>
      <protection locked="0"/>
    </xf>
    <xf fontId="28" fillId="5" borderId="94" numFmtId="168" xfId="3" applyNumberFormat="1" applyFont="1" applyFill="1" applyBorder="1" applyAlignment="1" applyProtection="1">
      <alignment horizontal="center" vertical="center"/>
    </xf>
    <xf fontId="28" fillId="0" borderId="90" numFmtId="168" xfId="0" applyNumberFormat="1" applyFont="1" applyBorder="1" applyAlignment="1" applyProtection="1">
      <alignment horizontal="center" vertical="center"/>
      <protection locked="0"/>
    </xf>
    <xf fontId="28" fillId="0" borderId="91" numFmtId="168" xfId="0" applyNumberFormat="1" applyFont="1" applyBorder="1" applyAlignment="1" applyProtection="1">
      <alignment horizontal="center" vertical="center"/>
      <protection locked="0"/>
    </xf>
    <xf fontId="28" fillId="3" borderId="92" numFmtId="0" xfId="0" applyFont="1" applyFill="1" applyBorder="1" applyAlignment="1" applyProtection="1">
      <alignment vertical="center"/>
      <protection locked="0"/>
    </xf>
    <xf fontId="28" fillId="3" borderId="84" numFmtId="0" xfId="0" applyFont="1" applyFill="1" applyBorder="1" applyAlignment="1" applyProtection="1">
      <alignment vertical="center"/>
      <protection locked="0"/>
    </xf>
    <xf fontId="28" fillId="0" borderId="86" numFmtId="0" xfId="0" applyFont="1" applyBorder="1" applyAlignment="1" applyProtection="1">
      <alignment vertical="center"/>
      <protection locked="0"/>
    </xf>
    <xf fontId="28" fillId="0" borderId="95" numFmtId="168" xfId="0" applyNumberFormat="1" applyFont="1" applyBorder="1" applyAlignment="1" applyProtection="1">
      <alignment horizontal="center" vertical="center"/>
      <protection locked="0"/>
    </xf>
    <xf fontId="28" fillId="5" borderId="96" numFmtId="168" xfId="3" applyNumberFormat="1" applyFont="1" applyFill="1" applyBorder="1" applyAlignment="1" applyProtection="1">
      <alignment horizontal="center" vertical="center"/>
    </xf>
    <xf fontId="28" fillId="3" borderId="97" numFmtId="0" xfId="0" applyFont="1" applyFill="1" applyBorder="1" applyAlignment="1" applyProtection="1">
      <alignment vertical="center"/>
      <protection locked="0"/>
    </xf>
    <xf fontId="28" fillId="0" borderId="98" numFmtId="0" xfId="0" applyFont="1" applyBorder="1" applyAlignment="1" applyProtection="1">
      <alignment vertical="center"/>
      <protection locked="0"/>
    </xf>
    <xf fontId="28" fillId="0" borderId="99" numFmtId="168" xfId="0" applyNumberFormat="1" applyFont="1" applyBorder="1" applyAlignment="1" applyProtection="1">
      <alignment horizontal="center" vertical="center"/>
      <protection locked="0"/>
    </xf>
    <xf fontId="28" fillId="0" borderId="100" numFmtId="168" xfId="0" applyNumberFormat="1" applyFont="1" applyBorder="1" applyAlignment="1" applyProtection="1">
      <alignment horizontal="center" vertical="center"/>
      <protection locked="0"/>
    </xf>
    <xf fontId="28" fillId="5" borderId="18" numFmtId="168" xfId="3" applyNumberFormat="1" applyFont="1" applyFill="1" applyBorder="1" applyAlignment="1" applyProtection="1">
      <alignment horizontal="center" vertical="center"/>
    </xf>
    <xf fontId="50" fillId="0" borderId="0" numFmtId="0" xfId="0" applyFont="1"/>
    <xf fontId="50" fillId="2" borderId="0" numFmtId="0" xfId="0" applyFont="1" applyFill="1"/>
    <xf fontId="40" fillId="4" borderId="19" numFmtId="0" xfId="0" applyFont="1" applyFill="1" applyBorder="1" applyAlignment="1">
      <alignment horizontal="right" vertical="center"/>
    </xf>
    <xf fontId="40" fillId="4" borderId="101" numFmtId="0" xfId="0" applyFont="1" applyFill="1" applyBorder="1" applyAlignment="1">
      <alignment horizontal="right" vertical="center"/>
    </xf>
    <xf fontId="26" fillId="5" borderId="102" numFmtId="168" xfId="1" applyNumberFormat="1" applyFont="1" applyFill="1" applyBorder="1" applyAlignment="1" applyProtection="1">
      <alignment horizontal="center" vertical="center"/>
    </xf>
    <xf fontId="26" fillId="5" borderId="103" numFmtId="168" xfId="1" applyNumberFormat="1" applyFont="1" applyFill="1" applyBorder="1" applyAlignment="1" applyProtection="1">
      <alignment horizontal="center" vertical="center"/>
    </xf>
    <xf fontId="26" fillId="5" borderId="101" numFmtId="168" xfId="1" applyNumberFormat="1" applyFont="1" applyFill="1" applyBorder="1" applyAlignment="1" applyProtection="1">
      <alignment horizontal="center" vertical="center"/>
    </xf>
    <xf fontId="26" fillId="5" borderId="78" numFmtId="168" xfId="1" applyNumberFormat="1" applyFont="1" applyFill="1" applyBorder="1" applyAlignment="1" applyProtection="1">
      <alignment horizontal="center" vertical="center"/>
    </xf>
    <xf fontId="26" fillId="5" borderId="79" numFmtId="168" xfId="3" applyNumberFormat="1" applyFont="1" applyFill="1" applyBorder="1" applyAlignment="1" applyProtection="1">
      <alignment horizontal="center" vertical="center"/>
    </xf>
    <xf fontId="36" fillId="2" borderId="0" numFmtId="0" xfId="0" applyFont="1" applyFill="1"/>
    <xf fontId="36" fillId="2" borderId="0" numFmtId="3" xfId="0" applyNumberFormat="1" applyFont="1" applyFill="1"/>
    <xf fontId="46" fillId="2" borderId="0" numFmtId="169" xfId="1" applyNumberFormat="1" applyFont="1" applyFill="1" applyProtection="1"/>
    <xf fontId="49" fillId="4" borderId="104" numFmtId="0" xfId="0" applyFont="1" applyFill="1" applyBorder="1" applyAlignment="1">
      <alignment horizontal="center" vertical="center"/>
    </xf>
    <xf fontId="28" fillId="3" borderId="89" numFmtId="0" xfId="0" applyFont="1" applyFill="1" applyBorder="1" applyAlignment="1">
      <alignment horizontal="left" vertical="center" wrapText="1"/>
    </xf>
    <xf fontId="42" fillId="0" borderId="90" numFmtId="0" xfId="0" applyFont="1" applyBorder="1" applyAlignment="1" applyProtection="1">
      <alignment vertical="center"/>
      <protection locked="0"/>
    </xf>
    <xf fontId="28" fillId="0" borderId="90" numFmtId="168" xfId="3" applyNumberFormat="1" applyFont="1" applyBorder="1" applyAlignment="1" applyProtection="1">
      <alignment horizontal="center" vertical="center"/>
      <protection locked="0"/>
    </xf>
    <xf fontId="28" fillId="3" borderId="92" numFmtId="0" xfId="0" applyFont="1" applyFill="1" applyBorder="1" applyAlignment="1">
      <alignment horizontal="left" vertical="center" wrapText="1"/>
    </xf>
    <xf fontId="42" fillId="0" borderId="85" numFmtId="0" xfId="0" applyFont="1" applyBorder="1" applyAlignment="1" applyProtection="1">
      <alignment vertical="center"/>
      <protection locked="0"/>
    </xf>
    <xf fontId="28" fillId="5" borderId="85" numFmtId="168" xfId="3" applyNumberFormat="1" applyFont="1" applyFill="1" applyBorder="1" applyAlignment="1" applyProtection="1">
      <alignment horizontal="center" vertical="center"/>
    </xf>
    <xf fontId="28" fillId="0" borderId="85" numFmtId="168" xfId="3" applyNumberFormat="1" applyFont="1" applyBorder="1" applyAlignment="1" applyProtection="1">
      <alignment horizontal="center" vertical="center"/>
      <protection locked="0"/>
    </xf>
    <xf fontId="42" fillId="0" borderId="95" numFmtId="0" xfId="0" applyFont="1" applyBorder="1" applyAlignment="1" applyProtection="1">
      <alignment vertical="center"/>
      <protection locked="0"/>
    </xf>
    <xf fontId="28" fillId="0" borderId="86" numFmtId="168" xfId="3" applyNumberFormat="1" applyFont="1" applyBorder="1" applyAlignment="1" applyProtection="1">
      <alignment horizontal="center" vertical="center"/>
      <protection locked="0"/>
    </xf>
    <xf fontId="28" fillId="3" borderId="84" numFmtId="0" xfId="0" applyFont="1" applyFill="1" applyBorder="1" applyAlignment="1">
      <alignment horizontal="left" vertical="center" wrapText="1"/>
    </xf>
    <xf fontId="42" fillId="0" borderId="86" numFmtId="0" xfId="0" applyFont="1" applyBorder="1" applyAlignment="1" applyProtection="1">
      <alignment vertical="center"/>
      <protection locked="0"/>
    </xf>
    <xf fontId="28" fillId="3" borderId="105" numFmtId="0" xfId="0" applyFont="1" applyFill="1" applyBorder="1" applyAlignment="1">
      <alignment horizontal="left" vertical="center" wrapText="1"/>
    </xf>
    <xf fontId="42" fillId="0" borderId="106" numFmtId="0" xfId="0" applyFont="1" applyBorder="1" applyAlignment="1" applyProtection="1">
      <alignment vertical="center"/>
      <protection locked="0"/>
    </xf>
    <xf fontId="28" fillId="5" borderId="107" numFmtId="168" xfId="3" applyNumberFormat="1" applyFont="1" applyFill="1" applyBorder="1" applyAlignment="1" applyProtection="1">
      <alignment horizontal="center" vertical="center"/>
    </xf>
    <xf fontId="42" fillId="0" borderId="91" numFmtId="0" xfId="0" applyFont="1" applyBorder="1" applyAlignment="1" applyProtection="1">
      <alignment vertical="center"/>
      <protection locked="0"/>
    </xf>
    <xf fontId="42" fillId="0" borderId="93" numFmtId="0" xfId="0" applyFont="1" applyBorder="1" applyAlignment="1" applyProtection="1">
      <alignment vertical="center"/>
      <protection locked="0"/>
    </xf>
    <xf fontId="28" fillId="5" borderId="108" numFmtId="168" xfId="3" applyNumberFormat="1" applyFont="1" applyFill="1" applyBorder="1" applyAlignment="1" applyProtection="1">
      <alignment horizontal="center" vertical="center"/>
    </xf>
    <xf fontId="28" fillId="5" borderId="93" numFmtId="168" xfId="3" applyNumberFormat="1" applyFont="1" applyFill="1" applyBorder="1" applyAlignment="1" applyProtection="1">
      <alignment horizontal="center" vertical="center"/>
    </xf>
    <xf fontId="28" fillId="3" borderId="105" numFmtId="0" xfId="0" applyFont="1" applyFill="1" applyBorder="1" applyAlignment="1">
      <alignment vertical="center"/>
    </xf>
    <xf fontId="28" fillId="8" borderId="85" numFmtId="168" xfId="3" applyNumberFormat="1" applyFont="1" applyFill="1" applyBorder="1" applyAlignment="1" applyProtection="1">
      <alignment horizontal="center" vertical="center"/>
      <protection locked="0"/>
    </xf>
    <xf fontId="28" fillId="3" borderId="109" numFmtId="0" xfId="0" applyFont="1" applyFill="1" applyBorder="1" applyAlignment="1" applyProtection="1">
      <alignment vertical="center"/>
      <protection locked="0"/>
    </xf>
    <xf fontId="42" fillId="0" borderId="99" numFmtId="0" xfId="0" applyFont="1" applyBorder="1" applyAlignment="1" applyProtection="1">
      <alignment vertical="center"/>
      <protection locked="0"/>
    </xf>
    <xf fontId="28" fillId="0" borderId="99" numFmtId="168" xfId="3" applyNumberFormat="1" applyFont="1" applyBorder="1" applyAlignment="1" applyProtection="1">
      <alignment horizontal="center" vertical="center"/>
      <protection locked="0"/>
    </xf>
    <xf fontId="2" fillId="0" borderId="0" numFmtId="0" xfId="0" applyFont="1" applyAlignment="1">
      <alignment vertical="center"/>
    </xf>
    <xf fontId="40" fillId="6" borderId="19" numFmtId="0" xfId="0" applyFont="1" applyFill="1" applyBorder="1" applyAlignment="1">
      <alignment horizontal="right" vertical="center"/>
    </xf>
    <xf fontId="40" fillId="6" borderId="101" numFmtId="0" xfId="0" applyFont="1" applyFill="1" applyBorder="1" applyAlignment="1">
      <alignment horizontal="right" vertical="center"/>
    </xf>
    <xf fontId="26" fillId="5" borderId="78" numFmtId="168" xfId="3" applyNumberFormat="1" applyFont="1" applyFill="1" applyBorder="1" applyAlignment="1" applyProtection="1">
      <alignment horizontal="center" vertical="center"/>
    </xf>
    <xf fontId="26" fillId="5" borderId="102" numFmtId="168" xfId="3" applyNumberFormat="1" applyFont="1" applyFill="1" applyBorder="1" applyAlignment="1" applyProtection="1">
      <alignment horizontal="center" vertical="center"/>
    </xf>
    <xf fontId="26" fillId="5" borderId="103" numFmtId="168" xfId="3" applyNumberFormat="1" applyFont="1" applyFill="1" applyBorder="1" applyAlignment="1" applyProtection="1">
      <alignment horizontal="center" vertical="center"/>
    </xf>
    <xf fontId="26" fillId="5" borderId="110" numFmtId="168" xfId="3" applyNumberFormat="1" applyFont="1" applyFill="1" applyBorder="1" applyAlignment="1" applyProtection="1">
      <alignment horizontal="center" vertical="center"/>
    </xf>
    <xf fontId="26" fillId="5" borderId="21" numFmtId="168" xfId="3" applyNumberFormat="1" applyFont="1" applyFill="1" applyBorder="1" applyAlignment="1" applyProtection="1">
      <alignment horizontal="center" vertical="center"/>
    </xf>
    <xf fontId="4" fillId="2" borderId="0" numFmtId="168" xfId="0" applyNumberFormat="1" applyFont="1" applyFill="1" applyAlignment="1">
      <alignment horizontal="center" vertical="center"/>
    </xf>
    <xf fontId="4" fillId="2" borderId="0" numFmtId="168" xfId="1" applyNumberFormat="1" applyFont="1" applyFill="1" applyAlignment="1" applyProtection="1">
      <alignment horizontal="center" vertical="center"/>
    </xf>
    <xf fontId="49" fillId="4" borderId="111" numFmtId="0" xfId="0" applyFont="1" applyFill="1" applyBorder="1" applyAlignment="1">
      <alignment horizontal="right" vertical="center"/>
    </xf>
    <xf fontId="26" fillId="5" borderId="112" numFmtId="168" xfId="3" applyNumberFormat="1" applyFont="1" applyFill="1" applyBorder="1" applyAlignment="1" applyProtection="1">
      <alignment horizontal="center" vertical="center"/>
    </xf>
    <xf fontId="2" fillId="2" borderId="0" numFmtId="0" xfId="0" applyFont="1" applyFill="1" applyAlignment="1">
      <alignment horizontal="right" vertical="center"/>
    </xf>
    <xf fontId="39" fillId="2" borderId="0" numFmtId="168" xfId="3" applyNumberFormat="1" applyFont="1" applyFill="1" applyAlignment="1" applyProtection="1">
      <alignment horizontal="center" vertical="center"/>
    </xf>
    <xf fontId="49" fillId="4" borderId="111" numFmtId="0" xfId="0" applyFont="1" applyFill="1" applyBorder="1" applyAlignment="1">
      <alignment horizontal="right" vertical="center" wrapText="1"/>
    </xf>
    <xf fontId="26" fillId="2" borderId="101" numFmtId="168" xfId="3" applyNumberFormat="1" applyFont="1" applyFill="1" applyBorder="1" applyAlignment="1" applyProtection="1">
      <alignment horizontal="center" vertical="center"/>
      <protection locked="0"/>
    </xf>
    <xf fontId="50" fillId="2" borderId="0" numFmtId="0" xfId="0" applyFont="1" applyFill="1" applyAlignment="1">
      <alignment wrapText="1"/>
    </xf>
    <xf fontId="50" fillId="2" borderId="0" numFmtId="0" xfId="0" applyFont="1" applyFill="1" applyAlignment="1">
      <alignment horizontal="right" vertical="center" wrapText="1"/>
    </xf>
    <xf fontId="26" fillId="5" borderId="101" numFmtId="168" xfId="3" applyNumberFormat="1" applyFont="1" applyFill="1" applyBorder="1" applyAlignment="1" applyProtection="1">
      <alignment horizontal="center" vertical="center"/>
    </xf>
    <xf fontId="44" fillId="2" borderId="0" numFmtId="9" xfId="0" applyNumberFormat="1" applyFont="1" applyFill="1"/>
    <xf fontId="44" fillId="2" borderId="0" numFmtId="0" xfId="0" applyFont="1" applyFill="1"/>
    <xf fontId="30" fillId="4" borderId="19" numFmtId="0" xfId="0" applyFont="1" applyFill="1" applyBorder="1" applyAlignment="1">
      <alignment horizontal="left" vertical="center"/>
    </xf>
    <xf fontId="30" fillId="4" borderId="20" numFmtId="0" xfId="0" applyFont="1" applyFill="1" applyBorder="1" applyAlignment="1">
      <alignment horizontal="left" vertical="center"/>
    </xf>
    <xf fontId="30" fillId="4" borderId="21" numFmtId="0" xfId="0" applyFont="1" applyFill="1" applyBorder="1" applyAlignment="1">
      <alignment horizontal="left" vertical="center"/>
    </xf>
    <xf fontId="26" fillId="0" borderId="19" numFmtId="0" xfId="0" applyFont="1" applyBorder="1" applyAlignment="1">
      <alignment horizontal="left" vertical="center"/>
    </xf>
    <xf fontId="26" fillId="0" borderId="20" numFmtId="0" xfId="0" applyFont="1" applyBorder="1" applyAlignment="1">
      <alignment horizontal="left" vertical="center"/>
    </xf>
    <xf fontId="26" fillId="0" borderId="21" numFmtId="0" xfId="0" applyFont="1" applyBorder="1" applyAlignment="1">
      <alignment horizontal="left" vertical="center"/>
    </xf>
    <xf fontId="28" fillId="2" borderId="19" numFmtId="0" xfId="0" applyFont="1" applyFill="1" applyBorder="1" applyAlignment="1" applyProtection="1">
      <alignment horizontal="left" vertical="top"/>
      <protection locked="0"/>
    </xf>
    <xf fontId="28" fillId="2" borderId="20" numFmtId="0" xfId="0" applyFont="1" applyFill="1" applyBorder="1" applyAlignment="1" applyProtection="1">
      <alignment horizontal="left" vertical="top"/>
      <protection locked="0"/>
    </xf>
    <xf fontId="28" fillId="2" borderId="21" numFmtId="0" xfId="0" applyFont="1" applyFill="1" applyBorder="1" applyAlignment="1" applyProtection="1">
      <alignment horizontal="left" vertical="top"/>
      <protection locked="0"/>
    </xf>
    <xf fontId="42" fillId="0" borderId="0" numFmtId="0" xfId="0" applyFont="1" applyProtection="1">
      <protection locked="0"/>
    </xf>
    <xf fontId="42" fillId="2" borderId="0" numFmtId="0" xfId="0" applyFont="1" applyFill="1" applyProtection="1">
      <protection locked="0"/>
    </xf>
    <xf fontId="42" fillId="2" borderId="113" numFmtId="0" xfId="0" applyFont="1" applyFill="1" applyBorder="1" applyAlignment="1" applyProtection="1">
      <alignment horizontal="center"/>
      <protection locked="0"/>
    </xf>
    <xf fontId="42" fillId="2" borderId="0" numFmtId="0" xfId="0" applyFont="1" applyFill="1" applyAlignment="1" applyProtection="1">
      <alignment horizontal="center"/>
      <protection locked="0"/>
    </xf>
    <xf fontId="51" fillId="2" borderId="0" numFmtId="0" xfId="0" applyFont="1" applyFill="1" applyProtection="1">
      <protection locked="0"/>
    </xf>
    <xf fontId="52" fillId="2" borderId="0" numFmtId="0" xfId="0" applyFont="1" applyFill="1" applyAlignment="1" applyProtection="1">
      <alignment vertical="center"/>
      <protection locked="0"/>
    </xf>
    <xf fontId="53" fillId="2" borderId="0" numFmtId="0" xfId="0" applyFont="1" applyFill="1" applyAlignment="1" applyProtection="1">
      <alignment vertical="center"/>
      <protection locked="0"/>
    </xf>
    <xf fontId="53" fillId="2" borderId="0" numFmtId="0" xfId="0" applyFont="1" applyFill="1" applyAlignment="1" applyProtection="1">
      <alignment horizontal="left" vertical="center"/>
      <protection locked="0"/>
    </xf>
    <xf fontId="51" fillId="2" borderId="0" numFmtId="0" xfId="0" applyFont="1" applyFill="1" applyAlignment="1" applyProtection="1">
      <alignment horizontal="center"/>
      <protection locked="0"/>
    </xf>
    <xf fontId="42" fillId="2" borderId="114" numFmtId="0" xfId="0" applyFont="1" applyFill="1" applyBorder="1" applyAlignment="1" applyProtection="1">
      <alignment vertical="center"/>
      <protection locked="0"/>
    </xf>
    <xf fontId="29" fillId="2" borderId="0" numFmtId="0" xfId="0" applyFont="1" applyFill="1" applyAlignment="1" applyProtection="1">
      <alignment horizontal="center"/>
      <protection locked="0"/>
    </xf>
    <xf fontId="26" fillId="0" borderId="0" numFmtId="0" xfId="0" applyFont="1"/>
    <xf fontId="26" fillId="2" borderId="0" numFmtId="0" xfId="0" applyFont="1" applyFill="1"/>
    <xf fontId="51" fillId="2" borderId="0" numFmtId="0" xfId="0" applyFont="1" applyFill="1"/>
    <xf fontId="42" fillId="2" borderId="0" numFmtId="169" xfId="1" applyNumberFormat="1" applyFont="1" applyFill="1" applyAlignment="1" applyProtection="1">
      <alignment horizontal="center" vertical="center"/>
      <protection locked="0"/>
    </xf>
    <xf fontId="54" fillId="2" borderId="0" numFmtId="0" xfId="0" applyFont="1" applyFill="1" applyAlignment="1" applyProtection="1">
      <alignment horizontal="centerContinuous" vertical="center"/>
      <protection locked="0"/>
    </xf>
    <xf fontId="26" fillId="8" borderId="114" numFmtId="0" xfId="0" applyFont="1" applyFill="1" applyBorder="1" applyAlignment="1">
      <alignment horizontal="center"/>
    </xf>
    <xf fontId="28" fillId="2" borderId="114" numFmtId="0" xfId="0" applyFont="1" applyFill="1" applyBorder="1" applyAlignment="1">
      <alignment vertical="top" wrapText="1"/>
    </xf>
    <xf fontId="26" fillId="2" borderId="114" numFmtId="0" xfId="0" applyFont="1" applyFill="1" applyBorder="1" applyAlignment="1">
      <alignment horizontal="left" vertical="center"/>
    </xf>
    <xf fontId="29" fillId="2" borderId="113" numFmtId="0" xfId="0" applyFont="1" applyFill="1" applyBorder="1" applyAlignment="1" applyProtection="1">
      <alignment horizontal="left" vertical="center"/>
      <protection locked="0"/>
    </xf>
    <xf fontId="29" fillId="2" borderId="113" numFmtId="0" xfId="0" applyFont="1" applyFill="1" applyBorder="1" applyAlignment="1" applyProtection="1">
      <alignment horizontal="center"/>
      <protection locked="0"/>
    </xf>
    <xf fontId="42" fillId="2" borderId="113" numFmtId="0" xfId="0" applyFont="1" applyFill="1" applyBorder="1" applyProtection="1">
      <protection locked="0"/>
    </xf>
    <xf fontId="42" fillId="2" borderId="0" numFmtId="0" xfId="0" applyFont="1" applyFill="1" applyAlignment="1" applyProtection="1">
      <alignment horizontal="left"/>
      <protection locked="0"/>
    </xf>
    <xf fontId="42" fillId="2" borderId="115" numFmtId="0" xfId="0" applyFont="1" applyFill="1" applyBorder="1" applyAlignment="1" applyProtection="1">
      <alignment horizontal="left"/>
      <protection locked="0"/>
    </xf>
    <xf fontId="29" fillId="0" borderId="114" numFmtId="0" xfId="0" applyFont="1" applyBorder="1" applyAlignment="1">
      <alignment vertical="center"/>
    </xf>
    <xf fontId="29" fillId="2" borderId="114" numFmtId="0" xfId="0" applyFont="1" applyFill="1" applyBorder="1" applyAlignment="1">
      <alignment horizontal="center"/>
    </xf>
    <xf fontId="29" fillId="2" borderId="0" numFmtId="0" xfId="0" applyFont="1" applyFill="1" applyAlignment="1" applyProtection="1">
      <alignment horizontal="centerContinuous"/>
      <protection locked="0"/>
    </xf>
    <xf fontId="29" fillId="2" borderId="115" numFmtId="0" xfId="0" applyFont="1" applyFill="1" applyBorder="1"/>
    <xf fontId="29" fillId="2" borderId="116" numFmtId="0" xfId="0" applyFont="1" applyFill="1" applyBorder="1" applyAlignment="1">
      <alignment horizontal="center"/>
    </xf>
    <xf fontId="47" fillId="6" borderId="114" numFmtId="0" xfId="0" applyFont="1" applyFill="1" applyBorder="1" applyAlignment="1">
      <alignment horizontal="center" vertical="center"/>
    </xf>
    <xf fontId="55" fillId="2" borderId="0" numFmtId="0" xfId="0" applyFont="1" applyFill="1" applyAlignment="1">
      <alignment horizontal="center"/>
    </xf>
    <xf fontId="42" fillId="2" borderId="0" numFmtId="0" xfId="0" applyFont="1" applyFill="1" applyAlignment="1" applyProtection="1">
      <alignment vertical="center"/>
      <protection locked="0"/>
    </xf>
    <xf fontId="42" fillId="2" borderId="90" numFmtId="0" xfId="0" applyFont="1" applyFill="1" applyBorder="1" applyAlignment="1" applyProtection="1">
      <alignment vertical="center"/>
      <protection locked="0"/>
    </xf>
    <xf fontId="49" fillId="6" borderId="114" numFmtId="0" xfId="0" applyFont="1" applyFill="1" applyBorder="1" applyAlignment="1">
      <alignment horizontal="center" vertical="center" wrapText="1"/>
    </xf>
    <xf fontId="49" fillId="6" borderId="114" numFmtId="0" xfId="0" applyFont="1" applyFill="1" applyBorder="1" applyAlignment="1">
      <alignment horizontal="center" vertical="center"/>
    </xf>
    <xf fontId="42" fillId="2" borderId="90" numFmtId="0" xfId="0" applyFont="1" applyFill="1" applyBorder="1" applyProtection="1">
      <protection locked="0"/>
    </xf>
    <xf fontId="28" fillId="7" borderId="114" numFmtId="0" xfId="0" applyFont="1" applyFill="1" applyBorder="1" applyAlignment="1" applyProtection="1">
      <alignment vertical="center"/>
      <protection locked="0"/>
    </xf>
    <xf fontId="28" fillId="2" borderId="114" numFmtId="0" xfId="0" applyFont="1" applyFill="1" applyBorder="1" applyAlignment="1" applyProtection="1">
      <alignment vertical="center"/>
      <protection locked="0"/>
    </xf>
    <xf fontId="28" fillId="2" borderId="114" numFmtId="168" xfId="0" applyNumberFormat="1" applyFont="1" applyFill="1" applyBorder="1" applyAlignment="1" applyProtection="1">
      <alignment horizontal="center" vertical="center"/>
      <protection locked="0"/>
    </xf>
    <xf fontId="28" fillId="2" borderId="114" numFmtId="170" xfId="0" applyNumberFormat="1" applyFont="1" applyFill="1" applyBorder="1" applyAlignment="1">
      <alignment horizontal="center" vertical="center"/>
    </xf>
    <xf fontId="28" fillId="8" borderId="114" numFmtId="168" xfId="3" applyNumberFormat="1" applyFont="1" applyFill="1" applyBorder="1" applyAlignment="1" applyProtection="1">
      <alignment horizontal="center" vertical="center"/>
    </xf>
    <xf fontId="29" fillId="0" borderId="0" numFmtId="0" xfId="0" applyFont="1" applyProtection="1">
      <protection locked="0"/>
    </xf>
    <xf fontId="29" fillId="2" borderId="90" numFmtId="0" xfId="0" applyFont="1" applyFill="1" applyBorder="1" applyProtection="1">
      <protection locked="0"/>
    </xf>
    <xf fontId="26" fillId="8" borderId="114" numFmtId="0" xfId="0" applyFont="1" applyFill="1" applyBorder="1" applyAlignment="1">
      <alignment horizontal="right" vertical="center"/>
    </xf>
    <xf fontId="26" fillId="8" borderId="114" numFmtId="168" xfId="1" applyNumberFormat="1" applyFont="1" applyFill="1" applyBorder="1" applyAlignment="1" applyProtection="1">
      <alignment horizontal="center" vertical="center"/>
    </xf>
    <xf fontId="26" fillId="8" borderId="114" numFmtId="168" xfId="3" applyNumberFormat="1" applyFont="1" applyFill="1" applyBorder="1" applyAlignment="1" applyProtection="1">
      <alignment horizontal="center" vertical="center"/>
    </xf>
    <xf fontId="29" fillId="2" borderId="0" numFmtId="0" xfId="0" applyFont="1" applyFill="1" applyProtection="1">
      <protection locked="0"/>
    </xf>
    <xf fontId="42" fillId="2" borderId="0" numFmtId="3" xfId="0" applyNumberFormat="1" applyFont="1" applyFill="1" applyProtection="1">
      <protection locked="0"/>
    </xf>
    <xf fontId="29" fillId="2" borderId="0" numFmtId="169" xfId="1" applyNumberFormat="1" applyFont="1" applyFill="1" applyProtection="1">
      <protection locked="0"/>
    </xf>
    <xf fontId="42" fillId="2" borderId="0" numFmtId="0" xfId="0" applyFont="1" applyFill="1"/>
    <xf fontId="42" fillId="2" borderId="0" numFmtId="3" xfId="0" applyNumberFormat="1" applyFont="1" applyFill="1"/>
    <xf fontId="29" fillId="2" borderId="0" numFmtId="169" xfId="1" applyNumberFormat="1" applyFont="1" applyFill="1" applyProtection="1"/>
    <xf fontId="28" fillId="7" borderId="114" numFmtId="0" xfId="0" applyFont="1" applyFill="1" applyBorder="1" applyAlignment="1" applyProtection="1">
      <alignment horizontal="left" vertical="center" wrapText="1"/>
      <protection locked="0"/>
    </xf>
    <xf fontId="28" fillId="2" borderId="114" numFmtId="168" xfId="3" applyNumberFormat="1" applyFont="1" applyFill="1" applyBorder="1" applyAlignment="1" applyProtection="1">
      <alignment horizontal="center" vertical="center"/>
      <protection locked="0"/>
    </xf>
    <xf fontId="28" fillId="2" borderId="114" numFmtId="168" xfId="3" applyNumberFormat="1" applyFont="1" applyFill="1" applyBorder="1" applyAlignment="1" applyProtection="1">
      <alignment horizontal="center" vertical="center"/>
    </xf>
    <xf fontId="28" fillId="8" borderId="114" numFmtId="170" xfId="0" applyNumberFormat="1" applyFont="1" applyFill="1" applyBorder="1" applyAlignment="1">
      <alignment horizontal="center" vertical="center"/>
    </xf>
    <xf fontId="42" fillId="0" borderId="0" numFmtId="0" xfId="0" applyFont="1" applyAlignment="1" applyProtection="1">
      <alignment vertical="center"/>
      <protection locked="0"/>
    </xf>
    <xf fontId="40" fillId="6" borderId="114" numFmtId="0" xfId="0" applyFont="1" applyFill="1" applyBorder="1" applyAlignment="1">
      <alignment horizontal="right" vertical="center"/>
    </xf>
    <xf fontId="28" fillId="2" borderId="0" numFmtId="168" xfId="0" applyNumberFormat="1" applyFont="1" applyFill="1" applyAlignment="1" applyProtection="1">
      <alignment horizontal="center" vertical="center"/>
      <protection locked="0"/>
    </xf>
    <xf fontId="28" fillId="2" borderId="0" numFmtId="168" xfId="1" applyNumberFormat="1" applyFont="1" applyFill="1" applyAlignment="1" applyProtection="1">
      <alignment horizontal="center" vertical="center"/>
      <protection locked="0"/>
    </xf>
    <xf fontId="49" fillId="6" borderId="114" numFmtId="0" xfId="0" applyFont="1" applyFill="1" applyBorder="1" applyAlignment="1">
      <alignment horizontal="right" vertical="center"/>
    </xf>
    <xf fontId="42" fillId="2" borderId="0" numFmtId="0" xfId="0" applyFont="1" applyFill="1" applyAlignment="1" applyProtection="1">
      <alignment horizontal="right" vertical="center"/>
      <protection locked="0"/>
    </xf>
    <xf fontId="26" fillId="2" borderId="0" numFmtId="168" xfId="3" applyNumberFormat="1" applyFont="1" applyFill="1" applyAlignment="1" applyProtection="1">
      <alignment horizontal="center" vertical="center"/>
      <protection locked="0"/>
    </xf>
    <xf fontId="49" fillId="6" borderId="114" numFmtId="0" xfId="0" applyFont="1" applyFill="1" applyBorder="1" applyAlignment="1">
      <alignment horizontal="right" vertical="center" wrapText="1"/>
    </xf>
    <xf fontId="26" fillId="2" borderId="114" numFmtId="168" xfId="3" applyNumberFormat="1" applyFont="1" applyFill="1" applyBorder="1" applyAlignment="1" applyProtection="1">
      <alignment horizontal="center" vertical="center"/>
      <protection locked="0"/>
    </xf>
    <xf fontId="29" fillId="2" borderId="0" numFmtId="0" xfId="0" applyFont="1" applyFill="1" applyAlignment="1" applyProtection="1">
      <alignment wrapText="1"/>
      <protection locked="0"/>
    </xf>
    <xf fontId="29" fillId="2" borderId="0" numFmtId="0" xfId="0" applyFont="1" applyFill="1" applyAlignment="1" applyProtection="1">
      <alignment horizontal="right" vertical="center" wrapText="1"/>
      <protection locked="0"/>
    </xf>
    <xf fontId="30" fillId="6" borderId="114" numFmtId="0" xfId="0" applyFont="1" applyFill="1" applyBorder="1" applyAlignment="1">
      <alignment horizontal="left" vertical="center"/>
    </xf>
    <xf fontId="26" fillId="0" borderId="114" numFmtId="0" xfId="0" applyFont="1" applyBorder="1" applyAlignment="1">
      <alignment horizontal="left" vertical="center"/>
    </xf>
    <xf fontId="28" fillId="2" borderId="114" numFmtId="0" xfId="0" applyFont="1" applyFill="1" applyBorder="1" applyAlignment="1" applyProtection="1">
      <alignment horizontal="left" vertical="top"/>
      <protection locked="0"/>
    </xf>
    <xf fontId="0" fillId="0" borderId="0" numFmtId="0" xfId="0" applyAlignment="1">
      <alignment horizontal="left" vertical="top" wrapText="1"/>
    </xf>
  </cellXfs>
  <cellStyles count="14">
    <cellStyle name="Comma" xfId="1" builtinId="3"/>
    <cellStyle name="Comma 2" xfId="2"/>
    <cellStyle name="Currency" xfId="3" builtinId="4"/>
    <cellStyle name="Currency 2" xfId="4"/>
    <cellStyle name="Date" xfId="5"/>
    <cellStyle name="Heading 1 2" xfId="6"/>
    <cellStyle name="Heading 2 2" xfId="7"/>
    <cellStyle name="Heading 3 2" xfId="8"/>
    <cellStyle name="Normal" xfId="0" builtinId="0"/>
    <cellStyle name="Normal 2" xfId="9"/>
    <cellStyle name="Normal 3" xfId="10"/>
    <cellStyle name="Per cent" xfId="11" builtinId="5"/>
    <cellStyle name="Percent 2" xfId="12"/>
    <cellStyle name="Title 2" xfId="13"/>
  </cellStyles>
  <dxfs count="7">
    <dxf>
      <font>
        <strike val="0"/>
        <u val="none"/>
        <vertAlign val="baseline"/>
        <name val="Arial"/>
        <scheme val="none"/>
      </font>
    </dxf>
    <dxf>
      <font>
        <strike val="0"/>
        <u val="none"/>
        <vertAlign val="baseline"/>
        <name val="Arial"/>
        <scheme val="none"/>
      </font>
    </dxf>
    <dxf>
      <font>
        <strike val="0"/>
        <u val="none"/>
        <vertAlign val="baseline"/>
        <name val="Arial"/>
        <scheme val="none"/>
      </font>
    </dxf>
    <dxf>
      <font>
        <strike val="0"/>
        <u val="none"/>
        <vertAlign val="baseline"/>
        <name val="Arial"/>
        <scheme val="none"/>
      </font>
    </dxf>
    <dxf>
      <font>
        <strike val="0"/>
        <u val="none"/>
        <vertAlign val="baseline"/>
        <name val="Arial"/>
        <scheme val="none"/>
      </font>
    </dxf>
    <dxf>
      <font>
        <strike val="0"/>
        <u val="none"/>
        <vertAlign val="baseline"/>
        <name val="Arial"/>
        <scheme val="none"/>
      </font>
    </dxf>
    <dxf>
      <font>
        <strike val="0"/>
        <u val="none"/>
        <vertAlign val="baseline"/>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4.xml"/><Relationship  Id="rId11" Type="http://schemas.openxmlformats.org/officeDocument/2006/relationships/worksheet" Target="worksheets/sheet5.xml"/><Relationship  Id="rId12" Type="http://schemas.openxmlformats.org/officeDocument/2006/relationships/worksheet" Target="worksheets/sheet6.xml"/><Relationship  Id="rId13" Type="http://schemas.openxmlformats.org/officeDocument/2006/relationships/worksheet" Target="worksheets/sheet7.xml"/><Relationship  Id="rId14" Type="http://schemas.openxmlformats.org/officeDocument/2006/relationships/worksheet" Target="worksheets/sheet8.xml"/><Relationship  Id="rId15" Type="http://schemas.openxmlformats.org/officeDocument/2006/relationships/theme" Target="theme/theme1.xml"/><Relationship  Id="rId16" Type="http://schemas.openxmlformats.org/officeDocument/2006/relationships/sharedStrings" Target="sharedStrings.xml"/><Relationship  Id="rId17" Type="http://schemas.openxmlformats.org/officeDocument/2006/relationships/styles" Target="styles.xml"/><Relationship  Id="rId2" Type="http://schemas.microsoft.com/office/2017/10/relationships/person" Target="persons/person.xml"/><Relationship  Id="rId3" Type="http://schemas.openxmlformats.org/officeDocument/2006/relationships/customXml" Target="../customXml/item1.xml"/><Relationship  Id="rId4" Type="http://schemas.openxmlformats.org/officeDocument/2006/relationships/customXml" Target="../customXml/item2.xml"/><Relationship  Id="rId5" Type="http://schemas.openxmlformats.org/officeDocument/2006/relationships/customXml" Target="../customXml/item3.xml"/><Relationship  Id="rId6" Type="http://schemas.openxmlformats.org/officeDocument/2006/relationships/customXml" Target="../customXml/item4.xml"/><Relationship  Id="rId7" Type="http://schemas.openxmlformats.org/officeDocument/2006/relationships/worksheet" Target="worksheets/sheet1.xml"/><Relationship  Id="rId8" Type="http://schemas.openxmlformats.org/officeDocument/2006/relationships/worksheet" Target="worksheets/sheet2.xml"/><Relationship  Id="rId9" Type="http://schemas.openxmlformats.org/officeDocument/2006/relationships/worksheet" Target="worksheets/sheet3.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4.xml.rels><?xml version="1.0" encoding="UTF-8" standalone="yes"?><Relationships xmlns="http://schemas.openxmlformats.org/package/2006/relationships"><Relationship Id="rId1"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1.png"/></Relationships>
</file>

<file path=xl/drawings/_rels/drawing7.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1340644</xdr:colOff>
      <xdr:row>2</xdr:row>
      <xdr:rowOff>2381</xdr:rowOff>
    </xdr:from>
    <xdr:to>
      <xdr:col>14</xdr:col>
      <xdr:colOff>243915</xdr:colOff>
      <xdr:row>5</xdr:row>
      <xdr:rowOff>191498</xdr:rowOff>
    </xdr:to>
    <xdr:pic>
      <xdr:nvPicPr>
        <xdr:cNvPr id="4" name="Picture 3"/>
        <xdr:cNvPicPr>
          <a:picLocks noChangeAspect="1"/>
        </xdr:cNvPicPr>
      </xdr:nvPicPr>
      <xdr:blipFill rotWithShape="1">
        <a:blip r:embed="rId1"/>
        <a:stretch/>
      </xdr:blipFill>
      <xdr:spPr bwMode="auto">
        <a:xfrm>
          <a:off x="10782300" y="383381"/>
          <a:ext cx="1872214" cy="902381"/>
        </a:xfrm>
        <a:prstGeom prst="rect">
          <a:avLst/>
        </a:prstGeom>
      </xdr:spPr>
    </xdr:pic>
    <xdr:clientData/>
  </xdr:twoCellAnchor>
  <xdr:twoCellAnchor editAs="oneCell">
    <xdr:from>
      <xdr:col>0</xdr:col>
      <xdr:colOff>219075</xdr:colOff>
      <xdr:row>34</xdr:row>
      <xdr:rowOff>34925</xdr:rowOff>
    </xdr:from>
    <xdr:to>
      <xdr:col>8</xdr:col>
      <xdr:colOff>596900</xdr:colOff>
      <xdr:row>58</xdr:row>
      <xdr:rowOff>53975</xdr:rowOff>
    </xdr:to>
    <xdr:pic>
      <xdr:nvPicPr>
        <xdr:cNvPr id="3" name="Picture 2"/>
        <xdr:cNvPicPr/>
      </xdr:nvPicPr>
      <xdr:blipFill rotWithShape="1">
        <a:blip r:embed="rId2"/>
        <a:srcRect l="0" t="0" r="46000" b="0"/>
        <a:stretch/>
      </xdr:blipFill>
      <xdr:spPr bwMode="auto">
        <a:xfrm>
          <a:off x="219074" y="12344400"/>
          <a:ext cx="5155565" cy="4810760"/>
        </a:xfrm>
        <a:prstGeom prst="rect">
          <a:avLst/>
        </a:prstGeom>
        <a:ln>
          <a:noFill/>
        </a:ln>
      </xdr:spPr>
    </xdr:pic>
    <xdr:clientData/>
  </xdr:twoCellAnchor>
  <xdr:twoCellAnchor editAs="oneCell">
    <xdr:from>
      <xdr:col>8</xdr:col>
      <xdr:colOff>504825</xdr:colOff>
      <xdr:row>34</xdr:row>
      <xdr:rowOff>82550</xdr:rowOff>
    </xdr:from>
    <xdr:to>
      <xdr:col>13</xdr:col>
      <xdr:colOff>2006600</xdr:colOff>
      <xdr:row>57</xdr:row>
      <xdr:rowOff>26670</xdr:rowOff>
    </xdr:to>
    <xdr:pic>
      <xdr:nvPicPr>
        <xdr:cNvPr id="5" name="Picture 4"/>
        <xdr:cNvPicPr/>
      </xdr:nvPicPr>
      <xdr:blipFill rotWithShape="1">
        <a:blip r:embed="rId3"/>
        <a:srcRect l="0" t="0" r="8057" b="0"/>
        <a:stretch/>
      </xdr:blipFill>
      <xdr:spPr bwMode="auto">
        <a:xfrm>
          <a:off x="5276850" y="12392025"/>
          <a:ext cx="6689090" cy="4556760"/>
        </a:xfrm>
        <a:prstGeom prst="rect">
          <a:avLst/>
        </a:prstGeom>
        <a:ln>
          <a:noFill/>
        </a:ln>
      </xdr:spPr>
    </xdr:pic>
    <xdr:clientData/>
  </xdr:twoCellAnchor>
  <xdr:twoCellAnchor editAs="oneCell">
    <xdr:from>
      <xdr:col>1</xdr:col>
      <xdr:colOff>168284</xdr:colOff>
      <xdr:row>62</xdr:row>
      <xdr:rowOff>19054</xdr:rowOff>
    </xdr:from>
    <xdr:to>
      <xdr:col>12</xdr:col>
      <xdr:colOff>120056</xdr:colOff>
      <xdr:row>98</xdr:row>
      <xdr:rowOff>166911</xdr:rowOff>
    </xdr:to>
    <xdr:pic>
      <xdr:nvPicPr>
        <xdr:cNvPr id="2" name="Picture 1"/>
        <xdr:cNvPicPr>
          <a:picLocks noChangeAspect="1"/>
        </xdr:cNvPicPr>
      </xdr:nvPicPr>
      <xdr:blipFill rotWithShape="1">
        <a:blip r:embed="rId4"/>
        <a:stretch/>
      </xdr:blipFill>
      <xdr:spPr bwMode="auto">
        <a:xfrm>
          <a:off x="522070" y="17817197"/>
          <a:ext cx="6905022" cy="651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16</xdr:col>
      <xdr:colOff>428625</xdr:colOff>
      <xdr:row>1</xdr:row>
      <xdr:rowOff>128587</xdr:rowOff>
    </xdr:from>
    <xdr:to>
      <xdr:col>18</xdr:col>
      <xdr:colOff>20236</xdr:colOff>
      <xdr:row>4</xdr:row>
      <xdr:rowOff>93904</xdr:rowOff>
    </xdr:to>
    <xdr:pic>
      <xdr:nvPicPr>
        <xdr:cNvPr id="2" name="Picture 1"/>
        <xdr:cNvPicPr>
          <a:picLocks noChangeAspect="1"/>
        </xdr:cNvPicPr>
      </xdr:nvPicPr>
      <xdr:blipFill rotWithShape="1">
        <a:blip r:embed="rId1"/>
        <a:stretch/>
      </xdr:blipFill>
      <xdr:spPr bwMode="auto">
        <a:xfrm>
          <a:off x="10464800" y="306388"/>
          <a:ext cx="1838876" cy="9019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6</xdr:col>
      <xdr:colOff>476250</xdr:colOff>
      <xdr:row>1</xdr:row>
      <xdr:rowOff>59532</xdr:rowOff>
    </xdr:from>
    <xdr:to>
      <xdr:col>8</xdr:col>
      <xdr:colOff>122788</xdr:colOff>
      <xdr:row>3</xdr:row>
      <xdr:rowOff>257063</xdr:rowOff>
    </xdr:to>
    <xdr:pic>
      <xdr:nvPicPr>
        <xdr:cNvPr id="4" name="Picture 3"/>
        <xdr:cNvPicPr>
          <a:picLocks noChangeAspect="1"/>
        </xdr:cNvPicPr>
      </xdr:nvPicPr>
      <xdr:blipFill rotWithShape="1">
        <a:blip r:embed="rId1"/>
        <a:stretch/>
      </xdr:blipFill>
      <xdr:spPr bwMode="auto">
        <a:xfrm>
          <a:off x="5679282" y="250032"/>
          <a:ext cx="1867451" cy="900000"/>
        </a:xfrm>
        <a:prstGeom prst="rect">
          <a:avLst/>
        </a:prstGeom>
      </xdr:spPr>
    </xdr:pic>
    <xdr:clientData/>
  </xdr:twoCellAnchor>
  <xdr:twoCellAnchor editAs="twoCell">
    <xdr:from>
      <xdr:col>1</xdr:col>
      <xdr:colOff>15875</xdr:colOff>
      <xdr:row>10</xdr:row>
      <xdr:rowOff>38100</xdr:rowOff>
    </xdr:from>
    <xdr:to>
      <xdr:col>1</xdr:col>
      <xdr:colOff>358774</xdr:colOff>
      <xdr:row>11</xdr:row>
      <xdr:rowOff>222250</xdr:rowOff>
    </xdr:to>
    <xdr:sp>
      <xdr:nvSpPr>
        <xdr:cNvPr id="2" name="Rectangle 1"/>
        <xdr:cNvSpPr/>
      </xdr:nvSpPr>
      <xdr:spPr bwMode="auto">
        <a:xfrm>
          <a:off x="196850" y="3054350"/>
          <a:ext cx="342900" cy="409575"/>
        </a:xfrm>
        <a:prstGeom prst="rect">
          <a:avLst/>
        </a:prstGeom>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defRPr/>
          </a:pPr>
          <a:endParaRPr lang="en-GB" sz="1100"/>
        </a:p>
      </xdr:txBody>
    </xdr:sp>
    <xdr:clientData/>
  </xdr:twoCellAnchor>
  <xdr:twoCellAnchor editAs="twoCell">
    <xdr:from>
      <xdr:col>1</xdr:col>
      <xdr:colOff>358774</xdr:colOff>
      <xdr:row>10</xdr:row>
      <xdr:rowOff>38100</xdr:rowOff>
    </xdr:from>
    <xdr:to>
      <xdr:col>3</xdr:col>
      <xdr:colOff>1216025</xdr:colOff>
      <xdr:row>11</xdr:row>
      <xdr:rowOff>222250</xdr:rowOff>
    </xdr:to>
    <xdr:sp>
      <xdr:nvSpPr>
        <xdr:cNvPr id="5" name="Rectangle 4"/>
        <xdr:cNvSpPr/>
      </xdr:nvSpPr>
      <xdr:spPr bwMode="auto">
        <a:xfrm>
          <a:off x="539749" y="3054350"/>
          <a:ext cx="2390776" cy="409575"/>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defRPr/>
          </a:pPr>
          <a:r>
            <a:rPr lang="en-GB" sz="1050">
              <a:solidFill>
                <a:schemeClr val="accent1"/>
              </a:solidFill>
            </a:rPr>
            <a:t>These cells auto-calculate and are locked so you can't edit them.</a:t>
          </a:r>
          <a:endParaRPr/>
        </a:p>
      </xdr:txBody>
    </xdr:sp>
    <xdr:clientData/>
  </xdr:twoCellAnchor>
  <xdr:twoCellAnchor editAs="twoCell">
    <xdr:from>
      <xdr:col>1</xdr:col>
      <xdr:colOff>15875</xdr:colOff>
      <xdr:row>12</xdr:row>
      <xdr:rowOff>158750</xdr:rowOff>
    </xdr:from>
    <xdr:to>
      <xdr:col>1</xdr:col>
      <xdr:colOff>358774</xdr:colOff>
      <xdr:row>14</xdr:row>
      <xdr:rowOff>118300</xdr:rowOff>
    </xdr:to>
    <xdr:sp>
      <xdr:nvSpPr>
        <xdr:cNvPr id="6" name="Rectangle 5"/>
        <xdr:cNvSpPr/>
      </xdr:nvSpPr>
      <xdr:spPr bwMode="auto">
        <a:xfrm>
          <a:off x="196850" y="3625850"/>
          <a:ext cx="342900" cy="410400"/>
        </a:xfrm>
        <a:prstGeom prst="rect">
          <a:avLst/>
        </a:prstGeom>
        <a:solidFill>
          <a:schemeClr val="bg1"/>
        </a:solidFill>
        <a:ln w="19050">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defRPr/>
          </a:pPr>
          <a:endParaRPr lang="en-GB" sz="1100"/>
        </a:p>
      </xdr:txBody>
    </xdr:sp>
    <xdr:clientData/>
  </xdr:twoCellAnchor>
  <xdr:twoCellAnchor editAs="twoCell">
    <xdr:from>
      <xdr:col>1</xdr:col>
      <xdr:colOff>358772</xdr:colOff>
      <xdr:row>12</xdr:row>
      <xdr:rowOff>158750</xdr:rowOff>
    </xdr:from>
    <xdr:to>
      <xdr:col>3</xdr:col>
      <xdr:colOff>1215648</xdr:colOff>
      <xdr:row>14</xdr:row>
      <xdr:rowOff>118300</xdr:rowOff>
    </xdr:to>
    <xdr:sp>
      <xdr:nvSpPr>
        <xdr:cNvPr id="7" name="Rectangle 6"/>
        <xdr:cNvSpPr/>
      </xdr:nvSpPr>
      <xdr:spPr bwMode="auto">
        <a:xfrm>
          <a:off x="539748" y="3625850"/>
          <a:ext cx="2390400" cy="410400"/>
        </a:xfrm>
        <a:prstGeom prst="rect">
          <a:avLst/>
        </a:prstGeom>
        <a:solidFill>
          <a:schemeClr val="bg1"/>
        </a:solidFill>
        <a:ln>
          <a:solidFill>
            <a:sysClr val="windowText" lastClr="000000"/>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defRPr/>
          </a:pPr>
          <a:r>
            <a:rPr lang="en-GB" sz="1050">
              <a:solidFill>
                <a:schemeClr val="accent1"/>
              </a:solidFill>
            </a:rPr>
            <a:t>Insert your own values into these cells</a:t>
          </a:r>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15</xdr:col>
      <xdr:colOff>257175</xdr:colOff>
      <xdr:row>2</xdr:row>
      <xdr:rowOff>19049</xdr:rowOff>
    </xdr:from>
    <xdr:to>
      <xdr:col>17</xdr:col>
      <xdr:colOff>20235</xdr:colOff>
      <xdr:row>4</xdr:row>
      <xdr:rowOff>244044</xdr:rowOff>
    </xdr:to>
    <xdr:pic>
      <xdr:nvPicPr>
        <xdr:cNvPr id="297648784" name="Picture 2"/>
        <xdr:cNvPicPr>
          <a:picLocks noChangeAspect="1"/>
        </xdr:cNvPicPr>
      </xdr:nvPicPr>
      <xdr:blipFill rotWithShape="1">
        <a:blip r:embed="rId1"/>
        <a:stretch/>
      </xdr:blipFill>
      <xdr:spPr bwMode="auto">
        <a:xfrm>
          <a:off x="15954374" y="457200"/>
          <a:ext cx="1867450" cy="900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15</xdr:col>
      <xdr:colOff>257175</xdr:colOff>
      <xdr:row>2</xdr:row>
      <xdr:rowOff>19050</xdr:rowOff>
    </xdr:from>
    <xdr:to>
      <xdr:col>17</xdr:col>
      <xdr:colOff>20236</xdr:colOff>
      <xdr:row>4</xdr:row>
      <xdr:rowOff>244045</xdr:rowOff>
    </xdr:to>
    <xdr:pic>
      <xdr:nvPicPr>
        <xdr:cNvPr id="3" name="Picture 2"/>
        <xdr:cNvPicPr>
          <a:picLocks noChangeAspect="1"/>
        </xdr:cNvPicPr>
      </xdr:nvPicPr>
      <xdr:blipFill rotWithShape="1">
        <a:blip r:embed="rId1"/>
        <a:stretch/>
      </xdr:blipFill>
      <xdr:spPr bwMode="auto">
        <a:xfrm>
          <a:off x="15954375" y="457200"/>
          <a:ext cx="1867451" cy="900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403412</xdr:colOff>
      <xdr:row>1</xdr:row>
      <xdr:rowOff>168086</xdr:rowOff>
    </xdr:from>
    <xdr:to>
      <xdr:col>11</xdr:col>
      <xdr:colOff>19658</xdr:colOff>
      <xdr:row>4</xdr:row>
      <xdr:rowOff>168507</xdr:rowOff>
    </xdr:to>
    <xdr:pic>
      <xdr:nvPicPr>
        <xdr:cNvPr id="2" name="Picture 1"/>
        <xdr:cNvPicPr>
          <a:picLocks noChangeAspect="1"/>
        </xdr:cNvPicPr>
      </xdr:nvPicPr>
      <xdr:blipFill rotWithShape="1">
        <a:blip r:embed="rId1"/>
        <a:stretch/>
      </xdr:blipFill>
      <xdr:spPr bwMode="auto">
        <a:xfrm>
          <a:off x="12010577" y="381447"/>
          <a:ext cx="1883196" cy="8881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13</xdr:col>
      <xdr:colOff>1340644</xdr:colOff>
      <xdr:row>2</xdr:row>
      <xdr:rowOff>2381</xdr:rowOff>
    </xdr:from>
    <xdr:to>
      <xdr:col>14</xdr:col>
      <xdr:colOff>236295</xdr:colOff>
      <xdr:row>5</xdr:row>
      <xdr:rowOff>218168</xdr:rowOff>
    </xdr:to>
    <xdr:pic>
      <xdr:nvPicPr>
        <xdr:cNvPr id="2" name="Picture 1"/>
        <xdr:cNvPicPr>
          <a:picLocks noChangeAspect="1"/>
        </xdr:cNvPicPr>
      </xdr:nvPicPr>
      <xdr:blipFill rotWithShape="1">
        <a:blip r:embed="rId1"/>
        <a:stretch/>
      </xdr:blipFill>
      <xdr:spPr bwMode="auto">
        <a:xfrm>
          <a:off x="10846594" y="383381"/>
          <a:ext cx="1867451" cy="901587"/>
        </a:xfrm>
        <a:prstGeom prst="rect">
          <a:avLst/>
        </a:prstGeom>
      </xdr:spPr>
    </xdr:pic>
    <xdr:clientData/>
  </xdr:twoCellAnchor>
  <xdr:twoCellAnchor editAs="oneCell">
    <xdr:from>
      <xdr:col>0</xdr:col>
      <xdr:colOff>333375</xdr:colOff>
      <xdr:row>12</xdr:row>
      <xdr:rowOff>138906</xdr:rowOff>
    </xdr:from>
    <xdr:to>
      <xdr:col>14</xdr:col>
      <xdr:colOff>50809</xdr:colOff>
      <xdr:row>21</xdr:row>
      <xdr:rowOff>130046</xdr:rowOff>
    </xdr:to>
    <xdr:pic>
      <xdr:nvPicPr>
        <xdr:cNvPr id="3" name="Picture 2"/>
        <xdr:cNvPicPr>
          <a:picLocks noChangeAspect="1"/>
        </xdr:cNvPicPr>
      </xdr:nvPicPr>
      <xdr:blipFill rotWithShape="1">
        <a:blip r:embed="rId2"/>
        <a:srcRect l="0" t="10049" r="0" b="0"/>
        <a:stretch/>
      </xdr:blipFill>
      <xdr:spPr bwMode="auto">
        <a:xfrm>
          <a:off x="333375" y="11070431"/>
          <a:ext cx="12195184" cy="1619916"/>
        </a:xfrm>
        <a:prstGeom prst="rect">
          <a:avLst/>
        </a:prstGeom>
      </xdr:spPr>
    </xdr:pic>
    <xdr:clientData/>
  </xdr:twoCellAnchor>
  <xdr:twoCellAnchor editAs="oneCell">
    <xdr:from>
      <xdr:col>0</xdr:col>
      <xdr:colOff>353219</xdr:colOff>
      <xdr:row>27</xdr:row>
      <xdr:rowOff>15875</xdr:rowOff>
    </xdr:from>
    <xdr:to>
      <xdr:col>14</xdr:col>
      <xdr:colOff>88942</xdr:colOff>
      <xdr:row>33</xdr:row>
      <xdr:rowOff>42261</xdr:rowOff>
    </xdr:to>
    <xdr:pic>
      <xdr:nvPicPr>
        <xdr:cNvPr id="4" name="Picture 3"/>
        <xdr:cNvPicPr>
          <a:picLocks noChangeAspect="1"/>
        </xdr:cNvPicPr>
      </xdr:nvPicPr>
      <xdr:blipFill rotWithShape="1">
        <a:blip r:embed="rId3"/>
        <a:stretch/>
      </xdr:blipFill>
      <xdr:spPr bwMode="auto">
        <a:xfrm>
          <a:off x="353219" y="13300075"/>
          <a:ext cx="12213474" cy="1112236"/>
        </a:xfrm>
        <a:prstGeom prst="rect">
          <a:avLst/>
        </a:prstGeom>
      </xdr:spPr>
    </xdr:pic>
    <xdr:clientData/>
  </xdr:twoCellAnchor>
  <xdr:twoCellAnchor editAs="oneCell">
    <xdr:from>
      <xdr:col>0</xdr:col>
      <xdr:colOff>353219</xdr:colOff>
      <xdr:row>39</xdr:row>
      <xdr:rowOff>87310</xdr:rowOff>
    </xdr:from>
    <xdr:to>
      <xdr:col>14</xdr:col>
      <xdr:colOff>51823</xdr:colOff>
      <xdr:row>48</xdr:row>
      <xdr:rowOff>51594</xdr:rowOff>
    </xdr:to>
    <xdr:pic>
      <xdr:nvPicPr>
        <xdr:cNvPr id="5" name="Picture 4"/>
        <xdr:cNvPicPr>
          <a:picLocks noChangeAspect="1"/>
        </xdr:cNvPicPr>
      </xdr:nvPicPr>
      <xdr:blipFill rotWithShape="1">
        <a:blip r:embed="rId4"/>
        <a:srcRect l="0" t="22793" r="0" b="53747"/>
        <a:stretch/>
      </xdr:blipFill>
      <xdr:spPr bwMode="auto">
        <a:xfrm>
          <a:off x="353219" y="15625762"/>
          <a:ext cx="12176354" cy="1593056"/>
        </a:xfrm>
        <a:prstGeom prst="rect">
          <a:avLst/>
        </a:prstGeom>
      </xdr:spPr>
    </xdr:pic>
    <xdr:clientData/>
  </xdr:twoCellAnchor>
  <xdr:twoCellAnchor editAs="oneCell">
    <xdr:from>
      <xdr:col>0</xdr:col>
      <xdr:colOff>341312</xdr:colOff>
      <xdr:row>54</xdr:row>
      <xdr:rowOff>87310</xdr:rowOff>
    </xdr:from>
    <xdr:to>
      <xdr:col>14</xdr:col>
      <xdr:colOff>28264</xdr:colOff>
      <xdr:row>59</xdr:row>
      <xdr:rowOff>88979</xdr:rowOff>
    </xdr:to>
    <xdr:pic>
      <xdr:nvPicPr>
        <xdr:cNvPr id="6" name="Picture 5"/>
        <xdr:cNvPicPr>
          <a:picLocks noChangeAspect="1"/>
        </xdr:cNvPicPr>
      </xdr:nvPicPr>
      <xdr:blipFill rotWithShape="1">
        <a:blip r:embed="rId5"/>
        <a:stretch/>
      </xdr:blipFill>
      <xdr:spPr bwMode="auto">
        <a:xfrm>
          <a:off x="341311" y="17978437"/>
          <a:ext cx="12164702" cy="906542"/>
        </a:xfrm>
        <a:prstGeom prst="rect">
          <a:avLst/>
        </a:prstGeom>
      </xdr:spPr>
    </xdr:pic>
    <xdr:clientData/>
  </xdr:twoCellAnchor>
  <xdr:twoCellAnchor editAs="twoCell">
    <xdr:from>
      <xdr:col>0</xdr:col>
      <xdr:colOff>289719</xdr:colOff>
      <xdr:row>12</xdr:row>
      <xdr:rowOff>99217</xdr:rowOff>
    </xdr:from>
    <xdr:to>
      <xdr:col>14</xdr:col>
      <xdr:colOff>87310</xdr:colOff>
      <xdr:row>22</xdr:row>
      <xdr:rowOff>55563</xdr:rowOff>
    </xdr:to>
    <xdr:sp>
      <xdr:nvSpPr>
        <xdr:cNvPr id="7" name="Rectangle 6"/>
        <xdr:cNvSpPr/>
      </xdr:nvSpPr>
      <xdr:spPr bwMode="auto">
        <a:xfrm>
          <a:off x="289719" y="2666999"/>
          <a:ext cx="12279312" cy="1781970"/>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noAutofit/>
        </a:bodyPr>
        <a:lstStyle>
          <a:defPPr>
            <a:defRPr lang="en-US"/>
          </a:defPPr>
          <a:lvl1pPr marL="0" algn="l" defTabSz="457200" rtl="0">
            <a:defRPr sz="1800">
              <a:solidFill>
                <a:schemeClr val="lt1"/>
              </a:solidFill>
              <a:latin typeface="+mn-lt"/>
              <a:ea typeface="+mn-ea"/>
              <a:cs typeface="+mn-cs"/>
            </a:defRPr>
          </a:lvl1pPr>
          <a:lvl2pPr marL="457200" algn="l" defTabSz="457200" rtl="0">
            <a:defRPr sz="1800">
              <a:solidFill>
                <a:schemeClr val="lt1"/>
              </a:solidFill>
              <a:latin typeface="+mn-lt"/>
              <a:ea typeface="+mn-ea"/>
              <a:cs typeface="+mn-cs"/>
            </a:defRPr>
          </a:lvl2pPr>
          <a:lvl3pPr marL="914400" algn="l" defTabSz="457200" rtl="0">
            <a:defRPr sz="1800">
              <a:solidFill>
                <a:schemeClr val="lt1"/>
              </a:solidFill>
              <a:latin typeface="+mn-lt"/>
              <a:ea typeface="+mn-ea"/>
              <a:cs typeface="+mn-cs"/>
            </a:defRPr>
          </a:lvl3pPr>
          <a:lvl4pPr marL="1371600" algn="l" defTabSz="457200" rtl="0">
            <a:defRPr sz="1800">
              <a:solidFill>
                <a:schemeClr val="lt1"/>
              </a:solidFill>
              <a:latin typeface="+mn-lt"/>
              <a:ea typeface="+mn-ea"/>
              <a:cs typeface="+mn-cs"/>
            </a:defRPr>
          </a:lvl4pPr>
          <a:lvl5pPr marL="1828800" algn="l" defTabSz="457200" rtl="0">
            <a:defRPr sz="1800">
              <a:solidFill>
                <a:schemeClr val="lt1"/>
              </a:solidFill>
              <a:latin typeface="+mn-lt"/>
              <a:ea typeface="+mn-ea"/>
              <a:cs typeface="+mn-cs"/>
            </a:defRPr>
          </a:lvl5pPr>
          <a:lvl6pPr marL="2286000" algn="l" defTabSz="457200" rtl="0">
            <a:defRPr sz="1800">
              <a:solidFill>
                <a:schemeClr val="lt1"/>
              </a:solidFill>
              <a:latin typeface="+mn-lt"/>
              <a:ea typeface="+mn-ea"/>
              <a:cs typeface="+mn-cs"/>
            </a:defRPr>
          </a:lvl6pPr>
          <a:lvl7pPr marL="2743200" algn="l" defTabSz="457200" rtl="0">
            <a:defRPr sz="1800">
              <a:solidFill>
                <a:schemeClr val="lt1"/>
              </a:solidFill>
              <a:latin typeface="+mn-lt"/>
              <a:ea typeface="+mn-ea"/>
              <a:cs typeface="+mn-cs"/>
            </a:defRPr>
          </a:lvl7pPr>
          <a:lvl8pPr marL="3200400" algn="l" defTabSz="457200" rtl="0">
            <a:defRPr sz="1800">
              <a:solidFill>
                <a:schemeClr val="lt1"/>
              </a:solidFill>
              <a:latin typeface="+mn-lt"/>
              <a:ea typeface="+mn-ea"/>
              <a:cs typeface="+mn-cs"/>
            </a:defRPr>
          </a:lvl8pPr>
          <a:lvl9pPr marL="3657600" algn="l" defTabSz="457200" rtl="0">
            <a:defRPr sz="1800">
              <a:solidFill>
                <a:schemeClr val="lt1"/>
              </a:solidFill>
              <a:latin typeface="+mn-lt"/>
              <a:ea typeface="+mn-ea"/>
              <a:cs typeface="+mn-cs"/>
            </a:defRPr>
          </a:lvl9pPr>
        </a:lstStyle>
        <a:p>
          <a:pPr algn="ctr">
            <a:defRPr/>
          </a:pPr>
          <a:endParaRPr lang="en-GB"/>
        </a:p>
      </xdr:txBody>
    </xdr:sp>
    <xdr:clientData/>
  </xdr:twoCellAnchor>
  <xdr:twoCellAnchor editAs="twoCell">
    <xdr:from>
      <xdr:col>0</xdr:col>
      <xdr:colOff>319087</xdr:colOff>
      <xdr:row>25</xdr:row>
      <xdr:rowOff>156368</xdr:rowOff>
    </xdr:from>
    <xdr:to>
      <xdr:col>14</xdr:col>
      <xdr:colOff>107156</xdr:colOff>
      <xdr:row>33</xdr:row>
      <xdr:rowOff>91281</xdr:rowOff>
    </xdr:to>
    <xdr:sp>
      <xdr:nvSpPr>
        <xdr:cNvPr id="8" name="Rectangle 7"/>
        <xdr:cNvSpPr/>
      </xdr:nvSpPr>
      <xdr:spPr bwMode="auto">
        <a:xfrm>
          <a:off x="319088" y="4914899"/>
          <a:ext cx="12269787" cy="1212851"/>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noAutofit/>
        </a:bodyPr>
        <a:lstStyle>
          <a:defPPr>
            <a:defRPr lang="en-US"/>
          </a:defPPr>
          <a:lvl1pPr marL="0" algn="l" defTabSz="457200" rtl="0">
            <a:defRPr sz="1800">
              <a:solidFill>
                <a:schemeClr val="lt1"/>
              </a:solidFill>
              <a:latin typeface="+mn-lt"/>
              <a:ea typeface="+mn-ea"/>
              <a:cs typeface="+mn-cs"/>
            </a:defRPr>
          </a:lvl1pPr>
          <a:lvl2pPr marL="457200" algn="l" defTabSz="457200" rtl="0">
            <a:defRPr sz="1800">
              <a:solidFill>
                <a:schemeClr val="lt1"/>
              </a:solidFill>
              <a:latin typeface="+mn-lt"/>
              <a:ea typeface="+mn-ea"/>
              <a:cs typeface="+mn-cs"/>
            </a:defRPr>
          </a:lvl2pPr>
          <a:lvl3pPr marL="914400" algn="l" defTabSz="457200" rtl="0">
            <a:defRPr sz="1800">
              <a:solidFill>
                <a:schemeClr val="lt1"/>
              </a:solidFill>
              <a:latin typeface="+mn-lt"/>
              <a:ea typeface="+mn-ea"/>
              <a:cs typeface="+mn-cs"/>
            </a:defRPr>
          </a:lvl3pPr>
          <a:lvl4pPr marL="1371600" algn="l" defTabSz="457200" rtl="0">
            <a:defRPr sz="1800">
              <a:solidFill>
                <a:schemeClr val="lt1"/>
              </a:solidFill>
              <a:latin typeface="+mn-lt"/>
              <a:ea typeface="+mn-ea"/>
              <a:cs typeface="+mn-cs"/>
            </a:defRPr>
          </a:lvl4pPr>
          <a:lvl5pPr marL="1828800" algn="l" defTabSz="457200" rtl="0">
            <a:defRPr sz="1800">
              <a:solidFill>
                <a:schemeClr val="lt1"/>
              </a:solidFill>
              <a:latin typeface="+mn-lt"/>
              <a:ea typeface="+mn-ea"/>
              <a:cs typeface="+mn-cs"/>
            </a:defRPr>
          </a:lvl5pPr>
          <a:lvl6pPr marL="2286000" algn="l" defTabSz="457200" rtl="0">
            <a:defRPr sz="1800">
              <a:solidFill>
                <a:schemeClr val="lt1"/>
              </a:solidFill>
              <a:latin typeface="+mn-lt"/>
              <a:ea typeface="+mn-ea"/>
              <a:cs typeface="+mn-cs"/>
            </a:defRPr>
          </a:lvl6pPr>
          <a:lvl7pPr marL="2743200" algn="l" defTabSz="457200" rtl="0">
            <a:defRPr sz="1800">
              <a:solidFill>
                <a:schemeClr val="lt1"/>
              </a:solidFill>
              <a:latin typeface="+mn-lt"/>
              <a:ea typeface="+mn-ea"/>
              <a:cs typeface="+mn-cs"/>
            </a:defRPr>
          </a:lvl7pPr>
          <a:lvl8pPr marL="3200400" algn="l" defTabSz="457200" rtl="0">
            <a:defRPr sz="1800">
              <a:solidFill>
                <a:schemeClr val="lt1"/>
              </a:solidFill>
              <a:latin typeface="+mn-lt"/>
              <a:ea typeface="+mn-ea"/>
              <a:cs typeface="+mn-cs"/>
            </a:defRPr>
          </a:lvl8pPr>
          <a:lvl9pPr marL="3657600" algn="l" defTabSz="457200" rtl="0">
            <a:defRPr sz="1800">
              <a:solidFill>
                <a:schemeClr val="lt1"/>
              </a:solidFill>
              <a:latin typeface="+mn-lt"/>
              <a:ea typeface="+mn-ea"/>
              <a:cs typeface="+mn-cs"/>
            </a:defRPr>
          </a:lvl9pPr>
        </a:lstStyle>
        <a:p>
          <a:pPr algn="ctr">
            <a:defRPr/>
          </a:pPr>
          <a:endParaRPr lang="en-GB"/>
        </a:p>
      </xdr:txBody>
    </xdr:sp>
    <xdr:clientData/>
  </xdr:twoCellAnchor>
  <xdr:twoCellAnchor editAs="twoCell">
    <xdr:from>
      <xdr:col>0</xdr:col>
      <xdr:colOff>348457</xdr:colOff>
      <xdr:row>39</xdr:row>
      <xdr:rowOff>39686</xdr:rowOff>
    </xdr:from>
    <xdr:to>
      <xdr:col>14</xdr:col>
      <xdr:colOff>99219</xdr:colOff>
      <xdr:row>48</xdr:row>
      <xdr:rowOff>103187</xdr:rowOff>
    </xdr:to>
    <xdr:sp>
      <xdr:nvSpPr>
        <xdr:cNvPr id="9" name="Rectangle 8"/>
        <xdr:cNvSpPr/>
      </xdr:nvSpPr>
      <xdr:spPr bwMode="auto">
        <a:xfrm>
          <a:off x="348457" y="7250905"/>
          <a:ext cx="12232481" cy="1706563"/>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noAutofit/>
        </a:bodyPr>
        <a:lstStyle>
          <a:defPPr>
            <a:defRPr lang="en-US"/>
          </a:defPPr>
          <a:lvl1pPr marL="0" algn="l" defTabSz="457200" rtl="0">
            <a:defRPr sz="1800">
              <a:solidFill>
                <a:schemeClr val="lt1"/>
              </a:solidFill>
              <a:latin typeface="+mn-lt"/>
              <a:ea typeface="+mn-ea"/>
              <a:cs typeface="+mn-cs"/>
            </a:defRPr>
          </a:lvl1pPr>
          <a:lvl2pPr marL="457200" algn="l" defTabSz="457200" rtl="0">
            <a:defRPr sz="1800">
              <a:solidFill>
                <a:schemeClr val="lt1"/>
              </a:solidFill>
              <a:latin typeface="+mn-lt"/>
              <a:ea typeface="+mn-ea"/>
              <a:cs typeface="+mn-cs"/>
            </a:defRPr>
          </a:lvl2pPr>
          <a:lvl3pPr marL="914400" algn="l" defTabSz="457200" rtl="0">
            <a:defRPr sz="1800">
              <a:solidFill>
                <a:schemeClr val="lt1"/>
              </a:solidFill>
              <a:latin typeface="+mn-lt"/>
              <a:ea typeface="+mn-ea"/>
              <a:cs typeface="+mn-cs"/>
            </a:defRPr>
          </a:lvl3pPr>
          <a:lvl4pPr marL="1371600" algn="l" defTabSz="457200" rtl="0">
            <a:defRPr sz="1800">
              <a:solidFill>
                <a:schemeClr val="lt1"/>
              </a:solidFill>
              <a:latin typeface="+mn-lt"/>
              <a:ea typeface="+mn-ea"/>
              <a:cs typeface="+mn-cs"/>
            </a:defRPr>
          </a:lvl4pPr>
          <a:lvl5pPr marL="1828800" algn="l" defTabSz="457200" rtl="0">
            <a:defRPr sz="1800">
              <a:solidFill>
                <a:schemeClr val="lt1"/>
              </a:solidFill>
              <a:latin typeface="+mn-lt"/>
              <a:ea typeface="+mn-ea"/>
              <a:cs typeface="+mn-cs"/>
            </a:defRPr>
          </a:lvl5pPr>
          <a:lvl6pPr marL="2286000" algn="l" defTabSz="457200" rtl="0">
            <a:defRPr sz="1800">
              <a:solidFill>
                <a:schemeClr val="lt1"/>
              </a:solidFill>
              <a:latin typeface="+mn-lt"/>
              <a:ea typeface="+mn-ea"/>
              <a:cs typeface="+mn-cs"/>
            </a:defRPr>
          </a:lvl6pPr>
          <a:lvl7pPr marL="2743200" algn="l" defTabSz="457200" rtl="0">
            <a:defRPr sz="1800">
              <a:solidFill>
                <a:schemeClr val="lt1"/>
              </a:solidFill>
              <a:latin typeface="+mn-lt"/>
              <a:ea typeface="+mn-ea"/>
              <a:cs typeface="+mn-cs"/>
            </a:defRPr>
          </a:lvl7pPr>
          <a:lvl8pPr marL="3200400" algn="l" defTabSz="457200" rtl="0">
            <a:defRPr sz="1800">
              <a:solidFill>
                <a:schemeClr val="lt1"/>
              </a:solidFill>
              <a:latin typeface="+mn-lt"/>
              <a:ea typeface="+mn-ea"/>
              <a:cs typeface="+mn-cs"/>
            </a:defRPr>
          </a:lvl8pPr>
          <a:lvl9pPr marL="3657600" algn="l" defTabSz="457200" rtl="0">
            <a:defRPr sz="1800">
              <a:solidFill>
                <a:schemeClr val="lt1"/>
              </a:solidFill>
              <a:latin typeface="+mn-lt"/>
              <a:ea typeface="+mn-ea"/>
              <a:cs typeface="+mn-cs"/>
            </a:defRPr>
          </a:lvl9pPr>
        </a:lstStyle>
        <a:p>
          <a:pPr algn="ctr">
            <a:defRPr/>
          </a:pPr>
          <a:endParaRPr lang="en-GB"/>
        </a:p>
      </xdr:txBody>
    </xdr:sp>
    <xdr:clientData/>
  </xdr:twoCellAnchor>
  <xdr:twoCellAnchor editAs="twoCell">
    <xdr:from>
      <xdr:col>1</xdr:col>
      <xdr:colOff>16670</xdr:colOff>
      <xdr:row>54</xdr:row>
      <xdr:rowOff>2380</xdr:rowOff>
    </xdr:from>
    <xdr:to>
      <xdr:col>14</xdr:col>
      <xdr:colOff>43655</xdr:colOff>
      <xdr:row>60</xdr:row>
      <xdr:rowOff>127000</xdr:rowOff>
    </xdr:to>
    <xdr:sp>
      <xdr:nvSpPr>
        <xdr:cNvPr id="10" name="Rectangle 9"/>
        <xdr:cNvSpPr/>
      </xdr:nvSpPr>
      <xdr:spPr bwMode="auto">
        <a:xfrm>
          <a:off x="377826" y="9586911"/>
          <a:ext cx="12147549" cy="1219995"/>
        </a:xfrm>
        <a:prstGeom prst="rect">
          <a:avLst/>
        </a:prstGeom>
        <a:noFill/>
        <a:ln w="285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noAutofit/>
        </a:bodyPr>
        <a:lstStyle>
          <a:defPPr>
            <a:defRPr lang="en-US"/>
          </a:defPPr>
          <a:lvl1pPr marL="0" algn="l" defTabSz="457200" rtl="0">
            <a:defRPr sz="1800">
              <a:solidFill>
                <a:schemeClr val="lt1"/>
              </a:solidFill>
              <a:latin typeface="+mn-lt"/>
              <a:ea typeface="+mn-ea"/>
              <a:cs typeface="+mn-cs"/>
            </a:defRPr>
          </a:lvl1pPr>
          <a:lvl2pPr marL="457200" algn="l" defTabSz="457200" rtl="0">
            <a:defRPr sz="1800">
              <a:solidFill>
                <a:schemeClr val="lt1"/>
              </a:solidFill>
              <a:latin typeface="+mn-lt"/>
              <a:ea typeface="+mn-ea"/>
              <a:cs typeface="+mn-cs"/>
            </a:defRPr>
          </a:lvl2pPr>
          <a:lvl3pPr marL="914400" algn="l" defTabSz="457200" rtl="0">
            <a:defRPr sz="1800">
              <a:solidFill>
                <a:schemeClr val="lt1"/>
              </a:solidFill>
              <a:latin typeface="+mn-lt"/>
              <a:ea typeface="+mn-ea"/>
              <a:cs typeface="+mn-cs"/>
            </a:defRPr>
          </a:lvl3pPr>
          <a:lvl4pPr marL="1371600" algn="l" defTabSz="457200" rtl="0">
            <a:defRPr sz="1800">
              <a:solidFill>
                <a:schemeClr val="lt1"/>
              </a:solidFill>
              <a:latin typeface="+mn-lt"/>
              <a:ea typeface="+mn-ea"/>
              <a:cs typeface="+mn-cs"/>
            </a:defRPr>
          </a:lvl4pPr>
          <a:lvl5pPr marL="1828800" algn="l" defTabSz="457200" rtl="0">
            <a:defRPr sz="1800">
              <a:solidFill>
                <a:schemeClr val="lt1"/>
              </a:solidFill>
              <a:latin typeface="+mn-lt"/>
              <a:ea typeface="+mn-ea"/>
              <a:cs typeface="+mn-cs"/>
            </a:defRPr>
          </a:lvl5pPr>
          <a:lvl6pPr marL="2286000" algn="l" defTabSz="457200" rtl="0">
            <a:defRPr sz="1800">
              <a:solidFill>
                <a:schemeClr val="lt1"/>
              </a:solidFill>
              <a:latin typeface="+mn-lt"/>
              <a:ea typeface="+mn-ea"/>
              <a:cs typeface="+mn-cs"/>
            </a:defRPr>
          </a:lvl6pPr>
          <a:lvl7pPr marL="2743200" algn="l" defTabSz="457200" rtl="0">
            <a:defRPr sz="1800">
              <a:solidFill>
                <a:schemeClr val="lt1"/>
              </a:solidFill>
              <a:latin typeface="+mn-lt"/>
              <a:ea typeface="+mn-ea"/>
              <a:cs typeface="+mn-cs"/>
            </a:defRPr>
          </a:lvl7pPr>
          <a:lvl8pPr marL="3200400" algn="l" defTabSz="457200" rtl="0">
            <a:defRPr sz="1800">
              <a:solidFill>
                <a:schemeClr val="lt1"/>
              </a:solidFill>
              <a:latin typeface="+mn-lt"/>
              <a:ea typeface="+mn-ea"/>
              <a:cs typeface="+mn-cs"/>
            </a:defRPr>
          </a:lvl8pPr>
          <a:lvl9pPr marL="3657600" algn="l" defTabSz="457200" rtl="0">
            <a:defRPr sz="1800">
              <a:solidFill>
                <a:schemeClr val="lt1"/>
              </a:solidFill>
              <a:latin typeface="+mn-lt"/>
              <a:ea typeface="+mn-ea"/>
              <a:cs typeface="+mn-cs"/>
            </a:defRPr>
          </a:lvl9pPr>
        </a:lstStyle>
        <a:p>
          <a:pPr algn="ctr">
            <a:defRPr/>
          </a:pPr>
          <a:endParaRPr lang="en-GB"/>
        </a:p>
      </xdr:txBody>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https://britishbusinessbankplc.sharepoint.com/personal/ryan_flanagan_startuploans_co_uk/Documents/Documents/CX/Central%20BPCFFPSB%20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ance"/>
      <sheetName val="1 Actual Cash Flows"/>
      <sheetName val="1 Business Plan(BP)"/>
      <sheetName val="Loan Calculator"/>
      <sheetName val="2 Personal Survival Budget(PSB)"/>
      <sheetName val="3 Sales Assumptions"/>
      <sheetName val="3.1 Cash Flow Forecast(CFF)"/>
      <sheetName val="3.2 Cash Flow Forecast(CFF)"/>
      <sheetName val="1.1Business Plan(BP) Plus"/>
      <sheetName val="CC 4"/>
      <sheetName val="CC 2"/>
      <sheetName val="Months"/>
      <sheetName val="STRESS TESTING (internal use)"/>
      <sheetName val="Central BPCFFPSB V4"/>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Set>
  </externalBook>
</externalLink>
</file>

<file path=xl/persons/person.xml><?xml version="1.0" encoding="utf-8"?>
<personList xmlns="http://schemas.microsoft.com/office/spreadsheetml/2018/threadedcomments" xmlns:x="http://schemas.openxmlformats.org/spreadsheetml/2006/main">
  <person displayName="tc={00240053-0067-4F33-958E-00D2008E00CB}" id="{CCE7EF13-0108-43A4-C489-AA32C99D5F05}"/>
  <person displayName="tc={00DA007F-0028-412E-868B-00E3003C0063}" id="{8F44EE48-64F2-4089-4DAC-E7E10E3AA322}"/>
  <person displayName="tc={008C007E-0023-4F06-A3B3-004C00380013}" id="{9E0FD289-029E-5B57-CF40-B5A6CC6CB989}"/>
  <person displayName="tc={000A0034-008D-4F81-B648-007800350074}" id="{06670A9F-F911-AF59-E687-10B9B4603C9D}"/>
  <person displayName="tc={002900DC-007D-4F15-904A-00E600880094}" id="{2708D42D-44AA-F970-86E4-83621ED566FE}"/>
  <person displayName="tc={00410082-006F-446F-AB02-00A900AB0075}" id="{B2E024F9-5ACD-E1AB-7D41-5D212398AF2A}"/>
  <person displayName="tc={00AF0088-00C3-44F0-9579-00E800BB008E}" id="{D748B6DB-6776-C42C-898B-2562D8973239}"/>
  <person displayName="tc={00540021-003C-492A-B2FD-005F00F90049}" id="{65155CD7-6344-BE70-3783-278732C74854}"/>
  <person displayName="tc={001400D8-0082-4168-89A2-00DC004C0084}" id="{8D3705BC-E01E-965B-A572-5BD569B0DC0E}"/>
  <person displayName="tc={0059000A-00A0-4A23-A0BD-00C300BE0010}" id="{125F4F3B-5C2D-9090-993F-314A28B5B948}"/>
  <person displayName="tc={008E0068-0086-408D-AF6C-008A00FB0035}" id="{FC605F04-9B98-C43C-6072-D0E3EA7D9A0B}"/>
  <person displayName="tc={00A40077-0088-470B-9B0A-003D00D5002C}" id="{C0823B38-C93E-1EF0-23E7-F1C513AEEB96}"/>
  <person displayName="tc={00900010-00DE-49B2-85BB-00FC00C300A3}" id="{F00D6A66-988C-EA2E-C55D-DF8D75DA5309}"/>
  <person displayName="tc={00CA00DF-0022-42D1-ACE6-0078005D003D}" id="{18C9AC04-7A52-3592-1CE3-16F349CE38B2}"/>
  <person displayName="tc={00D000E8-00D5-4F68-97B4-007A00E1000F}" id="{10EC943B-5D1E-228E-C013-1110EFB4DD34}"/>
  <person displayName="tc={00A100FD-00DA-43A9-9597-005C00B10024}" id="{B567896A-5D00-7A0E-90F5-38862DED5AFD}"/>
  <person displayName="tc={00430049-00F8-4F7E-8CBF-008D00D300FA}" id="{92D61058-0DF6-44DC-8B4A-32D6CFC9B483}"/>
  <person displayName="tc={003D00C9-005D-4302-98A2-001100700003}" id="{8B953E4E-7202-71CC-508B-456090FDDDFA}"/>
  <person displayName="tc={001D00CE-0016-4306-B87C-00FF00550024}" id="{2CD25360-4ADC-A24B-D2BE-8206289F7492}"/>
  <person displayName="tc={00F4007C-0098-4D8E-8DCC-000200750039}" id="{400E1048-9D2E-3D2C-B6D7-70E6660FF398}"/>
  <person displayName="tc={00D5004E-003A-4E51-AAD5-00D900650090}" id="{E42F7E08-C003-279D-5531-81B5F1F7F724}"/>
  <person displayName="tc={005A0090-00B9-433D-B11B-00D600DF006A}" id="{99CA545F-A421-49D3-5B4D-4CBCD13DE36D}"/>
  <person displayName="tc={001F00E3-00B3-40F1-BFEC-00620040007D}" id="{5C447943-80A0-63FD-87BE-D9816923B0F2}"/>
  <person displayName="tc={004400BD-002C-4741-B2D4-0078000A0074}" id="{7BC8C49F-7F11-6AE1-6D8E-A55D6AA129C9}"/>
  <person displayName="tc={00EF00E6-000B-45B5-B026-00260062006D}" id="{78166596-4873-C5A2-9046-086251484A7F}"/>
  <person displayName="tc={00C800FB-009E-400A-8779-000F0092007A}" id="{43D6A94C-3CE4-E08C-DFDA-16D467701A71}"/>
  <person displayName="tc={007B00EF-0012-42B0-A029-00EC00880021}" id="{789F4974-2920-2653-BF68-D0E246E77C6F}"/>
  <person displayName="tc={003A0085-00FC-474A-B7D2-0006005600DC}" id="{6A6AB7E4-380E-8897-536C-353F5C23E603}"/>
  <person displayName="tc={003900D8-00D3-4931-B0DA-00BD00B0009A}" id="{1D6B1888-E2DA-A736-18FA-2AB321372BAE}"/>
  <person displayName="tc={003000D4-0074-49F1-B0E3-00040071003C}" id="{29D6F5AC-62CA-3FEF-6B47-7CD228C94E6D}"/>
  <person displayName="tc={00DC00BA-009D-45CB-8F5C-00E200170018}" id="{6A3F4515-E33E-53B2-2B83-9685F4C1FFCE}"/>
  <person displayName="tc={007E009F-0072-4832-93F2-00F30042007A}" id="{7F355D25-D507-2158-A442-964C8858AD59}"/>
  <person displayName="tc={005A00ED-00FB-404E-8518-00E60039001E}" id="{110A2FDD-F944-685F-3D89-5A7003B96AE8}"/>
  <person displayName="tc={003900E1-00A3-457B-8682-00FD006500B7}" id="{E8885111-0CBE-60E6-176F-363604B065C9}"/>
  <person displayName="tc={00E8000B-00BA-4BCA-87AE-008F00D3006B}" id="{4C47D0A7-DC40-9493-9203-152A2CDE53D1}"/>
  <person displayName="tc={00B700D2-00F4-487F-825A-008900B60054}" id="{836A677E-AA45-DCDD-2155-B21955759540}"/>
  <person displayName="tc={00FB00ED-00E9-4692-8907-00E800E30001}" id="{062DC202-AF35-CCBA-7BF1-4FDC41D0B673}"/>
  <person displayName="tc={008C00EB-0093-4B2F-A57D-0041005400F3}" id="{F5C16254-81C5-E380-5B8D-D066D402ED0E}"/>
  <person displayName="tc={004700AB-00D3-4A36-8747-003A00A60021}" id="{CE37059F-ECC7-2285-27F7-617A942E5072}"/>
  <person displayName="tc={008D00E5-00EC-4ABC-8233-000E009B0075}" id="{3C8FF62C-46B6-B5CF-B8F1-3ED46530EF76}"/>
  <person displayName="tc={00C300A0-0006-4B87-9CD2-000D0098004C}" id="{93640B53-8DC6-DC3C-D622-BAADB7064623}"/>
  <person displayName="tc={00D000B9-00AC-4796-AEFE-0019002800F9}" id="{C948EC14-C0FE-0D9B-45D8-3F960501BE6E}"/>
  <person displayName="tc={00A20063-004F-4A97-904E-002A00770042}" id="{C63D0F44-4EF1-DBE9-DB97-3B95F37D5AEA}"/>
  <person displayName="tc={00AA00A1-00C1-456E-96A5-00CB00D700E2}" id="{D8DD94AC-9643-60C3-FA5E-89D1FFF956E8}"/>
  <person displayName="tc={005B00CD-00BA-42B5-A4A0-009B003F0006}" id="{A4B06AFB-69FB-D643-0855-D8FD463080F0}"/>
  <person displayName="tc={00AE0015-0057-4B36-882A-00CD00C700D0}" id="{2CEED4F4-60C7-AFD4-74F1-E15176DAB6BC}"/>
  <person displayName="tc={00A100F9-0096-4A73-A8ED-00A8002D00D7}" id="{AF9ADCAF-96C3-9FFE-80DA-23D3011891CC}"/>
  <person displayName="tc={00B300CE-00DB-431F-86D6-0008005400A4}" id="{94D7F0E8-56DA-902C-B61B-6ADC55706C9F}"/>
  <person displayName="tc={006A003E-006E-43A3-8898-00DB00C00037}" id="{7DFE3B27-89F4-BCDE-1BB4-3F8F8F05FADA}"/>
  <person displayName="tc={00CE00C5-00FA-4A9A-9A2C-00A5001B0080}" id="{1DD274EB-F149-9464-6FA1-17EEE41606CA}"/>
  <person displayName="tc={00EB0035-0010-4B54-9B49-00FC00B200E7}" id="{A3DE8297-1EAB-DBE7-61C8-2A2BD2EA2D73}"/>
  <person displayName="tc={00530034-00A2-4256-9DF1-000D00F800C4}" id="{50873333-ED90-9946-100C-03177C5C615C}"/>
  <person displayName="tc={009900B9-0088-49D9-B4E4-0015000300E7}" id="{F3F9A13B-3282-9945-F754-1E21B5D8A53A}"/>
  <person displayName="tc={00D70092-00FF-4E47-9229-00E8000A0012}" id="{7CA1153A-A4F3-A528-F500-C85E86BC312D}"/>
  <person displayName="tc={002900E1-0025-42C1-B58D-006E00ED007A}" id="{5F1361C2-CAB0-08D3-EA3D-AF30B4DDC877}"/>
  <person displayName="tc={0030009A-007E-459C-AB1B-002100AD004A}" id="{6E1058DE-305A-E380-D0A5-171820B43471}"/>
  <person displayName="tc={00900007-0072-44DF-99A9-009100EF001F}" id="{A3445749-E5F9-9FA4-3FD1-C16DC1C0B828}"/>
  <person displayName="tc={00720044-00CC-42C7-A14B-00E0007E008D}" id="{806EE8C5-5B56-BA34-D12B-6D900CBD3B78}"/>
  <person displayName="tc={000200C3-003D-4A43-89DE-004600C60098}" id="{B68C018A-8AF7-7C70-7E0D-9A1AF8464A4E}"/>
  <person displayName="tc={00F200C9-00D7-4378-817E-008D005A003C}" id="{5BC27B1C-8313-7494-6CA2-776EBBF5ECD0}"/>
  <person displayName="tc={00F600F0-0092-483E-AB11-0096006E00E6}" id="{9479ADC3-1A2F-19C7-47B7-1289ABFDA981}"/>
  <person displayName="tc={004600A3-00CB-48A0-BCBA-00D3005E00F9}" id="{B08127BF-4FE2-8170-E95F-66161A251F53}"/>
  <person displayName="tc={001F00A5-00C0-4F61-AE66-00CB0025004A}" id="{24F1A73C-2FAE-6F72-8E69-9B3616C53F81}"/>
  <person displayName="tc={0042008A-0015-4672-B844-009A00E700A4}" id="{599C3D07-696E-E670-4B2A-55FB4AF870F6}"/>
  <person displayName="tc={0073003B-0052-4B7D-A143-006D00680045}" id="{49B24B2B-8CC5-90C7-AD04-E4145B0407DD}"/>
  <person displayName="tc={00FC0076-0062-445D-9D9E-000A0092005F}" id="{FF9964AA-951D-025D-6035-61799E8FD963}"/>
  <person displayName="tc={0027004D-0016-43A3-BD4E-004600F20097}" id="{4A40168A-B6AC-BE63-CA06-68AE8D2D1930}"/>
  <person displayName="tc={00C800A3-00A0-4D12-AA90-008D003B0089}" id="{6DDC7999-7114-0B25-0458-97D4FDE2BBA3}"/>
  <person displayName="tc={00B100B2-0019-4A24-B868-005F00C30043}" id="{F9D47B5D-B9EE-F2F2-F069-37DD75BC15AC}"/>
  <person displayName="tc={003B0087-00FB-4E83-811E-00CD000100C6}" id="{EFD95E21-D16B-179E-E708-3D589B6CAB5D}"/>
  <person displayName="tc={00C30083-00A7-4C91-94BB-00FF00150088}" id="{52D5A4C1-5115-8C24-D3DE-0B8A8FBA91F1}"/>
  <person displayName="tc={002B00DC-00E0-49E1-B78E-00B1004000F4}" id="{BCB92BAB-7DAA-7072-6593-AFC937B4AE39}"/>
  <person displayName="tc={0055001B-004E-43BB-B0A8-00B2006800E8}" id="{27642B1B-6580-EADA-48AA-240ACB7D4346}"/>
  <person displayName="tc={00AC009C-00FD-439C-A863-006400950036}" id="{4FD1A7BD-1F04-13FD-9C9F-A6DE9A7A44FC}"/>
  <person displayName="tc={009B0011-00DB-43B4-96D7-003E00770024}" id="{40485F8A-5F60-560D-7DC1-AF2194D3AD67}"/>
  <person displayName="tc={001300FF-003E-4366-8262-004D00DD00EC}" id="{C0E48295-9407-2539-9C57-0B16C4D7DF90}"/>
  <person displayName="tc={000A003F-005B-4BCB-8E2B-00AE003F003C}" id="{208C9474-1E5D-1BC7-49C1-81ACFDB852A1}"/>
  <person displayName="tc={00F6007E-00D0-4430-9893-0016003500B7}" id="{F112E81F-8386-435F-C528-98180B4CD67F}"/>
  <person displayName="tc={005600BE-001B-4693-A9C9-004B00FE0073}" id="{8FBD43B6-6956-F4A0-1975-974BF225969E}"/>
  <person displayName="tc={002A00D2-0020-4429-B239-00A800FA0079}" id="{5E09C933-75E7-E155-49B2-0AF645D5E51B}"/>
  <person displayName="tc={007600E6-00A7-49DB-9917-009D00300048}" id="{D2A45F70-C255-5446-1F1B-E17282981BE8}"/>
  <person displayName="tc={00C200F5-00DC-44C5-9ADA-002C00C90052}" id="{9D916194-3EF1-4E35-6A2E-96B4F6AE7BEC}"/>
  <person displayName="tc={009D0051-00CD-46B6-B7B9-006D0093007D}" id="{C48457B4-0379-41CE-0B80-C9E525C572D7}"/>
  <person displayName="tc={0015001F-00EF-4AB3-B239-000B008000A3}" id="{0EE73AC3-728B-61DB-A203-50772A3D59CA}"/>
  <person displayName="tc={004100D7-009A-4974-9D97-00C500240013}" id="{619179BB-3ED1-3279-AA57-764D2083CD9D}"/>
  <person displayName="tc={00B800C9-0088-4DE5-BC5C-00EE003A000E}" id="{3C0F6666-5BA1-BE32-97BA-214E432D87BD}"/>
  <person displayName="tc={00170093-005B-49A6-AED1-00EE001F004B}" id="{EE568158-A79D-F213-BE19-9E4E21E36E72}"/>
  <person displayName="tc={007F00AC-0014-498B-B188-00BE00550073}" id="{25A996ED-A0F8-2853-64C1-057CE298E530}"/>
  <person displayName="tc={001400DC-009C-4A1D-ABD0-0070000100A5}" id="{62ED232E-EC8F-1FF8-D254-064A49A187C0}"/>
  <person displayName="tc={007F00C1-003E-4C17-8E42-00A4006E00F4}" id="{1AFE4B58-6F65-12A5-07D3-8896D37227C6}"/>
  <person displayName="tc={006D004C-002B-48EA-8137-0014008800E4}" id="{CD795451-D252-ED66-ECCB-69E3DB9870B6}"/>
  <person displayName="tc={000E0041-00F5-4739-A34F-0009006200F0}" id="{65081695-63AC-F13A-2F80-671F06CC116D}"/>
  <person displayName="tc={009700BB-0015-4F5E-97ED-00E400B10007}" id="{55552207-E05B-D870-D206-62BC1C7A29D5}"/>
  <person displayName="tc={00C000A6-0066-4FE4-A5B6-0096004E000A}" id="{407C4ED3-139C-86A5-5F94-48571D731E84}"/>
  <person displayName="tc={00460043-00A7-420A-A514-002800B80050}" id="{9DF7D1A9-3820-21B0-18D3-E301F7DD17F6}"/>
  <person displayName="tc={006A00A8-00FC-4E46-BEB8-0034008F0023}" id="{2D6BF123-B2E1-BC7B-C56E-982674A27ED9}"/>
  <person displayName="tc={0071003D-006D-40BF-BA14-0069001A0040}" id="{A088B696-67B9-AB0F-64E0-ECD010C77CD8}"/>
  <person displayName="tc={00220040-0066-4DD2-9BDD-000C00C2005A}" id="{0C732535-D45B-0143-0C61-4C94BB683916}"/>
  <person displayName="tc={004B0042-0035-468F-9490-007100950098}" id="{8F4B99E4-FEB5-0FC3-47E5-B7D4AECBA1F9}"/>
  <person displayName="tc={003C00A8-0090-4D39-BEE9-008600C50012}" id="{62F3343B-8945-1BF8-A97A-6B165980C9DB}"/>
  <person displayName="tc={004A002A-000C-49C9-AE6E-004900260058}" id="{C1163334-6B86-8268-52F9-D70C210D36F5}"/>
  <person displayName="tc={004E0057-00A7-4E6B-8DE1-004D00B300EC}" id="{9BAD7CC9-AC29-2E00-CDC1-F18A8295593B}"/>
  <person displayName="tc={0024000F-003F-4C00-8DD1-0039000900C3}" id="{F1A1E207-D2C0-1E06-45BC-A42A4E60859C}"/>
  <person displayName="tc={002C0008-0018-469A-A30C-004800EA00C7}" id="{A50E14A2-940E-BEA9-ADAC-CF7854EE7228}"/>
  <person displayName="tc={00CC004A-005B-4A03-9522-00CA00BC0058}" id="{A0999C98-511E-2B10-E767-0961111804FB}"/>
  <person displayName="tc={00EB00B3-0091-4E37-9CEB-00A2000700C6}" id="{2C9ECF05-CDED-97CA-8434-250FED83CE34}"/>
  <person displayName="tc={00780073-002C-4BE5-9302-00C600FB00D9}" id="{DFCA7456-1697-EB4B-4025-23CE88BCE49F}"/>
  <person displayName="tc={00E10091-00FE-40F2-AE45-00C300E7004A}" id="{AEA82856-E6E1-E2FC-8BE6-BFD46BD87140}"/>
  <person displayName="tc={009D0065-00C0-44F6-9258-003600C30047}" id="{EDA55516-EDE4-FCA8-978A-9B7135EC85EA}"/>
  <person displayName="tc={00A2001B-008D-4DBD-AE21-005300A800F2}" id="{6FD2AB9D-AF0E-E2F1-7E34-992D083E0008}"/>
  <person displayName="tc={00EF0036-0064-43C7-AA49-0062005200E3}" id="{5D2E74B3-5AF9-9F68-2CCB-D54E1D8F401E}"/>
  <person displayName="tc={0004000B-00A9-46C8-A7C1-003C00A500A1}" id="{CFFBE447-1FA6-F1C0-AB7E-A13B8C5DD9EE}"/>
  <person displayName="tc={00650042-00A4-4228-8E3A-00D30025002D}" id="{494FC77A-B3AA-AB54-64E4-2E196D780A44}"/>
  <person displayName="tc={001B0059-0001-4185-AAAB-00A8007C0078}" id="{8E987E72-2665-E37A-5ADC-A5FBA7E22740}"/>
  <person displayName="tc={00320020-004F-452C-9DCF-005300F800E7}" id="{1CDFDF2B-B5DD-20F8-6E0D-2FE88A33E89F}"/>
  <person displayName="tc={003C003E-0081-46A4-9AA3-00FE000B00D6}" id="{5EA7C252-0947-079B-90E1-4FB61B034204}"/>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Loan3" ref="B26:H262">
  <autoFilter ref="B26:H262">
    <filterColumn colId="0" showButton="0"/>
    <filterColumn colId="1" showButton="0"/>
    <filterColumn colId="2" showButton="0"/>
    <filterColumn colId="3" showButton="0"/>
    <filterColumn colId="4" showButton="0"/>
    <filterColumn colId="5" showButton="0"/>
    <filterColumn colId="6" showButton="0"/>
  </autoFilter>
  <tableColumns count="7">
    <tableColumn id="1" name="No." totalsRowLabel="Total" dataDxfId="0"/>
    <tableColumn id="2" name="Payment_x000a_Date" dataDxfId="1"/>
    <tableColumn id="3" name="Beginning_x000a_Balance" dataDxfId="2"/>
    <tableColumn id="4" name="Payment" dataDxfId="3"/>
    <tableColumn id="5" name="Principal" dataDxfId="4"/>
    <tableColumn id="6" name="Interest" dataDxfId="5"/>
    <tableColumn id="7" name="Ending_x000a_Balance" totalsRowFunction="count" dataDxfId="6"/>
  </tableColumns>
  <tableStyleInfo showFirstColumn="0" showLastColumn="0" showRowStripes="1" showColumnStripes="0"/>
  <extLst>
    <ext xmlns:x14="http://schemas.microsoft.com/office/spreadsheetml/2009/9/main" uri="{504A1905-F514-4f6f-8877-14C23A59335A}">
      <x14:table altTextSummary="Track Payment Number, Payment Date, Beginning Balance, Payment, Principal, Interest amounts, and Ending Balance"/>
    </ext>
  </extLst>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BBB theme">
  <a:themeElements>
    <a:clrScheme name="BBB Theme Colours">
      <a:dk1>
        <a:sysClr val="windowText" lastClr="000000"/>
      </a:dk1>
      <a:lt1>
        <a:sysClr val="window" lastClr="FFFFFF"/>
      </a:lt1>
      <a:dk2>
        <a:srgbClr val="142855"/>
      </a:dk2>
      <a:lt2>
        <a:srgbClr val="AFCAD2"/>
      </a:lt2>
      <a:accent1>
        <a:srgbClr val="142855"/>
      </a:accent1>
      <a:accent2>
        <a:srgbClr val="0054BA"/>
      </a:accent2>
      <a:accent3>
        <a:srgbClr val="55C0FF"/>
      </a:accent3>
      <a:accent4>
        <a:srgbClr val="50C5A7"/>
      </a:accent4>
      <a:accent5>
        <a:srgbClr val="FFA0B4"/>
      </a:accent5>
      <a:accent6>
        <a:srgbClr val="FFB500"/>
      </a:accent6>
      <a:hlink>
        <a:srgbClr val="142855"/>
      </a:hlink>
      <a:folHlink>
        <a:srgbClr val="0054BA"/>
      </a:folHlink>
    </a:clrScheme>
    <a:fontScheme name="BBB Theme Fonts">
      <a:majorFont>
        <a:latin typeface="Arial"/>
        <a:ea typeface="Arial"/>
        <a:cs typeface="Arial"/>
      </a:majorFont>
      <a:minorFont>
        <a:latin typeface="Arial"/>
        <a:ea typeface="Arial"/>
        <a:cs typeface="Arial"/>
      </a:minorFont>
    </a:fontScheme>
    <a:fmtScheme name="Office Them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prstGeom prst="rect">
          <a:avLst/>
        </a:prstGeom>
        <a:ln w="9525">
          <a:solidFill>
            <a:srgbClr val="CCCCCC"/>
          </a:solidFill>
        </a:ln>
      </a:spPr>
      <a:bodyPr/>
      <a:lstStyle/>
      <a:style>
        <a:lnRef idx="1">
          <a:schemeClr val="accent1"/>
        </a:lnRef>
        <a:fillRef idx="0">
          <a:schemeClr val="accent1"/>
        </a:fillRef>
        <a:effectRef idx="0">
          <a:schemeClr val="accent1"/>
        </a:effectRef>
        <a:fontRef idx="minor">
          <a:schemeClr val="tx1"/>
        </a:fontRef>
      </a:style>
    </a:lnDef>
    <a:txDef>
      <a:spPr bwMode="auto">
        <a:prstGeom prst="rect">
          <a:avLst/>
        </a:prstGeom>
        <a:solidFill>
          <a:schemeClr val="bg1"/>
        </a:solidFill>
        <a:ln w="19050">
          <a:noFill/>
        </a:ln>
      </a:spPr>
      <a:bodyPr/>
      <a:lstStyle/>
    </a:txDef>
  </a:objectDefaults>
</a:theme>
</file>

<file path=xl/threadedComments/threadedComment1.xml><?xml version="1.0" encoding="utf-8"?>
<ThreadedComments xmlns="http://schemas.microsoft.com/office/spreadsheetml/2018/threadedcomments" xmlns:x="http://schemas.openxmlformats.org/spreadsheetml/2006/main">
  <threadedComment ref="G18" personId="{cce7ef13-0108-43a4-c489-aa32c99d5f05}" id="{00240053-0067-4f33-958e-00d2008e00cb}" done="0">
    <text xml:space="preserve">Please select an option from the dropdown menu
</text>
  </threadedComment>
  <threadedComment ref="B5" personId="{8f44ee48-64f2-4089-4dac-e7e10e3aa322}" id="{00da007f-0028-412e-868b-00e3003c0063}" done="0">
    <text xml:space="preserve">Explanation:
Enter Loan values in cells E10, E12 and E13. Loan summary in cells E15 through E18 and Loan table are automatically updated
</text>
  </threadedComment>
</ThreadedComments>
</file>

<file path=xl/threadedComments/threadedComment2.xml><?xml version="1.0" encoding="utf-8"?>
<ThreadedComments xmlns="http://schemas.microsoft.com/office/spreadsheetml/2018/threadedcomments" xmlns:x="http://schemas.openxmlformats.org/spreadsheetml/2006/main">
  <threadedComment ref="B23" personId="{9e0fd289-029e-5b57-cf40-b5a6cc6cb989}" id="{1401d17f-c738-a780-dfac-fe8222e7ae7c}" done="0">
    <text xml:space="preserve">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ext>
  </threadedComment>
  <threadedComment ref="B25" personId="{06670a9f-f911-af59-e687-10b9b4603c9d}" id="{b79fe6a8-61e6-cc7c-0e9f-3e1046b07859}" done="0">
    <text xml:space="preserve">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ext>
  </threadedComment>
  <threadedComment ref="Q25" personId="{2708d42d-44aa-f970-86e4-83621ed566fe}" id="{9e456263-f4b4-ae83-1248-28bf84ecfb42}" done="0">
    <text xml:space="preserve">Explanation:
This column will give you the 12-month total for each of your cash in-flows.
</text>
  </threadedComment>
  <threadedComment ref="C25" personId="{b2e024f9-5acd-e1ab-7d41-5d212398af2a}" id="{d2b65f77-f5fd-43f0-6519-a98cf78d52de}" done="0">
    <text xml:space="preserve">Explanation:
Add a brief description for any items to help your Business Adviser understand each cash in-flow.
</text>
  </threadedComment>
  <threadedComment ref="D25" personId="{d748b6db-6776-c42c-898b-2562d8973239}" id="{ef50a846-d5c7-591d-f9c3-3dc9216af9b7}" done="0">
    <text xml:space="preserve">Explanation:
Enter any money that you have prior to starting your 12-month forecast in this column. Leave it blank if this does not apply to some/any of your items.
</text>
  </threadedComment>
  <threadedComment ref="B26" personId="{65155cd7-6344-be70-3783-278732c74854}" id="{1fe2b1af-bdfa-7988-02f1-97ed9b42f20b}" done="0">
    <text xml:space="preserve">Explanation:
This is value of the sales you anticipate making in the next 12-months.
This row will auto-populate based on the figures you entered in the 'Sales Assumption' tab so there is no need to update these cells.
</text>
  </threadedComment>
  <threadedComment ref="K26" personId="{8d3705bc-e01e-965b-a572-5bd569b0dc0e}" id="{bcf26243-40bf-95fd-1008-07f94f289d6c}" done="0">
    <text xml:space="preserve">Explanation:
This row will auto-populate based on the figures you entered in the 'Sales Assumption' tab so there is no need to update these cells.
</text>
  </threadedComment>
  <threadedComment ref="L26" personId="{125f4f3b-5c2d-9090-993f-314a28b5b948}" id="{480ca6c9-256d-eb07-818a-0acfce5db846}" done="0">
    <text xml:space="preserve">Explanation:
This row will auto-populate based on the figures you entered in the 'Sales Assumption' tab so there is no need to update these cells.
</text>
  </threadedComment>
  <threadedComment ref="M26" personId="{fc605f04-9b98-c43c-6072-d0e3ea7d9a0b}" id="{61280021-c976-3421-322c-aa06c8c76245}" done="0">
    <text xml:space="preserve">Explanation:
This row will auto-populate based on the figures you entered in the 'Sales Assumption' tab so there is no need to update these cells.
</text>
  </threadedComment>
  <threadedComment ref="N26" personId="{c0823b38-c93e-1ef0-23e7-f1c513aeeb96}" id="{e492dba0-92d3-7fc2-0db6-72262fcc5be5}" done="0">
    <text xml:space="preserve">Explanation:
This row will auto-populate based on the figures you entered in the 'Sales Assumption' tab so there is no need to update these cells.
</text>
  </threadedComment>
  <threadedComment ref="O26" personId="{f00d6a66-988c-ea2e-c55d-df8d75da5309}" id="{a89c2e7e-179f-ad72-4f96-7e20a0b3ebd3}" done="0">
    <text xml:space="preserve">Explanation:
This row will auto-populate based on the figures you entered in the 'Sales Assumption' tab so there is no need to update these cells.
</text>
  </threadedComment>
  <threadedComment ref="P26" personId="{18c9ac04-7a52-3592-1ce3-16f349ce38b2}" id="{59e5ff79-3399-e2a1-eed1-b117b3710410}" done="0">
    <text xml:space="preserve">Explanation:
This row will auto-populate based on the figures you entered in the 'Sales Assumption' tab so there is no need to update these cells.
</text>
  </threadedComment>
  <threadedComment ref="E26" personId="{10ec943b-5d1e-228e-c013-1110efb4dd34}" id="{5c6ae9af-8cd2-cffd-b9de-b9b0e029ef45}" done="0">
    <text xml:space="preserve">Explanation:
This row will auto-populate based on the figures you entered in the 'Sales Assumption' tab so there is no need to update these cells.
</text>
  </threadedComment>
  <threadedComment ref="H26" personId="{b567896a-5d00-7a0e-90f5-38862ded5afd}" id="{65020626-7a73-7edd-94f2-93408c9de0b7}" done="0">
    <text xml:space="preserve">Explanation:
This row will auto-populate based on the figures you entered in the 'Sales Assumption' tab so there is no need to update these cells.
</text>
  </threadedComment>
  <threadedComment ref="I26" personId="{92d61058-0df6-44dc-8b4a-32d6cfc9b483}" id="{08fef2b6-af20-4eab-1d95-7afe6924cd5d}" done="0">
    <text xml:space="preserve">Explanation:
This row will auto-populate based on the figures you entered in the 'Sales Assumption' tab so there is no need to update these cells.
</text>
  </threadedComment>
  <threadedComment ref="J26" personId="{8b953e4e-7202-71cc-508b-456090fdddfa}" id="{6129d00b-708d-6e35-86fa-1166ec03d0c6}" done="0">
    <text xml:space="preserve">Explanation:
This row will auto-populate based on the figures you entered in the 'Sales Assumption' tab so there is no need to update these cells.
</text>
  </threadedComment>
  <threadedComment ref="B28" personId="{2cd25360-4adc-a24b-d2be-8206289f7492}" id="{8263c1b8-3434-e3fd-75e3-fe9c3acb369a}" done="0">
    <text xml:space="preserve">Explanation:
This might be money that you have personally put into the business or money that your business partners, private investors or other individuals have contributed. This could also be money that you have been gifted or inherited.
</text>
  </threadedComment>
  <threadedComment ref="B29" personId="{400e1048-9d2e-3d2c-b6d7-70e6660ff398}" id="{789236db-40df-5e53-1a15-09a423ca3532}" done="0">
    <text xml:space="preserve">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ext>
  </threadedComment>
  <threadedComment ref="B30" personId="{e42f7e08-c003-279d-5531-81b5f1f7f724}" id="{cb7a9ff7-9f95-c65d-719a-e4a2ddd1b2a9}" done="0">
    <text xml:space="preserve">Explanation:
Use these fields if your business has any other income or cash in-flows that are not covered in the above. 
Provide a description of these items in the next field.
</text>
  </threadedComment>
  <threadedComment ref="B31" personId="{99ca545f-a421-49d3-5b4d-4cbcd13de36d}" id="{b784fc76-3564-3ed4-5e33-ccd8e5045412}" done="0">
    <text xml:space="preserve">Explanation:
Use these fields if your business has any other income or cash in-flows that are not covered in the above. 
Provide a description of these items in the next field.
</text>
  </threadedComment>
  <threadedComment ref="B32" personId="{5c447943-80a0-63fd-87be-d9816923b0f2}" id="{96700852-6581-ade0-c03c-e3a22338361a}" done="0">
    <text xml:space="preserve">Explanation:
Use these fields if your business has any other income or cash in-flows that are not covered in the above. 
Provide a description of these items in the next field.
</text>
  </threadedComment>
  <threadedComment ref="B33" personId="{7bc8c49f-7f11-6ae1-6d8e-a55d6aa129c9}" id="{211ac48b-8db8-644c-b229-f6c6446efcc9}" done="0">
    <text xml:space="preserve">Explanation:
Use these fields if your business has any other income or cash in-flows that are not covered in the above. 
Provide a description of these items in the next field.
</text>
  </threadedComment>
  <threadedComment ref="B34" personId="{78166596-4873-c5a2-9046-086251484a7f}" id="{d593034d-04a3-c485-949e-4a4ea4c705ce}" done="0">
    <text xml:space="preserve">Explanation:
Use these fields if your business has any other income or cash in-flows that are not covered in the above. 
Provide a description of these items in the next field.
</text>
  </threadedComment>
  <threadedComment ref="B35" personId="{43d6a94c-3ce4-e08c-dfda-16d467701a71}" id="{137d43d7-4b86-1b8c-64bd-c9b432ff7e48}" done="0">
    <text xml:space="preserve">Explanation:
Use these fields if your business has any other income or cash in-flows that are not covered in the above. 
Provide a description of these items in the next field.
</text>
  </threadedComment>
  <threadedComment ref="B36" personId="{789f4974-2920-2653-bf68-d0e246e77c6f}" id="{aa1d6fcf-cf6d-68d4-1519-1ee7a9fb388d}" done="0">
    <text xml:space="preserve">Explanation:
Use these fields if your business has any other income or cash in-flows that are not covered in the above. 
Provide a description of these items in the next field.
</text>
  </threadedComment>
  <threadedComment ref="B37" personId="{6a6ab7e4-380e-8897-536c-353f5c23e603}" id="{65c4c0b8-f13e-a823-456f-8da093afcd09}" done="0">
    <text xml:space="preserve">Explanation:
Your total cash in-flow is made up of all your individual sources of revenue added together.
</text>
  </threadedComment>
  <threadedComment ref="B41" personId="{1d6b1888-e2da-a736-18fa-2ab321372bae}" id="{733113c2-52eb-b5fd-7988-efcaa007adcd}" done="0">
    <text xml:space="preserve">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ext>
  </threadedComment>
  <threadedComment ref="Q41" personId="{29d6f5ac-62ca-3fef-6b47-7cd228c94e6d}" id="{c34ea8b4-1c89-cfe7-76c4-416fddff532f}" done="0">
    <text xml:space="preserve">Explanation:
This column will give you the 12-month total for each of your cash out-flows.
</text>
  </threadedComment>
  <threadedComment ref="C41" personId="{6a3f4515-e33e-53b2-2b83-9685f4c1ffce}" id="{5195dd34-27c5-860e-fc7e-398c99318965}" done="0">
    <text xml:space="preserve">Explanation:
Add a brief description for any items to help your Business Adviser understand each cash out-flow.
</text>
  </threadedComment>
  <threadedComment ref="D41" personId="{7f355d25-d507-2158-a442-964c8858ad59}" id="{d743a27c-a24d-54c0-2ac0-8a46da14c38d}" done="0">
    <text xml:space="preserve">Explanation:
Enter any expenses that you have prior to starting your 12-month forecast in this column. Leave it blank if this does not apply to some/any of your items.
</text>
  </threadedComment>
  <threadedComment ref="B42" personId="{110a2fdd-f944-685f-3d89-5a7003b96ae8}" id="{3304d219-f688-bc39-2b1b-38b7e948bb7b}" done="0">
    <text xml:space="preserve">Explanation:
This is costs you expect to incur in order to produce all of your anticipated sales for the next 12-months. 
This row will auto-populate based on the figures you entered in the 'Sales Assumption' tab so there is no need to update these cells.
</text>
  </threadedComment>
  <threadedComment ref="K42" personId="{e8885111-0cbe-60e6-176f-363604b065c9}" id="{44a9bd81-1866-126d-9a8c-18ea919ea74f}" done="0">
    <text xml:space="preserve">Explanation:
This row will auto-populate based on the figures you entered in the 'Sales Assumption' tab so there is no need to update these cells.
</text>
  </threadedComment>
  <threadedComment ref="L42" personId="{4c47d0a7-dc40-9493-9203-152a2cde53d1}" id="{d1e6f46d-8f68-3beb-dfa7-14a581b8fb71}" done="0">
    <text xml:space="preserve">Explanation:
This row will auto-populate based on the figures you entered in the 'Sales Assumption' tab so there is no need to update these cells.
</text>
  </threadedComment>
  <threadedComment ref="M42" personId="{836a677e-aa45-dcdd-2155-b21955759540}" id="{5940ecff-aa25-1c06-d2a9-fd5951f855d5}" done="0">
    <text xml:space="preserve">Explanation:
This row will auto-populate based on the figures you entered in the 'Sales Assumption' tab so there is no need to update these cells.
</text>
  </threadedComment>
  <threadedComment ref="N42" personId="{062dc202-af35-ccba-7bf1-4fdc41d0b673}" id="{86d25479-5e7b-e9a7-7a6e-594d9cd018c3}" done="0">
    <text xml:space="preserve">Explanation:
This row will auto-populate based on the figures you entered in the 'Sales Assumption' tab so there is no need to update these cells.
</text>
  </threadedComment>
  <threadedComment ref="O42" personId="{f5c16254-81c5-e380-5b8d-d066d402ed0e}" id="{01b343b4-b914-f7a6-c177-130bb74aee73}" done="0">
    <text xml:space="preserve">Explanation:
This row will auto-populate based on the figures you entered in the 'Sales Assumption' tab so there is no need to update these cells.
</text>
  </threadedComment>
  <threadedComment ref="P42" personId="{ce37059f-ecc7-2285-27f7-617a942e5072}" id="{f8f15a2f-30e2-f5a0-9aa7-1870dbac1ea0}" done="0">
    <text xml:space="preserve">Explanation:
This row will auto-populate based on the figures you entered in the 'Sales Assumption' tab so there is no need to update these cells.
</text>
  </threadedComment>
  <threadedComment ref="E42" personId="{3c8ff62c-46b6-b5cf-b8f1-3ed46530ef76}" id="{dbb16c5e-64a1-51d0-7f8f-0a7ff1b3807f}" done="0">
    <text xml:space="preserve">Explanation:
This row will auto-populate based on the figures you entered in the 'Sales Assumption' tab so there is no need to update these cells.
</text>
  </threadedComment>
  <threadedComment ref="F42" personId="{93640b53-8dc6-dc3c-d622-baadb7064623}" id="{539ccd5e-3162-b1ea-aae4-58958411bb98}" done="0">
    <text xml:space="preserve">Explanation:
This row will auto-populate based on the figures you entered in the 'Sales Assumption' tab so there is no need to update these cells.
</text>
  </threadedComment>
  <threadedComment ref="G42" personId="{c948ec14-c0fe-0d9b-45d8-3f960501be6e}" id="{a23a09a0-48f7-8589-9efa-6736b721c77b}" done="0">
    <text xml:space="preserve">Explanation:
This row will auto-populate based on the figures you entered in the 'Sales Assumption' tab so there is no need to update these cells.
</text>
  </threadedComment>
  <threadedComment ref="H42" personId="{c63d0f44-4ef1-dbe9-db97-3b95f37d5aea}" id="{ff0be890-4437-7cd5-8783-4957aeaf5e6d}" done="0">
    <text xml:space="preserve">Explanation:
This row will auto-populate based on the figures you entered in the 'Sales Assumption' tab so there is no need to update these cells.
</text>
  </threadedComment>
  <threadedComment ref="I42" personId="{d8dd94ac-9643-60c3-fa5e-89d1fff956e8}" id="{d032db2d-e30d-477d-7ff8-301c70b5092c}" done="0">
    <text xml:space="preserve">Explanation:
This row will auto-populate based on the figures you entered in the 'Sales Assumption' tab so there is no need to update these cells.
</text>
  </threadedComment>
  <threadedComment ref="J42" personId="{a4b06afb-69fb-d643-0855-d8fd463080f0}" id="{61ed9873-7fcb-297a-dbb0-f8b88e33f36e}" done="0">
    <text xml:space="preserve">Explanation:
This row will auto-populate based on the figures you entered in the 'Sales Assumption' tab so there is no need to update these cells.
</text>
  </threadedComment>
  <threadedComment ref="B43" personId="{2ceed4f4-60c7-afd4-74f1-e15176dab6bc}" id="{7813792a-38ad-a4a5-e3d4-9ba04ac4f1dc}" done="0">
    <text xml:space="preserve">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ext>
  </threadedComment>
  <threadedComment ref="D43" personId="{af9adcaf-96c3-9ffe-80da-23d3011891cc}" id="{d679fed7-0233-5331-4002-10acc55f2a63}" done="0">
    <text xml:space="preserve">Explanation:
This is automatically populated based on the total amount of existing assets you declared above in order to balance your books.
</text>
  </threadedComment>
  <threadedComment ref="B44" personId="{94d7f0e8-56da-902c-b61b-6adc55706c9f}" id="{525ca7f6-4577-2cc5-85f3-9b45572338b0}" done="0">
    <text xml:space="preserve">Explanation:
You may be leasing your own venue, paying a membership fee to a hotdesking work hub, or working in a retail space. What cost do you incur to do this each month?
</text>
  </threadedComment>
  <threadedComment ref="B45" personId="{7dfe3b27-89f4-bcde-1bb4-3f8f8f05fada}" id="{f07b7287-8079-9f71-5c7a-847dc7055833}" done="0">
    <text xml:space="preserve">Explanation:
If you have a business premises or work from a home office, then it is likely that you are or will in future have to pay business rates to your local council.
Check with your Local Authority if you're not sure.
</text>
  </threadedComment>
  <threadedComment ref="B46" personId="{1dd274eb-f149-9464-6fa1-17eee41606ca}" id="{8754edd8-6cf5-d808-3f58-5d973e508eea}" done="0">
    <text xml:space="preserve">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ext>
  </threadedComment>
  <threadedComment ref="B47" personId="{a3de8297-1eab-dbe7-61c8-2a2bd2ea2d73}" id="{1677c5d7-c376-152a-2b3e-40ca6cd1108c}" done="0">
    <text xml:space="preserve">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ext>
  </threadedComment>
  <threadedComment ref="B48" personId="{50873333-ed90-9946-100c-03177c5c615c}" id="{73b05361-0092-ca38-725a-2f17a9e36d5d}" done="0">
    <text xml:space="preserve">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ext>
  </threadedComment>
  <threadedComment ref="B49" personId="{f3f9a13b-3282-9945-f754-1e21b5d8a53a}" id="{44917b5c-c10d-3d71-82ec-85b95f7dff6a}" done="0">
    <text xml:space="preserve">Explanation:
Think about what you have detailed in your business plan. What are the regular marketing and advertising costs that you incur to promote your business and drive sales? 
</text>
  </threadedComment>
  <threadedComment ref="B50" personId="{7ca1153a-a4f3-a528-f500-c85e86bc312d}" id="{e6221956-e011-e569-1aed-da7e2c2ee703}" done="0">
    <text xml:space="preserve">Explanation:
If you use a vehicle to operate your business, how much do you spend each month on fuel, insurance, registration, repairs?
</text>
  </threadedComment>
  <threadedComment ref="B51" personId="{5f1361c2-cab0-08d3-ea3d-af30b4ddc877}" id="{32e1134a-7ba7-1eb2-49e4-2afb3044227e}" done="0">
    <text xml:space="preserve">Explanation:
This is the cost of purchasing or leasing equipment to produce your product(s) and/or service(s), or the use of software to support you in delivering your product(s) and/or service(s).
</text>
  </threadedComment>
  <threadedComment ref="B52" personId="{6e1058de-305a-e380-d0a5-171820b43471}" id="{1378e781-e2cd-6b03-709b-5ab749870687}" done="0">
    <text xml:space="preserve">Explanation:
Every business incurs administrative costs, whether it is postage stamps to send out your product(s) and/or service(s), stationery products for you and your team, or printing facilities.
</text>
  </threadedComment>
  <threadedComment ref="B53" personId="{a3445749-e5f9-9fa4-3fd1-c16dc1c0b828}" id="{922b75e7-7af2-390e-ed39-d82410bc74a9}" done="0">
    <text xml:space="preserve">Explanation:
If you run a product based business then you may incur monthly fees for transport and delivery of your goods.
</text>
  </threadedComment>
  <threadedComment ref="B54" personId="{806ee8c5-5b56-ba34-d12b-6d900cbd3b78}" id="{9002004f-df31-f4f3-7c66-5f53db98b390}" done="0">
    <text xml:space="preserve">Explanation:
Think about any professional services you need to use in order to manage your business. This might be on a retainer or ad-hoc basis.
For example, a lawyer, accountant, designer or marketing consultant.
</text>
  </threadedComment>
  <threadedComment ref="B55" personId="{b68c018a-8af7-7c70-7e0d-9a1af8464a4e}" id="{9033f762-a106-f612-9254-c753dfc7caab}"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ext>
  </threadedComment>
  <threadedComment ref="E55" personId="{5bc27b1c-8313-7494-6ca2-776ebbf5ecd0}" id="{85359e46-a808-d672-2619-4ead56702e97}"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ext>
  </threadedComment>
  <threadedComment ref="B56" personId="{9479adc3-1a2f-19c7-47b7-1289abfda981}" id="{76523875-4c0d-2d2a-3646-f485839b7f1d}" done="0">
    <text xml:space="preserve">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ext>
  </threadedComment>
  <threadedComment ref="B57" personId="{b08127bf-4fe2-8170-e95f-66161a251f53}" id="{51c7a00e-c033-5a49-326a-3c8e99f1b3ec}" done="0">
    <text xml:space="preserve">Explanation:
If you hire staff, whether full time or part time, then this is where you can reflect the amount of money you spend each month on staff salaries, national insurance contributions and staff pensions etc.
</text>
  </threadedComment>
  <threadedComment ref="B58" personId="{24f1a73c-2fae-6f72-8e69-9b3616c53f81}" id="{123c1031-b096-5f94-fd96-6479e3aa9bf2}" done="0">
    <text xml:space="preserve">Explanation:
This should be the monthly amount you pay for your Start Up Loan.
</text>
  </threadedComment>
  <threadedComment ref="B60" personId="{599c3d07-696e-e670-4b2a-55fb4af870f6}" id="{811f1b41-a809-7e31-833e-ac20e25584fd}" done="0">
    <text xml:space="preserve">Explanation:
Use these fields if your business has any other expenses or cash out-flows that are not covered in the above. 
Provide a description of these items in the next field.
</text>
  </threadedComment>
  <threadedComment ref="B61" personId="{49b24b2b-8cc5-90c7-ad04-e4145b0407dd}" id="{3354e8b2-ad05-a58b-cbdf-03174ae84518}" done="0">
    <text xml:space="preserve">Explanation:
Use these fields if your business has any other expenses or cash out-flows that are not covered in the above. 
Provide a description of these items in the next field.
</text>
  </threadedComment>
  <threadedComment ref="B62" personId="{ff9964aa-951d-025d-6035-61799e8fd963}" id="{c3afe192-d8d2-b48c-5f8f-0e416bc73c6d}" done="0">
    <text xml:space="preserve">Explanation:
Use these fields if your business has any other expenses or cash out-flows that are not covered in the above. 
Provide a description of these items in the next field.
</text>
  </threadedComment>
  <threadedComment ref="B63" personId="{4a40168a-b6ac-be63-ca06-68ae8d2d1930}" id="{bf063f0c-c352-4bc3-41b3-a9c8537217c7}" done="0">
    <text xml:space="preserve">Explanation:
Use these fields if your business has any other expenses or cash out-flows that are not covered in the above. 
Provide a description of these items in the next field.
</text>
  </threadedComment>
  <threadedComment ref="B64" personId="{6ddc7999-7114-0b25-0458-97d4fde2bba3}" id="{3ba1dc3e-b5c1-4f64-5ccb-d31bac1c8160}" done="0">
    <text xml:space="preserve">Explanation:
Use these fields if your business has any other expenses or cash out-flows that are not covered in the above. 
Provide a description of these items in the next field.
</text>
  </threadedComment>
  <threadedComment ref="B65" personId="{f9d47b5d-b9ee-f2f2-f069-37dd75bc15ac}" id="{4c8fabc3-3789-75cc-2548-1374bf20fe6b}" done="0">
    <text xml:space="preserve">Explanation:
Your total cash out-flow is made up of all your expenses added together.
</text>
  </threadedComment>
  <threadedComment ref="C67" personId="{efd95e21-d16b-179e-e708-3d589b6cab5d}" id="{cc7c9132-b434-121f-c784-09ddb5f8c918}" done="0">
    <text xml:space="preserve">Explanation:
Your net cash flow tells you the difference between what is coming in and what is going out of your business on a monthly basis.
</text>
  </threadedComment>
  <threadedComment ref="C69" personId="{52d5a4c1-5115-8c24-d3de-0b8a8fba91f1}" id="{48c42577-531f-f08c-f2c7-2df22a3498b9}" done="0">
    <text xml:space="preserve">Explanation:
This is the amount of money that you have available for your business at the start of each month. You'll see this number will auto-update for each month, based on the previous months' cash flow. 
</text>
  </threadedComment>
  <threadedComment ref="C71" personId="{bcb92bab-7daa-7072-6593-afc937b4ae39}" id="{22b8ee06-5b58-4f91-237b-e263857bf3e9}" done="0">
    <tex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ext>
  </threadedComment>
  <threadedComment ref="C78" personId="{27642b1b-6580-eada-48aa-240acb7d4346}" id="{726475d8-8eca-83c9-411c-df97f7933c2c}" done="0">
    <text xml:space="preserve">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ext>
  </threadedComment>
</ThreadedComments>
</file>

<file path=xl/threadedComments/threadedComment3.xml><?xml version="1.0" encoding="utf-8"?>
<ThreadedComments xmlns="http://schemas.microsoft.com/office/spreadsheetml/2018/threadedcomments" xmlns:x="http://schemas.openxmlformats.org/spreadsheetml/2006/main">
  <threadedComment ref="B23" personId="{9e0fd289-029e-5b57-cf40-b5a6cc6cb989}" id="{008c007e-0023-4f06-a3b3-004c00380013}" done="0">
    <text xml:space="preserve">Explanation:
Your forecast will run for 12-months from the start month you choose. This may be the month you expect to start your business or, if you have already started trading, the month you would like to receive the loan, if successful.
Click on the cell to reveal a drop down list.
</text>
  </threadedComment>
  <threadedComment ref="B25" personId="{06670a9f-f911-af59-e687-10b9b4603c9d}" id="{000a0034-008d-4f81-b648-007800350074}" done="0">
    <text xml:space="preserve">Explanation
This is where you list any money that you have coming in to your business such as product or service sales, equity or other investments and your Start Up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ext>
  </threadedComment>
  <threadedComment ref="Q25" personId="{2708d42d-44aa-f970-86e4-83621ed566fe}" id="{002900dc-007d-4f15-904a-00e600880094}" done="0">
    <text xml:space="preserve">Explanation:
This column will give you the 12-month total for each of your cash in-flows.
</text>
  </threadedComment>
  <threadedComment ref="C25" personId="{b2e024f9-5acd-e1ab-7d41-5d212398af2a}" id="{00410082-006f-446f-ab02-00a900ab0075}" done="0">
    <text xml:space="preserve">Explanation:
Add a brief description for any items to help your Business Adviser understand each cash in-flow.
</text>
  </threadedComment>
  <threadedComment ref="D25" personId="{d748b6db-6776-c42c-898b-2562d8973239}" id="{00af0088-00c3-44f0-9579-00e800bb008e}" done="0">
    <text xml:space="preserve">Explanation:
Enter any money that you have prior to starting your 12-month forecast in this column. Leave it blank if this does not apply to some/any of your items.
</text>
  </threadedComment>
  <threadedComment ref="B26" personId="{65155cd7-6344-be70-3783-278732c74854}" id="{00540021-003c-492a-b2fd-005f00f90049}" done="0">
    <text xml:space="preserve">Explanation:
This is value of the sales you anticipate making in the next 12-months.
This row will auto-populate based on the figures you entered in the 'Sales Assumption' tab so there is no need to update these cells.
</text>
  </threadedComment>
  <threadedComment ref="K26" personId="{8d3705bc-e01e-965b-a572-5bd569b0dc0e}" id="{001400d8-0082-4168-89a2-00dc004c0084}" done="0">
    <text xml:space="preserve">Explanation:
This row will auto-populate based on the figures you entered in the 'Sales Assumption' tab so there is no need to update these cells.
</text>
  </threadedComment>
  <threadedComment ref="L26" personId="{125f4f3b-5c2d-9090-993f-314a28b5b948}" id="{0059000a-00a0-4a23-a0bd-00c300be0010}" done="0">
    <text xml:space="preserve">Explanation:
This row will auto-populate based on the figures you entered in the 'Sales Assumption' tab so there is no need to update these cells.
</text>
  </threadedComment>
  <threadedComment ref="M26" personId="{fc605f04-9b98-c43c-6072-d0e3ea7d9a0b}" id="{008e0068-0086-408d-af6c-008a00fb0035}" done="0">
    <text xml:space="preserve">Explanation:
This row will auto-populate based on the figures you entered in the 'Sales Assumption' tab so there is no need to update these cells.
</text>
  </threadedComment>
  <threadedComment ref="N26" personId="{c0823b38-c93e-1ef0-23e7-f1c513aeeb96}" id="{00a40077-0088-470b-9b0a-003d00d5002c}" done="0">
    <text xml:space="preserve">Explanation:
This row will auto-populate based on the figures you entered in the 'Sales Assumption' tab so there is no need to update these cells.
</text>
  </threadedComment>
  <threadedComment ref="O26" personId="{f00d6a66-988c-ea2e-c55d-df8d75da5309}" id="{00900010-00de-49b2-85bb-00fc00c300a3}" done="0">
    <text xml:space="preserve">Explanation:
This row will auto-populate based on the figures you entered in the 'Sales Assumption' tab so there is no need to update these cells.
</text>
  </threadedComment>
  <threadedComment ref="P26" personId="{18c9ac04-7a52-3592-1ce3-16f349ce38b2}" id="{00ca00df-0022-42d1-ace6-0078005d003d}" done="0">
    <text xml:space="preserve">Explanation:
This row will auto-populate based on the figures you entered in the 'Sales Assumption' tab so there is no need to update these cells.
</text>
  </threadedComment>
  <threadedComment ref="E26" personId="{10ec943b-5d1e-228e-c013-1110efb4dd34}" id="{00d000e8-00d5-4f68-97b4-007a00e1000f}" done="0">
    <text xml:space="preserve">Explanation:
This row will auto-populate based on the figures you entered in the 'Sales Assumption' tab so there is no need to update these cells.
</text>
  </threadedComment>
  <threadedComment ref="H26" personId="{b567896a-5d00-7a0e-90f5-38862ded5afd}" id="{00a100fd-00da-43a9-9597-005c00b10024}" done="0">
    <text xml:space="preserve">Explanation:
This row will auto-populate based on the figures you entered in the 'Sales Assumption' tab so there is no need to update these cells.
</text>
  </threadedComment>
  <threadedComment ref="I26" personId="{92d61058-0df6-44dc-8b4a-32d6cfc9b483}" id="{00430049-00f8-4f7e-8cbf-008d00d300fa}" done="0">
    <text xml:space="preserve">Explanation:
This row will auto-populate based on the figures you entered in the 'Sales Assumption' tab so there is no need to update these cells.
</text>
  </threadedComment>
  <threadedComment ref="J26" personId="{8b953e4e-7202-71cc-508b-456090fdddfa}" id="{003d00c9-005d-4302-98a2-001100700003}" done="0">
    <text xml:space="preserve">Explanation:
This row will auto-populate based on the figures you entered in the 'Sales Assumption' tab so there is no need to update these cells.
</text>
  </threadedComment>
  <threadedComment ref="B28" personId="{2cd25360-4adc-a24b-d2be-8206289f7492}" id="{001d00ce-0016-4306-b87c-00ff00550024}" done="0">
    <text xml:space="preserve">Explanation:
This might be money that you have personally put into the business or money that your business partners, private investors or other individuals have contributed. This could also be money that you have been gifted or inherited.
</text>
  </threadedComment>
  <threadedComment ref="B29" personId="{400e1048-9d2e-3d2c-b6d7-70e6660ff398}" id="{00f4007c-0098-4d8e-8dcc-000200750039}" done="0">
    <text xml:space="preserve">Explanation:
An asset is an item or resource with value that you own and control and which has the potential to help you generate cash flow, reduce expenses or improve your sales in the future. 
For example, this could be a vehicle, equipment or raw stock that you have purchased to produce your goods and/or services. 
Please note, in order to balance this source of revenue, it will also be automatically reflected in the cash out-flows section of your cash flow forecast down below. That's because any value coming into the business has to have come out of somewhere.
</text>
  </threadedComment>
  <threadedComment ref="B30" personId="{e42f7e08-c003-279d-5531-81b5f1f7f724}" id="{00d5004e-003a-4e51-aad5-00d900650090}" done="0">
    <text xml:space="preserve">Explanation:
Use these fields if your business has any other income or cash in-flows that are not covered in the above. 
Provide a description of these items in the next field.
</text>
  </threadedComment>
  <threadedComment ref="B31" personId="{99ca545f-a421-49d3-5b4d-4cbcd13de36d}" id="{005a0090-00b9-433d-b11b-00d600df006a}" done="0">
    <text xml:space="preserve">Explanation:
Use these fields if your business has any other income or cash in-flows that are not covered in the above. 
Provide a description of these items in the next field.
</text>
  </threadedComment>
  <threadedComment ref="B32" personId="{5c447943-80a0-63fd-87be-d9816923b0f2}" id="{001f00e3-00b3-40f1-bfec-00620040007d}" done="0">
    <text xml:space="preserve">Explanation:
Use these fields if your business has any other income or cash in-flows that are not covered in the above. 
Provide a description of these items in the next field.
</text>
  </threadedComment>
  <threadedComment ref="B33" personId="{7bc8c49f-7f11-6ae1-6d8e-a55d6aa129c9}" id="{004400bd-002c-4741-b2d4-0078000a0074}" done="0">
    <text xml:space="preserve">Explanation:
Use these fields if your business has any other income or cash in-flows that are not covered in the above. 
Provide a description of these items in the next field.
</text>
  </threadedComment>
  <threadedComment ref="B34" personId="{78166596-4873-c5a2-9046-086251484a7f}" id="{00ef00e6-000b-45b5-b026-00260062006d}" done="0">
    <text xml:space="preserve">Explanation:
Use these fields if your business has any other income or cash in-flows that are not covered in the above. 
Provide a description of these items in the next field.
</text>
  </threadedComment>
  <threadedComment ref="B35" personId="{43d6a94c-3ce4-e08c-dfda-16d467701a71}" id="{00c800fb-009e-400a-8779-000f0092007a}" done="0">
    <text xml:space="preserve">Explanation:
Use these fields if your business has any other income or cash in-flows that are not covered in the above. 
Provide a description of these items in the next field.
</text>
  </threadedComment>
  <threadedComment ref="B36" personId="{789f4974-2920-2653-bf68-d0e246e77c6f}" id="{007b00ef-0012-42b0-a029-00ec00880021}" done="0">
    <text xml:space="preserve">Explanation:
Use these fields if your business has any other income or cash in-flows that are not covered in the above. 
Provide a description of these items in the next field.
</text>
  </threadedComment>
  <threadedComment ref="B37" personId="{6a6ab7e4-380e-8897-536c-353f5c23e603}" id="{003a0085-00fc-474a-b7d2-0006005600dc}" done="0">
    <text xml:space="preserve">Explanation:
Your total cash in-flow is made up of all your individual sources of revenue added together.
</text>
  </threadedComment>
  <threadedComment ref="B41" personId="{1d6b1888-e2da-a736-18fa-2ab321372bae}" id="{003900d8-00d3-4931-b0da-00bd00b0009a}" done="0">
    <text xml:space="preserve">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ext>
  </threadedComment>
  <threadedComment ref="Q41" personId="{29d6f5ac-62ca-3fef-6b47-7cd228c94e6d}" id="{003000d4-0074-49f1-b0e3-00040071003c}" done="0">
    <text xml:space="preserve">Explanation:
This column will give you the 12-month total for each of your cash out-flows.
</text>
  </threadedComment>
  <threadedComment ref="C41" personId="{6a3f4515-e33e-53b2-2b83-9685f4c1ffce}" id="{00dc00ba-009d-45cb-8f5c-00e200170018}" done="0">
    <text xml:space="preserve">Explanation:
Add a brief description for any items to help your Business Adviser understand each cash out-flow.
</text>
  </threadedComment>
  <threadedComment ref="D41" personId="{7f355d25-d507-2158-a442-964c8858ad59}" id="{007e009f-0072-4832-93f2-00f30042007a}" done="0">
    <text xml:space="preserve">Explanation:
Enter any expenses that you have prior to starting your 12-month forecast in this column. Leave it blank if this does not apply to some/any of your items.
</text>
  </threadedComment>
  <threadedComment ref="B42" personId="{110a2fdd-f944-685f-3d89-5a7003b96ae8}" id="{005a00ed-00fb-404e-8518-00e60039001e}" done="0">
    <text xml:space="preserve">Explanation:
This is costs you expect to incur in order to produce all of your anticipated sales for the next 12-months. 
This row will auto-populate based on the figures you entered in the 'Sales Assumption' tab so there is no need to update these cells.
</text>
  </threadedComment>
  <threadedComment ref="K42" personId="{e8885111-0cbe-60e6-176f-363604b065c9}" id="{003900e1-00a3-457b-8682-00fd006500b7}" done="0">
    <text xml:space="preserve">Explanation:
This row will auto-populate based on the figures you entered in the 'Sales Assumption' tab so there is no need to update these cells.
</text>
  </threadedComment>
  <threadedComment ref="L42" personId="{4c47d0a7-dc40-9493-9203-152a2cde53d1}" id="{00e8000b-00ba-4bca-87ae-008f00d3006b}" done="0">
    <text xml:space="preserve">Explanation:
This row will auto-populate based on the figures you entered in the 'Sales Assumption' tab so there is no need to update these cells.
</text>
  </threadedComment>
  <threadedComment ref="M42" personId="{836a677e-aa45-dcdd-2155-b21955759540}" id="{00b700d2-00f4-487f-825a-008900b60054}" done="0">
    <text xml:space="preserve">Explanation:
This row will auto-populate based on the figures you entered in the 'Sales Assumption' tab so there is no need to update these cells.
</text>
  </threadedComment>
  <threadedComment ref="N42" personId="{062dc202-af35-ccba-7bf1-4fdc41d0b673}" id="{00fb00ed-00e9-4692-8907-00e800e30001}" done="0">
    <text xml:space="preserve">Explanation:
This row will auto-populate based on the figures you entered in the 'Sales Assumption' tab so there is no need to update these cells.
</text>
  </threadedComment>
  <threadedComment ref="O42" personId="{f5c16254-81c5-e380-5b8d-d066d402ed0e}" id="{008c00eb-0093-4b2f-a57d-0041005400f3}" done="0">
    <text xml:space="preserve">Explanation:
This row will auto-populate based on the figures you entered in the 'Sales Assumption' tab so there is no need to update these cells.
</text>
  </threadedComment>
  <threadedComment ref="P42" personId="{ce37059f-ecc7-2285-27f7-617a942e5072}" id="{004700ab-00d3-4a36-8747-003a00a60021}" done="0">
    <text xml:space="preserve">Explanation:
This row will auto-populate based on the figures you entered in the 'Sales Assumption' tab so there is no need to update these cells.
</text>
  </threadedComment>
  <threadedComment ref="E42" personId="{3c8ff62c-46b6-b5cf-b8f1-3ed46530ef76}" id="{008d00e5-00ec-4abc-8233-000e009b0075}" done="0">
    <text xml:space="preserve">Explanation:
This row will auto-populate based on the figures you entered in the 'Sales Assumption' tab so there is no need to update these cells.
</text>
  </threadedComment>
  <threadedComment ref="F42" personId="{93640b53-8dc6-dc3c-d622-baadb7064623}" id="{00c300a0-0006-4b87-9cd2-000d0098004c}" done="0">
    <text xml:space="preserve">Explanation:
This row will auto-populate based on the figures you entered in the 'Sales Assumption' tab so there is no need to update these cells.
</text>
  </threadedComment>
  <threadedComment ref="G42" personId="{c948ec14-c0fe-0d9b-45d8-3f960501be6e}" id="{00d000b9-00ac-4796-aefe-0019002800f9}" done="0">
    <text xml:space="preserve">Explanation:
This row will auto-populate based on the figures you entered in the 'Sales Assumption' tab so there is no need to update these cells.
</text>
  </threadedComment>
  <threadedComment ref="H42" personId="{c63d0f44-4ef1-dbe9-db97-3b95f37d5aea}" id="{00a20063-004f-4a97-904e-002a00770042}" done="0">
    <text xml:space="preserve">Explanation:
This row will auto-populate based on the figures you entered in the 'Sales Assumption' tab so there is no need to update these cells.
</text>
  </threadedComment>
  <threadedComment ref="I42" personId="{d8dd94ac-9643-60c3-fa5e-89d1fff956e8}" id="{00aa00a1-00c1-456e-96a5-00cb00d700e2}" done="0">
    <text xml:space="preserve">Explanation:
This row will auto-populate based on the figures you entered in the 'Sales Assumption' tab so there is no need to update these cells.
</text>
  </threadedComment>
  <threadedComment ref="J42" personId="{a4b06afb-69fb-d643-0855-d8fd463080f0}" id="{005b00cd-00ba-42b5-a4a0-009b003f0006}" done="0">
    <text xml:space="preserve">Explanation:
This row will auto-populate based on the figures you entered in the 'Sales Assumption' tab so there is no need to update these cells.
</text>
  </threadedComment>
  <threadedComment ref="B43" personId="{2ceed4f4-60c7-afd4-74f1-e15176dab6bc}" id="{00ae0015-0057-4b36-882a-00cd00c700d0}" done="0">
    <text xml:space="preserve">Explanation:
Any assets or resources with value that you own and control and have the potential to help you generate cash flow, reduce expenses or improve your sales in the future need to be reflected in both your cash in-flows and cash-out flows. 
The first cell in this row (highlighted in green) is automatically populated based on what you entered in the cash in-flows section above. 
</text>
  </threadedComment>
  <threadedComment ref="D43" personId="{af9adcaf-96c3-9ffe-80da-23d3011891cc}" id="{00a100f9-0096-4a73-a8ed-00a8002d00d7}" done="0">
    <text xml:space="preserve">Explanation:
This is automatically populated based on the total amount of existing assets you declared above in order to balance your books.
</text>
  </threadedComment>
  <threadedComment ref="B44" personId="{94d7f0e8-56da-902c-b61b-6adc55706c9f}" id="{00b300ce-00db-431f-86d6-0008005400a4}" done="0">
    <text xml:space="preserve">Explanation:
You may be leasing your own venue, paying a membership fee to a hotdesking work hub, or working in a retail space. What cost do you incur to do this each month?
</text>
  </threadedComment>
  <threadedComment ref="B45" personId="{7dfe3b27-89f4-bcde-1bb4-3f8f8f05fada}" id="{006a003e-006e-43a3-8898-00db00c00037}" done="0">
    <text xml:space="preserve">Explanation:
If you have a business premises or work from a home office, then it is likely that you are or will in future have to pay business rates to your local council.
Check with your Local Authority if you're not sure.
</text>
  </threadedComment>
  <threadedComment ref="B46" personId="{1dd274eb-f149-9464-6fa1-17eee41606ca}" id="{00ce00c5-00fa-4a9a-9a2c-00a5001b0080}" done="0">
    <text xml:space="preserve">Explanation:
You can group all of your utilities together into one monthly line item. 
This might include things like your gas, electricity or water payments you make for your business. 
If you work from your home office, you may be entitled to charge a portion of your utilities expenses against the business.
</text>
  </threadedComment>
  <threadedComment ref="B47" personId="{a3de8297-1eab-dbe7-61c8-2a2bd2ea2d73}" id="{00eb0035-0010-4b54-9b49-00fc00b200e7}" done="0">
    <text xml:space="preserve">Explanation:
If you haven't already, it is important to consider business insurance to cover you for any range of circumstances that may emerge that are out of your control.
This could be anything from premises, stock or equipment insurance to personal or employee liability insurance.
</text>
  </threadedComment>
  <threadedComment ref="B48" personId="{50873333-ed90-9946-100c-03177c5c615c}" id="{00530034-00a2-4256-9df1-000d00f800c4}" done="0">
    <text xml:space="preserve">Explanation:
Telephone and internet access is likely to be essential for almost every business type. 
Think about all the costs you currently incur or will incur in the next 12-months for this line item across your business, including the cost for each individual staff member if relevant.
</text>
  </threadedComment>
  <threadedComment ref="B49" personId="{f3f9a13b-3282-9945-f754-1e21b5d8a53a}" id="{009900b9-0088-49d9-b4e4-0015000300e7}" done="0">
    <text xml:space="preserve">Explanation:
Think about what you have detailed in your business plan. What are the regular marketing and advertising costs that you incur to promote your business and drive sales? 
</text>
  </threadedComment>
  <threadedComment ref="B50" personId="{7ca1153a-a4f3-a528-f500-c85e86bc312d}" id="{00d70092-00ff-4e47-9229-00e8000a0012}" done="0">
    <text xml:space="preserve">Explanation:
If you use a vehicle to operate your business, how much do you spend each month on fuel, insurance, registration, repairs?
</text>
  </threadedComment>
  <threadedComment ref="B51" personId="{5f1361c2-cab0-08d3-ea3d-af30b4ddc877}" id="{002900e1-0025-42c1-b58d-006e00ed007a}" done="0">
    <text xml:space="preserve">Explanation:
This is the cost of purchasing or leasing equipment to produce your product(s) and/or service(s), or the use of software to support you in delivering your product(s) and/or service(s).
</text>
  </threadedComment>
  <threadedComment ref="B52" personId="{6e1058de-305a-e380-d0a5-171820b43471}" id="{0030009a-007e-459c-ab1b-002100ad004a}" done="0">
    <text xml:space="preserve">Explanation:
Every business incurs administrative costs, whether it is postage stamps to send out your product(s) and/or service(s), stationery products for you and your team, or printing facilities.
</text>
  </threadedComment>
  <threadedComment ref="B53" personId="{a3445749-e5f9-9fa4-3fd1-c16dc1c0b828}" id="{00900007-0072-44df-99a9-009100ef001f}" done="0">
    <text xml:space="preserve">Explanation:
If you run a product based business then you may incur monthly fees for transport and delivery of your goods.
</text>
  </threadedComment>
  <threadedComment ref="B54" personId="{806ee8c5-5b56-ba34-d12b-6d900cbd3b78}" id="{00720044-00cc-42c7-a14b-00e0007e008d}" done="0">
    <text xml:space="preserve">Explanation:
Think about any professional services you need to use in order to manage your business. This might be on a retainer or ad-hoc basis.
For example, a lawyer, accountant, designer or marketing consultant.
</text>
  </threadedComment>
  <threadedComment ref="B55" personId="{b68c018a-8af7-7c70-7e0d-9a1af8464a4e}" id="{000200c3-003d-4a43-89de-004600c60098}"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PSB yet, then this will remain blank until you do.
</text>
  </threadedComment>
  <threadedComment ref="E55" personId="{5bc27b1c-8313-7494-6ca2-776ebbf5ecd0}" id="{00f200c9-00d7-4378-817e-008d005a003c}" done="0">
    <text xml:space="preserve">Explanation:
These cells are designed to auto-populate based on the responses in your Personal Survival Budget (PSB). It will only display figures if your PSB is in deficit, as this means you will require you will need to take more from the business each month in order to meet your personal expenses. 
If your PSB  is in surplus, then these cells will stay blank as this means you are already meeting your personal expenses every month without drawing additional money from your business.
To see whether your PSB is in surplus or deficit, go to the Personal Survival Budget tab and see the final row entitled 'Your monthly balance'.
If you haven't completed your Personal Survival Budget yet, then this will remain blank until you do.
</text>
  </threadedComment>
  <threadedComment ref="B56" personId="{9479adc3-1a2f-19c7-47b7-1289abfda981}" id="{00f600f0-0092-483e-ab11-0096006e00e6}" done="0">
    <text xml:space="preserve">Explanation:
This is for any additional money you would like to take from the business as your salary, above and beyond your Personal Survival Budget (PSB) needs. 
For example, if your PSB is currently in surplus (you already have enough money to meet your personal expenses) but you would like to take a further £200 for yourself from the business each month, then this should be added in here.
</text>
  </threadedComment>
  <threadedComment ref="B57" personId="{b08127bf-4fe2-8170-e95f-66161a251f53}" id="{004600a3-00cb-48a0-bcba-00d3005e00f9}" done="0">
    <text xml:space="preserve">Explanation:
If you hire staff, whether full time or part time, then this is where you can reflect the amount of money you spend each month on staff salaries, national insurance contributions and staff pensions etc.
</text>
  </threadedComment>
  <threadedComment ref="B58" personId="{24f1a73c-2fae-6f72-8e69-9b3616c53f81}" id="{001f00a5-00c0-4f61-ae66-00cb0025004a}" done="0">
    <text xml:space="preserve">Explanation:
This should be the monthly amount you pay for your Start Up Loan.
</text>
  </threadedComment>
  <threadedComment ref="B60" personId="{599c3d07-696e-e670-4b2a-55fb4af870f6}" id="{0042008a-0015-4672-b844-009a00e700a4}" done="0">
    <text xml:space="preserve">Explanation:
Use these fields if your business has any other expenses or cash out-flows that are not covered in the above. 
Provide a description of these items in the next field.
</text>
  </threadedComment>
  <threadedComment ref="B61" personId="{49b24b2b-8cc5-90c7-ad04-e4145b0407dd}" id="{0073003b-0052-4b7d-a143-006d00680045}" done="0">
    <text xml:space="preserve">Explanation:
Use these fields if your business has any other expenses or cash out-flows that are not covered in the above. 
Provide a description of these items in the next field.
</text>
  </threadedComment>
  <threadedComment ref="B62" personId="{ff9964aa-951d-025d-6035-61799e8fd963}" id="{00fc0076-0062-445d-9d9e-000a0092005f}" done="0">
    <text xml:space="preserve">Explanation:
Use these fields if your business has any other expenses or cash out-flows that are not covered in the above. 
Provide a description of these items in the next field.
</text>
  </threadedComment>
  <threadedComment ref="B63" personId="{4a40168a-b6ac-be63-ca06-68ae8d2d1930}" id="{0027004d-0016-43a3-bd4e-004600f20097}" done="0">
    <text xml:space="preserve">Explanation:
Use these fields if your business has any other expenses or cash out-flows that are not covered in the above. 
Provide a description of these items in the next field.
</text>
  </threadedComment>
  <threadedComment ref="B64" personId="{6ddc7999-7114-0b25-0458-97d4fde2bba3}" id="{00c800a3-00a0-4d12-aa90-008d003b0089}" done="0">
    <text xml:space="preserve">Explanation:
Use these fields if your business has any other expenses or cash out-flows that are not covered in the above. 
Provide a description of these items in the next field.
</text>
  </threadedComment>
  <threadedComment ref="B65" personId="{f9d47b5d-b9ee-f2f2-f069-37dd75bc15ac}" id="{00b100b2-0019-4a24-b868-005f00c30043}" done="0">
    <text xml:space="preserve">Explanation:
Your total cash out-flow is made up of all your expenses added together.
</text>
  </threadedComment>
  <threadedComment ref="C67" personId="{efd95e21-d16b-179e-e708-3d589b6cab5d}" id="{003b0087-00fb-4e83-811e-00cd000100c6}" done="0">
    <text xml:space="preserve">Explanation:
Your net cash flow tells you the difference between what is coming in and what is going out of your business on a monthly basis.
</text>
  </threadedComment>
  <threadedComment ref="C69" personId="{52d5a4c1-5115-8c24-d3de-0b8a8fba91f1}" id="{00c30083-00a7-4c91-94bb-00ff00150088}" done="0">
    <text xml:space="preserve">Explanation:
This is the amount of money that you have available for your business at the start of each month. You'll see this number will auto-update for each month, based on the previous months' cash flow. 
</text>
  </threadedComment>
  <threadedComment ref="C71" personId="{bcb92bab-7daa-7072-6593-afc937b4ae39}" id="{002b00dc-00e0-49e1-b78e-00b1004000f4}" done="0">
    <tex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ext>
  </threadedComment>
  <threadedComment ref="C78" personId="{27642b1b-6580-eada-48aa-240acb7d4346}" id="{0055001b-004e-43bb-b0a8-00b2006800e8}" done="0">
    <text xml:space="preserve">Explanation:
This is a good place to write any notes that you want your Business Adviser to take into account when reviewing your Cash Flow Forecast.
This might be if something needs further explanation or if you want to more clearly reference a figure back to something in your Business Plan.
</text>
  </threadedComment>
</ThreadedComments>
</file>

<file path=xl/threadedComments/threadedComment4.xml><?xml version="1.0" encoding="utf-8"?>
<ThreadedComments xmlns="http://schemas.microsoft.com/office/spreadsheetml/2018/threadedcomments" xmlns:x="http://schemas.openxmlformats.org/spreadsheetml/2006/main">
  <threadedComment ref="B12" personId="{4fd1a7bd-1f04-13fd-9c9f-a6de9a7a44fc}" id="{00ac009c-00fd-439c-a863-006400950036}" done="0">
    <text xml:space="preserve">Explanation:
This is where you list any money that has come in to your business in the last six-months, such as product or service sales, equity or other investments or other forms of debt finance, like a loan.
The number of items you include will depend on your business model, but a typical revenue section usually includes between three and six items. If any of the pre-listed items are not relevant to your business, simply mark '0' in in the value field; and equally, if there are any items missing from the list, you can add them in the free fields at the bottom of the table.
</text>
  </threadedComment>
  <threadedComment ref="K12" personId="{40485f8a-5f60-560d-7dc1-af2194d3ad67}" id="{009b0011-00db-43b4-96d7-003e00770024}" done="0">
    <text xml:space="preserve">Explanation:
This column will give you the six-month total for each of your cash in-flows.
</text>
  </threadedComment>
  <threadedComment ref="C12" personId="{c0e48295-9407-2539-9c57-0b16c4d7df90}" id="{001300ff-003e-4366-8262-004d00dd00ec}" done="0">
    <text xml:space="preserve">Explanation:
Add a brief description for any items to help your Business Adviser understand each cash in-flow.
</text>
  </threadedComment>
  <threadedComment ref="D12" personId="{208c9474-1e5d-1bc7-49c1-81acfdb852a1}" id="{000a003f-005b-4bcb-8e2b-00ae003f003c}" done="0">
    <text xml:space="preserve">Explanation:
Enter any money that you had at the start of this six-month period. Leave it blank if this does not apply to some/any of your items.
</text>
  </threadedComment>
  <threadedComment ref="B13" personId="{f112e81f-8386-435f-c528-98180b4cd67f}" id="{00f6007e-00d0-4430-9893-0016003500b7}" done="0">
    <text xml:space="preserve">Explanation:
Enter in the value of the sales you received each month for last six-months. 
If it's easier, you may wish to break this down into different sources of revenue using the blank fields below. If this is the case, provide a clear description of what you have included in each so it is clear to your Business Adviser.
</text>
  </threadedComment>
  <threadedComment ref="B14" personId="{8fbd43b6-6956-f4a0-1975-974bf225969e}" id="{005600be-001b-4693-a9c9-004b00fe0073}" done="0">
    <text xml:space="preserve">Explanation:
This might be money that you have personally put into the business or money that your business partners, private investors or other individuals have contributed. This could also be money that you have been gifted or inherited.
</text>
  </threadedComment>
  <threadedComment ref="B15" personId="{5e09c933-75e7-e155-49b2-0af645d5e51b}" id="{002a00d2-0020-4429-b239-00a800fa0079}" done="0">
    <text xml:space="preserve">Explanation:
Use this row for any debt based form of finance you have received, like a loan or credit facility. Please note, there should be evidence of this finance appearing in your business bank accounts.
</text>
  </threadedComment>
  <threadedComment ref="B16" personId="{d2a45f70-c255-5446-1f1b-e17282981be8}" id="{007600e6-00a7-49db-9917-009d00300048}" done="0">
    <text xml:space="preserve">Explanation:
Use these fields if your business has had any other income or cash in-flows in the last 6 months that are not covered in the above. 
Provide a description of these items in the next field.
</text>
  </threadedComment>
  <threadedComment ref="B17" personId="{9d916194-3ef1-4e35-6a2e-96b4f6ae7bec}" id="{00c200f5-00dc-44c5-9ada-002c00c90052}" done="0">
    <text xml:space="preserve">Explanation:
Use these fields if your business has had any other income or cash in-flows in the last 6 months that are not covered in the above. 
Provide a description of these items in the next field.
</text>
  </threadedComment>
  <threadedComment ref="B18" personId="{c48457b4-0379-41ce-0b80-c9e525c572d7}" id="{009d0051-00cd-46b6-b7b9-006d0093007d}" done="0">
    <text xml:space="preserve">Explanation:
Use these fields if your business has had any other income or cash in-flows in the last 6 months that are not covered in the above. 
Provide a description of these items in the next field.
</text>
  </threadedComment>
  <threadedComment ref="B19" personId="{0ee73ac3-728b-61db-a203-50772a3d59ca}" id="{0015001f-00ef-4ab3-b239-000b008000a3}" done="0">
    <text xml:space="preserve">Explanation:
Your total cash in-flow is made up of all your individual sources of income added together.
</text>
  </threadedComment>
  <threadedComment ref="B22" personId="{619179bb-3ed1-3279-aa57-764d2083cd9d}" id="{004100d7-009a-4974-9d97-00c500240013}" done="0">
    <text xml:space="preserve">Explanation:
This is where you list any of the costs your business incurs, how frequently it incurs them and when these costs will take place. 
The number of items you include will depend on your business model.
If any of the pre-listed items are not relevant to your business, simply mark '0' in in the value field; and equally, if there are any items missing from the list, you can add them in the free fields at the bottom of the table.
</text>
  </threadedComment>
  <threadedComment ref="K22" personId="{3c0f6666-5ba1-be32-97ba-214e432d87bd}" id="{00b800c9-0088-4de5-bc5c-00ee003a000e}" done="0">
    <text xml:space="preserve">Explanation:
This column will give you the six-month total for each of your cash out-flows.
</text>
  </threadedComment>
  <threadedComment ref="C22" personId="{ee568158-a79d-f213-be19-9e4e21e36e72}" id="{00170093-005b-49a6-aed1-00ee001f004b}" done="0">
    <text xml:space="preserve">Explanation:
Add a brief description for any items to help your Business Adviser understand each cash out-flow.
</text>
  </threadedComment>
  <threadedComment ref="D22" personId="{25a996ed-a0f8-2853-64c1-057ce298e530}" id="{007f00ac-0014-498b-b188-00be00550073}" done="0">
    <text xml:space="preserve">Explanation:
Enter any expenses that you had at the start of this six-month period. Leave it blank if this does not apply to some/any of your items.
</text>
  </threadedComment>
  <threadedComment ref="B23" personId="{62ed232e-ec8f-1ff8-d254-064a49a187c0}" id="{001400dc-009c-4a1d-abd0-0070000100a5}" done="0">
    <text xml:space="preserve">Explanation:
This is the costs you incurred to produce all of your sales over the last six-months. 
</text>
  </threadedComment>
  <threadedComment ref="B24" personId="{1afe4b58-6f65-12a5-07d3-8896d37227c6}" id="{007f00c1-003e-4c17-8e42-00a4006e00f4}" done="0">
    <text xml:space="preserve">Explanation:
You may be leasing your own venue, paying a membership fee to a hotdesking work hub, or working in a retail space. What costs did you incur to do this for each of the last six-months?
</text>
  </threadedComment>
  <threadedComment ref="B25" personId="{cd795451-d252-ed66-eccb-69e3db9870b6}" id="{006d004c-002b-48ea-8137-0014008800e4}" done="0">
    <text xml:space="preserve">Explanation:
If you have a business premises or work from a home office, then it is likely that you will have been paying business rates to your local council.
</text>
  </threadedComment>
  <threadedComment ref="B26" personId="{65081695-63ac-f13a-2f80-671f06cc116d}" id="{000e0041-00f5-4739-a34f-0009006200f0}" done="0">
    <text xml:space="preserve">Explanation:
You can group all of your utilities together into one monthly line item. This might include things like your gas, electricity or water payments you made for your business in the last six-months.
</text>
  </threadedComment>
  <threadedComment ref="B27" personId="{55552207-e05b-d870-d206-62bc1c7a29d5}" id="{009700bb-0015-4f5e-97ed-00e400b10007}" done="0">
    <text xml:space="preserve">Explanation:
Did you pay insurance for any aspect of your business in the last six-months? This could be anything from premises, stock or equipment insurance to personal or employee liability insurance.
</text>
  </threadedComment>
  <threadedComment ref="B28" personId="{407c4ed3-139c-86a5-5f94-48571d731e84}" id="{00c000a6-0066-4fe4-a5b6-0096004e000a}" done="0">
    <text xml:space="preserve">Explanation:
Think about any costs you incurred for this line item across your business, including the cost for each individual staff member if relevant.
</text>
  </threadedComment>
  <threadedComment ref="B29" personId="{9df7d1a9-3820-21b0-18d3-e301f7dd17f6}" id="{00460043-00a7-420a-a514-002800b80050}" done="0">
    <text xml:space="preserve">Explanation:
Think about what money you used to promote your business and drive sales in the last six-months. 
</text>
  </threadedComment>
  <threadedComment ref="B30" personId="{2d6bf123-b2e1-bc7b-c56e-982674a27ed9}" id="{006a00a8-00fc-4e46-beb8-0034008f0023}" done="0">
    <text xml:space="preserve">Explanation:
If you use a vehicle to operate your business, how much did you spend each month on fuel, insurance, registration, repairs?
</text>
  </threadedComment>
  <threadedComment ref="B31" personId="{a088b696-67b9-ab0f-64e0-ecd010c77cd8}" id="{0071003d-006d-40bf-ba14-0069001a0040}" done="0">
    <text xml:space="preserve">Explanation:
This is the cost of purchasing or leasing equipment to produce your product(s) and/or service(s), or the use of software to support you in delivering your product(s) and/or service(s).
</text>
  </threadedComment>
  <threadedComment ref="B32" personId="{0c732535-d45b-0143-0c61-4c94bb683916}" id="{00220040-0066-4dd2-9bdd-000c00c2005a}" done="0">
    <text xml:space="preserve">Explanation:
Every business incurs administrative costs, whether it is postage stamps to send out your product(s) and/or service(s), stationery products for you and your team, or printing facilities. How much did you spend in the last six-months?
</text>
  </threadedComment>
  <threadedComment ref="B33" personId="{8f4b99e4-feb5-0fc3-47e5-b7d4aecba1f9}" id="{004b0042-0035-468f-9490-007100950098}" done="0">
    <text xml:space="preserve">Explanation:
If you run a product based business then you may incur monthly fees for transport and delivery of your goods.
</text>
  </threadedComment>
  <threadedComment ref="B34" personId="{62f3343b-8945-1bf8-a97a-6b165980c9db}" id="{003c00a8-0090-4d39-bee9-008600c50012}" done="0">
    <text xml:space="preserve">Explanation:
Think about any professional services you used in the last six-months to manage your business. This might have been on a retainer or ad-hoc basis. 
For example, a lawyer, accountant, designer or marketing consultant.
</text>
  </threadedComment>
  <threadedComment ref="B35" personId="{c1163334-6b86-8268-52f9-d70c210d36f5}" id="{004a002a-000c-49c9-ae6e-004900260058}" done="0">
    <text xml:space="preserve">Explanation:
These cells are based on how much you have drawn from the business as a salary to cover your expenses in the last six-months. These drawings should appear on your bank statements and may have been withdrawn as a one-off payment each month or as numerous payments throughout the month.
Either way, reflect the total monthly amount in this row.
</text>
  </threadedComment>
  <threadedComment ref="B36" personId="{9bad7cc9-ac29-2e00-cdc1-f18a8295593b}" id="{004e0057-00a7-4e6b-8de1-004d00b300ec}" done="0">
    <text xml:space="preserve">Explanation:
If you hired staff, whether full time or part time, then this is where you can reflect the amount of money you spent each month on staff salaries, national insurance contributions and staff pensions etc.
</text>
  </threadedComment>
  <threadedComment ref="B37" personId="{f1a1e207-d2c0-1e06-45bc-a42a4e60859c}" id="{0024000f-003f-4c00-8dd1-0039000900c3}" done="0">
    <text xml:space="preserve">Explanation:
This should be the monthly repayments you made on your original Start Up Loan for the last six-months (unless you have already repaid your loan in full at any time durin this period).
</text>
  </threadedComment>
  <threadedComment ref="E37" personId="{a50e14a2-940e-bea9-adac-cf7854ee7228}" id="{002c0008-0018-469a-a30c-004800ea00c7}" done="0">
    <text xml:space="preserve">Jane Cormack:
Tip:
Your monthly loan repayments should have been the same each month, unless you repaid your loan in full at any time during the last six-months. 
Simply enter the monthly amount in this first cell, and this will automatically carry it across for the remaining six-months.
</text>
  </threadedComment>
  <threadedComment ref="B38" personId="{a0999c98-511e-2b10-e767-0961111804fb}" id="{00cc004a-005b-4a03-9522-00ca00bc0058}" done="0">
    <text xml:space="preserve">Explanation:
Use these fields if your business has had any other expenses or cash out-flows in the last six-months that are not covered in the above. 
Provide a description of these items in the next field.
</text>
  </threadedComment>
  <threadedComment ref="B39" personId="{2c9ecf05-cded-97ca-8434-250fed83ce34}" id="{00eb00b3-0091-4e37-9ceb-00a2000700c6}" done="0">
    <text xml:space="preserve">Explanation:
Use these fields if your business has had any other expenses or cash out-flows in the last six-months that are not covered in the above. 
Provide a description of these items in the next field.
</text>
  </threadedComment>
  <threadedComment ref="B40" personId="{dfca7456-1697-eb4b-4025-23ce88bce49f}" id="{00780073-002c-4be5-9302-00c600fb00d9}" done="0">
    <text xml:space="preserve">Explanation:
Use these fields if your business has had any other expenses or cash out-flows in the last six-months that are not covered in the above. 
Provide a description of these items in the next field.
</text>
  </threadedComment>
  <threadedComment ref="B41" personId="{aea82856-e6e1-e2fc-8be6-bfd46bd87140}" id="{00e10091-00fe-40f2-ae45-00c300e7004a}" done="0">
    <text xml:space="preserve">Explanation:
Use these fields if your business has had any other expenses or cash out-flows in the last six-months that are not covered in the above. 
Provide a description of these items in the next field.
</text>
  </threadedComment>
  <threadedComment ref="B42" personId="{eda55516-ede4-fca8-978a-9b7135ec85ea}" id="{009d0065-00c0-44f6-9258-003600c30047}" done="0">
    <text xml:space="preserve">Explanation:
Use these fields if your business has had any other expenses or cash out-flows in the last six-months that are not covered in the above. 
Provide a description of these items in the next field.
</text>
  </threadedComment>
  <threadedComment ref="B43" personId="{6fd2ab9d-af0e-e2f1-7e34-992d083e0008}" id="{00a2001b-008d-4dbd-ae21-005300a800f2}" done="0">
    <text xml:space="preserve">Explanation:
Your total cash out-flow is made up of all your expenses from the last six-months added together.
</text>
  </threadedComment>
  <threadedComment ref="C45" personId="{5d2e74b3-5af9-9f68-2ccb-d54e1d8f401e}" id="{00ef0036-0064-43c7-aa49-0062005200e3}" done="0">
    <text xml:space="preserve">Explanation:
Your net cash flow tells you the difference between what came into your business and what went out of your business over the last six-months.
</text>
  </threadedComment>
  <threadedComment ref="C47" personId="{cffbe447-1fa6-f1c0-ab7e-a13b8c5dd9ee}" id="{0004000b-00a9-46c8-a7c1-003c00a500a1}" done="0">
    <text xml:space="preserve">Explanation:
This is the amount of money that you had available for your business at the start of each month. You'll see this number will auto-update for each month, based on the previous months' cash flow.
</text>
  </threadedComment>
  <threadedComment ref="D47" personId="{494fc77a-b3aa-ab54-64e4-2e196d780a44}" id="{00650042-00a4-4228-8e3a-00d30025002d}" done="0">
    <text xml:space="preserve">Explanation:
Use this field to insert your balance on your business account at the start of month one (six-months ago). 
For example, if six months ago was September 2017, you should insert your business account balance at the start of that day into this cell.You can review your business bank accounts for help working this out.
</text>
  </threadedComment>
  <threadedComment ref="C49" personId="{8e987e72-2665-e37a-5adc-a5fba7e22740}" id="{001b0059-0001-4185-aaab-00a8007c0078}" done="0">
    <text xml:space="preserve">Explanation:
This is your anticipated financial position at the end of each month, once you have brought in all your revenue, paid all your expenses and balanced your books. 
This figure is calculated by adding together whatever money is recorded in your net cash flow for a particular month with the opening balance at the start of that month.
</text>
  </threadedComment>
  <threadedComment ref="B52" personId="{1cdfdf2b-b5dd-20f8-6e0d-2fe88a33e89f}" id="{00320020-004f-452c-9dcf-005300f800e7}" done="0">
    <text xml:space="preserve">Explanation:
This is a good place to write any notes that you want your Business Adviser to take into account when reviewing your Actual Cash Flows.
This might be if something needs further explanation or if you want to more clearly reference a figure back to something in your Business Plan.
</text>
  </threadedComment>
  <threadedComment ref="B10" personId="{5ea7c252-0947-079b-90e1-4fb61b034204}" id="{003c003e-0081-46a4-9aa3-00fe000b00d6}" done="0">
    <text xml:space="preserve">Explanation
This tab should be based on the month looking 6 months back - e.g. so if today was June 2018, your starting month would be January 2018. The cash flow should break down your month to month income over the past 6 months.
Click on the cell to reveal a drop down list.
</text>
  </threadedComment>
</ThreadedComments>
</file>

<file path=xl/worksheets/_rels/sheet2.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drawing" Target="../drawings/drawing3.xml"/><Relationship  Id="rId4" Type="http://schemas.openxmlformats.org/officeDocument/2006/relationships/vmlDrawing" Target="../drawings/vmlDrawing1.vml"/><Relationship  Id="rId5" Type="http://schemas.openxmlformats.org/officeDocument/2006/relationships/table" Target="../tables/table1.xml"/></Relationships>
</file>

<file path=xl/worksheets/_rels/sheet5.xml.rels><?xml version="1.0" encoding="UTF-8" standalone="yes"?><Relationships xmlns="http://schemas.openxmlformats.org/package/2006/relationships"><Relationship  Id="rId1" Type="http://schemas.microsoft.com/office/2017/10/relationships/threadedComment" Target="../threadedComments/threadedComment2.xml"/><Relationship  Id="rId2" Type="http://schemas.openxmlformats.org/officeDocument/2006/relationships/comments" Target="../comments2.xml"/><Relationship  Id="rId3" Type="http://schemas.openxmlformats.org/officeDocument/2006/relationships/drawing" Target="../drawings/drawing4.xml"/><Relationship  Id="rId4" Type="http://schemas.openxmlformats.org/officeDocument/2006/relationships/vmlDrawing" Target="../drawings/vmlDrawing2.vml"/></Relationships>
</file>

<file path=xl/worksheets/_rels/sheet6.xml.rels><?xml version="1.0" encoding="UTF-8" standalone="yes"?><Relationships xmlns="http://schemas.openxmlformats.org/package/2006/relationships"><Relationship  Id="rId1" Type="http://schemas.microsoft.com/office/2017/10/relationships/threadedComment" Target="../threadedComments/threadedComment3.xml"/><Relationship  Id="rId2" Type="http://schemas.openxmlformats.org/officeDocument/2006/relationships/comments" Target="../comments3.xml"/><Relationship  Id="rId3" Type="http://schemas.openxmlformats.org/officeDocument/2006/relationships/drawing" Target="../drawings/drawing5.xml"/><Relationship  Id="rId4" Type="http://schemas.openxmlformats.org/officeDocument/2006/relationships/vmlDrawing" Target="../drawings/vmlDrawing3.vml"/></Relationships>
</file>

<file path=xl/worksheets/_rels/sheet7.xml.rels><?xml version="1.0" encoding="UTF-8" standalone="yes"?><Relationships xmlns="http://schemas.openxmlformats.org/package/2006/relationships"><Relationship  Id="rId1" Type="http://schemas.microsoft.com/office/2017/10/relationships/threadedComment" Target="../threadedComments/threadedComment4.xml"/><Relationship  Id="rId2" Type="http://schemas.openxmlformats.org/officeDocument/2006/relationships/comments" Target="../comments4.xml"/><Relationship  Id="rId3" Type="http://schemas.openxmlformats.org/officeDocument/2006/relationships/drawing" Target="../drawings/drawing6.xml"/><Relationship  Id="rId4" Type="http://schemas.openxmlformats.org/officeDocument/2006/relationships/vmlDrawing" Target="../drawings/vmlDrawing4.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E14" activeCellId="0" sqref="E14"/>
    </sheetView>
  </sheetViews>
  <sheetFormatPr defaultRowHeight="14.2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1"/>
  </sheetPr>
  <sheetViews>
    <sheetView showGridLines="0" topLeftCell="A6" zoomScale="70" workbookViewId="0">
      <selection activeCell="W49" activeCellId="0" sqref="W49"/>
    </sheetView>
  </sheetViews>
  <sheetFormatPr defaultColWidth="8.625" defaultRowHeight="14.25"/>
  <cols>
    <col customWidth="1" min="1" max="1" style="2" width="4.625"/>
    <col customWidth="1" min="2" max="2" style="3" width="4"/>
    <col customWidth="1" min="3" max="3" style="2" width="4.125"/>
    <col customWidth="1" min="4" max="4" style="2" width="14.625"/>
    <col min="5" max="12" style="2" width="8.625"/>
    <col customWidth="1" min="13" max="13" style="2" width="33"/>
    <col customWidth="1" min="14" max="14" style="2" width="39"/>
    <col customWidth="1" min="15" max="15" style="2" width="5"/>
    <col min="16" max="16384" style="2" width="8.625"/>
  </cols>
  <sheetData>
    <row r="1" ht="15">
      <c r="A1" s="4"/>
      <c r="B1" s="5"/>
      <c r="C1" s="6"/>
      <c r="D1" s="6"/>
      <c r="E1" s="6"/>
      <c r="F1" s="6"/>
      <c r="G1" s="6"/>
      <c r="H1" s="6"/>
      <c r="I1" s="6"/>
      <c r="J1" s="6"/>
      <c r="K1" s="6"/>
      <c r="L1" s="6"/>
      <c r="M1" s="6"/>
      <c r="N1" s="6"/>
      <c r="O1" s="4"/>
    </row>
    <row r="2" ht="15">
      <c r="A2" s="4"/>
      <c r="B2" s="7"/>
      <c r="C2" s="4"/>
      <c r="D2" s="4"/>
      <c r="E2" s="4"/>
      <c r="F2" s="4"/>
      <c r="G2" s="4"/>
      <c r="H2" s="4"/>
      <c r="I2" s="4"/>
      <c r="J2" s="4"/>
      <c r="K2" s="4"/>
      <c r="L2" s="4"/>
      <c r="M2" s="4"/>
      <c r="N2" s="4"/>
      <c r="O2" s="4"/>
    </row>
    <row r="3" ht="18">
      <c r="A3" s="4"/>
      <c r="B3" s="7"/>
      <c r="C3" s="4"/>
      <c r="D3" s="8" t="s">
        <v>12</v>
      </c>
      <c r="E3" s="9"/>
      <c r="F3" s="10"/>
      <c r="G3" s="10"/>
      <c r="H3" s="10"/>
      <c r="I3" s="10"/>
      <c r="J3" s="10"/>
      <c r="K3" s="10"/>
      <c r="L3" s="11"/>
      <c r="M3" s="4"/>
      <c r="N3" s="4"/>
      <c r="O3" s="4"/>
    </row>
    <row r="4" ht="18">
      <c r="A4" s="4"/>
      <c r="B4" s="7"/>
      <c r="C4" s="4"/>
      <c r="D4" s="8" t="s">
        <v>13</v>
      </c>
      <c r="E4" s="9"/>
      <c r="F4" s="10"/>
      <c r="G4" s="10"/>
      <c r="H4" s="10"/>
      <c r="I4" s="10"/>
      <c r="J4" s="10"/>
      <c r="K4" s="10"/>
      <c r="L4" s="11"/>
      <c r="M4" s="4"/>
      <c r="N4" s="4"/>
      <c r="O4" s="4"/>
    </row>
    <row r="5" ht="19.699999999999999" customHeight="1">
      <c r="A5" s="4"/>
      <c r="C5" s="4"/>
      <c r="D5" s="4"/>
      <c r="E5" s="4"/>
      <c r="F5" s="4"/>
      <c r="G5" s="4"/>
      <c r="H5" s="4"/>
      <c r="I5" s="4"/>
      <c r="J5" s="4"/>
      <c r="K5" s="4"/>
      <c r="L5" s="4"/>
      <c r="M5" s="4"/>
      <c r="N5" s="4"/>
      <c r="O5" s="4"/>
    </row>
    <row r="6" ht="49.5" customHeight="1">
      <c r="A6" s="4"/>
      <c r="B6" s="12" t="s">
        <v>14</v>
      </c>
      <c r="C6" s="12"/>
      <c r="D6" s="12"/>
      <c r="E6" s="12"/>
      <c r="F6" s="12"/>
      <c r="G6" s="12"/>
      <c r="H6" s="12"/>
      <c r="I6" s="12"/>
      <c r="J6" s="12"/>
      <c r="K6" s="12"/>
      <c r="L6" s="12"/>
      <c r="M6" s="12"/>
      <c r="N6" s="12"/>
      <c r="O6" s="12"/>
    </row>
    <row r="7" ht="220.5" customHeight="1">
      <c r="A7" s="4"/>
      <c r="B7" s="13" t="s">
        <v>15</v>
      </c>
      <c r="C7" s="14"/>
      <c r="D7" s="14"/>
      <c r="E7" s="14"/>
      <c r="F7" s="14"/>
      <c r="G7" s="14"/>
      <c r="H7" s="14"/>
      <c r="I7" s="14"/>
      <c r="J7" s="14"/>
      <c r="K7" s="14"/>
      <c r="L7" s="14"/>
      <c r="M7" s="14"/>
      <c r="N7" s="15"/>
      <c r="O7" s="16"/>
    </row>
    <row r="8" ht="19.5">
      <c r="A8" s="4"/>
      <c r="B8" s="17"/>
      <c r="C8" s="6"/>
      <c r="D8" s="6"/>
      <c r="E8" s="6"/>
      <c r="F8" s="6"/>
      <c r="G8" s="18"/>
      <c r="H8" s="18"/>
      <c r="I8" s="18"/>
      <c r="J8" s="19"/>
      <c r="K8" s="6"/>
      <c r="L8" s="6"/>
      <c r="M8" s="6"/>
      <c r="N8" s="6"/>
      <c r="O8" s="4"/>
    </row>
    <row r="9" ht="13.5" customHeight="1">
      <c r="A9" s="4"/>
      <c r="B9" s="7"/>
      <c r="C9" s="20"/>
      <c r="D9" s="20"/>
      <c r="E9" s="20"/>
      <c r="F9" s="20"/>
      <c r="G9" s="20"/>
      <c r="H9" s="20"/>
      <c r="I9" s="20"/>
      <c r="J9" s="20"/>
      <c r="K9" s="20"/>
      <c r="L9" s="20"/>
      <c r="M9" s="20"/>
      <c r="N9" s="20"/>
      <c r="O9" s="21"/>
    </row>
    <row r="10" ht="23.25">
      <c r="A10" s="4"/>
      <c r="B10" s="22" t="s">
        <v>16</v>
      </c>
      <c r="C10" s="22"/>
      <c r="D10" s="22"/>
      <c r="E10" s="22"/>
      <c r="F10" s="22"/>
      <c r="G10" s="22"/>
      <c r="H10" s="22"/>
      <c r="I10" s="22"/>
      <c r="J10" s="22"/>
      <c r="K10" s="22"/>
      <c r="L10" s="22"/>
      <c r="M10" s="22"/>
      <c r="N10" s="22"/>
      <c r="O10" s="4"/>
    </row>
    <row r="11" ht="18">
      <c r="A11" s="4"/>
      <c r="B11" s="23"/>
      <c r="C11" s="24"/>
      <c r="D11" s="24"/>
      <c r="E11" s="24"/>
      <c r="F11" s="24"/>
      <c r="G11" s="24"/>
      <c r="H11" s="24"/>
      <c r="I11" s="24"/>
      <c r="J11" s="24"/>
      <c r="K11" s="24"/>
      <c r="L11" s="24"/>
      <c r="M11" s="24"/>
      <c r="N11" s="24"/>
      <c r="O11" s="4"/>
    </row>
    <row r="12" ht="47.25" customHeight="1">
      <c r="A12" s="4"/>
      <c r="B12" s="25" t="s">
        <v>17</v>
      </c>
      <c r="C12" s="26" t="s">
        <v>18</v>
      </c>
      <c r="D12" s="26"/>
      <c r="E12" s="26"/>
      <c r="F12" s="26"/>
      <c r="G12" s="26"/>
      <c r="H12" s="26"/>
      <c r="I12" s="26"/>
      <c r="J12" s="26"/>
      <c r="K12" s="26"/>
      <c r="L12" s="26"/>
      <c r="M12" s="26"/>
      <c r="N12" s="26"/>
      <c r="O12" s="27"/>
      <c r="P12" s="28"/>
    </row>
    <row r="13" ht="52.5" customHeight="1">
      <c r="A13" s="4"/>
      <c r="B13" s="25" t="s">
        <v>17</v>
      </c>
      <c r="C13" s="26" t="s">
        <v>19</v>
      </c>
      <c r="D13" s="26"/>
      <c r="E13" s="26"/>
      <c r="F13" s="26"/>
      <c r="G13" s="26"/>
      <c r="H13" s="26"/>
      <c r="I13" s="26"/>
      <c r="J13" s="26"/>
      <c r="K13" s="26"/>
      <c r="L13" s="26"/>
      <c r="M13" s="26"/>
      <c r="N13" s="26"/>
      <c r="O13" s="27"/>
      <c r="P13" s="21"/>
    </row>
    <row r="14" ht="35.25" customHeight="1">
      <c r="A14" s="4"/>
      <c r="B14" s="25" t="s">
        <v>17</v>
      </c>
      <c r="C14" s="26" t="s">
        <v>20</v>
      </c>
      <c r="D14" s="26"/>
      <c r="E14" s="26"/>
      <c r="F14" s="26"/>
      <c r="G14" s="26"/>
      <c r="H14" s="26"/>
      <c r="I14" s="26"/>
      <c r="J14" s="26"/>
      <c r="K14" s="26"/>
      <c r="L14" s="26"/>
      <c r="M14" s="26"/>
      <c r="N14" s="26"/>
      <c r="O14" s="29"/>
      <c r="P14" s="21"/>
    </row>
    <row r="15" ht="49.5" customHeight="1">
      <c r="A15" s="4"/>
      <c r="B15" s="25" t="s">
        <v>17</v>
      </c>
      <c r="C15" s="26" t="s">
        <v>21</v>
      </c>
      <c r="D15" s="26"/>
      <c r="E15" s="26"/>
      <c r="F15" s="26"/>
      <c r="G15" s="26"/>
      <c r="H15" s="26"/>
      <c r="I15" s="26"/>
      <c r="J15" s="26"/>
      <c r="K15" s="26"/>
      <c r="L15" s="26"/>
      <c r="M15" s="26"/>
      <c r="N15" s="26"/>
      <c r="O15" s="27"/>
      <c r="P15" s="21"/>
    </row>
    <row r="16" ht="22.5" customHeight="1">
      <c r="A16" s="4"/>
      <c r="B16" s="25" t="s">
        <v>17</v>
      </c>
      <c r="C16" s="25" t="s">
        <v>22</v>
      </c>
      <c r="D16" s="25"/>
      <c r="E16" s="25"/>
      <c r="F16" s="25"/>
      <c r="G16" s="25"/>
      <c r="H16" s="25"/>
      <c r="I16" s="25"/>
      <c r="J16" s="25"/>
      <c r="K16" s="25"/>
      <c r="L16" s="25"/>
      <c r="M16" s="25"/>
      <c r="N16" s="25"/>
      <c r="O16" s="4"/>
      <c r="P16" s="21"/>
    </row>
    <row r="17" ht="24" customHeight="1">
      <c r="A17" s="4"/>
      <c r="B17" s="25" t="s">
        <v>17</v>
      </c>
      <c r="C17" s="25" t="s">
        <v>23</v>
      </c>
      <c r="D17" s="25"/>
      <c r="E17" s="25"/>
      <c r="F17" s="25"/>
      <c r="G17" s="25"/>
      <c r="H17" s="25"/>
      <c r="I17" s="25"/>
      <c r="J17" s="25"/>
      <c r="K17" s="25"/>
      <c r="L17" s="25"/>
      <c r="M17" s="25"/>
      <c r="N17" s="25"/>
      <c r="O17" s="20"/>
      <c r="P17" s="21"/>
    </row>
    <row r="18" ht="27.199999999999999" customHeight="1">
      <c r="A18" s="4"/>
      <c r="B18" s="25" t="s">
        <v>17</v>
      </c>
      <c r="C18" s="30" t="s">
        <v>24</v>
      </c>
      <c r="D18" s="30"/>
      <c r="E18" s="30"/>
      <c r="F18" s="30"/>
      <c r="G18" s="30"/>
      <c r="H18" s="30"/>
      <c r="I18" s="30"/>
      <c r="J18" s="30"/>
      <c r="K18" s="30"/>
      <c r="L18" s="30"/>
      <c r="M18" s="30"/>
      <c r="N18" s="30"/>
      <c r="O18" s="27"/>
      <c r="P18" s="21"/>
    </row>
    <row r="19">
      <c r="A19" s="4"/>
      <c r="B19" s="25"/>
      <c r="C19" s="24"/>
      <c r="D19" s="24"/>
      <c r="E19" s="24"/>
      <c r="F19" s="24"/>
      <c r="G19" s="24"/>
      <c r="H19" s="24"/>
      <c r="I19" s="24"/>
      <c r="J19" s="24"/>
      <c r="K19" s="24"/>
      <c r="L19" s="24"/>
      <c r="M19" s="24"/>
      <c r="N19" s="24"/>
      <c r="O19" s="4"/>
      <c r="P19" s="4"/>
      <c r="Q19" s="4"/>
    </row>
    <row r="20">
      <c r="A20" s="4"/>
      <c r="B20" s="25" t="s">
        <v>17</v>
      </c>
      <c r="C20" s="31" t="s">
        <v>25</v>
      </c>
      <c r="D20" s="31"/>
      <c r="E20" s="31"/>
      <c r="F20" s="31"/>
      <c r="G20" s="31"/>
      <c r="H20" s="31"/>
      <c r="I20" s="31"/>
      <c r="J20" s="31"/>
      <c r="K20" s="31"/>
      <c r="L20" s="31"/>
      <c r="M20" s="31"/>
      <c r="N20" s="31"/>
      <c r="O20" s="4"/>
      <c r="P20" s="4"/>
      <c r="Q20" s="4"/>
    </row>
    <row r="21">
      <c r="A21" s="4"/>
      <c r="B21" s="25"/>
      <c r="C21" s="31" t="s">
        <v>26</v>
      </c>
      <c r="D21" s="31"/>
      <c r="E21" s="31"/>
      <c r="F21" s="31"/>
      <c r="G21" s="31"/>
      <c r="H21" s="31"/>
      <c r="I21" s="31"/>
      <c r="J21" s="31"/>
      <c r="K21" s="31"/>
      <c r="L21" s="31"/>
      <c r="M21" s="31"/>
      <c r="N21" s="31"/>
      <c r="O21" s="4"/>
      <c r="P21" s="4"/>
      <c r="Q21" s="4"/>
    </row>
    <row r="22">
      <c r="A22" s="4"/>
      <c r="B22" s="7"/>
      <c r="C22" s="4"/>
      <c r="D22" s="4"/>
      <c r="E22" s="4"/>
      <c r="F22" s="4"/>
      <c r="G22" s="4"/>
      <c r="H22" s="4"/>
      <c r="I22" s="4"/>
      <c r="J22" s="4"/>
      <c r="K22" s="4"/>
      <c r="L22" s="4"/>
      <c r="M22" s="4"/>
      <c r="N22" s="4"/>
      <c r="O22" s="4"/>
      <c r="P22" s="4"/>
      <c r="Q22" s="4"/>
    </row>
    <row r="23" ht="23.25">
      <c r="A23" s="4"/>
      <c r="B23" s="22" t="s">
        <v>27</v>
      </c>
      <c r="C23" s="22"/>
      <c r="D23" s="22"/>
      <c r="E23" s="22"/>
      <c r="F23" s="22"/>
      <c r="G23" s="22"/>
      <c r="H23" s="22"/>
      <c r="I23" s="22"/>
      <c r="J23" s="22"/>
      <c r="K23" s="22"/>
      <c r="L23" s="22"/>
      <c r="M23" s="22"/>
      <c r="N23" s="22"/>
      <c r="O23" s="4"/>
      <c r="P23" s="4"/>
      <c r="Q23" s="4"/>
    </row>
    <row r="24">
      <c r="A24" s="4"/>
      <c r="B24" s="7"/>
      <c r="C24" s="4"/>
      <c r="D24" s="4"/>
      <c r="E24" s="4"/>
      <c r="F24" s="4"/>
      <c r="G24" s="4"/>
      <c r="H24" s="4"/>
      <c r="I24" s="4"/>
      <c r="J24" s="4"/>
      <c r="K24" s="4"/>
      <c r="L24" s="4"/>
      <c r="M24" s="4"/>
      <c r="N24" s="4"/>
      <c r="O24" s="4"/>
      <c r="P24" s="4"/>
      <c r="Q24" s="4"/>
    </row>
    <row r="25" ht="32.25" customHeight="1">
      <c r="B25" s="25" t="s">
        <v>17</v>
      </c>
      <c r="C25" s="26" t="s">
        <v>28</v>
      </c>
      <c r="D25" s="26"/>
      <c r="E25" s="26"/>
      <c r="F25" s="26"/>
      <c r="G25" s="26"/>
      <c r="H25" s="26"/>
      <c r="I25" s="26"/>
      <c r="J25" s="26"/>
      <c r="K25" s="26"/>
      <c r="L25" s="26"/>
      <c r="M25" s="26"/>
      <c r="N25" s="26"/>
    </row>
    <row r="26">
      <c r="B26" s="25" t="s">
        <v>17</v>
      </c>
      <c r="C26" s="26" t="s">
        <v>29</v>
      </c>
      <c r="D26" s="26"/>
      <c r="E26" s="26"/>
      <c r="F26" s="26"/>
      <c r="G26" s="26"/>
      <c r="H26" s="26"/>
      <c r="I26" s="26"/>
      <c r="J26" s="26"/>
      <c r="K26" s="26"/>
      <c r="L26" s="26"/>
      <c r="M26" s="26"/>
      <c r="N26" s="26"/>
    </row>
    <row r="27">
      <c r="B27" s="25" t="s">
        <v>17</v>
      </c>
      <c r="C27" s="26" t="s">
        <v>30</v>
      </c>
      <c r="D27" s="26"/>
      <c r="E27" s="26"/>
      <c r="F27" s="26"/>
      <c r="G27" s="26"/>
      <c r="H27" s="26"/>
      <c r="I27" s="26"/>
      <c r="J27" s="26"/>
      <c r="K27" s="26"/>
      <c r="L27" s="26"/>
      <c r="M27" s="26"/>
      <c r="N27" s="26"/>
    </row>
    <row r="29" ht="23.25">
      <c r="B29" s="22" t="s">
        <v>31</v>
      </c>
      <c r="C29" s="22"/>
      <c r="D29" s="22"/>
      <c r="E29" s="22"/>
      <c r="F29" s="22"/>
      <c r="G29" s="22"/>
      <c r="H29" s="22"/>
      <c r="I29" s="22"/>
      <c r="J29" s="22"/>
      <c r="K29" s="22"/>
      <c r="L29" s="22"/>
      <c r="M29" s="22"/>
      <c r="N29" s="22"/>
    </row>
    <row r="31">
      <c r="B31" s="25" t="s">
        <v>17</v>
      </c>
      <c r="C31" s="26" t="s">
        <v>32</v>
      </c>
      <c r="D31" s="26"/>
      <c r="E31" s="26"/>
      <c r="F31" s="26"/>
      <c r="G31" s="26"/>
      <c r="H31" s="26"/>
      <c r="I31" s="26"/>
      <c r="J31" s="26"/>
      <c r="K31" s="26"/>
      <c r="L31" s="26"/>
      <c r="M31" s="26"/>
      <c r="N31" s="26"/>
    </row>
    <row r="32" ht="31.5" customHeight="1">
      <c r="B32" s="25" t="s">
        <v>17</v>
      </c>
      <c r="C32" s="26" t="s">
        <v>33</v>
      </c>
      <c r="D32" s="26"/>
      <c r="E32" s="26"/>
      <c r="F32" s="26"/>
      <c r="G32" s="26"/>
      <c r="H32" s="26"/>
      <c r="I32" s="26"/>
      <c r="J32" s="26"/>
      <c r="K32" s="26"/>
      <c r="L32" s="26"/>
      <c r="M32" s="26"/>
      <c r="N32" s="26"/>
    </row>
    <row r="34">
      <c r="C34" s="2" t="s">
        <v>34</v>
      </c>
      <c r="J34" s="2" t="s">
        <v>35</v>
      </c>
    </row>
    <row r="39">
      <c r="B39" s="25"/>
      <c r="C39" s="26"/>
      <c r="D39" s="26"/>
      <c r="E39" s="26"/>
      <c r="F39" s="26"/>
      <c r="G39" s="26"/>
      <c r="H39" s="26"/>
      <c r="I39" s="26"/>
      <c r="J39" s="26"/>
      <c r="K39" s="26"/>
      <c r="L39" s="26"/>
      <c r="M39" s="26"/>
      <c r="N39" s="26"/>
    </row>
    <row r="49" ht="49.350000000000001" customHeight="1">
      <c r="B49" s="25"/>
      <c r="C49" s="26"/>
      <c r="D49" s="26"/>
      <c r="E49" s="26"/>
      <c r="F49" s="26"/>
      <c r="G49" s="26"/>
      <c r="H49" s="26"/>
      <c r="I49" s="26"/>
      <c r="J49" s="26"/>
      <c r="K49" s="26"/>
      <c r="L49" s="26"/>
      <c r="M49" s="26"/>
      <c r="N49" s="26"/>
    </row>
    <row r="60" ht="29.25" customHeight="1">
      <c r="B60" s="25" t="s">
        <v>17</v>
      </c>
      <c r="C60" s="26" t="s">
        <v>36</v>
      </c>
      <c r="D60" s="26"/>
      <c r="E60" s="26"/>
      <c r="F60" s="26"/>
      <c r="G60" s="26"/>
      <c r="H60" s="26"/>
      <c r="I60" s="26"/>
      <c r="J60" s="26"/>
      <c r="K60" s="26"/>
      <c r="L60" s="26"/>
      <c r="M60" s="26"/>
      <c r="N60" s="26"/>
    </row>
    <row r="62">
      <c r="B62" s="25"/>
      <c r="C62" s="3"/>
      <c r="D62" s="3"/>
      <c r="E62" s="3"/>
      <c r="F62" s="3"/>
      <c r="G62" s="3"/>
      <c r="H62" s="3"/>
      <c r="I62" s="3"/>
      <c r="J62" s="3"/>
      <c r="K62" s="3"/>
      <c r="L62" s="3"/>
      <c r="M62" s="3"/>
      <c r="N62" s="3"/>
    </row>
  </sheetData>
  <sheetProtection autoFilter="1" deleteColumns="1" deleteRows="1" formatCells="1" formatColumns="1" formatRows="1" insertColumns="1" insertHyperlinks="1" insertRows="1" pivotTables="1" selectLockedCells="1" selectUnlockedCells="0" sheet="0" sort="1"/>
  <mergeCells count="25">
    <mergeCell ref="C49:N49"/>
    <mergeCell ref="C62:N62"/>
    <mergeCell ref="B23:N23"/>
    <mergeCell ref="C25:N25"/>
    <mergeCell ref="C26:N26"/>
    <mergeCell ref="C39:N39"/>
    <mergeCell ref="C27:N27"/>
    <mergeCell ref="B29:N29"/>
    <mergeCell ref="C32:N32"/>
    <mergeCell ref="C31:N31"/>
    <mergeCell ref="C60:N60"/>
    <mergeCell ref="E3:L3"/>
    <mergeCell ref="E4:L4"/>
    <mergeCell ref="B6:O6"/>
    <mergeCell ref="B7:N7"/>
    <mergeCell ref="C17:N17"/>
    <mergeCell ref="C18:N18"/>
    <mergeCell ref="C20:N20"/>
    <mergeCell ref="C21:N21"/>
    <mergeCell ref="B10:N10"/>
    <mergeCell ref="C12:N12"/>
    <mergeCell ref="C13:N13"/>
    <mergeCell ref="C14:N14"/>
    <mergeCell ref="C15:N15"/>
    <mergeCell ref="C16:N16"/>
  </mergeCells>
  <printOptions headings="0" gridLines="0" horizontalCentered="1"/>
  <pageMargins left="0.31496062992125984" right="0.31496062992125984" top="0.35433070866141736" bottom="0.15748031496062992" header="0.31496062992125984" footer="0.11811023622047245"/>
  <pageSetup paperSize="9" scale="58" fitToWidth="1" fitToHeight="1" pageOrder="downThenOver" orientation="portrait" usePrinterDefaults="1" blackAndWhite="0" draft="0" cellComments="none" useFirstPageNumber="0" errors="displayed" horizontalDpi="600" verticalDpi="600" copies="1"/>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6"/>
    <outlinePr applyStyles="0" summaryBelow="1" summaryRight="1" showOutlineSymbols="1"/>
    <pageSetUpPr autoPageBreaks="1" fitToPage="0"/>
  </sheetPr>
  <sheetViews>
    <sheetView showGridLines="0" topLeftCell="A10" zoomScale="90" workbookViewId="0">
      <selection activeCell="K19" activeCellId="0" sqref="K19:R37"/>
    </sheetView>
  </sheetViews>
  <sheetFormatPr defaultRowHeight="14.25"/>
  <cols>
    <col customWidth="1" min="1" max="1" width="2.375"/>
    <col customWidth="1" min="10" max="11" width="8.75"/>
    <col customWidth="1" min="18" max="18" width="21"/>
  </cols>
  <sheetData>
    <row r="1" ht="15">
      <c r="J1" s="32"/>
      <c r="K1" s="32"/>
      <c r="L1" s="32"/>
      <c r="M1" s="32"/>
      <c r="N1" s="32"/>
      <c r="O1" s="32"/>
      <c r="P1" s="32"/>
      <c r="Q1" s="32"/>
      <c r="R1" s="32"/>
    </row>
    <row r="2" ht="17.25" customHeight="1">
      <c r="B2" s="33"/>
      <c r="C2" s="34"/>
      <c r="D2" s="35"/>
      <c r="E2" s="36"/>
      <c r="F2" s="37"/>
      <c r="G2" s="37"/>
      <c r="H2" s="38"/>
      <c r="I2" s="37"/>
      <c r="J2" s="39"/>
    </row>
    <row r="3" ht="26.25">
      <c r="B3" s="40" t="s">
        <v>37</v>
      </c>
    </row>
    <row r="4" ht="26.25">
      <c r="B4" s="40"/>
      <c r="D4" s="8" t="s">
        <v>12</v>
      </c>
      <c r="E4" s="41" t="s">
        <v>38</v>
      </c>
      <c r="F4" s="10"/>
      <c r="G4" s="10"/>
      <c r="H4" s="10"/>
      <c r="I4" s="10"/>
      <c r="J4" s="10"/>
      <c r="K4" s="10"/>
      <c r="L4" s="10"/>
    </row>
    <row r="5" ht="26.25">
      <c r="B5" s="40"/>
      <c r="D5" s="8" t="s">
        <v>13</v>
      </c>
      <c r="E5" s="41" t="s">
        <v>39</v>
      </c>
      <c r="F5" s="10"/>
      <c r="G5" s="10"/>
      <c r="H5" s="10"/>
      <c r="I5" s="10"/>
      <c r="J5" s="10"/>
      <c r="K5" s="10"/>
      <c r="L5" s="10"/>
    </row>
    <row r="6" ht="26.25">
      <c r="B6" s="40"/>
    </row>
    <row r="7" ht="27.75" customHeight="1">
      <c r="B7" s="42" t="s">
        <v>40</v>
      </c>
      <c r="C7" s="43"/>
      <c r="D7" s="43"/>
      <c r="E7" s="43"/>
      <c r="F7" s="43"/>
      <c r="G7" s="43"/>
      <c r="H7" s="43"/>
      <c r="I7" s="43"/>
      <c r="J7" s="43"/>
      <c r="K7" s="43"/>
      <c r="L7" s="43"/>
      <c r="M7" s="43"/>
      <c r="N7" s="43"/>
      <c r="O7" s="43"/>
      <c r="P7" s="43"/>
      <c r="Q7" s="43"/>
      <c r="R7" s="44"/>
    </row>
    <row r="8" ht="27.75" customHeight="1">
      <c r="B8" s="45"/>
      <c r="C8" s="46"/>
      <c r="D8" s="46"/>
      <c r="E8" s="46"/>
      <c r="F8" s="46"/>
      <c r="G8" s="46"/>
      <c r="H8" s="46"/>
      <c r="I8" s="46"/>
      <c r="J8" s="46"/>
      <c r="K8" s="46"/>
      <c r="L8" s="46"/>
      <c r="M8" s="46"/>
      <c r="N8" s="46"/>
      <c r="O8" s="46"/>
      <c r="P8" s="46"/>
      <c r="Q8" s="46"/>
      <c r="R8" s="47"/>
    </row>
    <row r="9" ht="15" customHeight="1">
      <c r="B9" s="48" t="s">
        <v>41</v>
      </c>
      <c r="C9" s="49"/>
      <c r="D9" s="49"/>
      <c r="E9" s="49"/>
      <c r="F9" s="49"/>
      <c r="G9" s="49"/>
      <c r="H9" s="49"/>
      <c r="I9" s="49"/>
      <c r="J9" s="49"/>
      <c r="K9" s="49"/>
      <c r="L9" s="49"/>
      <c r="M9" s="49"/>
      <c r="N9" s="49"/>
      <c r="O9" s="49"/>
      <c r="P9" s="49"/>
      <c r="Q9" s="49"/>
      <c r="R9" s="50"/>
    </row>
    <row r="10" ht="15" customHeight="1">
      <c r="B10" s="48" t="s">
        <v>42</v>
      </c>
      <c r="C10" s="49"/>
      <c r="D10" s="49"/>
      <c r="E10" s="49"/>
      <c r="F10" s="49"/>
      <c r="G10" s="49"/>
      <c r="H10" s="49"/>
      <c r="I10" s="49"/>
      <c r="J10" s="49"/>
      <c r="K10" s="49"/>
      <c r="L10" s="49"/>
      <c r="M10" s="49"/>
      <c r="N10" s="49"/>
      <c r="O10" s="49"/>
      <c r="P10" s="49"/>
      <c r="Q10" s="49"/>
      <c r="R10" s="50"/>
    </row>
    <row r="11">
      <c r="B11" s="51" t="s">
        <v>43</v>
      </c>
      <c r="C11" s="52"/>
      <c r="D11" s="52"/>
      <c r="E11" s="52"/>
      <c r="F11" s="52"/>
      <c r="G11" s="52"/>
      <c r="H11" s="52"/>
      <c r="I11" s="52"/>
      <c r="J11" s="52"/>
      <c r="K11" s="52"/>
      <c r="L11" s="52"/>
      <c r="M11" s="52"/>
      <c r="N11" s="52"/>
      <c r="O11" s="52"/>
      <c r="P11" s="52"/>
      <c r="Q11" s="52"/>
      <c r="R11" s="53"/>
    </row>
    <row r="12" ht="15" customHeight="1">
      <c r="B12" s="48" t="s">
        <v>44</v>
      </c>
      <c r="C12" s="49"/>
      <c r="D12" s="49"/>
      <c r="E12" s="49"/>
      <c r="F12" s="49"/>
      <c r="G12" s="49"/>
      <c r="H12" s="49"/>
      <c r="I12" s="49"/>
      <c r="J12" s="49"/>
      <c r="K12" s="49"/>
      <c r="L12" s="49"/>
      <c r="M12" s="49"/>
      <c r="N12" s="49"/>
      <c r="O12" s="49"/>
      <c r="P12" s="49"/>
      <c r="Q12" s="49"/>
      <c r="R12" s="50"/>
    </row>
    <row r="13" ht="24" customHeight="1">
      <c r="B13" s="54" t="s">
        <v>45</v>
      </c>
      <c r="C13" s="55"/>
      <c r="D13" s="55"/>
      <c r="E13" s="55"/>
      <c r="F13" s="55"/>
      <c r="G13" s="55"/>
      <c r="H13" s="55"/>
      <c r="I13" s="55"/>
      <c r="J13" s="55"/>
      <c r="K13" s="55"/>
      <c r="L13" s="55"/>
      <c r="M13" s="55"/>
      <c r="N13" s="55"/>
      <c r="O13" s="55"/>
      <c r="P13" s="55"/>
      <c r="Q13" s="55"/>
      <c r="R13" s="56"/>
    </row>
    <row r="14" ht="15">
      <c r="B14" s="52"/>
      <c r="C14" s="52"/>
      <c r="D14" s="52"/>
      <c r="E14" s="52"/>
      <c r="F14" s="52"/>
      <c r="G14" s="52"/>
      <c r="H14" s="52"/>
      <c r="I14" s="52"/>
      <c r="J14" s="52"/>
      <c r="K14" s="52"/>
      <c r="L14" s="52"/>
      <c r="M14" s="52"/>
    </row>
    <row r="15" ht="15" customHeight="1">
      <c r="B15" s="57" t="s">
        <v>46</v>
      </c>
      <c r="C15" s="58"/>
      <c r="D15" s="58"/>
      <c r="E15" s="58"/>
      <c r="F15" s="58"/>
      <c r="G15" s="58"/>
      <c r="H15" s="58"/>
      <c r="I15" s="58"/>
      <c r="J15" s="59"/>
      <c r="K15" s="60" t="s">
        <v>47</v>
      </c>
      <c r="L15" s="61"/>
      <c r="M15" s="61"/>
      <c r="N15" s="61"/>
      <c r="O15" s="61"/>
      <c r="P15" s="61"/>
      <c r="Q15" s="61"/>
      <c r="R15" s="62"/>
      <c r="S15" s="63"/>
      <c r="T15" s="63"/>
      <c r="U15" s="63"/>
      <c r="V15" s="63"/>
      <c r="W15" s="63"/>
      <c r="X15" s="63"/>
    </row>
    <row r="16" ht="15" customHeight="1">
      <c r="B16" s="64"/>
      <c r="C16" s="65"/>
      <c r="D16" s="65"/>
      <c r="E16" s="65"/>
      <c r="F16" s="65"/>
      <c r="G16" s="65"/>
      <c r="H16" s="65"/>
      <c r="I16" s="65"/>
      <c r="J16" s="66"/>
      <c r="K16" s="67"/>
      <c r="L16" s="68"/>
      <c r="M16" s="68"/>
      <c r="N16" s="68"/>
      <c r="O16" s="68"/>
      <c r="P16" s="68"/>
      <c r="Q16" s="68"/>
      <c r="R16" s="69"/>
      <c r="S16" s="63"/>
      <c r="T16" s="63"/>
      <c r="U16" s="63"/>
      <c r="V16" s="63"/>
      <c r="W16" s="63"/>
      <c r="X16" s="63"/>
    </row>
    <row r="17" ht="15" customHeight="1">
      <c r="B17" s="70"/>
      <c r="C17" s="71"/>
      <c r="D17" s="71"/>
      <c r="E17" s="71"/>
      <c r="F17" s="71"/>
      <c r="G17" s="71"/>
      <c r="H17" s="71"/>
      <c r="I17" s="71"/>
      <c r="J17" s="72"/>
      <c r="K17" s="73"/>
      <c r="L17" s="74"/>
      <c r="M17" s="74"/>
      <c r="N17" s="74"/>
      <c r="O17" s="74"/>
      <c r="P17" s="74"/>
      <c r="Q17" s="74"/>
      <c r="R17" s="75"/>
      <c r="S17" s="63"/>
      <c r="T17" s="63"/>
      <c r="U17" s="63"/>
      <c r="V17" s="63"/>
      <c r="W17" s="63"/>
      <c r="X17" s="63"/>
    </row>
    <row r="18" ht="30" customHeight="1">
      <c r="B18" s="76" t="s">
        <v>48</v>
      </c>
      <c r="C18" s="77"/>
      <c r="D18" s="77"/>
      <c r="E18" s="77"/>
      <c r="F18" s="77"/>
      <c r="G18" s="77"/>
      <c r="H18" s="77"/>
      <c r="I18" s="77"/>
      <c r="J18" s="78"/>
      <c r="K18" s="79"/>
      <c r="L18" s="80"/>
      <c r="M18" s="80"/>
      <c r="N18" s="80"/>
      <c r="O18" s="80"/>
      <c r="P18" s="80"/>
      <c r="Q18" s="80"/>
      <c r="R18" s="81"/>
    </row>
    <row r="19">
      <c r="B19" s="82" t="s">
        <v>49</v>
      </c>
      <c r="C19" s="83"/>
      <c r="D19" s="83"/>
      <c r="E19" s="83"/>
      <c r="F19" s="83"/>
      <c r="G19" s="83"/>
      <c r="H19" s="83"/>
      <c r="I19" s="83"/>
      <c r="J19" s="84"/>
      <c r="K19" s="85"/>
      <c r="L19" s="86"/>
      <c r="M19" s="86"/>
      <c r="N19" s="86"/>
      <c r="O19" s="86"/>
      <c r="P19" s="86"/>
      <c r="Q19" s="86"/>
      <c r="R19" s="87"/>
    </row>
    <row r="20">
      <c r="B20" s="88"/>
      <c r="C20" s="89"/>
      <c r="D20" s="89"/>
      <c r="E20" s="89"/>
      <c r="F20" s="89"/>
      <c r="G20" s="89"/>
      <c r="H20" s="89"/>
      <c r="I20" s="89"/>
      <c r="J20" s="90"/>
      <c r="K20" s="91"/>
      <c r="L20" s="92"/>
      <c r="M20" s="92"/>
      <c r="N20" s="92"/>
      <c r="O20" s="92"/>
      <c r="P20" s="92"/>
      <c r="Q20" s="92"/>
      <c r="R20" s="93"/>
    </row>
    <row r="21">
      <c r="B21" s="88"/>
      <c r="C21" s="89"/>
      <c r="D21" s="89"/>
      <c r="E21" s="89"/>
      <c r="F21" s="89"/>
      <c r="G21" s="89"/>
      <c r="H21" s="89"/>
      <c r="I21" s="89"/>
      <c r="J21" s="90"/>
      <c r="K21" s="91"/>
      <c r="L21" s="92"/>
      <c r="M21" s="92"/>
      <c r="N21" s="92"/>
      <c r="O21" s="92"/>
      <c r="P21" s="92"/>
      <c r="Q21" s="92"/>
      <c r="R21" s="93"/>
    </row>
    <row r="22">
      <c r="B22" s="88"/>
      <c r="C22" s="89"/>
      <c r="D22" s="89"/>
      <c r="E22" s="89"/>
      <c r="F22" s="89"/>
      <c r="G22" s="89"/>
      <c r="H22" s="89"/>
      <c r="I22" s="89"/>
      <c r="J22" s="90"/>
      <c r="K22" s="91"/>
      <c r="L22" s="92"/>
      <c r="M22" s="92"/>
      <c r="N22" s="92"/>
      <c r="O22" s="92"/>
      <c r="P22" s="92"/>
      <c r="Q22" s="92"/>
      <c r="R22" s="93"/>
    </row>
    <row r="23">
      <c r="B23" s="88"/>
      <c r="C23" s="89"/>
      <c r="D23" s="89"/>
      <c r="E23" s="89"/>
      <c r="F23" s="89"/>
      <c r="G23" s="89"/>
      <c r="H23" s="89"/>
      <c r="I23" s="89"/>
      <c r="J23" s="90"/>
      <c r="K23" s="91"/>
      <c r="L23" s="92"/>
      <c r="M23" s="92"/>
      <c r="N23" s="92"/>
      <c r="O23" s="92"/>
      <c r="P23" s="92"/>
      <c r="Q23" s="92"/>
      <c r="R23" s="93"/>
    </row>
    <row r="24">
      <c r="B24" s="88"/>
      <c r="C24" s="89"/>
      <c r="D24" s="89"/>
      <c r="E24" s="89"/>
      <c r="F24" s="89"/>
      <c r="G24" s="89"/>
      <c r="H24" s="89"/>
      <c r="I24" s="89"/>
      <c r="J24" s="90"/>
      <c r="K24" s="91"/>
      <c r="L24" s="92"/>
      <c r="M24" s="92"/>
      <c r="N24" s="92"/>
      <c r="O24" s="92"/>
      <c r="P24" s="92"/>
      <c r="Q24" s="92"/>
      <c r="R24" s="93"/>
    </row>
    <row r="25">
      <c r="B25" s="88"/>
      <c r="C25" s="89"/>
      <c r="D25" s="89"/>
      <c r="E25" s="89"/>
      <c r="F25" s="89"/>
      <c r="G25" s="89"/>
      <c r="H25" s="89"/>
      <c r="I25" s="89"/>
      <c r="J25" s="90"/>
      <c r="K25" s="91"/>
      <c r="L25" s="92"/>
      <c r="M25" s="92"/>
      <c r="N25" s="92"/>
      <c r="O25" s="92"/>
      <c r="P25" s="92"/>
      <c r="Q25" s="92"/>
      <c r="R25" s="93"/>
    </row>
    <row r="26">
      <c r="B26" s="88"/>
      <c r="C26" s="89"/>
      <c r="D26" s="89"/>
      <c r="E26" s="89"/>
      <c r="F26" s="89"/>
      <c r="G26" s="89"/>
      <c r="H26" s="89"/>
      <c r="I26" s="89"/>
      <c r="J26" s="90"/>
      <c r="K26" s="91"/>
      <c r="L26" s="92"/>
      <c r="M26" s="92"/>
      <c r="N26" s="92"/>
      <c r="O26" s="92"/>
      <c r="P26" s="92"/>
      <c r="Q26" s="92"/>
      <c r="R26" s="93"/>
    </row>
    <row r="27">
      <c r="B27" s="88"/>
      <c r="C27" s="89"/>
      <c r="D27" s="89"/>
      <c r="E27" s="89"/>
      <c r="F27" s="89"/>
      <c r="G27" s="89"/>
      <c r="H27" s="89"/>
      <c r="I27" s="89"/>
      <c r="J27" s="90"/>
      <c r="K27" s="91"/>
      <c r="L27" s="92"/>
      <c r="M27" s="92"/>
      <c r="N27" s="92"/>
      <c r="O27" s="92"/>
      <c r="P27" s="92"/>
      <c r="Q27" s="92"/>
      <c r="R27" s="93"/>
    </row>
    <row r="28">
      <c r="B28" s="88"/>
      <c r="C28" s="89"/>
      <c r="D28" s="89"/>
      <c r="E28" s="89"/>
      <c r="F28" s="89"/>
      <c r="G28" s="89"/>
      <c r="H28" s="89"/>
      <c r="I28" s="89"/>
      <c r="J28" s="90"/>
      <c r="K28" s="91"/>
      <c r="L28" s="92"/>
      <c r="M28" s="92"/>
      <c r="N28" s="92"/>
      <c r="O28" s="92"/>
      <c r="P28" s="92"/>
      <c r="Q28" s="92"/>
      <c r="R28" s="93"/>
    </row>
    <row r="29">
      <c r="B29" s="88"/>
      <c r="C29" s="89"/>
      <c r="D29" s="89"/>
      <c r="E29" s="89"/>
      <c r="F29" s="89"/>
      <c r="G29" s="89"/>
      <c r="H29" s="89"/>
      <c r="I29" s="89"/>
      <c r="J29" s="90"/>
      <c r="K29" s="91"/>
      <c r="L29" s="92"/>
      <c r="M29" s="92"/>
      <c r="N29" s="92"/>
      <c r="O29" s="92"/>
      <c r="P29" s="92"/>
      <c r="Q29" s="92"/>
      <c r="R29" s="93"/>
    </row>
    <row r="30">
      <c r="B30" s="88"/>
      <c r="C30" s="89"/>
      <c r="D30" s="89"/>
      <c r="E30" s="89"/>
      <c r="F30" s="89"/>
      <c r="G30" s="89"/>
      <c r="H30" s="89"/>
      <c r="I30" s="89"/>
      <c r="J30" s="90"/>
      <c r="K30" s="91"/>
      <c r="L30" s="92"/>
      <c r="M30" s="92"/>
      <c r="N30" s="92"/>
      <c r="O30" s="92"/>
      <c r="P30" s="92"/>
      <c r="Q30" s="92"/>
      <c r="R30" s="93"/>
    </row>
    <row r="31">
      <c r="B31" s="88"/>
      <c r="C31" s="89"/>
      <c r="D31" s="89"/>
      <c r="E31" s="89"/>
      <c r="F31" s="89"/>
      <c r="G31" s="89"/>
      <c r="H31" s="89"/>
      <c r="I31" s="89"/>
      <c r="J31" s="90"/>
      <c r="K31" s="91"/>
      <c r="L31" s="92"/>
      <c r="M31" s="92"/>
      <c r="N31" s="92"/>
      <c r="O31" s="92"/>
      <c r="P31" s="92"/>
      <c r="Q31" s="92"/>
      <c r="R31" s="93"/>
    </row>
    <row r="32">
      <c r="B32" s="88"/>
      <c r="C32" s="89"/>
      <c r="D32" s="89"/>
      <c r="E32" s="89"/>
      <c r="F32" s="89"/>
      <c r="G32" s="89"/>
      <c r="H32" s="89"/>
      <c r="I32" s="89"/>
      <c r="J32" s="90"/>
      <c r="K32" s="91"/>
      <c r="L32" s="92"/>
      <c r="M32" s="92"/>
      <c r="N32" s="92"/>
      <c r="O32" s="92"/>
      <c r="P32" s="92"/>
      <c r="Q32" s="92"/>
      <c r="R32" s="93"/>
    </row>
    <row r="33">
      <c r="B33" s="88"/>
      <c r="C33" s="89"/>
      <c r="D33" s="89"/>
      <c r="E33" s="89"/>
      <c r="F33" s="89"/>
      <c r="G33" s="89"/>
      <c r="H33" s="89"/>
      <c r="I33" s="89"/>
      <c r="J33" s="90"/>
      <c r="K33" s="91"/>
      <c r="L33" s="92"/>
      <c r="M33" s="92"/>
      <c r="N33" s="92"/>
      <c r="O33" s="92"/>
      <c r="P33" s="92"/>
      <c r="Q33" s="92"/>
      <c r="R33" s="93"/>
    </row>
    <row r="34">
      <c r="B34" s="88"/>
      <c r="C34" s="89"/>
      <c r="D34" s="89"/>
      <c r="E34" s="89"/>
      <c r="F34" s="89"/>
      <c r="G34" s="89"/>
      <c r="H34" s="89"/>
      <c r="I34" s="89"/>
      <c r="J34" s="90"/>
      <c r="K34" s="91"/>
      <c r="L34" s="92"/>
      <c r="M34" s="92"/>
      <c r="N34" s="92"/>
      <c r="O34" s="92"/>
      <c r="P34" s="92"/>
      <c r="Q34" s="92"/>
      <c r="R34" s="93"/>
    </row>
    <row r="35">
      <c r="B35" s="88"/>
      <c r="C35" s="89"/>
      <c r="D35" s="89"/>
      <c r="E35" s="89"/>
      <c r="F35" s="89"/>
      <c r="G35" s="89"/>
      <c r="H35" s="89"/>
      <c r="I35" s="89"/>
      <c r="J35" s="90"/>
      <c r="K35" s="91"/>
      <c r="L35" s="92"/>
      <c r="M35" s="92"/>
      <c r="N35" s="92"/>
      <c r="O35" s="92"/>
      <c r="P35" s="92"/>
      <c r="Q35" s="92"/>
      <c r="R35" s="93"/>
    </row>
    <row r="36">
      <c r="B36" s="88"/>
      <c r="C36" s="89"/>
      <c r="D36" s="89"/>
      <c r="E36" s="89"/>
      <c r="F36" s="89"/>
      <c r="G36" s="89"/>
      <c r="H36" s="89"/>
      <c r="I36" s="89"/>
      <c r="J36" s="90"/>
      <c r="K36" s="91"/>
      <c r="L36" s="92"/>
      <c r="M36" s="92"/>
      <c r="N36" s="92"/>
      <c r="O36" s="92"/>
      <c r="P36" s="92"/>
      <c r="Q36" s="92"/>
      <c r="R36" s="93"/>
    </row>
    <row r="37" ht="15">
      <c r="B37" s="94"/>
      <c r="C37" s="95"/>
      <c r="D37" s="95"/>
      <c r="E37" s="95"/>
      <c r="F37" s="95"/>
      <c r="G37" s="95"/>
      <c r="H37" s="95"/>
      <c r="I37" s="95"/>
      <c r="J37" s="96"/>
      <c r="K37" s="97"/>
      <c r="L37" s="98"/>
      <c r="M37" s="98"/>
      <c r="N37" s="98"/>
      <c r="O37" s="98"/>
      <c r="P37" s="98"/>
      <c r="Q37" s="98"/>
      <c r="R37" s="99"/>
    </row>
    <row r="38">
      <c r="B38" s="100" t="s">
        <v>50</v>
      </c>
      <c r="C38" s="101"/>
      <c r="D38" s="101"/>
      <c r="E38" s="101"/>
      <c r="F38" s="101"/>
      <c r="G38" s="101"/>
      <c r="H38" s="101"/>
      <c r="I38" s="101"/>
      <c r="J38" s="102"/>
      <c r="K38" s="103"/>
      <c r="L38" s="104"/>
      <c r="M38" s="104"/>
      <c r="N38" s="104"/>
      <c r="O38" s="104"/>
      <c r="P38" s="104"/>
      <c r="Q38" s="104"/>
      <c r="R38" s="105"/>
    </row>
    <row r="39">
      <c r="B39" s="106"/>
      <c r="C39" s="107"/>
      <c r="D39" s="107"/>
      <c r="E39" s="107"/>
      <c r="F39" s="107"/>
      <c r="G39" s="107"/>
      <c r="H39" s="107"/>
      <c r="I39" s="107"/>
      <c r="J39" s="108"/>
      <c r="K39" s="109"/>
      <c r="L39" s="110"/>
      <c r="M39" s="110"/>
      <c r="N39" s="110"/>
      <c r="O39" s="110"/>
      <c r="P39" s="110"/>
      <c r="Q39" s="110"/>
      <c r="R39" s="111"/>
    </row>
    <row r="40" ht="30" customHeight="1">
      <c r="B40" s="112" t="s">
        <v>51</v>
      </c>
      <c r="C40" s="113"/>
      <c r="D40" s="113"/>
      <c r="E40" s="113"/>
      <c r="F40" s="113"/>
      <c r="G40" s="113"/>
      <c r="H40" s="113"/>
      <c r="I40" s="113"/>
      <c r="J40" s="114"/>
      <c r="K40" s="115"/>
      <c r="L40" s="116"/>
      <c r="M40" s="116"/>
      <c r="N40" s="116"/>
      <c r="O40" s="116"/>
      <c r="P40" s="116"/>
      <c r="Q40" s="116"/>
      <c r="R40" s="117"/>
    </row>
    <row r="41" ht="20.100000000000001" customHeight="1">
      <c r="B41" s="82" t="s">
        <v>52</v>
      </c>
      <c r="C41" s="83"/>
      <c r="D41" s="83"/>
      <c r="E41" s="83"/>
      <c r="F41" s="83"/>
      <c r="G41" s="83"/>
      <c r="H41" s="83"/>
      <c r="I41" s="83"/>
      <c r="J41" s="84"/>
      <c r="K41" s="85"/>
      <c r="L41" s="86"/>
      <c r="M41" s="86"/>
      <c r="N41" s="86"/>
      <c r="O41" s="86"/>
      <c r="P41" s="86"/>
      <c r="Q41" s="86"/>
      <c r="R41" s="87"/>
    </row>
    <row r="42" ht="20.100000000000001" customHeight="1">
      <c r="B42" s="88"/>
      <c r="C42" s="89"/>
      <c r="D42" s="89"/>
      <c r="E42" s="89"/>
      <c r="F42" s="89"/>
      <c r="G42" s="89"/>
      <c r="H42" s="89"/>
      <c r="I42" s="89"/>
      <c r="J42" s="90"/>
      <c r="K42" s="91"/>
      <c r="L42" s="92"/>
      <c r="M42" s="92"/>
      <c r="N42" s="92"/>
      <c r="O42" s="92"/>
      <c r="P42" s="92"/>
      <c r="Q42" s="92"/>
      <c r="R42" s="93"/>
    </row>
    <row r="43" ht="20.100000000000001" customHeight="1">
      <c r="B43" s="88"/>
      <c r="C43" s="89"/>
      <c r="D43" s="89"/>
      <c r="E43" s="89"/>
      <c r="F43" s="89"/>
      <c r="G43" s="89"/>
      <c r="H43" s="89"/>
      <c r="I43" s="89"/>
      <c r="J43" s="90"/>
      <c r="K43" s="91"/>
      <c r="L43" s="92"/>
      <c r="M43" s="92"/>
      <c r="N43" s="92"/>
      <c r="O43" s="92"/>
      <c r="P43" s="92"/>
      <c r="Q43" s="92"/>
      <c r="R43" s="93"/>
    </row>
    <row r="44" ht="20.100000000000001" customHeight="1">
      <c r="B44" s="88"/>
      <c r="C44" s="89"/>
      <c r="D44" s="89"/>
      <c r="E44" s="89"/>
      <c r="F44" s="89"/>
      <c r="G44" s="89"/>
      <c r="H44" s="89"/>
      <c r="I44" s="89"/>
      <c r="J44" s="90"/>
      <c r="K44" s="91"/>
      <c r="L44" s="92"/>
      <c r="M44" s="92"/>
      <c r="N44" s="92"/>
      <c r="O44" s="92"/>
      <c r="P44" s="92"/>
      <c r="Q44" s="92"/>
      <c r="R44" s="93"/>
    </row>
    <row r="45" ht="20.100000000000001" customHeight="1">
      <c r="B45" s="88"/>
      <c r="C45" s="89"/>
      <c r="D45" s="89"/>
      <c r="E45" s="89"/>
      <c r="F45" s="89"/>
      <c r="G45" s="89"/>
      <c r="H45" s="89"/>
      <c r="I45" s="89"/>
      <c r="J45" s="90"/>
      <c r="K45" s="91"/>
      <c r="L45" s="92"/>
      <c r="M45" s="92"/>
      <c r="N45" s="92"/>
      <c r="O45" s="92"/>
      <c r="P45" s="92"/>
      <c r="Q45" s="92"/>
      <c r="R45" s="93"/>
    </row>
    <row r="46" ht="20.100000000000001" customHeight="1">
      <c r="B46" s="88"/>
      <c r="C46" s="89"/>
      <c r="D46" s="89"/>
      <c r="E46" s="89"/>
      <c r="F46" s="89"/>
      <c r="G46" s="89"/>
      <c r="H46" s="89"/>
      <c r="I46" s="89"/>
      <c r="J46" s="90"/>
      <c r="K46" s="91"/>
      <c r="L46" s="92"/>
      <c r="M46" s="92"/>
      <c r="N46" s="92"/>
      <c r="O46" s="92"/>
      <c r="P46" s="92"/>
      <c r="Q46" s="92"/>
      <c r="R46" s="93"/>
    </row>
    <row r="47" ht="20.100000000000001" customHeight="1">
      <c r="B47" s="94"/>
      <c r="C47" s="95"/>
      <c r="D47" s="95"/>
      <c r="E47" s="95"/>
      <c r="F47" s="95"/>
      <c r="G47" s="95"/>
      <c r="H47" s="95"/>
      <c r="I47" s="95"/>
      <c r="J47" s="96"/>
      <c r="K47" s="97"/>
      <c r="L47" s="98"/>
      <c r="M47" s="98"/>
      <c r="N47" s="98"/>
      <c r="O47" s="98"/>
      <c r="P47" s="98"/>
      <c r="Q47" s="98"/>
      <c r="R47" s="99"/>
    </row>
    <row r="48" ht="30" customHeight="1">
      <c r="B48" s="118" t="s">
        <v>53</v>
      </c>
      <c r="C48" s="119"/>
      <c r="D48" s="119"/>
      <c r="E48" s="119"/>
      <c r="F48" s="119"/>
      <c r="G48" s="119"/>
      <c r="H48" s="119"/>
      <c r="I48" s="119"/>
      <c r="J48" s="120"/>
      <c r="K48" s="121"/>
      <c r="L48" s="122"/>
      <c r="M48" s="122"/>
      <c r="N48" s="122"/>
      <c r="O48" s="122"/>
      <c r="P48" s="122"/>
      <c r="Q48" s="122"/>
      <c r="R48" s="123"/>
    </row>
    <row r="49" ht="20.100000000000001" customHeight="1">
      <c r="B49" s="82" t="s">
        <v>54</v>
      </c>
      <c r="C49" s="83"/>
      <c r="D49" s="83"/>
      <c r="E49" s="83"/>
      <c r="F49" s="83"/>
      <c r="G49" s="83"/>
      <c r="H49" s="83"/>
      <c r="I49" s="83"/>
      <c r="J49" s="84"/>
      <c r="K49" s="85"/>
      <c r="L49" s="86"/>
      <c r="M49" s="86"/>
      <c r="N49" s="86"/>
      <c r="O49" s="86"/>
      <c r="P49" s="86"/>
      <c r="Q49" s="86"/>
      <c r="R49" s="87"/>
    </row>
    <row r="50" ht="20.100000000000001" customHeight="1">
      <c r="B50" s="88"/>
      <c r="C50" s="89"/>
      <c r="D50" s="89"/>
      <c r="E50" s="89"/>
      <c r="F50" s="89"/>
      <c r="G50" s="89"/>
      <c r="H50" s="89"/>
      <c r="I50" s="89"/>
      <c r="J50" s="90"/>
      <c r="K50" s="91"/>
      <c r="L50" s="92"/>
      <c r="M50" s="92"/>
      <c r="N50" s="92"/>
      <c r="O50" s="92"/>
      <c r="P50" s="92"/>
      <c r="Q50" s="92"/>
      <c r="R50" s="93"/>
    </row>
    <row r="51" ht="20.100000000000001" customHeight="1">
      <c r="B51" s="88"/>
      <c r="C51" s="89"/>
      <c r="D51" s="89"/>
      <c r="E51" s="89"/>
      <c r="F51" s="89"/>
      <c r="G51" s="89"/>
      <c r="H51" s="89"/>
      <c r="I51" s="89"/>
      <c r="J51" s="90"/>
      <c r="K51" s="91"/>
      <c r="L51" s="92"/>
      <c r="M51" s="92"/>
      <c r="N51" s="92"/>
      <c r="O51" s="92"/>
      <c r="P51" s="92"/>
      <c r="Q51" s="92"/>
      <c r="R51" s="93"/>
    </row>
    <row r="52" ht="20.100000000000001" customHeight="1">
      <c r="B52" s="88"/>
      <c r="C52" s="89"/>
      <c r="D52" s="89"/>
      <c r="E52" s="89"/>
      <c r="F52" s="89"/>
      <c r="G52" s="89"/>
      <c r="H52" s="89"/>
      <c r="I52" s="89"/>
      <c r="J52" s="90"/>
      <c r="K52" s="91"/>
      <c r="L52" s="92"/>
      <c r="M52" s="92"/>
      <c r="N52" s="92"/>
      <c r="O52" s="92"/>
      <c r="P52" s="92"/>
      <c r="Q52" s="92"/>
      <c r="R52" s="93"/>
    </row>
    <row r="53" ht="20.100000000000001" customHeight="1">
      <c r="B53" s="88"/>
      <c r="C53" s="89"/>
      <c r="D53" s="89"/>
      <c r="E53" s="89"/>
      <c r="F53" s="89"/>
      <c r="G53" s="89"/>
      <c r="H53" s="89"/>
      <c r="I53" s="89"/>
      <c r="J53" s="90"/>
      <c r="K53" s="91"/>
      <c r="L53" s="92"/>
      <c r="M53" s="92"/>
      <c r="N53" s="92"/>
      <c r="O53" s="92"/>
      <c r="P53" s="92"/>
      <c r="Q53" s="92"/>
      <c r="R53" s="93"/>
    </row>
    <row r="54" ht="20.100000000000001" customHeight="1">
      <c r="B54" s="88"/>
      <c r="C54" s="89"/>
      <c r="D54" s="89"/>
      <c r="E54" s="89"/>
      <c r="F54" s="89"/>
      <c r="G54" s="89"/>
      <c r="H54" s="89"/>
      <c r="I54" s="89"/>
      <c r="J54" s="90"/>
      <c r="K54" s="91"/>
      <c r="L54" s="92"/>
      <c r="M54" s="92"/>
      <c r="N54" s="92"/>
      <c r="O54" s="92"/>
      <c r="P54" s="92"/>
      <c r="Q54" s="92"/>
      <c r="R54" s="93"/>
    </row>
    <row r="55" ht="20.100000000000001" customHeight="1">
      <c r="B55" s="94"/>
      <c r="C55" s="95"/>
      <c r="D55" s="95"/>
      <c r="E55" s="95"/>
      <c r="F55" s="95"/>
      <c r="G55" s="95"/>
      <c r="H55" s="95"/>
      <c r="I55" s="95"/>
      <c r="J55" s="96"/>
      <c r="K55" s="97"/>
      <c r="L55" s="98"/>
      <c r="M55" s="98"/>
      <c r="N55" s="98"/>
      <c r="O55" s="98"/>
      <c r="P55" s="98"/>
      <c r="Q55" s="98"/>
      <c r="R55" s="99"/>
    </row>
    <row r="56">
      <c r="B56" s="100" t="s">
        <v>55</v>
      </c>
      <c r="C56" s="101"/>
      <c r="D56" s="101"/>
      <c r="E56" s="101"/>
      <c r="F56" s="101"/>
      <c r="G56" s="101"/>
      <c r="H56" s="101"/>
      <c r="I56" s="101"/>
      <c r="J56" s="102"/>
      <c r="K56" s="103"/>
      <c r="L56" s="104"/>
      <c r="M56" s="104"/>
      <c r="N56" s="104"/>
      <c r="O56" s="104"/>
      <c r="P56" s="104"/>
      <c r="Q56" s="104"/>
      <c r="R56" s="105"/>
    </row>
    <row r="57">
      <c r="B57" s="106"/>
      <c r="C57" s="107"/>
      <c r="D57" s="107"/>
      <c r="E57" s="107"/>
      <c r="F57" s="107"/>
      <c r="G57" s="107"/>
      <c r="H57" s="107"/>
      <c r="I57" s="107"/>
      <c r="J57" s="108"/>
      <c r="K57" s="109"/>
      <c r="L57" s="110"/>
      <c r="M57" s="110"/>
      <c r="N57" s="110"/>
      <c r="O57" s="110"/>
      <c r="P57" s="110"/>
      <c r="Q57" s="110"/>
      <c r="R57" s="111"/>
    </row>
    <row r="58" ht="30" customHeight="1">
      <c r="B58" s="124" t="s">
        <v>56</v>
      </c>
      <c r="C58" s="125"/>
      <c r="D58" s="125"/>
      <c r="E58" s="125"/>
      <c r="F58" s="125"/>
      <c r="G58" s="125"/>
      <c r="H58" s="125"/>
      <c r="I58" s="125"/>
      <c r="J58" s="126"/>
      <c r="K58" s="115"/>
      <c r="L58" s="116"/>
      <c r="M58" s="116"/>
      <c r="N58" s="116"/>
      <c r="O58" s="116"/>
      <c r="P58" s="116"/>
      <c r="Q58" s="116"/>
      <c r="R58" s="117"/>
    </row>
    <row r="59" ht="21" customHeight="1">
      <c r="B59" s="127" t="s">
        <v>57</v>
      </c>
      <c r="C59" s="128"/>
      <c r="D59" s="128"/>
      <c r="E59" s="129" t="s">
        <v>58</v>
      </c>
      <c r="F59" s="128" t="s">
        <v>59</v>
      </c>
      <c r="G59" s="128"/>
      <c r="H59" s="128"/>
      <c r="I59" s="128"/>
      <c r="J59" s="130"/>
      <c r="K59" s="85"/>
      <c r="L59" s="86"/>
      <c r="M59" s="86"/>
      <c r="N59" s="86"/>
      <c r="O59" s="86"/>
      <c r="P59" s="86"/>
      <c r="Q59" s="86"/>
      <c r="R59" s="87"/>
    </row>
    <row r="60" ht="21" customHeight="1">
      <c r="B60" s="131" t="s">
        <v>60</v>
      </c>
      <c r="C60" s="132"/>
      <c r="D60" s="133"/>
      <c r="E60" s="134">
        <v>1000</v>
      </c>
      <c r="F60" s="131" t="s">
        <v>61</v>
      </c>
      <c r="G60" s="132"/>
      <c r="H60" s="132"/>
      <c r="I60" s="132"/>
      <c r="J60" s="133"/>
      <c r="K60" s="92"/>
      <c r="L60" s="92"/>
      <c r="M60" s="92"/>
      <c r="N60" s="92"/>
      <c r="O60" s="92"/>
      <c r="P60" s="92"/>
      <c r="Q60" s="92"/>
      <c r="R60" s="93"/>
    </row>
    <row r="61" ht="21" customHeight="1">
      <c r="B61" s="135" t="s">
        <v>62</v>
      </c>
      <c r="C61" s="136"/>
      <c r="D61" s="137"/>
      <c r="E61" s="138">
        <v>500</v>
      </c>
      <c r="F61" s="139" t="s">
        <v>63</v>
      </c>
      <c r="G61" s="140"/>
      <c r="H61" s="140"/>
      <c r="I61" s="140"/>
      <c r="J61" s="141"/>
      <c r="K61" s="92"/>
      <c r="L61" s="92"/>
      <c r="M61" s="92"/>
      <c r="N61" s="92"/>
      <c r="O61" s="92"/>
      <c r="P61" s="92"/>
      <c r="Q61" s="92"/>
      <c r="R61" s="93"/>
    </row>
    <row r="62" ht="21" customHeight="1">
      <c r="B62" s="142" t="s">
        <v>64</v>
      </c>
      <c r="C62" s="143"/>
      <c r="D62" s="144"/>
      <c r="E62" s="138">
        <v>500</v>
      </c>
      <c r="F62" s="139" t="s">
        <v>65</v>
      </c>
      <c r="G62" s="140"/>
      <c r="H62" s="140"/>
      <c r="I62" s="140"/>
      <c r="J62" s="141"/>
      <c r="K62" s="92"/>
      <c r="L62" s="92"/>
      <c r="M62" s="92"/>
      <c r="N62" s="92"/>
      <c r="O62" s="92"/>
      <c r="P62" s="92"/>
      <c r="Q62" s="92"/>
      <c r="R62" s="93"/>
    </row>
    <row r="63" ht="21" customHeight="1">
      <c r="B63" s="142" t="s">
        <v>66</v>
      </c>
      <c r="C63" s="143"/>
      <c r="D63" s="144"/>
      <c r="E63" s="138">
        <v>500</v>
      </c>
      <c r="F63" s="139" t="s">
        <v>67</v>
      </c>
      <c r="G63" s="140"/>
      <c r="H63" s="140"/>
      <c r="I63" s="140"/>
      <c r="J63" s="141"/>
      <c r="K63" s="92"/>
      <c r="L63" s="92"/>
      <c r="M63" s="92"/>
      <c r="N63" s="92"/>
      <c r="O63" s="92"/>
      <c r="P63" s="92"/>
      <c r="Q63" s="92"/>
      <c r="R63" s="93"/>
    </row>
    <row r="64" ht="21" customHeight="1">
      <c r="B64" s="142"/>
      <c r="C64" s="143"/>
      <c r="D64" s="144"/>
      <c r="E64" s="138"/>
      <c r="F64" s="139"/>
      <c r="G64" s="140"/>
      <c r="H64" s="140"/>
      <c r="I64" s="140"/>
      <c r="J64" s="141"/>
      <c r="K64" s="92"/>
      <c r="L64" s="92"/>
      <c r="M64" s="92"/>
      <c r="N64" s="92"/>
      <c r="O64" s="92"/>
      <c r="P64" s="92"/>
      <c r="Q64" s="92"/>
      <c r="R64" s="93"/>
    </row>
    <row r="65" ht="21" customHeight="1">
      <c r="B65" s="142"/>
      <c r="C65" s="143"/>
      <c r="D65" s="144"/>
      <c r="E65" s="138"/>
      <c r="F65" s="139"/>
      <c r="G65" s="140"/>
      <c r="H65" s="140"/>
      <c r="I65" s="140"/>
      <c r="J65" s="141"/>
      <c r="K65" s="92"/>
      <c r="L65" s="92"/>
      <c r="M65" s="92"/>
      <c r="N65" s="92"/>
      <c r="O65" s="92"/>
      <c r="P65" s="92"/>
      <c r="Q65" s="92"/>
      <c r="R65" s="93"/>
    </row>
    <row r="66" ht="21" customHeight="1">
      <c r="B66" s="142"/>
      <c r="C66" s="143"/>
      <c r="D66" s="144"/>
      <c r="E66" s="138"/>
      <c r="F66" s="139"/>
      <c r="G66" s="140"/>
      <c r="H66" s="140"/>
      <c r="I66" s="140"/>
      <c r="J66" s="141"/>
      <c r="K66" s="92"/>
      <c r="L66" s="92"/>
      <c r="M66" s="92"/>
      <c r="N66" s="92"/>
      <c r="O66" s="92"/>
      <c r="P66" s="92"/>
      <c r="Q66" s="92"/>
      <c r="R66" s="93"/>
    </row>
    <row r="67" ht="21" customHeight="1">
      <c r="B67" s="142"/>
      <c r="C67" s="143"/>
      <c r="D67" s="144"/>
      <c r="E67" s="138"/>
      <c r="F67" s="139"/>
      <c r="G67" s="140"/>
      <c r="H67" s="140"/>
      <c r="I67" s="140"/>
      <c r="J67" s="141"/>
      <c r="K67" s="92"/>
      <c r="L67" s="92"/>
      <c r="M67" s="92"/>
      <c r="N67" s="92"/>
      <c r="O67" s="92"/>
      <c r="P67" s="92"/>
      <c r="Q67" s="92"/>
      <c r="R67" s="93"/>
    </row>
    <row r="68" ht="21" customHeight="1">
      <c r="B68" s="142"/>
      <c r="C68" s="143"/>
      <c r="D68" s="144"/>
      <c r="E68" s="138"/>
      <c r="F68" s="139"/>
      <c r="G68" s="140"/>
      <c r="H68" s="140"/>
      <c r="I68" s="140"/>
      <c r="J68" s="141"/>
      <c r="K68" s="92"/>
      <c r="L68" s="92"/>
      <c r="M68" s="92"/>
      <c r="N68" s="92"/>
      <c r="O68" s="92"/>
      <c r="P68" s="92"/>
      <c r="Q68" s="92"/>
      <c r="R68" s="93"/>
    </row>
    <row r="69" ht="21" customHeight="1">
      <c r="B69" s="139"/>
      <c r="C69" s="140"/>
      <c r="D69" s="141"/>
      <c r="E69" s="138"/>
      <c r="F69" s="139"/>
      <c r="G69" s="140"/>
      <c r="H69" s="140"/>
      <c r="I69" s="140"/>
      <c r="J69" s="141"/>
      <c r="K69" s="92"/>
      <c r="L69" s="92"/>
      <c r="M69" s="92"/>
      <c r="N69" s="92"/>
      <c r="O69" s="92"/>
      <c r="P69" s="92"/>
      <c r="Q69" s="92"/>
      <c r="R69" s="93"/>
    </row>
    <row r="70" ht="21" customHeight="1">
      <c r="B70" s="139"/>
      <c r="C70" s="140"/>
      <c r="D70" s="141"/>
      <c r="E70" s="138"/>
      <c r="F70" s="139"/>
      <c r="G70" s="140"/>
      <c r="H70" s="140"/>
      <c r="I70" s="140"/>
      <c r="J70" s="141"/>
      <c r="K70" s="92"/>
      <c r="L70" s="92"/>
      <c r="M70" s="92"/>
      <c r="N70" s="92"/>
      <c r="O70" s="92"/>
      <c r="P70" s="92"/>
      <c r="Q70" s="92"/>
      <c r="R70" s="93"/>
    </row>
    <row r="71" ht="21" customHeight="1">
      <c r="B71" s="145"/>
      <c r="C71" s="146"/>
      <c r="D71" s="147"/>
      <c r="E71" s="148"/>
      <c r="F71" s="149"/>
      <c r="G71" s="149"/>
      <c r="H71" s="149"/>
      <c r="I71" s="149"/>
      <c r="J71" s="150"/>
      <c r="K71" s="98"/>
      <c r="L71" s="98"/>
      <c r="M71" s="98"/>
      <c r="N71" s="98"/>
      <c r="O71" s="98"/>
      <c r="P71" s="98"/>
      <c r="Q71" s="98"/>
      <c r="R71" s="99"/>
    </row>
    <row r="72" ht="15">
      <c r="B72" s="151"/>
      <c r="C72" s="151"/>
      <c r="D72" s="151"/>
      <c r="E72" s="151"/>
      <c r="F72" s="151"/>
      <c r="G72" s="151"/>
      <c r="H72" s="151"/>
      <c r="I72" s="151"/>
      <c r="J72" s="151"/>
    </row>
    <row r="73">
      <c r="B73" s="152" t="s">
        <v>68</v>
      </c>
      <c r="C73" s="153"/>
      <c r="D73" s="153"/>
      <c r="E73" s="153"/>
      <c r="F73" s="153"/>
      <c r="G73" s="153"/>
      <c r="H73" s="153"/>
      <c r="I73" s="153"/>
      <c r="J73" s="154"/>
      <c r="K73" s="155"/>
      <c r="L73" s="156"/>
      <c r="M73" s="156"/>
      <c r="N73" s="156"/>
      <c r="O73" s="156"/>
      <c r="P73" s="156"/>
      <c r="Q73" s="156"/>
      <c r="R73" s="157"/>
    </row>
    <row r="74">
      <c r="B74" s="158"/>
      <c r="C74" s="159"/>
      <c r="D74" s="159"/>
      <c r="E74" s="159"/>
      <c r="F74" s="159"/>
      <c r="G74" s="159"/>
      <c r="H74" s="159"/>
      <c r="I74" s="159"/>
      <c r="J74" s="160"/>
      <c r="K74" s="161"/>
      <c r="L74" s="162"/>
      <c r="M74" s="162"/>
      <c r="N74" s="162"/>
      <c r="O74" s="162"/>
      <c r="P74" s="162"/>
      <c r="Q74" s="162"/>
      <c r="R74" s="163"/>
    </row>
    <row r="75" ht="15">
      <c r="B75" s="164"/>
      <c r="C75" s="165"/>
      <c r="D75" s="165"/>
      <c r="E75" s="165"/>
      <c r="F75" s="165"/>
      <c r="G75" s="165"/>
      <c r="H75" s="165"/>
      <c r="I75" s="165"/>
      <c r="J75" s="166"/>
      <c r="K75" s="167"/>
      <c r="L75" s="168"/>
      <c r="M75" s="168"/>
      <c r="N75" s="168"/>
      <c r="O75" s="168"/>
      <c r="P75" s="168"/>
      <c r="Q75" s="168"/>
      <c r="R75" s="169"/>
    </row>
    <row r="76" ht="30" customHeight="1">
      <c r="B76" s="118" t="s">
        <v>69</v>
      </c>
      <c r="C76" s="119"/>
      <c r="D76" s="119"/>
      <c r="E76" s="119"/>
      <c r="F76" s="119"/>
      <c r="G76" s="119"/>
      <c r="H76" s="119"/>
      <c r="I76" s="119"/>
      <c r="J76" s="120"/>
      <c r="K76" s="121"/>
      <c r="L76" s="122"/>
      <c r="M76" s="122"/>
      <c r="N76" s="122"/>
      <c r="O76" s="122"/>
      <c r="P76" s="122"/>
      <c r="Q76" s="122"/>
      <c r="R76" s="123"/>
    </row>
    <row r="77" ht="25.5" customHeight="1">
      <c r="B77" s="82" t="s">
        <v>70</v>
      </c>
      <c r="C77" s="83"/>
      <c r="D77" s="83"/>
      <c r="E77" s="83"/>
      <c r="F77" s="83"/>
      <c r="G77" s="83"/>
      <c r="H77" s="83"/>
      <c r="I77" s="83"/>
      <c r="J77" s="84"/>
      <c r="K77" s="85"/>
      <c r="L77" s="86"/>
      <c r="M77" s="86"/>
      <c r="N77" s="86"/>
      <c r="O77" s="86"/>
      <c r="P77" s="86"/>
      <c r="Q77" s="86"/>
      <c r="R77" s="87"/>
    </row>
    <row r="78" ht="25.5" customHeight="1">
      <c r="B78" s="88"/>
      <c r="C78" s="89"/>
      <c r="D78" s="89"/>
      <c r="E78" s="89"/>
      <c r="F78" s="89"/>
      <c r="G78" s="89"/>
      <c r="H78" s="89"/>
      <c r="I78" s="89"/>
      <c r="J78" s="90"/>
      <c r="K78" s="91"/>
      <c r="L78" s="92"/>
      <c r="M78" s="92"/>
      <c r="N78" s="92"/>
      <c r="O78" s="92"/>
      <c r="P78" s="92"/>
      <c r="Q78" s="92"/>
      <c r="R78" s="93"/>
    </row>
    <row r="79" ht="25.5" customHeight="1">
      <c r="B79" s="88"/>
      <c r="C79" s="89"/>
      <c r="D79" s="89"/>
      <c r="E79" s="89"/>
      <c r="F79" s="89"/>
      <c r="G79" s="89"/>
      <c r="H79" s="89"/>
      <c r="I79" s="89"/>
      <c r="J79" s="90"/>
      <c r="K79" s="91"/>
      <c r="L79" s="92"/>
      <c r="M79" s="92"/>
      <c r="N79" s="92"/>
      <c r="O79" s="92"/>
      <c r="P79" s="92"/>
      <c r="Q79" s="92"/>
      <c r="R79" s="93"/>
    </row>
    <row r="80" ht="25.5" customHeight="1">
      <c r="B80" s="88"/>
      <c r="C80" s="89"/>
      <c r="D80" s="89"/>
      <c r="E80" s="89"/>
      <c r="F80" s="89"/>
      <c r="G80" s="89"/>
      <c r="H80" s="89"/>
      <c r="I80" s="89"/>
      <c r="J80" s="90"/>
      <c r="K80" s="91"/>
      <c r="L80" s="92"/>
      <c r="M80" s="92"/>
      <c r="N80" s="92"/>
      <c r="O80" s="92"/>
      <c r="P80" s="92"/>
      <c r="Q80" s="92"/>
      <c r="R80" s="93"/>
    </row>
    <row r="81" ht="25.5" customHeight="1">
      <c r="B81" s="88"/>
      <c r="C81" s="89"/>
      <c r="D81" s="89"/>
      <c r="E81" s="89"/>
      <c r="F81" s="89"/>
      <c r="G81" s="89"/>
      <c r="H81" s="89"/>
      <c r="I81" s="89"/>
      <c r="J81" s="90"/>
      <c r="K81" s="91"/>
      <c r="L81" s="92"/>
      <c r="M81" s="92"/>
      <c r="N81" s="92"/>
      <c r="O81" s="92"/>
      <c r="P81" s="92"/>
      <c r="Q81" s="92"/>
      <c r="R81" s="93"/>
    </row>
    <row r="82" ht="25.5" customHeight="1">
      <c r="B82" s="88"/>
      <c r="C82" s="89"/>
      <c r="D82" s="89"/>
      <c r="E82" s="89"/>
      <c r="F82" s="89"/>
      <c r="G82" s="89"/>
      <c r="H82" s="89"/>
      <c r="I82" s="89"/>
      <c r="J82" s="90"/>
      <c r="K82" s="91"/>
      <c r="L82" s="92"/>
      <c r="M82" s="92"/>
      <c r="N82" s="92"/>
      <c r="O82" s="92"/>
      <c r="P82" s="92"/>
      <c r="Q82" s="92"/>
      <c r="R82" s="93"/>
    </row>
    <row r="83" ht="25.5" customHeight="1">
      <c r="B83" s="94"/>
      <c r="C83" s="95"/>
      <c r="D83" s="95"/>
      <c r="E83" s="95"/>
      <c r="F83" s="95"/>
      <c r="G83" s="95"/>
      <c r="H83" s="95"/>
      <c r="I83" s="95"/>
      <c r="J83" s="96"/>
      <c r="K83" s="97"/>
      <c r="L83" s="98"/>
      <c r="M83" s="98"/>
      <c r="N83" s="98"/>
      <c r="O83" s="98"/>
      <c r="P83" s="98"/>
      <c r="Q83" s="98"/>
      <c r="R83" s="99"/>
    </row>
    <row r="84" ht="30" customHeight="1">
      <c r="B84" s="118" t="s">
        <v>71</v>
      </c>
      <c r="C84" s="119"/>
      <c r="D84" s="119"/>
      <c r="E84" s="119"/>
      <c r="F84" s="119"/>
      <c r="G84" s="119"/>
      <c r="H84" s="119"/>
      <c r="I84" s="119"/>
      <c r="J84" s="120"/>
      <c r="K84" s="121"/>
      <c r="L84" s="122"/>
      <c r="M84" s="122"/>
      <c r="N84" s="122"/>
      <c r="O84" s="122"/>
      <c r="P84" s="122"/>
      <c r="Q84" s="122"/>
      <c r="R84" s="123"/>
    </row>
    <row r="85" ht="25.5" customHeight="1">
      <c r="B85" s="82" t="s">
        <v>72</v>
      </c>
      <c r="C85" s="83"/>
      <c r="D85" s="83"/>
      <c r="E85" s="83"/>
      <c r="F85" s="83"/>
      <c r="G85" s="83"/>
      <c r="H85" s="83"/>
      <c r="I85" s="83"/>
      <c r="J85" s="84"/>
      <c r="K85" s="85"/>
      <c r="L85" s="86"/>
      <c r="M85" s="86"/>
      <c r="N85" s="86"/>
      <c r="O85" s="86"/>
      <c r="P85" s="86"/>
      <c r="Q85" s="86"/>
      <c r="R85" s="87"/>
    </row>
    <row r="86" ht="25.5" customHeight="1">
      <c r="B86" s="88"/>
      <c r="C86" s="89"/>
      <c r="D86" s="89"/>
      <c r="E86" s="89"/>
      <c r="F86" s="89"/>
      <c r="G86" s="89"/>
      <c r="H86" s="89"/>
      <c r="I86" s="89"/>
      <c r="J86" s="90"/>
      <c r="K86" s="91"/>
      <c r="L86" s="92"/>
      <c r="M86" s="92"/>
      <c r="N86" s="92"/>
      <c r="O86" s="92"/>
      <c r="P86" s="92"/>
      <c r="Q86" s="92"/>
      <c r="R86" s="93"/>
    </row>
    <row r="87" ht="25.5" customHeight="1">
      <c r="B87" s="88"/>
      <c r="C87" s="89"/>
      <c r="D87" s="89"/>
      <c r="E87" s="89"/>
      <c r="F87" s="89"/>
      <c r="G87" s="89"/>
      <c r="H87" s="89"/>
      <c r="I87" s="89"/>
      <c r="J87" s="90"/>
      <c r="K87" s="91"/>
      <c r="L87" s="92"/>
      <c r="M87" s="92"/>
      <c r="N87" s="92"/>
      <c r="O87" s="92"/>
      <c r="P87" s="92"/>
      <c r="Q87" s="92"/>
      <c r="R87" s="93"/>
    </row>
    <row r="88" ht="25.5" customHeight="1">
      <c r="B88" s="88"/>
      <c r="C88" s="89"/>
      <c r="D88" s="89"/>
      <c r="E88" s="89"/>
      <c r="F88" s="89"/>
      <c r="G88" s="89"/>
      <c r="H88" s="89"/>
      <c r="I88" s="89"/>
      <c r="J88" s="90"/>
      <c r="K88" s="91"/>
      <c r="L88" s="92"/>
      <c r="M88" s="92"/>
      <c r="N88" s="92"/>
      <c r="O88" s="92"/>
      <c r="P88" s="92"/>
      <c r="Q88" s="92"/>
      <c r="R88" s="93"/>
    </row>
    <row r="89" ht="25.5" customHeight="1">
      <c r="B89" s="88"/>
      <c r="C89" s="89"/>
      <c r="D89" s="89"/>
      <c r="E89" s="89"/>
      <c r="F89" s="89"/>
      <c r="G89" s="89"/>
      <c r="H89" s="89"/>
      <c r="I89" s="89"/>
      <c r="J89" s="90"/>
      <c r="K89" s="91"/>
      <c r="L89" s="92"/>
      <c r="M89" s="92"/>
      <c r="N89" s="92"/>
      <c r="O89" s="92"/>
      <c r="P89" s="92"/>
      <c r="Q89" s="92"/>
      <c r="R89" s="93"/>
    </row>
    <row r="90" ht="25.5" customHeight="1">
      <c r="B90" s="88"/>
      <c r="C90" s="89"/>
      <c r="D90" s="89"/>
      <c r="E90" s="89"/>
      <c r="F90" s="89"/>
      <c r="G90" s="89"/>
      <c r="H90" s="89"/>
      <c r="I90" s="89"/>
      <c r="J90" s="90"/>
      <c r="K90" s="91"/>
      <c r="L90" s="92"/>
      <c r="M90" s="92"/>
      <c r="N90" s="92"/>
      <c r="O90" s="92"/>
      <c r="P90" s="92"/>
      <c r="Q90" s="92"/>
      <c r="R90" s="93"/>
    </row>
    <row r="91" ht="25.5" customHeight="1">
      <c r="B91" s="94"/>
      <c r="C91" s="95"/>
      <c r="D91" s="95"/>
      <c r="E91" s="95"/>
      <c r="F91" s="95"/>
      <c r="G91" s="95"/>
      <c r="H91" s="95"/>
      <c r="I91" s="95"/>
      <c r="J91" s="96"/>
      <c r="K91" s="97"/>
      <c r="L91" s="98"/>
      <c r="M91" s="98"/>
      <c r="N91" s="98"/>
      <c r="O91" s="98"/>
      <c r="P91" s="98"/>
      <c r="Q91" s="98"/>
      <c r="R91" s="99"/>
    </row>
    <row r="92">
      <c r="B92" s="151"/>
      <c r="C92" s="151"/>
      <c r="D92" s="151"/>
      <c r="E92" s="151"/>
      <c r="F92" s="151"/>
      <c r="G92" s="151"/>
      <c r="H92" s="151"/>
      <c r="I92" s="151"/>
      <c r="J92" s="151"/>
    </row>
    <row r="93" ht="15"/>
    <row r="94" ht="14.1" customHeight="1">
      <c r="B94" s="64" t="s">
        <v>73</v>
      </c>
      <c r="C94" s="65"/>
      <c r="D94" s="65"/>
      <c r="E94" s="65"/>
      <c r="F94" s="65"/>
      <c r="G94" s="65"/>
      <c r="H94" s="65"/>
      <c r="I94" s="65"/>
      <c r="J94" s="65"/>
      <c r="K94" s="65"/>
      <c r="L94" s="170" t="s">
        <v>47</v>
      </c>
      <c r="M94" s="171"/>
      <c r="N94" s="171"/>
      <c r="O94" s="171"/>
      <c r="P94" s="171"/>
      <c r="Q94" s="171"/>
      <c r="R94" s="172"/>
    </row>
    <row r="95" ht="14.1" customHeight="1">
      <c r="B95" s="64"/>
      <c r="C95" s="65"/>
      <c r="D95" s="65"/>
      <c r="E95" s="65"/>
      <c r="F95" s="65"/>
      <c r="G95" s="65"/>
      <c r="H95" s="65"/>
      <c r="I95" s="65"/>
      <c r="J95" s="65"/>
      <c r="K95" s="65"/>
      <c r="L95" s="173"/>
      <c r="M95" s="174"/>
      <c r="N95" s="174"/>
      <c r="O95" s="174"/>
      <c r="P95" s="174"/>
      <c r="Q95" s="174"/>
      <c r="R95" s="175"/>
    </row>
    <row r="96" ht="14.65" customHeight="1">
      <c r="B96" s="64"/>
      <c r="C96" s="65"/>
      <c r="D96" s="65"/>
      <c r="E96" s="65"/>
      <c r="F96" s="65"/>
      <c r="G96" s="65"/>
      <c r="H96" s="65"/>
      <c r="I96" s="65"/>
      <c r="J96" s="65"/>
      <c r="K96" s="65"/>
      <c r="L96" s="176"/>
      <c r="M96" s="177"/>
      <c r="N96" s="177"/>
      <c r="O96" s="177"/>
      <c r="P96" s="177"/>
      <c r="Q96" s="177"/>
      <c r="R96" s="178"/>
    </row>
    <row r="97" ht="16.5" customHeight="1">
      <c r="B97" s="179" t="s">
        <v>74</v>
      </c>
      <c r="C97" s="180"/>
      <c r="D97" s="180"/>
      <c r="E97" s="180"/>
      <c r="F97" s="180"/>
      <c r="G97" s="180"/>
      <c r="H97" s="180"/>
      <c r="I97" s="180"/>
      <c r="J97" s="180"/>
      <c r="K97" s="181"/>
      <c r="L97" s="182"/>
      <c r="M97" s="182"/>
      <c r="N97" s="182"/>
      <c r="O97" s="182"/>
      <c r="P97" s="182"/>
      <c r="Q97" s="182"/>
      <c r="R97" s="183"/>
    </row>
    <row r="98" ht="30" customHeight="1">
      <c r="B98" s="184" t="s">
        <v>75</v>
      </c>
      <c r="C98" s="185"/>
      <c r="D98" s="185"/>
      <c r="E98" s="185"/>
      <c r="F98" s="185"/>
      <c r="G98" s="185"/>
      <c r="H98" s="185"/>
      <c r="I98" s="185"/>
      <c r="J98" s="185"/>
      <c r="K98" s="186"/>
      <c r="L98" s="187"/>
      <c r="M98" s="188"/>
      <c r="N98" s="188"/>
      <c r="O98" s="188"/>
      <c r="P98" s="188"/>
      <c r="Q98" s="188"/>
      <c r="R98" s="189"/>
    </row>
    <row r="99">
      <c r="B99" s="190" t="s">
        <v>76</v>
      </c>
      <c r="C99" s="191"/>
      <c r="D99" s="191"/>
      <c r="E99" s="191"/>
      <c r="F99" s="191"/>
      <c r="G99" s="191"/>
      <c r="H99" s="191"/>
      <c r="I99" s="191"/>
      <c r="J99" s="191"/>
      <c r="K99" s="192"/>
      <c r="L99" s="85"/>
      <c r="M99" s="193"/>
      <c r="N99" s="193"/>
      <c r="O99" s="193"/>
      <c r="P99" s="193"/>
      <c r="Q99" s="193"/>
      <c r="R99" s="194"/>
    </row>
    <row r="100">
      <c r="B100" s="190"/>
      <c r="C100" s="191"/>
      <c r="D100" s="191"/>
      <c r="E100" s="191"/>
      <c r="F100" s="191"/>
      <c r="G100" s="191"/>
      <c r="H100" s="191"/>
      <c r="I100" s="191"/>
      <c r="J100" s="191"/>
      <c r="K100" s="192"/>
      <c r="L100" s="195"/>
      <c r="M100" s="196"/>
      <c r="N100" s="196"/>
      <c r="O100" s="196"/>
      <c r="P100" s="196"/>
      <c r="Q100" s="196"/>
      <c r="R100" s="197"/>
    </row>
    <row r="101">
      <c r="B101" s="190"/>
      <c r="C101" s="191"/>
      <c r="D101" s="191"/>
      <c r="E101" s="191"/>
      <c r="F101" s="191"/>
      <c r="G101" s="191"/>
      <c r="H101" s="191"/>
      <c r="I101" s="191"/>
      <c r="J101" s="191"/>
      <c r="K101" s="192"/>
      <c r="L101" s="195"/>
      <c r="M101" s="196"/>
      <c r="N101" s="196"/>
      <c r="O101" s="196"/>
      <c r="P101" s="196"/>
      <c r="Q101" s="196"/>
      <c r="R101" s="197"/>
    </row>
    <row r="102">
      <c r="B102" s="190"/>
      <c r="C102" s="191"/>
      <c r="D102" s="191"/>
      <c r="E102" s="191"/>
      <c r="F102" s="191"/>
      <c r="G102" s="191"/>
      <c r="H102" s="191"/>
      <c r="I102" s="191"/>
      <c r="J102" s="191"/>
      <c r="K102" s="192"/>
      <c r="L102" s="195"/>
      <c r="M102" s="196"/>
      <c r="N102" s="196"/>
      <c r="O102" s="196"/>
      <c r="P102" s="196"/>
      <c r="Q102" s="196"/>
      <c r="R102" s="197"/>
    </row>
    <row r="103">
      <c r="B103" s="190"/>
      <c r="C103" s="191"/>
      <c r="D103" s="191"/>
      <c r="E103" s="191"/>
      <c r="F103" s="191"/>
      <c r="G103" s="191"/>
      <c r="H103" s="191"/>
      <c r="I103" s="191"/>
      <c r="J103" s="191"/>
      <c r="K103" s="192"/>
      <c r="L103" s="195"/>
      <c r="M103" s="196"/>
      <c r="N103" s="196"/>
      <c r="O103" s="196"/>
      <c r="P103" s="196"/>
      <c r="Q103" s="196"/>
      <c r="R103" s="197"/>
    </row>
    <row r="104" ht="15">
      <c r="B104" s="190"/>
      <c r="C104" s="191"/>
      <c r="D104" s="191"/>
      <c r="E104" s="191"/>
      <c r="F104" s="191"/>
      <c r="G104" s="191"/>
      <c r="H104" s="191"/>
      <c r="I104" s="191"/>
      <c r="J104" s="191"/>
      <c r="K104" s="192"/>
      <c r="L104" s="198"/>
      <c r="M104" s="199"/>
      <c r="N104" s="199"/>
      <c r="O104" s="199"/>
      <c r="P104" s="199"/>
      <c r="Q104" s="199"/>
      <c r="R104" s="200"/>
    </row>
    <row r="105" ht="30" customHeight="1">
      <c r="B105" s="184" t="s">
        <v>77</v>
      </c>
      <c r="C105" s="185"/>
      <c r="D105" s="185"/>
      <c r="E105" s="185"/>
      <c r="F105" s="185"/>
      <c r="G105" s="185"/>
      <c r="H105" s="185"/>
      <c r="I105" s="185"/>
      <c r="J105" s="185"/>
      <c r="K105" s="186"/>
      <c r="L105" s="187"/>
      <c r="M105" s="188"/>
      <c r="N105" s="188"/>
      <c r="O105" s="188"/>
      <c r="P105" s="188"/>
      <c r="Q105" s="188"/>
      <c r="R105" s="189"/>
    </row>
    <row r="106">
      <c r="B106" s="190" t="s">
        <v>78</v>
      </c>
      <c r="C106" s="191"/>
      <c r="D106" s="191"/>
      <c r="E106" s="191"/>
      <c r="F106" s="191"/>
      <c r="G106" s="191"/>
      <c r="H106" s="191"/>
      <c r="I106" s="191"/>
      <c r="J106" s="191"/>
      <c r="K106" s="192"/>
      <c r="L106" s="85"/>
      <c r="M106" s="193"/>
      <c r="N106" s="193"/>
      <c r="O106" s="193"/>
      <c r="P106" s="193"/>
      <c r="Q106" s="193"/>
      <c r="R106" s="194"/>
    </row>
    <row r="107">
      <c r="B107" s="190"/>
      <c r="C107" s="191"/>
      <c r="D107" s="191"/>
      <c r="E107" s="191"/>
      <c r="F107" s="191"/>
      <c r="G107" s="191"/>
      <c r="H107" s="191"/>
      <c r="I107" s="191"/>
      <c r="J107" s="191"/>
      <c r="K107" s="192"/>
      <c r="L107" s="195"/>
      <c r="M107" s="196"/>
      <c r="N107" s="196"/>
      <c r="O107" s="196"/>
      <c r="P107" s="196"/>
      <c r="Q107" s="196"/>
      <c r="R107" s="197"/>
    </row>
    <row r="108">
      <c r="B108" s="190"/>
      <c r="C108" s="191"/>
      <c r="D108" s="191"/>
      <c r="E108" s="191"/>
      <c r="F108" s="191"/>
      <c r="G108" s="191"/>
      <c r="H108" s="191"/>
      <c r="I108" s="191"/>
      <c r="J108" s="191"/>
      <c r="K108" s="192"/>
      <c r="L108" s="195"/>
      <c r="M108" s="196"/>
      <c r="N108" s="196"/>
      <c r="O108" s="196"/>
      <c r="P108" s="196"/>
      <c r="Q108" s="196"/>
      <c r="R108" s="197"/>
    </row>
    <row r="109">
      <c r="B109" s="190"/>
      <c r="C109" s="191"/>
      <c r="D109" s="191"/>
      <c r="E109" s="191"/>
      <c r="F109" s="191"/>
      <c r="G109" s="191"/>
      <c r="H109" s="191"/>
      <c r="I109" s="191"/>
      <c r="J109" s="191"/>
      <c r="K109" s="192"/>
      <c r="L109" s="195"/>
      <c r="M109" s="196"/>
      <c r="N109" s="196"/>
      <c r="O109" s="196"/>
      <c r="P109" s="196"/>
      <c r="Q109" s="196"/>
      <c r="R109" s="197"/>
    </row>
    <row r="110">
      <c r="B110" s="190"/>
      <c r="C110" s="191"/>
      <c r="D110" s="191"/>
      <c r="E110" s="191"/>
      <c r="F110" s="191"/>
      <c r="G110" s="191"/>
      <c r="H110" s="191"/>
      <c r="I110" s="191"/>
      <c r="J110" s="191"/>
      <c r="K110" s="192"/>
      <c r="L110" s="195"/>
      <c r="M110" s="196"/>
      <c r="N110" s="196"/>
      <c r="O110" s="196"/>
      <c r="P110" s="196"/>
      <c r="Q110" s="196"/>
      <c r="R110" s="197"/>
    </row>
    <row r="111" ht="15">
      <c r="B111" s="190"/>
      <c r="C111" s="191"/>
      <c r="D111" s="191"/>
      <c r="E111" s="191"/>
      <c r="F111" s="191"/>
      <c r="G111" s="191"/>
      <c r="H111" s="191"/>
      <c r="I111" s="191"/>
      <c r="J111" s="191"/>
      <c r="K111" s="192"/>
      <c r="L111" s="198"/>
      <c r="M111" s="199"/>
      <c r="N111" s="199"/>
      <c r="O111" s="199"/>
      <c r="P111" s="199"/>
      <c r="Q111" s="199"/>
      <c r="R111" s="200"/>
    </row>
    <row r="112" ht="30" customHeight="1">
      <c r="B112" s="184" t="s">
        <v>79</v>
      </c>
      <c r="C112" s="185"/>
      <c r="D112" s="185"/>
      <c r="E112" s="185"/>
      <c r="F112" s="185"/>
      <c r="G112" s="185"/>
      <c r="H112" s="185"/>
      <c r="I112" s="185"/>
      <c r="J112" s="185"/>
      <c r="K112" s="186"/>
      <c r="L112" s="187"/>
      <c r="M112" s="188"/>
      <c r="N112" s="188"/>
      <c r="O112" s="188"/>
      <c r="P112" s="188"/>
      <c r="Q112" s="188"/>
      <c r="R112" s="189"/>
    </row>
    <row r="113">
      <c r="B113" s="201" t="s">
        <v>80</v>
      </c>
      <c r="C113" s="202"/>
      <c r="D113" s="202"/>
      <c r="E113" s="202"/>
      <c r="F113" s="202"/>
      <c r="G113" s="202"/>
      <c r="H113" s="202"/>
      <c r="I113" s="202"/>
      <c r="J113" s="202"/>
      <c r="K113" s="203"/>
      <c r="L113" s="85"/>
      <c r="M113" s="193"/>
      <c r="N113" s="193"/>
      <c r="O113" s="193"/>
      <c r="P113" s="193"/>
      <c r="Q113" s="193"/>
      <c r="R113" s="194"/>
    </row>
    <row r="114">
      <c r="B114" s="204"/>
      <c r="C114" s="205"/>
      <c r="D114" s="205"/>
      <c r="E114" s="205"/>
      <c r="F114" s="205"/>
      <c r="G114" s="205"/>
      <c r="H114" s="205"/>
      <c r="I114" s="205"/>
      <c r="J114" s="205"/>
      <c r="K114" s="206"/>
      <c r="L114" s="195"/>
      <c r="M114" s="196"/>
      <c r="N114" s="196"/>
      <c r="O114" s="196"/>
      <c r="P114" s="196"/>
      <c r="Q114" s="196"/>
      <c r="R114" s="197"/>
    </row>
    <row r="115">
      <c r="B115" s="204"/>
      <c r="C115" s="205"/>
      <c r="D115" s="205"/>
      <c r="E115" s="205"/>
      <c r="F115" s="205"/>
      <c r="G115" s="205"/>
      <c r="H115" s="205"/>
      <c r="I115" s="205"/>
      <c r="J115" s="205"/>
      <c r="K115" s="206"/>
      <c r="L115" s="195"/>
      <c r="M115" s="196"/>
      <c r="N115" s="196"/>
      <c r="O115" s="196"/>
      <c r="P115" s="196"/>
      <c r="Q115" s="196"/>
      <c r="R115" s="197"/>
    </row>
    <row r="116">
      <c r="B116" s="204"/>
      <c r="C116" s="205"/>
      <c r="D116" s="205"/>
      <c r="E116" s="205"/>
      <c r="F116" s="205"/>
      <c r="G116" s="205"/>
      <c r="H116" s="205"/>
      <c r="I116" s="205"/>
      <c r="J116" s="205"/>
      <c r="K116" s="206"/>
      <c r="L116" s="195"/>
      <c r="M116" s="196"/>
      <c r="N116" s="196"/>
      <c r="O116" s="196"/>
      <c r="P116" s="196"/>
      <c r="Q116" s="196"/>
      <c r="R116" s="197"/>
    </row>
    <row r="117">
      <c r="B117" s="204"/>
      <c r="C117" s="205"/>
      <c r="D117" s="205"/>
      <c r="E117" s="205"/>
      <c r="F117" s="205"/>
      <c r="G117" s="205"/>
      <c r="H117" s="205"/>
      <c r="I117" s="205"/>
      <c r="J117" s="205"/>
      <c r="K117" s="206"/>
      <c r="L117" s="195"/>
      <c r="M117" s="196"/>
      <c r="N117" s="196"/>
      <c r="O117" s="196"/>
      <c r="P117" s="196"/>
      <c r="Q117" s="196"/>
      <c r="R117" s="197"/>
    </row>
    <row r="118" ht="15">
      <c r="B118" s="207"/>
      <c r="C118" s="208"/>
      <c r="D118" s="208"/>
      <c r="E118" s="208"/>
      <c r="F118" s="208"/>
      <c r="G118" s="208"/>
      <c r="H118" s="208"/>
      <c r="I118" s="208"/>
      <c r="J118" s="208"/>
      <c r="K118" s="209"/>
      <c r="L118" s="198"/>
      <c r="M118" s="199"/>
      <c r="N118" s="199"/>
      <c r="O118" s="199"/>
      <c r="P118" s="199"/>
      <c r="Q118" s="199"/>
      <c r="R118" s="200"/>
    </row>
    <row r="119">
      <c r="B119" s="210"/>
      <c r="C119" s="210"/>
      <c r="D119" s="210"/>
      <c r="E119" s="210"/>
      <c r="F119" s="210"/>
      <c r="G119" s="210"/>
      <c r="H119" s="210"/>
      <c r="I119" s="210"/>
      <c r="J119" s="210"/>
      <c r="K119" s="210"/>
      <c r="L119" s="210"/>
      <c r="M119" s="210"/>
    </row>
    <row r="120" ht="15">
      <c r="B120" s="210"/>
      <c r="C120" s="210"/>
      <c r="D120" s="210"/>
      <c r="E120" s="210"/>
      <c r="F120" s="210"/>
      <c r="G120" s="210"/>
      <c r="H120" s="210"/>
      <c r="I120" s="210"/>
      <c r="J120" s="210"/>
      <c r="K120" s="210"/>
      <c r="L120" s="210"/>
      <c r="M120" s="210"/>
    </row>
    <row r="121" ht="14.1" customHeight="1">
      <c r="B121" s="211" t="s">
        <v>81</v>
      </c>
      <c r="C121" s="212"/>
      <c r="D121" s="212"/>
      <c r="E121" s="212"/>
      <c r="F121" s="212"/>
      <c r="G121" s="212"/>
      <c r="H121" s="212"/>
      <c r="I121" s="212"/>
      <c r="J121" s="212"/>
      <c r="K121" s="213"/>
      <c r="L121" s="170" t="s">
        <v>47</v>
      </c>
      <c r="M121" s="171"/>
      <c r="N121" s="171"/>
      <c r="O121" s="171"/>
      <c r="P121" s="171"/>
      <c r="Q121" s="171"/>
      <c r="R121" s="172"/>
    </row>
    <row r="122" ht="14.1" customHeight="1">
      <c r="B122" s="214"/>
      <c r="C122" s="215"/>
      <c r="D122" s="215"/>
      <c r="E122" s="215"/>
      <c r="F122" s="215"/>
      <c r="G122" s="215"/>
      <c r="H122" s="215"/>
      <c r="I122" s="215"/>
      <c r="J122" s="215"/>
      <c r="K122" s="216"/>
      <c r="L122" s="173"/>
      <c r="M122" s="174"/>
      <c r="N122" s="174"/>
      <c r="O122" s="174"/>
      <c r="P122" s="174"/>
      <c r="Q122" s="174"/>
      <c r="R122" s="175"/>
    </row>
    <row r="123" ht="14.65" customHeight="1">
      <c r="B123" s="214"/>
      <c r="C123" s="215"/>
      <c r="D123" s="215"/>
      <c r="E123" s="215"/>
      <c r="F123" s="215"/>
      <c r="G123" s="215"/>
      <c r="H123" s="215"/>
      <c r="I123" s="215"/>
      <c r="J123" s="215"/>
      <c r="K123" s="216"/>
      <c r="L123" s="173"/>
      <c r="M123" s="174"/>
      <c r="N123" s="174"/>
      <c r="O123" s="174"/>
      <c r="P123" s="174"/>
      <c r="Q123" s="174"/>
      <c r="R123" s="175"/>
    </row>
    <row r="124" ht="38.100000000000001" customHeight="1">
      <c r="B124" s="217" t="s">
        <v>82</v>
      </c>
      <c r="C124" s="218"/>
      <c r="D124" s="218"/>
      <c r="E124" s="218"/>
      <c r="F124" s="218"/>
      <c r="G124" s="218"/>
      <c r="H124" s="218"/>
      <c r="I124" s="218"/>
      <c r="J124" s="218"/>
      <c r="K124" s="218"/>
      <c r="L124" s="219"/>
      <c r="M124" s="220"/>
      <c r="N124" s="220"/>
      <c r="O124" s="220"/>
      <c r="P124" s="220"/>
      <c r="Q124" s="220"/>
      <c r="R124" s="221"/>
    </row>
    <row r="125" ht="29.100000000000001" customHeight="1">
      <c r="B125" s="222" t="s">
        <v>83</v>
      </c>
      <c r="C125" s="223"/>
      <c r="D125" s="223"/>
      <c r="E125" s="223"/>
      <c r="F125" s="223"/>
      <c r="G125" s="223"/>
      <c r="H125" s="223"/>
      <c r="I125" s="223"/>
      <c r="J125" s="223"/>
      <c r="K125" s="224"/>
      <c r="L125" s="225"/>
      <c r="M125" s="226"/>
      <c r="N125" s="226"/>
      <c r="O125" s="226"/>
      <c r="P125" s="226"/>
      <c r="Q125" s="226"/>
      <c r="R125" s="227"/>
    </row>
    <row r="126" ht="14.1" customHeight="1">
      <c r="B126" s="228"/>
      <c r="C126" s="229"/>
      <c r="D126" s="229"/>
      <c r="E126" s="229"/>
      <c r="F126" s="229"/>
      <c r="G126" s="229"/>
      <c r="H126" s="229"/>
      <c r="I126" s="229"/>
      <c r="J126" s="229"/>
      <c r="K126" s="230"/>
      <c r="L126" s="231"/>
      <c r="M126" s="232"/>
      <c r="N126" s="232"/>
      <c r="O126" s="232"/>
      <c r="P126" s="232"/>
      <c r="Q126" s="232"/>
      <c r="R126" s="233"/>
    </row>
    <row r="127" ht="14.1" customHeight="1">
      <c r="B127" s="204"/>
      <c r="C127" s="234"/>
      <c r="D127" s="234"/>
      <c r="E127" s="234"/>
      <c r="F127" s="234"/>
      <c r="G127" s="234"/>
      <c r="H127" s="234"/>
      <c r="I127" s="234"/>
      <c r="J127" s="234"/>
      <c r="K127" s="235"/>
      <c r="L127" s="231"/>
      <c r="M127" s="232"/>
      <c r="N127" s="232"/>
      <c r="O127" s="232"/>
      <c r="P127" s="232"/>
      <c r="Q127" s="232"/>
      <c r="R127" s="233"/>
    </row>
    <row r="128" ht="14.1" customHeight="1">
      <c r="B128" s="236"/>
      <c r="C128" s="234"/>
      <c r="D128" s="234"/>
      <c r="E128" s="234"/>
      <c r="F128" s="234"/>
      <c r="G128" s="234"/>
      <c r="H128" s="234"/>
      <c r="I128" s="234"/>
      <c r="J128" s="234"/>
      <c r="K128" s="235"/>
      <c r="L128" s="231"/>
      <c r="M128" s="232"/>
      <c r="N128" s="232"/>
      <c r="O128" s="232"/>
      <c r="P128" s="232"/>
      <c r="Q128" s="232"/>
      <c r="R128" s="233"/>
    </row>
    <row r="129" ht="14.1" customHeight="1">
      <c r="B129" s="236"/>
      <c r="C129" s="234"/>
      <c r="D129" s="234"/>
      <c r="E129" s="234"/>
      <c r="F129" s="234"/>
      <c r="G129" s="234"/>
      <c r="H129" s="234"/>
      <c r="I129" s="234"/>
      <c r="J129" s="234"/>
      <c r="K129" s="235"/>
      <c r="L129" s="231"/>
      <c r="M129" s="232"/>
      <c r="N129" s="232"/>
      <c r="O129" s="232"/>
      <c r="P129" s="232"/>
      <c r="Q129" s="232"/>
      <c r="R129" s="233"/>
    </row>
    <row r="130" ht="14.1" customHeight="1">
      <c r="B130" s="204"/>
      <c r="C130" s="234"/>
      <c r="D130" s="234"/>
      <c r="E130" s="234"/>
      <c r="F130" s="234"/>
      <c r="G130" s="234"/>
      <c r="H130" s="234"/>
      <c r="I130" s="234"/>
      <c r="J130" s="234"/>
      <c r="K130" s="235"/>
      <c r="L130" s="231"/>
      <c r="M130" s="232"/>
      <c r="N130" s="232"/>
      <c r="O130" s="232"/>
      <c r="P130" s="232"/>
      <c r="Q130" s="232"/>
      <c r="R130" s="233"/>
    </row>
    <row r="131" ht="14.1" customHeight="1">
      <c r="B131" s="204"/>
      <c r="C131" s="234"/>
      <c r="D131" s="234"/>
      <c r="E131" s="234"/>
      <c r="F131" s="234"/>
      <c r="G131" s="234"/>
      <c r="H131" s="234"/>
      <c r="I131" s="234"/>
      <c r="J131" s="234"/>
      <c r="K131" s="235"/>
      <c r="L131" s="231"/>
      <c r="M131" s="232"/>
      <c r="N131" s="232"/>
      <c r="O131" s="232"/>
      <c r="P131" s="232"/>
      <c r="Q131" s="232"/>
      <c r="R131" s="233"/>
    </row>
    <row r="132" ht="14.1" customHeight="1">
      <c r="L132" s="231"/>
      <c r="M132" s="232"/>
      <c r="N132" s="232"/>
      <c r="O132" s="232"/>
      <c r="P132" s="232"/>
      <c r="Q132" s="232"/>
      <c r="R132" s="233"/>
    </row>
    <row r="133" ht="14.1" customHeight="1">
      <c r="B133" s="236"/>
      <c r="C133" s="234"/>
      <c r="D133" s="234"/>
      <c r="E133" s="234"/>
      <c r="F133" s="234"/>
      <c r="G133" s="234"/>
      <c r="H133" s="234"/>
      <c r="I133" s="234"/>
      <c r="J133" s="234"/>
      <c r="K133" s="235"/>
      <c r="L133" s="231"/>
      <c r="M133" s="232"/>
      <c r="N133" s="232"/>
      <c r="O133" s="232"/>
      <c r="P133" s="232"/>
      <c r="Q133" s="232"/>
      <c r="R133" s="233"/>
    </row>
    <row r="134" ht="14.1" customHeight="1">
      <c r="B134" s="236"/>
      <c r="C134" s="234"/>
      <c r="D134" s="234"/>
      <c r="E134" s="234"/>
      <c r="F134" s="234"/>
      <c r="G134" s="234"/>
      <c r="H134" s="234"/>
      <c r="I134" s="234"/>
      <c r="J134" s="234"/>
      <c r="K134" s="235"/>
      <c r="L134" s="231"/>
      <c r="M134" s="232"/>
      <c r="N134" s="232"/>
      <c r="O134" s="232"/>
      <c r="P134" s="232"/>
      <c r="Q134" s="232"/>
      <c r="R134" s="233"/>
    </row>
    <row r="135" ht="14.1" customHeight="1">
      <c r="B135" s="236"/>
      <c r="C135" s="234"/>
      <c r="D135" s="234"/>
      <c r="E135" s="234"/>
      <c r="F135" s="234"/>
      <c r="G135" s="234"/>
      <c r="H135" s="234"/>
      <c r="I135" s="234"/>
      <c r="J135" s="234"/>
      <c r="K135" s="235"/>
      <c r="L135" s="231"/>
      <c r="M135" s="232"/>
      <c r="N135" s="232"/>
      <c r="O135" s="232"/>
      <c r="P135" s="232"/>
      <c r="Q135" s="232"/>
      <c r="R135" s="233"/>
    </row>
    <row r="136" ht="14.1" customHeight="1">
      <c r="B136" s="236"/>
      <c r="C136" s="234"/>
      <c r="D136" s="234"/>
      <c r="E136" s="234"/>
      <c r="F136" s="234"/>
      <c r="G136" s="234"/>
      <c r="H136" s="234"/>
      <c r="I136" s="234"/>
      <c r="J136" s="234"/>
      <c r="K136" s="235"/>
      <c r="L136" s="231"/>
      <c r="M136" s="232"/>
      <c r="N136" s="232"/>
      <c r="O136" s="232"/>
      <c r="P136" s="232"/>
      <c r="Q136" s="232"/>
      <c r="R136" s="233"/>
    </row>
    <row r="137">
      <c r="B137" s="237" t="s">
        <v>84</v>
      </c>
      <c r="C137" s="234"/>
      <c r="D137" s="234"/>
      <c r="E137" s="234"/>
      <c r="F137" s="234"/>
      <c r="G137" s="234"/>
      <c r="H137" s="234"/>
      <c r="I137" s="234"/>
      <c r="J137" s="234"/>
      <c r="K137" s="235"/>
      <c r="L137" s="231"/>
      <c r="M137" s="232"/>
      <c r="N137" s="232"/>
      <c r="O137" s="232"/>
      <c r="P137" s="232"/>
      <c r="Q137" s="232"/>
      <c r="R137" s="233"/>
    </row>
    <row r="138">
      <c r="B138" s="204" t="s">
        <v>85</v>
      </c>
      <c r="C138" s="205"/>
      <c r="D138" s="205"/>
      <c r="E138" s="205"/>
      <c r="F138" s="205"/>
      <c r="G138" s="205"/>
      <c r="H138" s="205"/>
      <c r="I138" s="205"/>
      <c r="J138" s="205"/>
      <c r="K138" s="206"/>
      <c r="L138" s="231"/>
      <c r="M138" s="232"/>
      <c r="N138" s="232"/>
      <c r="O138" s="232"/>
      <c r="P138" s="232"/>
      <c r="Q138" s="232"/>
      <c r="R138" s="233"/>
    </row>
    <row r="139">
      <c r="B139" s="204"/>
      <c r="C139" s="205"/>
      <c r="D139" s="205"/>
      <c r="E139" s="205"/>
      <c r="F139" s="205"/>
      <c r="G139" s="205"/>
      <c r="H139" s="205"/>
      <c r="I139" s="205"/>
      <c r="J139" s="205"/>
      <c r="K139" s="206"/>
      <c r="L139" s="231"/>
      <c r="M139" s="232"/>
      <c r="N139" s="232"/>
      <c r="O139" s="232"/>
      <c r="P139" s="232"/>
      <c r="Q139" s="232"/>
      <c r="R139" s="233"/>
    </row>
    <row r="140">
      <c r="B140" s="204"/>
      <c r="C140" s="205"/>
      <c r="D140" s="205"/>
      <c r="E140" s="205"/>
      <c r="F140" s="205"/>
      <c r="G140" s="205"/>
      <c r="H140" s="205"/>
      <c r="I140" s="205"/>
      <c r="J140" s="205"/>
      <c r="K140" s="206"/>
      <c r="L140" s="231"/>
      <c r="M140" s="232"/>
      <c r="N140" s="232"/>
      <c r="O140" s="232"/>
      <c r="P140" s="232"/>
      <c r="Q140" s="232"/>
      <c r="R140" s="233"/>
    </row>
    <row r="141">
      <c r="B141" s="204"/>
      <c r="C141" s="205"/>
      <c r="D141" s="205"/>
      <c r="E141" s="205"/>
      <c r="F141" s="205"/>
      <c r="G141" s="205"/>
      <c r="H141" s="205"/>
      <c r="I141" s="205"/>
      <c r="J141" s="205"/>
      <c r="K141" s="206"/>
      <c r="L141" s="231"/>
      <c r="M141" s="232"/>
      <c r="N141" s="232"/>
      <c r="O141" s="232"/>
      <c r="P141" s="232"/>
      <c r="Q141" s="232"/>
      <c r="R141" s="233"/>
    </row>
    <row r="142">
      <c r="B142" s="204"/>
      <c r="C142" s="205"/>
      <c r="D142" s="205"/>
      <c r="E142" s="205"/>
      <c r="F142" s="205"/>
      <c r="G142" s="205"/>
      <c r="H142" s="205"/>
      <c r="I142" s="205"/>
      <c r="J142" s="205"/>
      <c r="K142" s="206"/>
      <c r="L142" s="231"/>
      <c r="M142" s="232"/>
      <c r="N142" s="232"/>
      <c r="O142" s="232"/>
      <c r="P142" s="232"/>
      <c r="Q142" s="232"/>
      <c r="R142" s="233"/>
    </row>
    <row r="143">
      <c r="B143" s="204"/>
      <c r="C143" s="205"/>
      <c r="D143" s="205"/>
      <c r="E143" s="205"/>
      <c r="F143" s="205"/>
      <c r="G143" s="205"/>
      <c r="H143" s="205"/>
      <c r="I143" s="205"/>
      <c r="J143" s="205"/>
      <c r="K143" s="206"/>
      <c r="L143" s="231"/>
      <c r="M143" s="232"/>
      <c r="N143" s="232"/>
      <c r="O143" s="232"/>
      <c r="P143" s="232"/>
      <c r="Q143" s="232"/>
      <c r="R143" s="233"/>
    </row>
    <row r="144">
      <c r="B144" s="204"/>
      <c r="C144" s="205"/>
      <c r="D144" s="205"/>
      <c r="E144" s="205"/>
      <c r="F144" s="205"/>
      <c r="G144" s="205"/>
      <c r="H144" s="205"/>
      <c r="I144" s="205"/>
      <c r="J144" s="205"/>
      <c r="K144" s="206"/>
      <c r="L144" s="231"/>
      <c r="M144" s="232"/>
      <c r="N144" s="232"/>
      <c r="O144" s="232"/>
      <c r="P144" s="232"/>
      <c r="Q144" s="232"/>
      <c r="R144" s="233"/>
    </row>
    <row r="145">
      <c r="B145" s="204"/>
      <c r="C145" s="205"/>
      <c r="D145" s="205"/>
      <c r="E145" s="205"/>
      <c r="F145" s="205"/>
      <c r="G145" s="205"/>
      <c r="H145" s="205"/>
      <c r="I145" s="205"/>
      <c r="J145" s="205"/>
      <c r="K145" s="206"/>
      <c r="L145" s="231"/>
      <c r="M145" s="232"/>
      <c r="N145" s="232"/>
      <c r="O145" s="232"/>
      <c r="P145" s="232"/>
      <c r="Q145" s="232"/>
      <c r="R145" s="233"/>
    </row>
    <row r="146">
      <c r="B146" s="204"/>
      <c r="C146" s="205"/>
      <c r="D146" s="205"/>
      <c r="E146" s="205"/>
      <c r="F146" s="205"/>
      <c r="G146" s="205"/>
      <c r="H146" s="205"/>
      <c r="I146" s="205"/>
      <c r="J146" s="205"/>
      <c r="K146" s="206"/>
      <c r="L146" s="231"/>
      <c r="M146" s="232"/>
      <c r="N146" s="232"/>
      <c r="O146" s="232"/>
      <c r="P146" s="232"/>
      <c r="Q146" s="232"/>
      <c r="R146" s="233"/>
    </row>
    <row r="147">
      <c r="B147" s="204"/>
      <c r="C147" s="205"/>
      <c r="D147" s="205"/>
      <c r="E147" s="205"/>
      <c r="F147" s="205"/>
      <c r="G147" s="205"/>
      <c r="H147" s="205"/>
      <c r="I147" s="205"/>
      <c r="J147" s="205"/>
      <c r="K147" s="206"/>
      <c r="L147" s="231"/>
      <c r="M147" s="232"/>
      <c r="N147" s="232"/>
      <c r="O147" s="232"/>
      <c r="P147" s="232"/>
      <c r="Q147" s="232"/>
      <c r="R147" s="233"/>
    </row>
    <row r="148">
      <c r="B148" s="204"/>
      <c r="C148" s="205"/>
      <c r="D148" s="205"/>
      <c r="E148" s="205"/>
      <c r="F148" s="205"/>
      <c r="G148" s="205"/>
      <c r="H148" s="205"/>
      <c r="I148" s="205"/>
      <c r="J148" s="205"/>
      <c r="K148" s="206"/>
      <c r="L148" s="231"/>
      <c r="M148" s="232"/>
      <c r="N148" s="232"/>
      <c r="O148" s="232"/>
      <c r="P148" s="232"/>
      <c r="Q148" s="232"/>
      <c r="R148" s="233"/>
    </row>
    <row r="149">
      <c r="B149" s="204"/>
      <c r="C149" s="205"/>
      <c r="D149" s="205"/>
      <c r="E149" s="205"/>
      <c r="F149" s="205"/>
      <c r="G149" s="205"/>
      <c r="H149" s="205"/>
      <c r="I149" s="205"/>
      <c r="J149" s="205"/>
      <c r="K149" s="206"/>
      <c r="L149" s="231"/>
      <c r="M149" s="232"/>
      <c r="N149" s="232"/>
      <c r="O149" s="232"/>
      <c r="P149" s="232"/>
      <c r="Q149" s="232"/>
      <c r="R149" s="233"/>
    </row>
    <row r="150">
      <c r="B150" s="204"/>
      <c r="C150" s="205"/>
      <c r="D150" s="205"/>
      <c r="E150" s="205"/>
      <c r="F150" s="205"/>
      <c r="G150" s="205"/>
      <c r="H150" s="205"/>
      <c r="I150" s="205"/>
      <c r="J150" s="205"/>
      <c r="K150" s="206"/>
      <c r="L150" s="231"/>
      <c r="M150" s="232"/>
      <c r="N150" s="232"/>
      <c r="O150" s="232"/>
      <c r="P150" s="232"/>
      <c r="Q150" s="232"/>
      <c r="R150" s="233"/>
    </row>
    <row r="151">
      <c r="B151" s="204"/>
      <c r="C151" s="205"/>
      <c r="D151" s="205"/>
      <c r="E151" s="205"/>
      <c r="F151" s="205"/>
      <c r="G151" s="205"/>
      <c r="H151" s="205"/>
      <c r="I151" s="205"/>
      <c r="J151" s="205"/>
      <c r="K151" s="206"/>
      <c r="L151" s="231"/>
      <c r="M151" s="232"/>
      <c r="N151" s="232"/>
      <c r="O151" s="232"/>
      <c r="P151" s="232"/>
      <c r="Q151" s="232"/>
      <c r="R151" s="233"/>
    </row>
    <row r="152">
      <c r="B152" s="204"/>
      <c r="C152" s="205"/>
      <c r="D152" s="205"/>
      <c r="E152" s="205"/>
      <c r="F152" s="205"/>
      <c r="G152" s="205"/>
      <c r="H152" s="205"/>
      <c r="I152" s="205"/>
      <c r="J152" s="205"/>
      <c r="K152" s="206"/>
      <c r="L152" s="231"/>
      <c r="M152" s="232"/>
      <c r="N152" s="232"/>
      <c r="O152" s="232"/>
      <c r="P152" s="232"/>
      <c r="Q152" s="232"/>
      <c r="R152" s="233"/>
    </row>
    <row r="153" ht="15">
      <c r="B153" s="238"/>
      <c r="C153" s="239"/>
      <c r="D153" s="239"/>
      <c r="E153" s="239"/>
      <c r="F153" s="239"/>
      <c r="G153" s="239"/>
      <c r="H153" s="239"/>
      <c r="I153" s="239"/>
      <c r="J153" s="239"/>
      <c r="K153" s="240"/>
      <c r="L153" s="241"/>
      <c r="M153" s="242"/>
      <c r="N153" s="242"/>
      <c r="O153" s="242"/>
      <c r="P153" s="242"/>
      <c r="Q153" s="242"/>
      <c r="R153" s="243"/>
    </row>
    <row r="154" ht="14.1" customHeight="1">
      <c r="B154" s="244" t="s">
        <v>86</v>
      </c>
      <c r="C154" s="245"/>
      <c r="D154" s="245"/>
      <c r="E154" s="245"/>
      <c r="F154" s="245"/>
      <c r="G154" s="245"/>
      <c r="H154" s="245"/>
      <c r="I154" s="245"/>
      <c r="J154" s="245"/>
      <c r="K154" s="246"/>
      <c r="L154" s="247"/>
      <c r="M154" s="247"/>
      <c r="N154" s="247"/>
      <c r="O154" s="247"/>
      <c r="P154" s="247"/>
      <c r="Q154" s="247"/>
      <c r="R154" s="248"/>
    </row>
    <row r="155" ht="15">
      <c r="B155" s="249"/>
      <c r="C155" s="250"/>
      <c r="D155" s="250"/>
      <c r="E155" s="250"/>
      <c r="F155" s="250"/>
      <c r="G155" s="250"/>
      <c r="H155" s="250"/>
      <c r="I155" s="250"/>
      <c r="J155" s="250"/>
      <c r="K155" s="251"/>
      <c r="L155" s="252"/>
      <c r="M155" s="252"/>
      <c r="N155" s="252"/>
      <c r="O155" s="252"/>
      <c r="P155" s="252"/>
      <c r="Q155" s="252"/>
      <c r="R155" s="253"/>
    </row>
    <row r="156" ht="30" customHeight="1">
      <c r="B156" s="217" t="s">
        <v>87</v>
      </c>
      <c r="C156" s="218"/>
      <c r="D156" s="218"/>
      <c r="E156" s="218"/>
      <c r="F156" s="218"/>
      <c r="G156" s="218"/>
      <c r="H156" s="254"/>
      <c r="I156" s="255" t="s">
        <v>88</v>
      </c>
      <c r="J156" s="256"/>
      <c r="K156" s="257"/>
      <c r="L156" s="258"/>
      <c r="M156" s="258"/>
      <c r="N156" s="258"/>
      <c r="O156" s="258"/>
      <c r="P156" s="258"/>
      <c r="Q156" s="258"/>
      <c r="R156" s="259"/>
    </row>
    <row r="157">
      <c r="B157" s="260" t="s">
        <v>89</v>
      </c>
      <c r="C157" s="261"/>
      <c r="D157" s="261"/>
      <c r="E157" s="261"/>
      <c r="F157" s="261"/>
      <c r="G157" s="261"/>
      <c r="H157" s="262"/>
      <c r="I157" s="263" t="s">
        <v>90</v>
      </c>
      <c r="J157" s="264"/>
      <c r="K157" s="265"/>
      <c r="L157" s="266"/>
      <c r="M157" s="267"/>
      <c r="N157" s="267"/>
      <c r="O157" s="267"/>
      <c r="P157" s="267"/>
      <c r="Q157" s="267"/>
      <c r="R157" s="268"/>
    </row>
    <row r="158">
      <c r="B158" s="260"/>
      <c r="C158" s="261"/>
      <c r="D158" s="261"/>
      <c r="E158" s="261"/>
      <c r="F158" s="261"/>
      <c r="G158" s="261"/>
      <c r="H158" s="262"/>
      <c r="I158" s="263"/>
      <c r="J158" s="264"/>
      <c r="K158" s="265"/>
      <c r="L158" s="269"/>
      <c r="M158" s="270"/>
      <c r="N158" s="270"/>
      <c r="O158" s="270"/>
      <c r="P158" s="270"/>
      <c r="Q158" s="270"/>
      <c r="R158" s="271"/>
    </row>
    <row r="159">
      <c r="B159" s="260"/>
      <c r="C159" s="261"/>
      <c r="D159" s="261"/>
      <c r="E159" s="261"/>
      <c r="F159" s="261"/>
      <c r="G159" s="261"/>
      <c r="H159" s="262"/>
      <c r="I159" s="263"/>
      <c r="J159" s="264"/>
      <c r="K159" s="265"/>
      <c r="L159" s="269"/>
      <c r="M159" s="270"/>
      <c r="N159" s="270"/>
      <c r="O159" s="270"/>
      <c r="P159" s="270"/>
      <c r="Q159" s="270"/>
      <c r="R159" s="271"/>
    </row>
    <row r="160">
      <c r="B160" s="260"/>
      <c r="C160" s="261"/>
      <c r="D160" s="261"/>
      <c r="E160" s="261"/>
      <c r="F160" s="261"/>
      <c r="G160" s="261"/>
      <c r="H160" s="262"/>
      <c r="I160" s="263"/>
      <c r="J160" s="264"/>
      <c r="K160" s="265"/>
      <c r="L160" s="269"/>
      <c r="M160" s="270"/>
      <c r="N160" s="270"/>
      <c r="O160" s="270"/>
      <c r="P160" s="270"/>
      <c r="Q160" s="270"/>
      <c r="R160" s="271"/>
    </row>
    <row r="161">
      <c r="B161" s="260"/>
      <c r="C161" s="261"/>
      <c r="D161" s="261"/>
      <c r="E161" s="261"/>
      <c r="F161" s="261"/>
      <c r="G161" s="261"/>
      <c r="H161" s="262"/>
      <c r="I161" s="263"/>
      <c r="J161" s="264"/>
      <c r="K161" s="265"/>
      <c r="L161" s="269"/>
      <c r="M161" s="270"/>
      <c r="N161" s="270"/>
      <c r="O161" s="270"/>
      <c r="P161" s="270"/>
      <c r="Q161" s="270"/>
      <c r="R161" s="271"/>
    </row>
    <row r="162" ht="15">
      <c r="B162" s="260"/>
      <c r="C162" s="261"/>
      <c r="D162" s="261"/>
      <c r="E162" s="261"/>
      <c r="F162" s="261"/>
      <c r="G162" s="261"/>
      <c r="H162" s="262"/>
      <c r="I162" s="263"/>
      <c r="J162" s="264"/>
      <c r="K162" s="265"/>
      <c r="L162" s="272"/>
      <c r="M162" s="210"/>
      <c r="N162" s="210"/>
      <c r="O162" s="210"/>
      <c r="P162" s="210"/>
      <c r="Q162" s="210"/>
      <c r="R162" s="273"/>
    </row>
    <row r="163" ht="30" customHeight="1">
      <c r="B163" s="217" t="s">
        <v>91</v>
      </c>
      <c r="C163" s="218"/>
      <c r="D163" s="218"/>
      <c r="E163" s="218"/>
      <c r="F163" s="218"/>
      <c r="G163" s="218"/>
      <c r="H163" s="254"/>
      <c r="I163" s="255" t="s">
        <v>92</v>
      </c>
      <c r="J163" s="256"/>
      <c r="K163" s="257"/>
      <c r="L163" s="188"/>
      <c r="M163" s="188"/>
      <c r="N163" s="188"/>
      <c r="O163" s="188"/>
      <c r="P163" s="188"/>
      <c r="Q163" s="188"/>
      <c r="R163" s="189"/>
    </row>
    <row r="164">
      <c r="B164" s="274" t="s">
        <v>93</v>
      </c>
      <c r="C164" s="275"/>
      <c r="D164" s="275"/>
      <c r="E164" s="275"/>
      <c r="F164" s="275"/>
      <c r="G164" s="275"/>
      <c r="H164" s="276"/>
      <c r="I164" s="263" t="s">
        <v>94</v>
      </c>
      <c r="J164" s="264"/>
      <c r="K164" s="265"/>
      <c r="L164" s="277"/>
      <c r="M164" s="278"/>
      <c r="N164" s="278"/>
      <c r="O164" s="278"/>
      <c r="P164" s="278"/>
      <c r="Q164" s="278"/>
      <c r="R164" s="279"/>
    </row>
    <row r="165">
      <c r="B165" s="274"/>
      <c r="C165" s="275"/>
      <c r="D165" s="275"/>
      <c r="E165" s="275"/>
      <c r="F165" s="275"/>
      <c r="G165" s="275"/>
      <c r="H165" s="276"/>
      <c r="I165" s="263"/>
      <c r="J165" s="264"/>
      <c r="K165" s="265"/>
      <c r="L165" s="280"/>
      <c r="M165" s="281"/>
      <c r="N165" s="281"/>
      <c r="O165" s="281"/>
      <c r="P165" s="281"/>
      <c r="Q165" s="281"/>
      <c r="R165" s="282"/>
    </row>
    <row r="166">
      <c r="B166" s="274"/>
      <c r="C166" s="275"/>
      <c r="D166" s="275"/>
      <c r="E166" s="275"/>
      <c r="F166" s="275"/>
      <c r="G166" s="275"/>
      <c r="H166" s="276"/>
      <c r="I166" s="263"/>
      <c r="J166" s="264"/>
      <c r="K166" s="265"/>
      <c r="L166" s="280"/>
      <c r="M166" s="281"/>
      <c r="N166" s="281"/>
      <c r="O166" s="281"/>
      <c r="P166" s="281"/>
      <c r="Q166" s="281"/>
      <c r="R166" s="282"/>
    </row>
    <row r="167">
      <c r="B167" s="274"/>
      <c r="C167" s="275"/>
      <c r="D167" s="275"/>
      <c r="E167" s="275"/>
      <c r="F167" s="275"/>
      <c r="G167" s="275"/>
      <c r="H167" s="276"/>
      <c r="I167" s="263"/>
      <c r="J167" s="264"/>
      <c r="K167" s="265"/>
      <c r="L167" s="280"/>
      <c r="M167" s="281"/>
      <c r="N167" s="281"/>
      <c r="O167" s="281"/>
      <c r="P167" s="281"/>
      <c r="Q167" s="281"/>
      <c r="R167" s="282"/>
    </row>
    <row r="168">
      <c r="B168" s="274"/>
      <c r="C168" s="275"/>
      <c r="D168" s="275"/>
      <c r="E168" s="275"/>
      <c r="F168" s="275"/>
      <c r="G168" s="275"/>
      <c r="H168" s="276"/>
      <c r="I168" s="263"/>
      <c r="J168" s="264"/>
      <c r="K168" s="265"/>
      <c r="L168" s="280"/>
      <c r="M168" s="281"/>
      <c r="N168" s="281"/>
      <c r="O168" s="281"/>
      <c r="P168" s="281"/>
      <c r="Q168" s="281"/>
      <c r="R168" s="282"/>
    </row>
    <row r="169" ht="15">
      <c r="B169" s="274"/>
      <c r="C169" s="275"/>
      <c r="D169" s="275"/>
      <c r="E169" s="275"/>
      <c r="F169" s="275"/>
      <c r="G169" s="275"/>
      <c r="H169" s="276"/>
      <c r="I169" s="263"/>
      <c r="J169" s="264"/>
      <c r="K169" s="265"/>
      <c r="L169" s="283"/>
      <c r="M169" s="284"/>
      <c r="N169" s="284"/>
      <c r="O169" s="284"/>
      <c r="P169" s="284"/>
      <c r="Q169" s="284"/>
      <c r="R169" s="285"/>
    </row>
    <row r="170" ht="14.1" customHeight="1">
      <c r="B170" s="244" t="s">
        <v>95</v>
      </c>
      <c r="C170" s="245"/>
      <c r="D170" s="245"/>
      <c r="E170" s="245"/>
      <c r="F170" s="245"/>
      <c r="G170" s="245"/>
      <c r="H170" s="245"/>
      <c r="I170" s="245"/>
      <c r="J170" s="245"/>
      <c r="K170" s="246"/>
      <c r="L170" s="182"/>
      <c r="M170" s="182"/>
      <c r="N170" s="182"/>
      <c r="O170" s="182"/>
      <c r="P170" s="182"/>
      <c r="Q170" s="182"/>
      <c r="R170" s="183"/>
    </row>
    <row r="171" ht="15">
      <c r="B171" s="249"/>
      <c r="C171" s="250"/>
      <c r="D171" s="250"/>
      <c r="E171" s="250"/>
      <c r="F171" s="250"/>
      <c r="G171" s="250"/>
      <c r="H171" s="250"/>
      <c r="I171" s="250"/>
      <c r="J171" s="250"/>
      <c r="K171" s="251"/>
      <c r="L171" s="286"/>
      <c r="M171" s="286"/>
      <c r="N171" s="286"/>
      <c r="O171" s="286"/>
      <c r="P171" s="286"/>
      <c r="Q171" s="286"/>
      <c r="R171" s="287"/>
    </row>
    <row r="172" ht="30" customHeight="1">
      <c r="B172" s="217" t="s">
        <v>87</v>
      </c>
      <c r="C172" s="218"/>
      <c r="D172" s="218"/>
      <c r="E172" s="218"/>
      <c r="F172" s="218"/>
      <c r="G172" s="218"/>
      <c r="H172" s="254"/>
      <c r="I172" s="255" t="s">
        <v>88</v>
      </c>
      <c r="J172" s="256"/>
      <c r="K172" s="257"/>
      <c r="L172" s="188"/>
      <c r="M172" s="188"/>
      <c r="N172" s="188"/>
      <c r="O172" s="188"/>
      <c r="P172" s="188"/>
      <c r="Q172" s="188"/>
      <c r="R172" s="189"/>
    </row>
    <row r="173">
      <c r="B173" s="260" t="s">
        <v>96</v>
      </c>
      <c r="C173" s="261"/>
      <c r="D173" s="261"/>
      <c r="E173" s="261"/>
      <c r="F173" s="261"/>
      <c r="G173" s="261"/>
      <c r="H173" s="261"/>
      <c r="I173" s="288" t="s">
        <v>90</v>
      </c>
      <c r="J173" s="289"/>
      <c r="K173" s="290"/>
      <c r="L173" s="278"/>
      <c r="M173" s="278"/>
      <c r="N173" s="278"/>
      <c r="O173" s="278"/>
      <c r="P173" s="278"/>
      <c r="Q173" s="278"/>
      <c r="R173" s="279"/>
    </row>
    <row r="174">
      <c r="B174" s="260"/>
      <c r="C174" s="261"/>
      <c r="D174" s="261"/>
      <c r="E174" s="261"/>
      <c r="F174" s="261"/>
      <c r="G174" s="261"/>
      <c r="H174" s="261"/>
      <c r="I174" s="291"/>
      <c r="J174" s="264"/>
      <c r="K174" s="292"/>
      <c r="L174" s="281"/>
      <c r="M174" s="281"/>
      <c r="N174" s="281"/>
      <c r="O174" s="281"/>
      <c r="P174" s="281"/>
      <c r="Q174" s="281"/>
      <c r="R174" s="282"/>
    </row>
    <row r="175">
      <c r="B175" s="260"/>
      <c r="C175" s="261"/>
      <c r="D175" s="261"/>
      <c r="E175" s="261"/>
      <c r="F175" s="261"/>
      <c r="G175" s="261"/>
      <c r="H175" s="261"/>
      <c r="I175" s="291"/>
      <c r="J175" s="264"/>
      <c r="K175" s="292"/>
      <c r="L175" s="281"/>
      <c r="M175" s="281"/>
      <c r="N175" s="281"/>
      <c r="O175" s="281"/>
      <c r="P175" s="281"/>
      <c r="Q175" s="281"/>
      <c r="R175" s="282"/>
    </row>
    <row r="176">
      <c r="B176" s="260"/>
      <c r="C176" s="261"/>
      <c r="D176" s="261"/>
      <c r="E176" s="261"/>
      <c r="F176" s="261"/>
      <c r="G176" s="261"/>
      <c r="H176" s="261"/>
      <c r="I176" s="291"/>
      <c r="J176" s="264"/>
      <c r="K176" s="292"/>
      <c r="L176" s="281"/>
      <c r="M176" s="281"/>
      <c r="N176" s="281"/>
      <c r="O176" s="281"/>
      <c r="P176" s="281"/>
      <c r="Q176" s="281"/>
      <c r="R176" s="282"/>
    </row>
    <row r="177">
      <c r="B177" s="260"/>
      <c r="C177" s="261"/>
      <c r="D177" s="261"/>
      <c r="E177" s="261"/>
      <c r="F177" s="261"/>
      <c r="G177" s="261"/>
      <c r="H177" s="261"/>
      <c r="I177" s="291"/>
      <c r="J177" s="264"/>
      <c r="K177" s="292"/>
      <c r="L177" s="281"/>
      <c r="M177" s="281"/>
      <c r="N177" s="281"/>
      <c r="O177" s="281"/>
      <c r="P177" s="281"/>
      <c r="Q177" s="281"/>
      <c r="R177" s="282"/>
    </row>
    <row r="178" ht="15">
      <c r="B178" s="260"/>
      <c r="C178" s="261"/>
      <c r="D178" s="261"/>
      <c r="E178" s="261"/>
      <c r="F178" s="261"/>
      <c r="G178" s="261"/>
      <c r="H178" s="261"/>
      <c r="I178" s="293"/>
      <c r="J178" s="294"/>
      <c r="K178" s="295"/>
      <c r="L178" s="284"/>
      <c r="M178" s="284"/>
      <c r="N178" s="284"/>
      <c r="O178" s="284"/>
      <c r="P178" s="284"/>
      <c r="Q178" s="284"/>
      <c r="R178" s="285"/>
    </row>
    <row r="179" ht="30" customHeight="1">
      <c r="B179" s="217" t="s">
        <v>91</v>
      </c>
      <c r="C179" s="218"/>
      <c r="D179" s="218"/>
      <c r="E179" s="218"/>
      <c r="F179" s="218"/>
      <c r="G179" s="218"/>
      <c r="H179" s="254"/>
      <c r="I179" s="125" t="s">
        <v>92</v>
      </c>
      <c r="J179" s="125"/>
      <c r="K179" s="126"/>
      <c r="L179" s="187"/>
      <c r="M179" s="188"/>
      <c r="N179" s="188"/>
      <c r="O179" s="188"/>
      <c r="P179" s="188"/>
      <c r="Q179" s="188"/>
      <c r="R179" s="189"/>
    </row>
    <row r="180">
      <c r="B180" s="260" t="s">
        <v>97</v>
      </c>
      <c r="C180" s="261"/>
      <c r="D180" s="261"/>
      <c r="E180" s="261"/>
      <c r="F180" s="261"/>
      <c r="G180" s="261"/>
      <c r="H180" s="262"/>
      <c r="I180" s="263" t="s">
        <v>98</v>
      </c>
      <c r="J180" s="264"/>
      <c r="K180" s="265"/>
      <c r="L180" s="277"/>
      <c r="M180" s="278"/>
      <c r="N180" s="278"/>
      <c r="O180" s="278"/>
      <c r="P180" s="278"/>
      <c r="Q180" s="278"/>
      <c r="R180" s="279"/>
    </row>
    <row r="181">
      <c r="B181" s="260"/>
      <c r="C181" s="261"/>
      <c r="D181" s="261"/>
      <c r="E181" s="261"/>
      <c r="F181" s="261"/>
      <c r="G181" s="261"/>
      <c r="H181" s="262"/>
      <c r="I181" s="263"/>
      <c r="J181" s="264"/>
      <c r="K181" s="265"/>
      <c r="L181" s="280"/>
      <c r="M181" s="281"/>
      <c r="N181" s="281"/>
      <c r="O181" s="281"/>
      <c r="P181" s="281"/>
      <c r="Q181" s="281"/>
      <c r="R181" s="282"/>
    </row>
    <row r="182">
      <c r="B182" s="260"/>
      <c r="C182" s="261"/>
      <c r="D182" s="261"/>
      <c r="E182" s="261"/>
      <c r="F182" s="261"/>
      <c r="G182" s="261"/>
      <c r="H182" s="262"/>
      <c r="I182" s="263"/>
      <c r="J182" s="264"/>
      <c r="K182" s="265"/>
      <c r="L182" s="280"/>
      <c r="M182" s="281"/>
      <c r="N182" s="281"/>
      <c r="O182" s="281"/>
      <c r="P182" s="281"/>
      <c r="Q182" s="281"/>
      <c r="R182" s="282"/>
    </row>
    <row r="183">
      <c r="B183" s="260"/>
      <c r="C183" s="261"/>
      <c r="D183" s="261"/>
      <c r="E183" s="261"/>
      <c r="F183" s="261"/>
      <c r="G183" s="261"/>
      <c r="H183" s="262"/>
      <c r="I183" s="263"/>
      <c r="J183" s="264"/>
      <c r="K183" s="265"/>
      <c r="L183" s="280"/>
      <c r="M183" s="281"/>
      <c r="N183" s="281"/>
      <c r="O183" s="281"/>
      <c r="P183" s="281"/>
      <c r="Q183" s="281"/>
      <c r="R183" s="282"/>
    </row>
    <row r="184">
      <c r="B184" s="260"/>
      <c r="C184" s="261"/>
      <c r="D184" s="261"/>
      <c r="E184" s="261"/>
      <c r="F184" s="261"/>
      <c r="G184" s="261"/>
      <c r="H184" s="262"/>
      <c r="I184" s="263"/>
      <c r="J184" s="264"/>
      <c r="K184" s="265"/>
      <c r="L184" s="280"/>
      <c r="M184" s="281"/>
      <c r="N184" s="281"/>
      <c r="O184" s="281"/>
      <c r="P184" s="281"/>
      <c r="Q184" s="281"/>
      <c r="R184" s="282"/>
    </row>
    <row r="185" ht="15">
      <c r="B185" s="260"/>
      <c r="C185" s="261"/>
      <c r="D185" s="261"/>
      <c r="E185" s="261"/>
      <c r="F185" s="261"/>
      <c r="G185" s="261"/>
      <c r="H185" s="262"/>
      <c r="I185" s="263"/>
      <c r="J185" s="264"/>
      <c r="K185" s="265"/>
      <c r="L185" s="283"/>
      <c r="M185" s="284"/>
      <c r="N185" s="284"/>
      <c r="O185" s="284"/>
      <c r="P185" s="284"/>
      <c r="Q185" s="284"/>
      <c r="R185" s="285"/>
    </row>
    <row r="186" ht="14.1" customHeight="1">
      <c r="B186" s="244" t="s">
        <v>99</v>
      </c>
      <c r="C186" s="245"/>
      <c r="D186" s="245"/>
      <c r="E186" s="245"/>
      <c r="F186" s="245"/>
      <c r="G186" s="245"/>
      <c r="H186" s="245"/>
      <c r="I186" s="245"/>
      <c r="J186" s="245"/>
      <c r="K186" s="246"/>
      <c r="L186" s="182"/>
      <c r="M186" s="182"/>
      <c r="N186" s="182"/>
      <c r="O186" s="182"/>
      <c r="P186" s="182"/>
      <c r="Q186" s="182"/>
      <c r="R186" s="183"/>
    </row>
    <row r="187" ht="15">
      <c r="B187" s="249"/>
      <c r="C187" s="250"/>
      <c r="D187" s="250"/>
      <c r="E187" s="250"/>
      <c r="F187" s="250"/>
      <c r="G187" s="250"/>
      <c r="H187" s="250"/>
      <c r="I187" s="250"/>
      <c r="J187" s="250"/>
      <c r="K187" s="251"/>
      <c r="L187" s="286"/>
      <c r="M187" s="286"/>
      <c r="N187" s="286"/>
      <c r="O187" s="286"/>
      <c r="P187" s="286"/>
      <c r="Q187" s="286"/>
      <c r="R187" s="287"/>
    </row>
    <row r="188" ht="30" customHeight="1">
      <c r="B188" s="296" t="s">
        <v>100</v>
      </c>
      <c r="C188" s="297"/>
      <c r="D188" s="297"/>
      <c r="E188" s="297"/>
      <c r="F188" s="297"/>
      <c r="G188" s="297"/>
      <c r="H188" s="297"/>
      <c r="I188" s="297"/>
      <c r="J188" s="297"/>
      <c r="K188" s="298"/>
      <c r="L188" s="188"/>
      <c r="M188" s="188"/>
      <c r="N188" s="188"/>
      <c r="O188" s="188"/>
      <c r="P188" s="188"/>
      <c r="Q188" s="188"/>
      <c r="R188" s="189"/>
    </row>
    <row r="189">
      <c r="B189" s="299" t="s">
        <v>101</v>
      </c>
      <c r="C189" s="300"/>
      <c r="D189" s="300"/>
      <c r="E189" s="300"/>
      <c r="F189" s="300"/>
      <c r="G189" s="300"/>
      <c r="H189" s="300"/>
      <c r="I189" s="300"/>
      <c r="J189" s="300"/>
      <c r="K189" s="301"/>
      <c r="L189" s="278"/>
      <c r="M189" s="278"/>
      <c r="N189" s="278"/>
      <c r="O189" s="278"/>
      <c r="P189" s="278"/>
      <c r="Q189" s="278"/>
      <c r="R189" s="279"/>
    </row>
    <row r="190">
      <c r="B190" s="302"/>
      <c r="C190" s="261"/>
      <c r="D190" s="261"/>
      <c r="E190" s="261"/>
      <c r="F190" s="261"/>
      <c r="G190" s="261"/>
      <c r="H190" s="261"/>
      <c r="I190" s="261"/>
      <c r="J190" s="261"/>
      <c r="K190" s="303"/>
      <c r="L190" s="281"/>
      <c r="M190" s="281"/>
      <c r="N190" s="281"/>
      <c r="O190" s="281"/>
      <c r="P190" s="281"/>
      <c r="Q190" s="281"/>
      <c r="R190" s="282"/>
    </row>
    <row r="191">
      <c r="B191" s="302"/>
      <c r="C191" s="261"/>
      <c r="D191" s="261"/>
      <c r="E191" s="261"/>
      <c r="F191" s="261"/>
      <c r="G191" s="261"/>
      <c r="H191" s="261"/>
      <c r="I191" s="261"/>
      <c r="J191" s="261"/>
      <c r="K191" s="303"/>
      <c r="L191" s="281"/>
      <c r="M191" s="281"/>
      <c r="N191" s="281"/>
      <c r="O191" s="281"/>
      <c r="P191" s="281"/>
      <c r="Q191" s="281"/>
      <c r="R191" s="282"/>
    </row>
    <row r="192" ht="15">
      <c r="B192" s="304"/>
      <c r="C192" s="305"/>
      <c r="D192" s="305"/>
      <c r="E192" s="305"/>
      <c r="F192" s="305"/>
      <c r="G192" s="305"/>
      <c r="H192" s="305"/>
      <c r="I192" s="305"/>
      <c r="J192" s="305"/>
      <c r="K192" s="306"/>
      <c r="L192" s="284"/>
      <c r="M192" s="284"/>
      <c r="N192" s="284"/>
      <c r="O192" s="284"/>
      <c r="P192" s="284"/>
      <c r="Q192" s="284"/>
      <c r="R192" s="285"/>
    </row>
    <row r="193" ht="30" customHeight="1">
      <c r="B193" s="217" t="s">
        <v>102</v>
      </c>
      <c r="C193" s="218"/>
      <c r="D193" s="218"/>
      <c r="E193" s="218"/>
      <c r="F193" s="218"/>
      <c r="G193" s="218"/>
      <c r="H193" s="254"/>
      <c r="I193" s="255" t="s">
        <v>103</v>
      </c>
      <c r="J193" s="256"/>
      <c r="K193" s="257"/>
      <c r="L193" s="188"/>
      <c r="M193" s="188"/>
      <c r="N193" s="188"/>
      <c r="O193" s="188"/>
      <c r="P193" s="188"/>
      <c r="Q193" s="188"/>
      <c r="R193" s="189"/>
    </row>
    <row r="194">
      <c r="B194" s="299" t="s">
        <v>104</v>
      </c>
      <c r="C194" s="300"/>
      <c r="D194" s="300"/>
      <c r="E194" s="300"/>
      <c r="F194" s="300"/>
      <c r="G194" s="300"/>
      <c r="H194" s="301"/>
      <c r="I194" s="299" t="s">
        <v>105</v>
      </c>
      <c r="J194" s="300"/>
      <c r="K194" s="301"/>
      <c r="L194" s="278"/>
      <c r="M194" s="278"/>
      <c r="N194" s="278"/>
      <c r="O194" s="278"/>
      <c r="P194" s="278"/>
      <c r="Q194" s="278"/>
      <c r="R194" s="279"/>
    </row>
    <row r="195">
      <c r="B195" s="302"/>
      <c r="C195" s="261"/>
      <c r="D195" s="261"/>
      <c r="E195" s="261"/>
      <c r="F195" s="261"/>
      <c r="G195" s="261"/>
      <c r="H195" s="303"/>
      <c r="I195" s="302"/>
      <c r="J195" s="261"/>
      <c r="K195" s="303"/>
      <c r="L195" s="281"/>
      <c r="M195" s="281"/>
      <c r="N195" s="281"/>
      <c r="O195" s="281"/>
      <c r="P195" s="281"/>
      <c r="Q195" s="281"/>
      <c r="R195" s="282"/>
    </row>
    <row r="196">
      <c r="B196" s="302"/>
      <c r="C196" s="261"/>
      <c r="D196" s="261"/>
      <c r="E196" s="261"/>
      <c r="F196" s="261"/>
      <c r="G196" s="261"/>
      <c r="H196" s="303"/>
      <c r="I196" s="302"/>
      <c r="J196" s="261"/>
      <c r="K196" s="303"/>
      <c r="L196" s="281"/>
      <c r="M196" s="281"/>
      <c r="N196" s="281"/>
      <c r="O196" s="281"/>
      <c r="P196" s="281"/>
      <c r="Q196" s="281"/>
      <c r="R196" s="282"/>
    </row>
    <row r="197" ht="15">
      <c r="B197" s="304"/>
      <c r="C197" s="305"/>
      <c r="D197" s="305"/>
      <c r="E197" s="305"/>
      <c r="F197" s="305"/>
      <c r="G197" s="305"/>
      <c r="H197" s="306"/>
      <c r="I197" s="304"/>
      <c r="J197" s="305"/>
      <c r="K197" s="306"/>
      <c r="L197" s="284"/>
      <c r="M197" s="284"/>
      <c r="N197" s="284"/>
      <c r="O197" s="284"/>
      <c r="P197" s="284"/>
      <c r="Q197" s="284"/>
      <c r="R197" s="285"/>
    </row>
    <row r="198" ht="30" customHeight="1">
      <c r="B198" s="217" t="s">
        <v>106</v>
      </c>
      <c r="C198" s="218"/>
      <c r="D198" s="218"/>
      <c r="E198" s="218"/>
      <c r="F198" s="218"/>
      <c r="G198" s="218"/>
      <c r="H198" s="254"/>
      <c r="I198" s="255" t="s">
        <v>107</v>
      </c>
      <c r="J198" s="256"/>
      <c r="K198" s="257"/>
      <c r="L198" s="258"/>
      <c r="M198" s="258"/>
      <c r="N198" s="258"/>
      <c r="O198" s="258"/>
      <c r="P198" s="258"/>
      <c r="Q198" s="258"/>
      <c r="R198" s="259"/>
    </row>
    <row r="199">
      <c r="B199" s="299" t="s">
        <v>108</v>
      </c>
      <c r="C199" s="300"/>
      <c r="D199" s="300"/>
      <c r="E199" s="300"/>
      <c r="F199" s="300"/>
      <c r="G199" s="300"/>
      <c r="H199" s="301"/>
      <c r="I199" s="299" t="s">
        <v>109</v>
      </c>
      <c r="J199" s="300"/>
      <c r="K199" s="301"/>
      <c r="L199" s="307"/>
      <c r="M199" s="307"/>
      <c r="N199" s="307"/>
      <c r="O199" s="307"/>
      <c r="P199" s="307"/>
      <c r="Q199" s="307"/>
      <c r="R199" s="308"/>
    </row>
    <row r="200">
      <c r="B200" s="302"/>
      <c r="C200" s="261"/>
      <c r="D200" s="261"/>
      <c r="E200" s="261"/>
      <c r="F200" s="261"/>
      <c r="G200" s="261"/>
      <c r="H200" s="303"/>
      <c r="I200" s="302"/>
      <c r="J200" s="261"/>
      <c r="K200" s="303"/>
      <c r="L200" s="232"/>
      <c r="M200" s="232"/>
      <c r="N200" s="232"/>
      <c r="O200" s="232"/>
      <c r="P200" s="232"/>
      <c r="Q200" s="232"/>
      <c r="R200" s="233"/>
    </row>
    <row r="201">
      <c r="B201" s="302"/>
      <c r="C201" s="261"/>
      <c r="D201" s="261"/>
      <c r="E201" s="261"/>
      <c r="F201" s="261"/>
      <c r="G201" s="261"/>
      <c r="H201" s="303"/>
      <c r="I201" s="302"/>
      <c r="J201" s="261"/>
      <c r="K201" s="303"/>
      <c r="L201" s="232"/>
      <c r="M201" s="232"/>
      <c r="N201" s="232"/>
      <c r="O201" s="232"/>
      <c r="P201" s="232"/>
      <c r="Q201" s="232"/>
      <c r="R201" s="233"/>
    </row>
    <row r="202" ht="15">
      <c r="B202" s="304"/>
      <c r="C202" s="305"/>
      <c r="D202" s="305"/>
      <c r="E202" s="305"/>
      <c r="F202" s="305"/>
      <c r="G202" s="305"/>
      <c r="H202" s="306"/>
      <c r="I202" s="304"/>
      <c r="J202" s="305"/>
      <c r="K202" s="306"/>
      <c r="L202" s="242"/>
      <c r="M202" s="242"/>
      <c r="N202" s="242"/>
      <c r="O202" s="242"/>
      <c r="P202" s="242"/>
      <c r="Q202" s="242"/>
      <c r="R202" s="243"/>
    </row>
    <row r="203">
      <c r="B203" s="196"/>
      <c r="C203" s="196"/>
      <c r="D203" s="196"/>
      <c r="E203" s="196"/>
      <c r="F203" s="196"/>
      <c r="L203" s="196"/>
      <c r="M203" s="196"/>
      <c r="N203" s="196"/>
      <c r="O203" s="196"/>
      <c r="P203" s="196"/>
      <c r="Q203" s="210"/>
      <c r="R203" s="210"/>
    </row>
    <row r="204" ht="15">
      <c r="B204" s="196"/>
      <c r="C204" s="196"/>
      <c r="D204" s="196"/>
      <c r="E204" s="196"/>
      <c r="F204" s="196"/>
      <c r="L204" s="196"/>
      <c r="M204" s="196"/>
      <c r="N204" s="196"/>
      <c r="O204" s="196"/>
      <c r="P204" s="196"/>
      <c r="Q204" s="210"/>
      <c r="R204" s="210"/>
    </row>
    <row r="205" ht="14.1" customHeight="1">
      <c r="B205" s="309" t="s">
        <v>110</v>
      </c>
      <c r="C205" s="65"/>
      <c r="D205" s="65"/>
      <c r="E205" s="65"/>
      <c r="F205" s="65"/>
      <c r="G205" s="65"/>
      <c r="H205" s="65"/>
      <c r="I205" s="65"/>
      <c r="J205" s="65"/>
      <c r="K205" s="66"/>
      <c r="L205" s="170" t="s">
        <v>47</v>
      </c>
      <c r="M205" s="171"/>
      <c r="N205" s="171"/>
      <c r="O205" s="171"/>
      <c r="P205" s="171"/>
      <c r="Q205" s="171"/>
      <c r="R205" s="172"/>
    </row>
    <row r="206" ht="14.1" customHeight="1">
      <c r="B206" s="309"/>
      <c r="C206" s="65"/>
      <c r="D206" s="65"/>
      <c r="E206" s="65"/>
      <c r="F206" s="65"/>
      <c r="G206" s="65"/>
      <c r="H206" s="65"/>
      <c r="I206" s="65"/>
      <c r="J206" s="65"/>
      <c r="K206" s="66"/>
      <c r="L206" s="173"/>
      <c r="M206" s="174"/>
      <c r="N206" s="174"/>
      <c r="O206" s="174"/>
      <c r="P206" s="174"/>
      <c r="Q206" s="174"/>
      <c r="R206" s="175"/>
    </row>
    <row r="207" ht="14.65" customHeight="1">
      <c r="B207" s="309"/>
      <c r="C207" s="65"/>
      <c r="D207" s="65"/>
      <c r="E207" s="65"/>
      <c r="F207" s="65"/>
      <c r="G207" s="65"/>
      <c r="H207" s="65"/>
      <c r="I207" s="65"/>
      <c r="J207" s="65"/>
      <c r="K207" s="66"/>
      <c r="L207" s="173"/>
      <c r="M207" s="174"/>
      <c r="N207" s="174"/>
      <c r="O207" s="174"/>
      <c r="P207" s="174"/>
      <c r="Q207" s="174"/>
      <c r="R207" s="175"/>
    </row>
    <row r="208" ht="30" customHeight="1">
      <c r="B208" s="217" t="s">
        <v>111</v>
      </c>
      <c r="C208" s="218"/>
      <c r="D208" s="218"/>
      <c r="E208" s="218"/>
      <c r="F208" s="218"/>
      <c r="G208" s="218"/>
      <c r="H208" s="218"/>
      <c r="I208" s="218"/>
      <c r="J208" s="218"/>
      <c r="K208" s="254"/>
      <c r="L208" s="219"/>
      <c r="M208" s="220"/>
      <c r="N208" s="220"/>
      <c r="O208" s="220"/>
      <c r="P208" s="220"/>
      <c r="Q208" s="220"/>
      <c r="R208" s="221"/>
    </row>
    <row r="209" ht="14.1" customHeight="1">
      <c r="B209" s="310" t="s">
        <v>112</v>
      </c>
      <c r="C209" s="311"/>
      <c r="D209" s="311"/>
      <c r="E209" s="311"/>
      <c r="F209" s="311"/>
      <c r="G209" s="311"/>
      <c r="H209" s="311"/>
      <c r="I209" s="311"/>
      <c r="J209" s="311"/>
      <c r="K209" s="311"/>
      <c r="L209" s="312"/>
      <c r="M209" s="313"/>
      <c r="N209" s="313"/>
      <c r="O209" s="313"/>
      <c r="P209" s="313"/>
      <c r="Q209" s="313"/>
      <c r="R209" s="314"/>
    </row>
    <row r="210">
      <c r="B210" s="315"/>
      <c r="C210" s="205"/>
      <c r="D210" s="205"/>
      <c r="E210" s="205"/>
      <c r="F210" s="205"/>
      <c r="G210" s="205"/>
      <c r="H210" s="205"/>
      <c r="I210" s="205"/>
      <c r="J210" s="205"/>
      <c r="K210" s="205"/>
      <c r="L210" s="316"/>
      <c r="M210" s="232"/>
      <c r="N210" s="232"/>
      <c r="O210" s="232"/>
      <c r="P210" s="232"/>
      <c r="Q210" s="232"/>
      <c r="R210" s="317"/>
    </row>
    <row r="211">
      <c r="B211" s="315"/>
      <c r="C211" s="205"/>
      <c r="D211" s="205"/>
      <c r="E211" s="205"/>
      <c r="F211" s="205"/>
      <c r="G211" s="205"/>
      <c r="H211" s="205"/>
      <c r="I211" s="205"/>
      <c r="J211" s="205"/>
      <c r="K211" s="205"/>
      <c r="L211" s="316"/>
      <c r="M211" s="232"/>
      <c r="N211" s="232"/>
      <c r="O211" s="232"/>
      <c r="P211" s="232"/>
      <c r="Q211" s="232"/>
      <c r="R211" s="317"/>
    </row>
    <row r="212">
      <c r="B212" s="315"/>
      <c r="C212" s="205"/>
      <c r="D212" s="205"/>
      <c r="E212" s="205"/>
      <c r="F212" s="205"/>
      <c r="G212" s="205"/>
      <c r="H212" s="205"/>
      <c r="I212" s="205"/>
      <c r="J212" s="205"/>
      <c r="K212" s="205"/>
      <c r="L212" s="316"/>
      <c r="M212" s="232"/>
      <c r="N212" s="232"/>
      <c r="O212" s="232"/>
      <c r="P212" s="232"/>
      <c r="Q212" s="232"/>
      <c r="R212" s="317"/>
    </row>
    <row r="213">
      <c r="B213" s="315"/>
      <c r="C213" s="205"/>
      <c r="D213" s="205"/>
      <c r="E213" s="205"/>
      <c r="F213" s="205"/>
      <c r="G213" s="205"/>
      <c r="H213" s="205"/>
      <c r="I213" s="205"/>
      <c r="J213" s="205"/>
      <c r="K213" s="205"/>
      <c r="L213" s="316"/>
      <c r="M213" s="232"/>
      <c r="N213" s="232"/>
      <c r="O213" s="232"/>
      <c r="P213" s="232"/>
      <c r="Q213" s="232"/>
      <c r="R213" s="317"/>
    </row>
    <row r="214">
      <c r="B214" s="315"/>
      <c r="C214" s="205"/>
      <c r="D214" s="205"/>
      <c r="E214" s="205"/>
      <c r="F214" s="205"/>
      <c r="G214" s="205"/>
      <c r="H214" s="205"/>
      <c r="I214" s="205"/>
      <c r="J214" s="205"/>
      <c r="K214" s="205"/>
      <c r="L214" s="316"/>
      <c r="M214" s="232"/>
      <c r="N214" s="232"/>
      <c r="O214" s="232"/>
      <c r="P214" s="232"/>
      <c r="Q214" s="232"/>
      <c r="R214" s="317"/>
    </row>
    <row r="215">
      <c r="B215" s="315"/>
      <c r="C215" s="205"/>
      <c r="D215" s="205"/>
      <c r="E215" s="205"/>
      <c r="F215" s="205"/>
      <c r="G215" s="205"/>
      <c r="H215" s="205"/>
      <c r="I215" s="205"/>
      <c r="J215" s="205"/>
      <c r="K215" s="205"/>
      <c r="L215" s="316"/>
      <c r="M215" s="232"/>
      <c r="N215" s="232"/>
      <c r="O215" s="232"/>
      <c r="P215" s="232"/>
      <c r="Q215" s="232"/>
      <c r="R215" s="317"/>
    </row>
    <row r="216">
      <c r="B216" s="315"/>
      <c r="C216" s="205"/>
      <c r="D216" s="205"/>
      <c r="E216" s="205"/>
      <c r="F216" s="205"/>
      <c r="G216" s="205"/>
      <c r="H216" s="205"/>
      <c r="I216" s="205"/>
      <c r="J216" s="205"/>
      <c r="K216" s="205"/>
      <c r="L216" s="316"/>
      <c r="M216" s="232"/>
      <c r="N216" s="232"/>
      <c r="O216" s="232"/>
      <c r="P216" s="232"/>
      <c r="Q216" s="232"/>
      <c r="R216" s="317"/>
    </row>
    <row r="217">
      <c r="B217" s="315"/>
      <c r="C217" s="205"/>
      <c r="D217" s="205"/>
      <c r="E217" s="205"/>
      <c r="F217" s="205"/>
      <c r="G217" s="205"/>
      <c r="H217" s="205"/>
      <c r="I217" s="205"/>
      <c r="J217" s="205"/>
      <c r="K217" s="205"/>
      <c r="L217" s="316"/>
      <c r="M217" s="232"/>
      <c r="N217" s="232"/>
      <c r="O217" s="232"/>
      <c r="P217" s="232"/>
      <c r="Q217" s="232"/>
      <c r="R217" s="317"/>
    </row>
    <row r="218">
      <c r="B218" s="315"/>
      <c r="C218" s="205"/>
      <c r="D218" s="205"/>
      <c r="E218" s="205"/>
      <c r="F218" s="205"/>
      <c r="G218" s="205"/>
      <c r="H218" s="205"/>
      <c r="I218" s="205"/>
      <c r="J218" s="205"/>
      <c r="K218" s="205"/>
      <c r="L218" s="316"/>
      <c r="M218" s="232"/>
      <c r="N218" s="232"/>
      <c r="O218" s="232"/>
      <c r="P218" s="232"/>
      <c r="Q218" s="232"/>
      <c r="R218" s="317"/>
    </row>
    <row r="219">
      <c r="B219" s="315"/>
      <c r="C219" s="205"/>
      <c r="D219" s="205"/>
      <c r="E219" s="205"/>
      <c r="F219" s="205"/>
      <c r="G219" s="205"/>
      <c r="H219" s="205"/>
      <c r="I219" s="205"/>
      <c r="J219" s="205"/>
      <c r="K219" s="205"/>
      <c r="L219" s="316"/>
      <c r="M219" s="232"/>
      <c r="N219" s="232"/>
      <c r="O219" s="232"/>
      <c r="P219" s="232"/>
      <c r="Q219" s="232"/>
      <c r="R219" s="317"/>
    </row>
    <row r="220">
      <c r="B220" s="315"/>
      <c r="C220" s="205"/>
      <c r="D220" s="205"/>
      <c r="E220" s="205"/>
      <c r="F220" s="205"/>
      <c r="G220" s="205"/>
      <c r="H220" s="205"/>
      <c r="I220" s="205"/>
      <c r="J220" s="205"/>
      <c r="K220" s="205"/>
      <c r="L220" s="316"/>
      <c r="M220" s="232"/>
      <c r="N220" s="232"/>
      <c r="O220" s="232"/>
      <c r="P220" s="232"/>
      <c r="Q220" s="232"/>
      <c r="R220" s="317"/>
    </row>
    <row r="221">
      <c r="B221" s="315"/>
      <c r="C221" s="205"/>
      <c r="D221" s="205"/>
      <c r="E221" s="205"/>
      <c r="F221" s="205"/>
      <c r="G221" s="205"/>
      <c r="H221" s="205"/>
      <c r="I221" s="205"/>
      <c r="J221" s="205"/>
      <c r="K221" s="205"/>
      <c r="L221" s="316"/>
      <c r="M221" s="232"/>
      <c r="N221" s="232"/>
      <c r="O221" s="232"/>
      <c r="P221" s="232"/>
      <c r="Q221" s="232"/>
      <c r="R221" s="317"/>
    </row>
    <row r="222">
      <c r="B222" s="315"/>
      <c r="C222" s="205"/>
      <c r="D222" s="205"/>
      <c r="E222" s="205"/>
      <c r="F222" s="205"/>
      <c r="G222" s="205"/>
      <c r="H222" s="205"/>
      <c r="I222" s="205"/>
      <c r="J222" s="205"/>
      <c r="K222" s="205"/>
      <c r="L222" s="316"/>
      <c r="M222" s="232"/>
      <c r="N222" s="232"/>
      <c r="O222" s="232"/>
      <c r="P222" s="232"/>
      <c r="Q222" s="232"/>
      <c r="R222" s="317"/>
    </row>
    <row r="223">
      <c r="B223" s="315"/>
      <c r="C223" s="205"/>
      <c r="D223" s="205"/>
      <c r="E223" s="205"/>
      <c r="F223" s="205"/>
      <c r="G223" s="205"/>
      <c r="H223" s="205"/>
      <c r="I223" s="205"/>
      <c r="J223" s="205"/>
      <c r="K223" s="205"/>
      <c r="L223" s="316"/>
      <c r="M223" s="232"/>
      <c r="N223" s="232"/>
      <c r="O223" s="232"/>
      <c r="P223" s="232"/>
      <c r="Q223" s="232"/>
      <c r="R223" s="317"/>
    </row>
    <row r="224">
      <c r="B224" s="315"/>
      <c r="C224" s="205"/>
      <c r="D224" s="205"/>
      <c r="E224" s="205"/>
      <c r="F224" s="205"/>
      <c r="G224" s="205"/>
      <c r="H224" s="205"/>
      <c r="I224" s="205"/>
      <c r="J224" s="205"/>
      <c r="K224" s="205"/>
      <c r="L224" s="316"/>
      <c r="M224" s="232"/>
      <c r="N224" s="232"/>
      <c r="O224" s="232"/>
      <c r="P224" s="232"/>
      <c r="Q224" s="232"/>
      <c r="R224" s="317"/>
    </row>
    <row r="225">
      <c r="B225" s="315"/>
      <c r="C225" s="205"/>
      <c r="D225" s="205"/>
      <c r="E225" s="205"/>
      <c r="F225" s="205"/>
      <c r="G225" s="205"/>
      <c r="H225" s="205"/>
      <c r="I225" s="205"/>
      <c r="J225" s="205"/>
      <c r="K225" s="205"/>
      <c r="L225" s="316"/>
      <c r="M225" s="232"/>
      <c r="N225" s="232"/>
      <c r="O225" s="232"/>
      <c r="P225" s="232"/>
      <c r="Q225" s="232"/>
      <c r="R225" s="317"/>
    </row>
    <row r="226">
      <c r="B226" s="315"/>
      <c r="C226" s="205"/>
      <c r="D226" s="205"/>
      <c r="E226" s="205"/>
      <c r="F226" s="205"/>
      <c r="G226" s="205"/>
      <c r="H226" s="205"/>
      <c r="I226" s="205"/>
      <c r="J226" s="205"/>
      <c r="K226" s="205"/>
      <c r="L226" s="316"/>
      <c r="M226" s="232"/>
      <c r="N226" s="232"/>
      <c r="O226" s="232"/>
      <c r="P226" s="232"/>
      <c r="Q226" s="232"/>
      <c r="R226" s="317"/>
    </row>
    <row r="227">
      <c r="B227" s="315"/>
      <c r="C227" s="205"/>
      <c r="D227" s="205"/>
      <c r="E227" s="205"/>
      <c r="F227" s="205"/>
      <c r="G227" s="205"/>
      <c r="H227" s="205"/>
      <c r="I227" s="205"/>
      <c r="J227" s="205"/>
      <c r="K227" s="205"/>
      <c r="L227" s="316"/>
      <c r="M227" s="232"/>
      <c r="N227" s="232"/>
      <c r="O227" s="232"/>
      <c r="P227" s="232"/>
      <c r="Q227" s="232"/>
      <c r="R227" s="317"/>
    </row>
    <row r="228">
      <c r="B228" s="315"/>
      <c r="C228" s="205"/>
      <c r="D228" s="205"/>
      <c r="E228" s="205"/>
      <c r="F228" s="205"/>
      <c r="G228" s="205"/>
      <c r="H228" s="205"/>
      <c r="I228" s="205"/>
      <c r="J228" s="205"/>
      <c r="K228" s="205"/>
      <c r="L228" s="316"/>
      <c r="M228" s="232"/>
      <c r="N228" s="232"/>
      <c r="O228" s="232"/>
      <c r="P228" s="232"/>
      <c r="Q228" s="232"/>
      <c r="R228" s="317"/>
    </row>
    <row r="229">
      <c r="B229" s="315"/>
      <c r="C229" s="205"/>
      <c r="D229" s="205"/>
      <c r="E229" s="205"/>
      <c r="F229" s="205"/>
      <c r="G229" s="205"/>
      <c r="H229" s="205"/>
      <c r="I229" s="205"/>
      <c r="J229" s="205"/>
      <c r="K229" s="205"/>
      <c r="L229" s="316"/>
      <c r="M229" s="232"/>
      <c r="N229" s="232"/>
      <c r="O229" s="232"/>
      <c r="P229" s="232"/>
      <c r="Q229" s="232"/>
      <c r="R229" s="317"/>
    </row>
    <row r="230">
      <c r="B230" s="315"/>
      <c r="C230" s="205"/>
      <c r="D230" s="205"/>
      <c r="E230" s="205"/>
      <c r="F230" s="205"/>
      <c r="G230" s="205"/>
      <c r="H230" s="205"/>
      <c r="I230" s="205"/>
      <c r="J230" s="205"/>
      <c r="K230" s="205"/>
      <c r="L230" s="316"/>
      <c r="M230" s="232"/>
      <c r="N230" s="232"/>
      <c r="O230" s="232"/>
      <c r="P230" s="232"/>
      <c r="Q230" s="232"/>
      <c r="R230" s="317"/>
    </row>
    <row r="231">
      <c r="B231" s="315"/>
      <c r="C231" s="205"/>
      <c r="D231" s="205"/>
      <c r="E231" s="205"/>
      <c r="F231" s="205"/>
      <c r="G231" s="205"/>
      <c r="H231" s="205"/>
      <c r="I231" s="205"/>
      <c r="J231" s="205"/>
      <c r="K231" s="205"/>
      <c r="L231" s="316"/>
      <c r="M231" s="232"/>
      <c r="N231" s="232"/>
      <c r="O231" s="232"/>
      <c r="P231" s="232"/>
      <c r="Q231" s="232"/>
      <c r="R231" s="317"/>
    </row>
    <row r="232">
      <c r="B232" s="315"/>
      <c r="C232" s="205"/>
      <c r="D232" s="205"/>
      <c r="E232" s="205"/>
      <c r="F232" s="205"/>
      <c r="G232" s="205"/>
      <c r="H232" s="205"/>
      <c r="I232" s="205"/>
      <c r="J232" s="205"/>
      <c r="K232" s="205"/>
      <c r="L232" s="316"/>
      <c r="M232" s="232"/>
      <c r="N232" s="232"/>
      <c r="O232" s="232"/>
      <c r="P232" s="232"/>
      <c r="Q232" s="232"/>
      <c r="R232" s="317"/>
    </row>
    <row r="233">
      <c r="B233" s="315"/>
      <c r="C233" s="205"/>
      <c r="D233" s="205"/>
      <c r="E233" s="205"/>
      <c r="F233" s="205"/>
      <c r="G233" s="205"/>
      <c r="H233" s="205"/>
      <c r="I233" s="205"/>
      <c r="J233" s="205"/>
      <c r="K233" s="205"/>
      <c r="L233" s="316"/>
      <c r="M233" s="232"/>
      <c r="N233" s="232"/>
      <c r="O233" s="232"/>
      <c r="P233" s="232"/>
      <c r="Q233" s="232"/>
      <c r="R233" s="317"/>
    </row>
    <row r="234" ht="15">
      <c r="B234" s="318"/>
      <c r="C234" s="239"/>
      <c r="D234" s="239"/>
      <c r="E234" s="239"/>
      <c r="F234" s="239"/>
      <c r="G234" s="239"/>
      <c r="H234" s="239"/>
      <c r="I234" s="239"/>
      <c r="J234" s="239"/>
      <c r="K234" s="239"/>
      <c r="L234" s="319"/>
      <c r="M234" s="320"/>
      <c r="N234" s="320"/>
      <c r="O234" s="320"/>
      <c r="P234" s="320"/>
      <c r="Q234" s="320"/>
      <c r="R234" s="321"/>
    </row>
    <row r="235">
      <c r="B235" s="210"/>
      <c r="C235" s="210"/>
      <c r="D235" s="210"/>
      <c r="E235" s="210"/>
      <c r="F235" s="210"/>
      <c r="L235" s="210"/>
      <c r="M235" s="210"/>
      <c r="N235" s="210"/>
      <c r="O235" s="210"/>
      <c r="P235" s="210"/>
      <c r="Q235" s="210"/>
      <c r="R235" s="210"/>
    </row>
    <row r="236" ht="15">
      <c r="B236" s="210"/>
      <c r="C236" s="210"/>
      <c r="D236" s="210"/>
      <c r="E236" s="210"/>
      <c r="F236" s="210"/>
      <c r="L236" s="210"/>
      <c r="M236" s="210"/>
      <c r="N236" s="210"/>
      <c r="O236" s="210"/>
      <c r="P236" s="210"/>
      <c r="Q236" s="210"/>
      <c r="R236" s="210"/>
    </row>
    <row r="237" ht="14.1" customHeight="1">
      <c r="B237" s="322" t="s">
        <v>113</v>
      </c>
      <c r="C237" s="323"/>
      <c r="D237" s="323"/>
      <c r="E237" s="323"/>
      <c r="F237" s="323"/>
      <c r="G237" s="323"/>
      <c r="H237" s="323"/>
      <c r="I237" s="323"/>
      <c r="J237" s="323"/>
      <c r="K237" s="324"/>
      <c r="L237" s="171" t="s">
        <v>47</v>
      </c>
      <c r="M237" s="171"/>
      <c r="N237" s="171"/>
      <c r="O237" s="171"/>
      <c r="P237" s="171"/>
      <c r="Q237" s="171"/>
      <c r="R237" s="172"/>
    </row>
    <row r="238" ht="14.1" customHeight="1">
      <c r="B238" s="325"/>
      <c r="C238" s="65"/>
      <c r="D238" s="65"/>
      <c r="E238" s="65"/>
      <c r="F238" s="65"/>
      <c r="G238" s="65"/>
      <c r="H238" s="65"/>
      <c r="I238" s="65"/>
      <c r="J238" s="65"/>
      <c r="K238" s="326"/>
      <c r="L238" s="174"/>
      <c r="M238" s="174"/>
      <c r="N238" s="174"/>
      <c r="O238" s="174"/>
      <c r="P238" s="174"/>
      <c r="Q238" s="174"/>
      <c r="R238" s="175"/>
    </row>
    <row r="239" ht="14.65" customHeight="1">
      <c r="B239" s="327"/>
      <c r="C239" s="328"/>
      <c r="D239" s="328"/>
      <c r="E239" s="328"/>
      <c r="F239" s="328"/>
      <c r="G239" s="328"/>
      <c r="H239" s="328"/>
      <c r="I239" s="328"/>
      <c r="J239" s="328"/>
      <c r="K239" s="329"/>
      <c r="L239" s="177"/>
      <c r="M239" s="177"/>
      <c r="N239" s="177"/>
      <c r="O239" s="177"/>
      <c r="P239" s="177"/>
      <c r="Q239" s="177"/>
      <c r="R239" s="178"/>
    </row>
    <row r="240" ht="29.100000000000001" customHeight="1">
      <c r="B240" s="330" t="s">
        <v>114</v>
      </c>
      <c r="C240" s="331"/>
      <c r="D240" s="331"/>
      <c r="E240" s="331"/>
      <c r="F240" s="331"/>
      <c r="G240" s="331"/>
      <c r="H240" s="331"/>
      <c r="I240" s="331"/>
      <c r="J240" s="331"/>
      <c r="K240" s="332"/>
      <c r="L240" s="333"/>
      <c r="M240" s="333"/>
      <c r="N240" s="333"/>
      <c r="O240" s="333"/>
      <c r="P240" s="333"/>
      <c r="Q240" s="333"/>
      <c r="R240" s="334"/>
    </row>
    <row r="241" ht="22.149999999999999" customHeight="1">
      <c r="B241" s="335"/>
      <c r="C241" s="336"/>
      <c r="D241" s="336"/>
      <c r="E241" s="336"/>
      <c r="F241" s="336"/>
      <c r="G241" s="336"/>
      <c r="H241" s="336"/>
      <c r="I241" s="336"/>
      <c r="J241" s="336"/>
      <c r="K241" s="337"/>
      <c r="L241" s="338"/>
      <c r="M241" s="338"/>
      <c r="N241" s="338"/>
      <c r="O241" s="338"/>
      <c r="P241" s="338"/>
      <c r="Q241" s="338"/>
      <c r="R241" s="339"/>
    </row>
    <row r="242">
      <c r="B242" s="244" t="s">
        <v>115</v>
      </c>
      <c r="C242" s="245"/>
      <c r="D242" s="245"/>
      <c r="E242" s="245"/>
      <c r="F242" s="245"/>
      <c r="G242" s="245"/>
      <c r="H242" s="245"/>
      <c r="I242" s="245"/>
      <c r="J242" s="245"/>
      <c r="K242" s="246"/>
      <c r="L242" s="244"/>
      <c r="M242" s="245"/>
      <c r="N242" s="245"/>
      <c r="O242" s="245"/>
      <c r="P242" s="245"/>
      <c r="Q242" s="245"/>
      <c r="R242" s="246"/>
    </row>
    <row r="243" ht="14.1" customHeight="1">
      <c r="B243" s="249"/>
      <c r="C243" s="250"/>
      <c r="D243" s="250"/>
      <c r="E243" s="250"/>
      <c r="F243" s="250"/>
      <c r="G243" s="250"/>
      <c r="H243" s="250"/>
      <c r="I243" s="250"/>
      <c r="J243" s="250"/>
      <c r="K243" s="251"/>
      <c r="L243" s="249"/>
      <c r="M243" s="250"/>
      <c r="N243" s="250"/>
      <c r="O243" s="250"/>
      <c r="P243" s="250"/>
      <c r="Q243" s="250"/>
      <c r="R243" s="251"/>
    </row>
    <row r="244" ht="14.1" customHeight="1">
      <c r="B244" s="340" t="s">
        <v>116</v>
      </c>
      <c r="C244" s="341"/>
      <c r="D244" s="341"/>
      <c r="E244" s="341"/>
      <c r="F244" s="342"/>
      <c r="G244" s="340" t="s">
        <v>117</v>
      </c>
      <c r="H244" s="341"/>
      <c r="I244" s="341"/>
      <c r="J244" s="341"/>
      <c r="K244" s="342"/>
      <c r="L244" s="340"/>
      <c r="M244" s="341"/>
      <c r="N244" s="341"/>
      <c r="O244" s="341"/>
      <c r="P244" s="341"/>
      <c r="Q244" s="341"/>
      <c r="R244" s="342"/>
    </row>
    <row r="245" ht="14.65" customHeight="1">
      <c r="B245" s="343"/>
      <c r="C245" s="344"/>
      <c r="D245" s="344"/>
      <c r="E245" s="344"/>
      <c r="F245" s="345"/>
      <c r="G245" s="346" t="s">
        <v>118</v>
      </c>
      <c r="H245" s="347"/>
      <c r="I245" s="347"/>
      <c r="J245" s="347"/>
      <c r="K245" s="348"/>
      <c r="L245" s="343"/>
      <c r="M245" s="344"/>
      <c r="N245" s="344"/>
      <c r="O245" s="344"/>
      <c r="P245" s="344"/>
      <c r="Q245" s="344"/>
      <c r="R245" s="345"/>
    </row>
    <row r="246" ht="14.1" customHeight="1">
      <c r="B246" s="349" t="s">
        <v>119</v>
      </c>
      <c r="C246" s="261"/>
      <c r="D246" s="261"/>
      <c r="E246" s="261"/>
      <c r="F246" s="350"/>
      <c r="G246" s="351" t="s">
        <v>120</v>
      </c>
      <c r="H246" s="352"/>
      <c r="I246" s="352"/>
      <c r="J246" s="352"/>
      <c r="K246" s="353"/>
      <c r="L246" s="354"/>
      <c r="M246" s="355"/>
      <c r="N246" s="355"/>
      <c r="O246" s="355"/>
      <c r="P246" s="355"/>
      <c r="Q246" s="355"/>
      <c r="R246" s="356"/>
    </row>
    <row r="247" ht="14.1" customHeight="1">
      <c r="B247" s="349"/>
      <c r="C247" s="261"/>
      <c r="D247" s="261"/>
      <c r="E247" s="261"/>
      <c r="F247" s="350"/>
      <c r="G247" s="351"/>
      <c r="H247" s="352"/>
      <c r="I247" s="352"/>
      <c r="J247" s="352"/>
      <c r="K247" s="353"/>
      <c r="L247" s="354"/>
      <c r="M247" s="355"/>
      <c r="N247" s="355"/>
      <c r="O247" s="355"/>
      <c r="P247" s="355"/>
      <c r="Q247" s="355"/>
      <c r="R247" s="356"/>
    </row>
    <row r="248" ht="14.1" customHeight="1">
      <c r="B248" s="349"/>
      <c r="C248" s="261"/>
      <c r="D248" s="261"/>
      <c r="E248" s="261"/>
      <c r="F248" s="350"/>
      <c r="G248" s="351"/>
      <c r="H248" s="352"/>
      <c r="I248" s="352"/>
      <c r="J248" s="352"/>
      <c r="K248" s="353"/>
      <c r="L248" s="354"/>
      <c r="M248" s="355"/>
      <c r="N248" s="355"/>
      <c r="O248" s="355"/>
      <c r="P248" s="355"/>
      <c r="Q248" s="355"/>
      <c r="R248" s="356"/>
    </row>
    <row r="249" ht="14.1" customHeight="1">
      <c r="B249" s="349"/>
      <c r="C249" s="261"/>
      <c r="D249" s="261"/>
      <c r="E249" s="261"/>
      <c r="F249" s="350"/>
      <c r="G249" s="351"/>
      <c r="H249" s="352"/>
      <c r="I249" s="352"/>
      <c r="J249" s="352"/>
      <c r="K249" s="353"/>
      <c r="L249" s="354"/>
      <c r="M249" s="355"/>
      <c r="N249" s="355"/>
      <c r="O249" s="355"/>
      <c r="P249" s="355"/>
      <c r="Q249" s="355"/>
      <c r="R249" s="356"/>
    </row>
    <row r="250">
      <c r="B250" s="349"/>
      <c r="C250" s="261"/>
      <c r="D250" s="261"/>
      <c r="E250" s="261"/>
      <c r="F250" s="350"/>
      <c r="G250" s="351"/>
      <c r="H250" s="352"/>
      <c r="I250" s="352"/>
      <c r="J250" s="352"/>
      <c r="K250" s="353"/>
      <c r="L250" s="354"/>
      <c r="M250" s="355"/>
      <c r="N250" s="355"/>
      <c r="O250" s="355"/>
      <c r="P250" s="355"/>
      <c r="Q250" s="355"/>
      <c r="R250" s="356"/>
    </row>
    <row r="251" ht="15">
      <c r="B251" s="349"/>
      <c r="C251" s="261"/>
      <c r="D251" s="261"/>
      <c r="E251" s="261"/>
      <c r="F251" s="350"/>
      <c r="G251" s="357"/>
      <c r="H251" s="264"/>
      <c r="I251" s="264"/>
      <c r="J251" s="264"/>
      <c r="K251" s="358"/>
      <c r="L251" s="354"/>
      <c r="M251" s="355"/>
      <c r="N251" s="355"/>
      <c r="O251" s="355"/>
      <c r="P251" s="355"/>
      <c r="Q251" s="355"/>
      <c r="R251" s="356"/>
    </row>
    <row r="252" ht="14.65" customHeight="1">
      <c r="B252" s="255" t="s">
        <v>121</v>
      </c>
      <c r="C252" s="256"/>
      <c r="D252" s="256"/>
      <c r="E252" s="256"/>
      <c r="F252" s="257"/>
      <c r="G252" s="255" t="s">
        <v>122</v>
      </c>
      <c r="H252" s="256"/>
      <c r="I252" s="256"/>
      <c r="J252" s="256"/>
      <c r="K252" s="257"/>
      <c r="L252" s="355"/>
      <c r="M252" s="355"/>
      <c r="N252" s="355"/>
      <c r="O252" s="355"/>
      <c r="P252" s="355"/>
      <c r="Q252" s="355"/>
      <c r="R252" s="356"/>
    </row>
    <row r="253">
      <c r="B253" s="349" t="s">
        <v>123</v>
      </c>
      <c r="C253" s="261"/>
      <c r="D253" s="261"/>
      <c r="E253" s="261"/>
      <c r="F253" s="261"/>
      <c r="G253" s="299" t="s">
        <v>124</v>
      </c>
      <c r="H253" s="300"/>
      <c r="I253" s="300"/>
      <c r="J253" s="300"/>
      <c r="K253" s="301"/>
      <c r="L253" s="355"/>
      <c r="M253" s="355"/>
      <c r="N253" s="355"/>
      <c r="O253" s="355"/>
      <c r="P253" s="355"/>
      <c r="Q253" s="355"/>
      <c r="R253" s="356"/>
    </row>
    <row r="254">
      <c r="B254" s="349"/>
      <c r="C254" s="261"/>
      <c r="D254" s="261"/>
      <c r="E254" s="261"/>
      <c r="F254" s="261"/>
      <c r="G254" s="302"/>
      <c r="H254" s="261"/>
      <c r="I254" s="261"/>
      <c r="J254" s="261"/>
      <c r="K254" s="303"/>
      <c r="L254" s="355"/>
      <c r="M254" s="355"/>
      <c r="N254" s="355"/>
      <c r="O254" s="355"/>
      <c r="P254" s="355"/>
      <c r="Q254" s="355"/>
      <c r="R254" s="356"/>
    </row>
    <row r="255">
      <c r="B255" s="349"/>
      <c r="C255" s="261"/>
      <c r="D255" s="261"/>
      <c r="E255" s="261"/>
      <c r="F255" s="261"/>
      <c r="G255" s="302"/>
      <c r="H255" s="261"/>
      <c r="I255" s="261"/>
      <c r="J255" s="261"/>
      <c r="K255" s="303"/>
      <c r="L255" s="355"/>
      <c r="M255" s="355"/>
      <c r="N255" s="355"/>
      <c r="O255" s="355"/>
      <c r="P255" s="355"/>
      <c r="Q255" s="355"/>
      <c r="R255" s="356"/>
    </row>
    <row r="256">
      <c r="B256" s="349"/>
      <c r="C256" s="261"/>
      <c r="D256" s="261"/>
      <c r="E256" s="261"/>
      <c r="F256" s="261"/>
      <c r="G256" s="302"/>
      <c r="H256" s="261"/>
      <c r="I256" s="261"/>
      <c r="J256" s="261"/>
      <c r="K256" s="303"/>
      <c r="L256" s="355"/>
      <c r="M256" s="355"/>
      <c r="N256" s="355"/>
      <c r="O256" s="355"/>
      <c r="P256" s="355"/>
      <c r="Q256" s="355"/>
      <c r="R256" s="356"/>
    </row>
    <row r="257">
      <c r="B257" s="349"/>
      <c r="C257" s="261"/>
      <c r="D257" s="261"/>
      <c r="E257" s="261"/>
      <c r="F257" s="261"/>
      <c r="G257" s="302"/>
      <c r="H257" s="261"/>
      <c r="I257" s="261"/>
      <c r="J257" s="261"/>
      <c r="K257" s="303"/>
      <c r="L257" s="355"/>
      <c r="M257" s="355"/>
      <c r="N257" s="355"/>
      <c r="O257" s="355"/>
      <c r="P257" s="355"/>
      <c r="Q257" s="355"/>
      <c r="R257" s="356"/>
    </row>
    <row r="258" ht="15">
      <c r="B258" s="349"/>
      <c r="C258" s="261"/>
      <c r="D258" s="261"/>
      <c r="E258" s="261"/>
      <c r="F258" s="261"/>
      <c r="G258" s="302"/>
      <c r="H258" s="261"/>
      <c r="I258" s="261"/>
      <c r="J258" s="261"/>
      <c r="K258" s="303"/>
      <c r="L258" s="355"/>
      <c r="M258" s="355"/>
      <c r="N258" s="355"/>
      <c r="O258" s="355"/>
      <c r="P258" s="355"/>
      <c r="Q258" s="355"/>
      <c r="R258" s="356"/>
    </row>
    <row r="259">
      <c r="B259" s="244" t="s">
        <v>125</v>
      </c>
      <c r="C259" s="245"/>
      <c r="D259" s="245"/>
      <c r="E259" s="245"/>
      <c r="F259" s="245"/>
      <c r="G259" s="245"/>
      <c r="H259" s="245"/>
      <c r="I259" s="245"/>
      <c r="J259" s="245"/>
      <c r="K259" s="246"/>
      <c r="L259" s="355"/>
      <c r="M259" s="355"/>
      <c r="N259" s="355"/>
      <c r="O259" s="355"/>
      <c r="P259" s="355"/>
      <c r="Q259" s="355"/>
      <c r="R259" s="356"/>
    </row>
    <row r="260" ht="14.1" customHeight="1">
      <c r="B260" s="249"/>
      <c r="C260" s="250"/>
      <c r="D260" s="250"/>
      <c r="E260" s="250"/>
      <c r="F260" s="250"/>
      <c r="G260" s="250"/>
      <c r="H260" s="250"/>
      <c r="I260" s="250"/>
      <c r="J260" s="250"/>
      <c r="K260" s="251"/>
      <c r="L260" s="355"/>
      <c r="M260" s="355"/>
      <c r="N260" s="355"/>
      <c r="O260" s="355"/>
      <c r="P260" s="355"/>
      <c r="Q260" s="355"/>
      <c r="R260" s="356"/>
    </row>
    <row r="261" ht="17.100000000000001" customHeight="1">
      <c r="B261" s="340" t="s">
        <v>116</v>
      </c>
      <c r="C261" s="341"/>
      <c r="D261" s="341"/>
      <c r="E261" s="341"/>
      <c r="F261" s="342"/>
      <c r="G261" s="340" t="s">
        <v>117</v>
      </c>
      <c r="H261" s="341"/>
      <c r="I261" s="341"/>
      <c r="J261" s="341"/>
      <c r="K261" s="342"/>
      <c r="L261" s="355"/>
      <c r="M261" s="355"/>
      <c r="N261" s="355"/>
      <c r="O261" s="355"/>
      <c r="P261" s="355"/>
      <c r="Q261" s="355"/>
      <c r="R261" s="356"/>
    </row>
    <row r="262" ht="14.65" customHeight="1">
      <c r="B262" s="343"/>
      <c r="C262" s="344"/>
      <c r="D262" s="344"/>
      <c r="E262" s="344"/>
      <c r="F262" s="345"/>
      <c r="G262" s="346" t="s">
        <v>118</v>
      </c>
      <c r="H262" s="347"/>
      <c r="I262" s="347"/>
      <c r="J262" s="347"/>
      <c r="K262" s="348"/>
      <c r="L262" s="355"/>
      <c r="M262" s="355"/>
      <c r="N262" s="355"/>
      <c r="O262" s="355"/>
      <c r="P262" s="355"/>
      <c r="Q262" s="355"/>
      <c r="R262" s="356"/>
    </row>
    <row r="263" ht="14.1" customHeight="1">
      <c r="B263" s="349" t="s">
        <v>126</v>
      </c>
      <c r="C263" s="261"/>
      <c r="D263" s="261"/>
      <c r="E263" s="261"/>
      <c r="F263" s="350"/>
      <c r="G263" s="351" t="s">
        <v>120</v>
      </c>
      <c r="H263" s="352"/>
      <c r="I263" s="352"/>
      <c r="J263" s="352"/>
      <c r="K263" s="353"/>
      <c r="L263" s="354"/>
      <c r="M263" s="355"/>
      <c r="N263" s="355"/>
      <c r="O263" s="355"/>
      <c r="P263" s="355"/>
      <c r="Q263" s="355"/>
      <c r="R263" s="356"/>
    </row>
    <row r="264" ht="14.1" customHeight="1">
      <c r="B264" s="349"/>
      <c r="C264" s="261"/>
      <c r="D264" s="261"/>
      <c r="E264" s="261"/>
      <c r="F264" s="350"/>
      <c r="G264" s="351"/>
      <c r="H264" s="352"/>
      <c r="I264" s="352"/>
      <c r="J264" s="352"/>
      <c r="K264" s="353"/>
      <c r="L264" s="354"/>
      <c r="M264" s="355"/>
      <c r="N264" s="355"/>
      <c r="O264" s="355"/>
      <c r="P264" s="355"/>
      <c r="Q264" s="355"/>
      <c r="R264" s="356"/>
    </row>
    <row r="265" ht="14.1" customHeight="1">
      <c r="B265" s="349"/>
      <c r="C265" s="261"/>
      <c r="D265" s="261"/>
      <c r="E265" s="261"/>
      <c r="F265" s="350"/>
      <c r="G265" s="351"/>
      <c r="H265" s="352"/>
      <c r="I265" s="352"/>
      <c r="J265" s="352"/>
      <c r="K265" s="353"/>
      <c r="L265" s="354"/>
      <c r="M265" s="355"/>
      <c r="N265" s="355"/>
      <c r="O265" s="355"/>
      <c r="P265" s="355"/>
      <c r="Q265" s="355"/>
      <c r="R265" s="356"/>
    </row>
    <row r="266" ht="14.1" customHeight="1">
      <c r="B266" s="349"/>
      <c r="C266" s="261"/>
      <c r="D266" s="261"/>
      <c r="E266" s="261"/>
      <c r="F266" s="350"/>
      <c r="G266" s="351"/>
      <c r="H266" s="352"/>
      <c r="I266" s="352"/>
      <c r="J266" s="352"/>
      <c r="K266" s="353"/>
      <c r="L266" s="354"/>
      <c r="M266" s="355"/>
      <c r="N266" s="355"/>
      <c r="O266" s="355"/>
      <c r="P266" s="355"/>
      <c r="Q266" s="355"/>
      <c r="R266" s="356"/>
    </row>
    <row r="267">
      <c r="B267" s="349"/>
      <c r="C267" s="261"/>
      <c r="D267" s="261"/>
      <c r="E267" s="261"/>
      <c r="F267" s="350"/>
      <c r="G267" s="351"/>
      <c r="H267" s="352"/>
      <c r="I267" s="352"/>
      <c r="J267" s="352"/>
      <c r="K267" s="353"/>
      <c r="L267" s="354"/>
      <c r="M267" s="355"/>
      <c r="N267" s="355"/>
      <c r="O267" s="355"/>
      <c r="P267" s="355"/>
      <c r="Q267" s="355"/>
      <c r="R267" s="356"/>
    </row>
    <row r="268" ht="15">
      <c r="B268" s="349"/>
      <c r="C268" s="261"/>
      <c r="D268" s="261"/>
      <c r="E268" s="261"/>
      <c r="F268" s="350"/>
      <c r="G268" s="349"/>
      <c r="H268" s="261"/>
      <c r="I268" s="261"/>
      <c r="J268" s="261"/>
      <c r="K268" s="350"/>
      <c r="L268" s="354"/>
      <c r="M268" s="355"/>
      <c r="N268" s="355"/>
      <c r="O268" s="355"/>
      <c r="P268" s="355"/>
      <c r="Q268" s="355"/>
      <c r="R268" s="356"/>
    </row>
    <row r="269" ht="14.65" customHeight="1">
      <c r="B269" s="255" t="s">
        <v>121</v>
      </c>
      <c r="C269" s="256"/>
      <c r="D269" s="256"/>
      <c r="E269" s="256"/>
      <c r="F269" s="257"/>
      <c r="G269" s="255" t="s">
        <v>122</v>
      </c>
      <c r="H269" s="256"/>
      <c r="I269" s="256"/>
      <c r="J269" s="256"/>
      <c r="K269" s="257"/>
      <c r="L269" s="355"/>
      <c r="M269" s="355"/>
      <c r="N269" s="355"/>
      <c r="O269" s="355"/>
      <c r="P269" s="355"/>
      <c r="Q269" s="355"/>
      <c r="R269" s="356"/>
    </row>
    <row r="270">
      <c r="B270" s="349" t="s">
        <v>127</v>
      </c>
      <c r="C270" s="261"/>
      <c r="D270" s="261"/>
      <c r="E270" s="261"/>
      <c r="F270" s="350"/>
      <c r="G270" s="349" t="s">
        <v>128</v>
      </c>
      <c r="H270" s="261"/>
      <c r="I270" s="261"/>
      <c r="J270" s="261"/>
      <c r="K270" s="350"/>
      <c r="L270" s="354"/>
      <c r="M270" s="355"/>
      <c r="N270" s="355"/>
      <c r="O270" s="355"/>
      <c r="P270" s="355"/>
      <c r="Q270" s="355"/>
      <c r="R270" s="356"/>
    </row>
    <row r="271">
      <c r="B271" s="349"/>
      <c r="C271" s="261"/>
      <c r="D271" s="261"/>
      <c r="E271" s="261"/>
      <c r="F271" s="350"/>
      <c r="G271" s="349"/>
      <c r="H271" s="261"/>
      <c r="I271" s="261"/>
      <c r="J271" s="261"/>
      <c r="K271" s="350"/>
      <c r="L271" s="354"/>
      <c r="M271" s="355"/>
      <c r="N271" s="355"/>
      <c r="O271" s="355"/>
      <c r="P271" s="355"/>
      <c r="Q271" s="355"/>
      <c r="R271" s="356"/>
    </row>
    <row r="272">
      <c r="B272" s="349"/>
      <c r="C272" s="261"/>
      <c r="D272" s="261"/>
      <c r="E272" s="261"/>
      <c r="F272" s="350"/>
      <c r="G272" s="349"/>
      <c r="H272" s="261"/>
      <c r="I272" s="261"/>
      <c r="J272" s="261"/>
      <c r="K272" s="350"/>
      <c r="L272" s="354"/>
      <c r="M272" s="355"/>
      <c r="N272" s="355"/>
      <c r="O272" s="355"/>
      <c r="P272" s="355"/>
      <c r="Q272" s="355"/>
      <c r="R272" s="356"/>
    </row>
    <row r="273">
      <c r="B273" s="349"/>
      <c r="C273" s="261"/>
      <c r="D273" s="261"/>
      <c r="E273" s="261"/>
      <c r="F273" s="350"/>
      <c r="G273" s="349"/>
      <c r="H273" s="261"/>
      <c r="I273" s="261"/>
      <c r="J273" s="261"/>
      <c r="K273" s="350"/>
      <c r="L273" s="354"/>
      <c r="M273" s="355"/>
      <c r="N273" s="355"/>
      <c r="O273" s="355"/>
      <c r="P273" s="355"/>
      <c r="Q273" s="355"/>
      <c r="R273" s="356"/>
    </row>
    <row r="274">
      <c r="B274" s="349"/>
      <c r="C274" s="261"/>
      <c r="D274" s="261"/>
      <c r="E274" s="261"/>
      <c r="F274" s="350"/>
      <c r="G274" s="349"/>
      <c r="H274" s="261"/>
      <c r="I274" s="261"/>
      <c r="J274" s="261"/>
      <c r="K274" s="350"/>
      <c r="L274" s="354"/>
      <c r="M274" s="355"/>
      <c r="N274" s="355"/>
      <c r="O274" s="355"/>
      <c r="P274" s="355"/>
      <c r="Q274" s="355"/>
      <c r="R274" s="356"/>
    </row>
    <row r="275" ht="15">
      <c r="B275" s="349"/>
      <c r="C275" s="261"/>
      <c r="D275" s="261"/>
      <c r="E275" s="261"/>
      <c r="F275" s="350"/>
      <c r="G275" s="349"/>
      <c r="H275" s="261"/>
      <c r="I275" s="261"/>
      <c r="J275" s="261"/>
      <c r="K275" s="350"/>
      <c r="L275" s="354"/>
      <c r="M275" s="355"/>
      <c r="N275" s="355"/>
      <c r="O275" s="355"/>
      <c r="P275" s="355"/>
      <c r="Q275" s="355"/>
      <c r="R275" s="356"/>
    </row>
    <row r="276">
      <c r="B276" s="244" t="s">
        <v>129</v>
      </c>
      <c r="C276" s="245"/>
      <c r="D276" s="245"/>
      <c r="E276" s="245"/>
      <c r="F276" s="245"/>
      <c r="G276" s="245"/>
      <c r="H276" s="245"/>
      <c r="I276" s="245"/>
      <c r="J276" s="245"/>
      <c r="K276" s="246"/>
      <c r="L276" s="355"/>
      <c r="M276" s="355"/>
      <c r="N276" s="355"/>
      <c r="O276" s="355"/>
      <c r="P276" s="355"/>
      <c r="Q276" s="355"/>
      <c r="R276" s="356"/>
    </row>
    <row r="277" ht="14.1" customHeight="1">
      <c r="B277" s="249"/>
      <c r="C277" s="250"/>
      <c r="D277" s="250"/>
      <c r="E277" s="250"/>
      <c r="F277" s="250"/>
      <c r="G277" s="250"/>
      <c r="H277" s="250"/>
      <c r="I277" s="250"/>
      <c r="J277" s="250"/>
      <c r="K277" s="251"/>
      <c r="L277" s="355"/>
      <c r="M277" s="355"/>
      <c r="N277" s="355"/>
      <c r="O277" s="355"/>
      <c r="P277" s="355"/>
      <c r="Q277" s="355"/>
      <c r="R277" s="356"/>
    </row>
    <row r="278" ht="19.350000000000001" customHeight="1">
      <c r="B278" s="359" t="s">
        <v>130</v>
      </c>
      <c r="C278" s="360"/>
      <c r="D278" s="360"/>
      <c r="E278" s="360"/>
      <c r="F278" s="360"/>
      <c r="G278" s="360"/>
      <c r="H278" s="360"/>
      <c r="I278" s="360"/>
      <c r="J278" s="360"/>
      <c r="K278" s="361"/>
      <c r="L278" s="355"/>
      <c r="M278" s="355"/>
      <c r="N278" s="355"/>
      <c r="O278" s="355"/>
      <c r="P278" s="355"/>
      <c r="Q278" s="355"/>
      <c r="R278" s="356"/>
    </row>
    <row r="279" ht="19.350000000000001" customHeight="1">
      <c r="B279" s="222" t="s">
        <v>83</v>
      </c>
      <c r="C279" s="223"/>
      <c r="D279" s="223"/>
      <c r="E279" s="223"/>
      <c r="F279" s="223"/>
      <c r="G279" s="223"/>
      <c r="H279" s="223"/>
      <c r="I279" s="223"/>
      <c r="J279" s="223"/>
      <c r="K279" s="224"/>
      <c r="L279" s="355"/>
      <c r="M279" s="355"/>
      <c r="N279" s="355"/>
      <c r="O279" s="355"/>
      <c r="P279" s="355"/>
      <c r="Q279" s="355"/>
      <c r="R279" s="356"/>
    </row>
    <row r="280" ht="14.1" customHeight="1">
      <c r="B280" s="362" t="s">
        <v>131</v>
      </c>
      <c r="C280" s="363"/>
      <c r="D280" s="363"/>
      <c r="E280" s="363"/>
      <c r="F280" s="363"/>
      <c r="G280" s="363"/>
      <c r="H280" s="363"/>
      <c r="I280" s="363"/>
      <c r="J280" s="363"/>
      <c r="K280" s="364"/>
      <c r="L280" s="355"/>
      <c r="M280" s="355"/>
      <c r="N280" s="355"/>
      <c r="O280" s="355"/>
      <c r="P280" s="355"/>
      <c r="Q280" s="355"/>
      <c r="R280" s="356"/>
    </row>
    <row r="281" ht="14.1" customHeight="1">
      <c r="B281" s="365" t="s">
        <v>132</v>
      </c>
      <c r="C281" s="352"/>
      <c r="D281" s="352"/>
      <c r="E281" s="352"/>
      <c r="F281" s="352"/>
      <c r="G281" s="352"/>
      <c r="H281" s="352"/>
      <c r="I281" s="352"/>
      <c r="J281" s="352"/>
      <c r="K281" s="366"/>
      <c r="L281" s="355"/>
      <c r="M281" s="355"/>
      <c r="N281" s="355"/>
      <c r="O281" s="355"/>
      <c r="P281" s="355"/>
      <c r="Q281" s="355"/>
      <c r="R281" s="356"/>
    </row>
    <row r="282" ht="14.1" customHeight="1">
      <c r="B282" s="365" t="s">
        <v>133</v>
      </c>
      <c r="C282" s="352"/>
      <c r="D282" s="352"/>
      <c r="E282" s="352"/>
      <c r="F282" s="352"/>
      <c r="G282" s="352"/>
      <c r="H282" s="352"/>
      <c r="I282" s="352"/>
      <c r="J282" s="352"/>
      <c r="K282" s="366"/>
      <c r="L282" s="355"/>
      <c r="M282" s="355"/>
      <c r="N282" s="355"/>
      <c r="O282" s="355"/>
      <c r="P282" s="355"/>
      <c r="Q282" s="355"/>
      <c r="R282" s="356"/>
    </row>
    <row r="283">
      <c r="B283" s="291"/>
      <c r="C283" s="264"/>
      <c r="D283" s="264"/>
      <c r="E283" s="264"/>
      <c r="F283" s="264"/>
      <c r="G283" s="264"/>
      <c r="H283" s="264"/>
      <c r="I283" s="264"/>
      <c r="J283" s="264"/>
      <c r="K283" s="292"/>
      <c r="L283" s="355"/>
      <c r="M283" s="355"/>
      <c r="N283" s="355"/>
      <c r="O283" s="355"/>
      <c r="P283" s="355"/>
      <c r="Q283" s="355"/>
      <c r="R283" s="356"/>
    </row>
    <row r="284">
      <c r="B284" s="291"/>
      <c r="C284" s="264"/>
      <c r="D284" s="264"/>
      <c r="E284" s="264"/>
      <c r="F284" s="264"/>
      <c r="G284" s="264"/>
      <c r="H284" s="264"/>
      <c r="I284" s="264"/>
      <c r="J284" s="264"/>
      <c r="K284" s="292"/>
      <c r="L284" s="355"/>
      <c r="M284" s="355"/>
      <c r="N284" s="355"/>
      <c r="O284" s="355"/>
      <c r="P284" s="355"/>
      <c r="Q284" s="355"/>
      <c r="R284" s="356"/>
    </row>
    <row r="285">
      <c r="B285" s="291"/>
      <c r="C285" s="264"/>
      <c r="D285" s="264"/>
      <c r="E285" s="264"/>
      <c r="F285" s="264"/>
      <c r="G285" s="264"/>
      <c r="H285" s="264"/>
      <c r="I285" s="264"/>
      <c r="J285" s="264"/>
      <c r="K285" s="292"/>
      <c r="L285" s="355"/>
      <c r="M285" s="355"/>
      <c r="N285" s="355"/>
      <c r="O285" s="355"/>
      <c r="P285" s="355"/>
      <c r="Q285" s="355"/>
      <c r="R285" s="356"/>
    </row>
    <row r="286" ht="15">
      <c r="B286" s="293"/>
      <c r="C286" s="294"/>
      <c r="D286" s="294"/>
      <c r="E286" s="294"/>
      <c r="F286" s="294"/>
      <c r="G286" s="294"/>
      <c r="H286" s="294"/>
      <c r="I286" s="294"/>
      <c r="J286" s="294"/>
      <c r="K286" s="295"/>
      <c r="L286" s="355"/>
      <c r="M286" s="355"/>
      <c r="N286" s="355"/>
      <c r="O286" s="355"/>
      <c r="P286" s="355"/>
      <c r="Q286" s="355"/>
      <c r="R286" s="356"/>
    </row>
    <row r="287" ht="19.149999999999999" customHeight="1">
      <c r="B287" s="217" t="s">
        <v>134</v>
      </c>
      <c r="C287" s="218"/>
      <c r="D287" s="218"/>
      <c r="E287" s="218"/>
      <c r="F287" s="218"/>
      <c r="G287" s="218"/>
      <c r="H287" s="218"/>
      <c r="I287" s="218"/>
      <c r="J287" s="218"/>
      <c r="K287" s="254"/>
      <c r="L287" s="355"/>
      <c r="M287" s="355"/>
      <c r="N287" s="355"/>
      <c r="O287" s="355"/>
      <c r="P287" s="355"/>
      <c r="Q287" s="355"/>
      <c r="R287" s="356"/>
    </row>
    <row r="288">
      <c r="B288" s="367" t="s">
        <v>135</v>
      </c>
      <c r="C288" s="125"/>
      <c r="D288" s="125"/>
      <c r="E288" s="368"/>
      <c r="F288" s="369"/>
      <c r="G288" s="370"/>
      <c r="H288" s="340" t="s">
        <v>136</v>
      </c>
      <c r="I288" s="342"/>
      <c r="J288" s="288">
        <v>1</v>
      </c>
      <c r="K288" s="290"/>
      <c r="L288" s="355"/>
      <c r="M288" s="355"/>
      <c r="N288" s="355"/>
      <c r="O288" s="355"/>
      <c r="P288" s="355"/>
      <c r="Q288" s="355"/>
      <c r="R288" s="356"/>
    </row>
    <row r="289" ht="15">
      <c r="B289" s="367"/>
      <c r="C289" s="125"/>
      <c r="D289" s="125"/>
      <c r="E289" s="371"/>
      <c r="F289" s="372"/>
      <c r="G289" s="373"/>
      <c r="H289" s="374"/>
      <c r="I289" s="375"/>
      <c r="J289" s="291"/>
      <c r="K289" s="292"/>
      <c r="L289" s="355"/>
      <c r="M289" s="355"/>
      <c r="N289" s="355"/>
      <c r="O289" s="355"/>
      <c r="P289" s="355"/>
      <c r="Q289" s="355"/>
      <c r="R289" s="356"/>
    </row>
    <row r="290" ht="20.100000000000001" customHeight="1">
      <c r="B290" s="217" t="s">
        <v>137</v>
      </c>
      <c r="C290" s="218"/>
      <c r="D290" s="218"/>
      <c r="E290" s="218"/>
      <c r="F290" s="218"/>
      <c r="G290" s="218"/>
      <c r="H290" s="218"/>
      <c r="I290" s="218"/>
      <c r="J290" s="218"/>
      <c r="K290" s="254"/>
      <c r="L290" s="355"/>
      <c r="M290" s="355"/>
      <c r="N290" s="355"/>
      <c r="O290" s="355"/>
      <c r="P290" s="355"/>
      <c r="Q290" s="355"/>
      <c r="R290" s="356"/>
    </row>
    <row r="291">
      <c r="B291" s="299" t="s">
        <v>138</v>
      </c>
      <c r="C291" s="300"/>
      <c r="D291" s="300"/>
      <c r="E291" s="300"/>
      <c r="F291" s="300"/>
      <c r="G291" s="300"/>
      <c r="H291" s="300"/>
      <c r="I291" s="300"/>
      <c r="J291" s="300"/>
      <c r="K291" s="301"/>
      <c r="L291" s="355"/>
      <c r="M291" s="355"/>
      <c r="N291" s="355"/>
      <c r="O291" s="355"/>
      <c r="P291" s="355"/>
      <c r="Q291" s="355"/>
      <c r="R291" s="356"/>
    </row>
    <row r="292">
      <c r="B292" s="302"/>
      <c r="C292" s="261"/>
      <c r="D292" s="261"/>
      <c r="E292" s="261"/>
      <c r="F292" s="261"/>
      <c r="G292" s="261"/>
      <c r="H292" s="261"/>
      <c r="I292" s="261"/>
      <c r="J292" s="261"/>
      <c r="K292" s="303"/>
      <c r="L292" s="355"/>
      <c r="M292" s="355"/>
      <c r="N292" s="355"/>
      <c r="O292" s="355"/>
      <c r="P292" s="355"/>
      <c r="Q292" s="355"/>
      <c r="R292" s="356"/>
    </row>
    <row r="293">
      <c r="B293" s="302"/>
      <c r="C293" s="261"/>
      <c r="D293" s="261"/>
      <c r="E293" s="261"/>
      <c r="F293" s="261"/>
      <c r="G293" s="261"/>
      <c r="H293" s="261"/>
      <c r="I293" s="261"/>
      <c r="J293" s="261"/>
      <c r="K293" s="303"/>
      <c r="L293" s="355"/>
      <c r="M293" s="355"/>
      <c r="N293" s="355"/>
      <c r="O293" s="355"/>
      <c r="P293" s="355"/>
      <c r="Q293" s="355"/>
      <c r="R293" s="356"/>
    </row>
    <row r="294">
      <c r="B294" s="302"/>
      <c r="C294" s="261"/>
      <c r="D294" s="261"/>
      <c r="E294" s="261"/>
      <c r="F294" s="261"/>
      <c r="G294" s="261"/>
      <c r="H294" s="261"/>
      <c r="I294" s="261"/>
      <c r="J294" s="261"/>
      <c r="K294" s="303"/>
      <c r="L294" s="355"/>
      <c r="M294" s="355"/>
      <c r="N294" s="355"/>
      <c r="O294" s="355"/>
      <c r="P294" s="355"/>
      <c r="Q294" s="355"/>
      <c r="R294" s="356"/>
    </row>
    <row r="295">
      <c r="B295" s="302"/>
      <c r="C295" s="261"/>
      <c r="D295" s="261"/>
      <c r="E295" s="261"/>
      <c r="F295" s="261"/>
      <c r="G295" s="261"/>
      <c r="H295" s="261"/>
      <c r="I295" s="261"/>
      <c r="J295" s="261"/>
      <c r="K295" s="303"/>
      <c r="L295" s="355"/>
      <c r="M295" s="355"/>
      <c r="N295" s="355"/>
      <c r="O295" s="355"/>
      <c r="P295" s="355"/>
      <c r="Q295" s="355"/>
      <c r="R295" s="356"/>
    </row>
    <row r="296">
      <c r="B296" s="302"/>
      <c r="C296" s="261"/>
      <c r="D296" s="261"/>
      <c r="E296" s="261"/>
      <c r="F296" s="261"/>
      <c r="G296" s="261"/>
      <c r="H296" s="261"/>
      <c r="I296" s="261"/>
      <c r="J296" s="261"/>
      <c r="K296" s="303"/>
      <c r="L296" s="355"/>
      <c r="M296" s="355"/>
      <c r="N296" s="355"/>
      <c r="O296" s="355"/>
      <c r="P296" s="355"/>
      <c r="Q296" s="355"/>
      <c r="R296" s="356"/>
    </row>
    <row r="297">
      <c r="B297" s="302"/>
      <c r="C297" s="261"/>
      <c r="D297" s="261"/>
      <c r="E297" s="261"/>
      <c r="F297" s="261"/>
      <c r="G297" s="261"/>
      <c r="H297" s="261"/>
      <c r="I297" s="261"/>
      <c r="J297" s="261"/>
      <c r="K297" s="303"/>
      <c r="L297" s="355"/>
      <c r="M297" s="355"/>
      <c r="N297" s="355"/>
      <c r="O297" s="355"/>
      <c r="P297" s="355"/>
      <c r="Q297" s="355"/>
      <c r="R297" s="356"/>
    </row>
    <row r="298" ht="15">
      <c r="B298" s="304"/>
      <c r="C298" s="305"/>
      <c r="D298" s="305"/>
      <c r="E298" s="305"/>
      <c r="F298" s="305"/>
      <c r="G298" s="305"/>
      <c r="H298" s="305"/>
      <c r="I298" s="305"/>
      <c r="J298" s="305"/>
      <c r="K298" s="306"/>
      <c r="L298" s="355"/>
      <c r="M298" s="355"/>
      <c r="N298" s="355"/>
      <c r="O298" s="355"/>
      <c r="P298" s="355"/>
      <c r="Q298" s="355"/>
      <c r="R298" s="356"/>
    </row>
    <row r="299" ht="26.649999999999999" customHeight="1">
      <c r="B299" s="217" t="s">
        <v>139</v>
      </c>
      <c r="C299" s="218"/>
      <c r="D299" s="218"/>
      <c r="E299" s="218"/>
      <c r="F299" s="218"/>
      <c r="G299" s="218"/>
      <c r="H299" s="218"/>
      <c r="I299" s="218"/>
      <c r="J299" s="218"/>
      <c r="K299" s="254"/>
      <c r="L299" s="355"/>
      <c r="M299" s="355"/>
      <c r="N299" s="355"/>
      <c r="O299" s="355"/>
      <c r="P299" s="355"/>
      <c r="Q299" s="355"/>
      <c r="R299" s="356"/>
    </row>
    <row r="300">
      <c r="B300" s="367" t="s">
        <v>135</v>
      </c>
      <c r="C300" s="125"/>
      <c r="D300" s="125"/>
      <c r="E300" s="368"/>
      <c r="F300" s="369"/>
      <c r="G300" s="370"/>
      <c r="H300" s="340" t="s">
        <v>136</v>
      </c>
      <c r="I300" s="342"/>
      <c r="J300" s="368">
        <v>2</v>
      </c>
      <c r="K300" s="370"/>
      <c r="L300" s="355"/>
      <c r="M300" s="355"/>
      <c r="N300" s="355"/>
      <c r="O300" s="355"/>
      <c r="P300" s="355"/>
      <c r="Q300" s="355"/>
      <c r="R300" s="356"/>
    </row>
    <row r="301" ht="15">
      <c r="B301" s="367"/>
      <c r="C301" s="125"/>
      <c r="D301" s="125"/>
      <c r="E301" s="371"/>
      <c r="F301" s="372"/>
      <c r="G301" s="373"/>
      <c r="H301" s="374"/>
      <c r="I301" s="375"/>
      <c r="J301" s="371"/>
      <c r="K301" s="373"/>
      <c r="L301" s="355"/>
      <c r="M301" s="355"/>
      <c r="N301" s="355"/>
      <c r="O301" s="355"/>
      <c r="P301" s="355"/>
      <c r="Q301" s="355"/>
      <c r="R301" s="356"/>
    </row>
    <row r="302" ht="27.600000000000001" customHeight="1">
      <c r="B302" s="217" t="s">
        <v>140</v>
      </c>
      <c r="C302" s="218"/>
      <c r="D302" s="218"/>
      <c r="E302" s="218"/>
      <c r="F302" s="218"/>
      <c r="G302" s="218"/>
      <c r="H302" s="218"/>
      <c r="I302" s="218"/>
      <c r="J302" s="218"/>
      <c r="K302" s="254"/>
      <c r="L302" s="355"/>
      <c r="M302" s="355"/>
      <c r="N302" s="355"/>
      <c r="O302" s="355"/>
      <c r="P302" s="355"/>
      <c r="Q302" s="355"/>
      <c r="R302" s="356"/>
    </row>
    <row r="303">
      <c r="B303" s="299" t="s">
        <v>141</v>
      </c>
      <c r="C303" s="300"/>
      <c r="D303" s="300"/>
      <c r="E303" s="300"/>
      <c r="F303" s="300"/>
      <c r="G303" s="300"/>
      <c r="H303" s="300"/>
      <c r="I303" s="300"/>
      <c r="J303" s="300"/>
      <c r="K303" s="301"/>
      <c r="L303" s="355"/>
      <c r="M303" s="355"/>
      <c r="N303" s="355"/>
      <c r="O303" s="355"/>
      <c r="P303" s="355"/>
      <c r="Q303" s="355"/>
      <c r="R303" s="356"/>
    </row>
    <row r="304">
      <c r="B304" s="302"/>
      <c r="C304" s="261"/>
      <c r="D304" s="261"/>
      <c r="E304" s="261"/>
      <c r="F304" s="261"/>
      <c r="G304" s="261"/>
      <c r="H304" s="261"/>
      <c r="I304" s="261"/>
      <c r="J304" s="261"/>
      <c r="K304" s="303"/>
      <c r="L304" s="355"/>
      <c r="M304" s="355"/>
      <c r="N304" s="355"/>
      <c r="O304" s="355"/>
      <c r="P304" s="355"/>
      <c r="Q304" s="355"/>
      <c r="R304" s="356"/>
    </row>
    <row r="305">
      <c r="B305" s="302"/>
      <c r="C305" s="261"/>
      <c r="D305" s="261"/>
      <c r="E305" s="261"/>
      <c r="F305" s="261"/>
      <c r="G305" s="261"/>
      <c r="H305" s="261"/>
      <c r="I305" s="261"/>
      <c r="J305" s="261"/>
      <c r="K305" s="303"/>
      <c r="L305" s="355"/>
      <c r="M305" s="355"/>
      <c r="N305" s="355"/>
      <c r="O305" s="355"/>
      <c r="P305" s="355"/>
      <c r="Q305" s="355"/>
      <c r="R305" s="356"/>
    </row>
    <row r="306">
      <c r="B306" s="302"/>
      <c r="C306" s="261"/>
      <c r="D306" s="261"/>
      <c r="E306" s="261"/>
      <c r="F306" s="261"/>
      <c r="G306" s="261"/>
      <c r="H306" s="261"/>
      <c r="I306" s="261"/>
      <c r="J306" s="261"/>
      <c r="K306" s="303"/>
      <c r="L306" s="355"/>
      <c r="M306" s="355"/>
      <c r="N306" s="355"/>
      <c r="O306" s="355"/>
      <c r="P306" s="355"/>
      <c r="Q306" s="355"/>
      <c r="R306" s="356"/>
    </row>
    <row r="307">
      <c r="B307" s="302"/>
      <c r="C307" s="261"/>
      <c r="D307" s="261"/>
      <c r="E307" s="261"/>
      <c r="F307" s="261"/>
      <c r="G307" s="261"/>
      <c r="H307" s="261"/>
      <c r="I307" s="261"/>
      <c r="J307" s="261"/>
      <c r="K307" s="303"/>
      <c r="L307" s="355"/>
      <c r="M307" s="355"/>
      <c r="N307" s="355"/>
      <c r="O307" s="355"/>
      <c r="P307" s="355"/>
      <c r="Q307" s="355"/>
      <c r="R307" s="356"/>
    </row>
    <row r="308">
      <c r="B308" s="302"/>
      <c r="C308" s="261"/>
      <c r="D308" s="261"/>
      <c r="E308" s="261"/>
      <c r="F308" s="261"/>
      <c r="G308" s="261"/>
      <c r="H308" s="261"/>
      <c r="I308" s="261"/>
      <c r="J308" s="261"/>
      <c r="K308" s="303"/>
      <c r="L308" s="355"/>
      <c r="M308" s="355"/>
      <c r="N308" s="355"/>
      <c r="O308" s="355"/>
      <c r="P308" s="355"/>
      <c r="Q308" s="355"/>
      <c r="R308" s="356"/>
    </row>
    <row r="309">
      <c r="B309" s="302"/>
      <c r="C309" s="261"/>
      <c r="D309" s="261"/>
      <c r="E309" s="261"/>
      <c r="F309" s="261"/>
      <c r="G309" s="261"/>
      <c r="H309" s="261"/>
      <c r="I309" s="261"/>
      <c r="J309" s="261"/>
      <c r="K309" s="303"/>
      <c r="L309" s="355"/>
      <c r="M309" s="355"/>
      <c r="N309" s="355"/>
      <c r="O309" s="355"/>
      <c r="P309" s="355"/>
      <c r="Q309" s="355"/>
      <c r="R309" s="356"/>
    </row>
    <row r="310">
      <c r="B310" s="302"/>
      <c r="C310" s="261"/>
      <c r="D310" s="261"/>
      <c r="E310" s="261"/>
      <c r="F310" s="261"/>
      <c r="G310" s="261"/>
      <c r="H310" s="261"/>
      <c r="I310" s="261"/>
      <c r="J310" s="261"/>
      <c r="K310" s="303"/>
      <c r="L310" s="355"/>
      <c r="M310" s="355"/>
      <c r="N310" s="355"/>
      <c r="O310" s="355"/>
      <c r="P310" s="355"/>
      <c r="Q310" s="355"/>
      <c r="R310" s="356"/>
    </row>
    <row r="311" ht="15">
      <c r="B311" s="304"/>
      <c r="C311" s="305"/>
      <c r="D311" s="305"/>
      <c r="E311" s="305"/>
      <c r="F311" s="305"/>
      <c r="G311" s="305"/>
      <c r="H311" s="305"/>
      <c r="I311" s="305"/>
      <c r="J311" s="305"/>
      <c r="K311" s="306"/>
      <c r="L311" s="355"/>
      <c r="M311" s="355"/>
      <c r="N311" s="355"/>
      <c r="O311" s="355"/>
      <c r="P311" s="355"/>
      <c r="Q311" s="355"/>
      <c r="R311" s="356"/>
    </row>
    <row r="312" ht="24.600000000000001" customHeight="1">
      <c r="B312" s="217" t="s">
        <v>142</v>
      </c>
      <c r="C312" s="218"/>
      <c r="D312" s="218"/>
      <c r="E312" s="218"/>
      <c r="F312" s="218"/>
      <c r="G312" s="218"/>
      <c r="H312" s="218"/>
      <c r="I312" s="218"/>
      <c r="J312" s="218"/>
      <c r="K312" s="254"/>
      <c r="L312" s="355"/>
      <c r="M312" s="355"/>
      <c r="N312" s="355"/>
      <c r="O312" s="355"/>
      <c r="P312" s="355"/>
      <c r="Q312" s="355"/>
      <c r="R312" s="356"/>
    </row>
    <row r="313" ht="24" customHeight="1">
      <c r="B313" s="217" t="s">
        <v>83</v>
      </c>
      <c r="C313" s="218"/>
      <c r="D313" s="218"/>
      <c r="E313" s="218"/>
      <c r="F313" s="218"/>
      <c r="G313" s="218"/>
      <c r="H313" s="218"/>
      <c r="I313" s="218"/>
      <c r="J313" s="218"/>
      <c r="K313" s="254"/>
      <c r="L313" s="355"/>
      <c r="M313" s="355"/>
      <c r="N313" s="355"/>
      <c r="O313" s="355"/>
      <c r="P313" s="355"/>
      <c r="Q313" s="355"/>
      <c r="R313" s="356"/>
    </row>
    <row r="314" ht="14.1" customHeight="1">
      <c r="B314" s="376" t="s">
        <v>143</v>
      </c>
      <c r="C314" s="377"/>
      <c r="D314" s="377"/>
      <c r="E314" s="377"/>
      <c r="F314" s="377"/>
      <c r="G314" s="377"/>
      <c r="H314" s="377"/>
      <c r="I314" s="377"/>
      <c r="J314" s="377"/>
      <c r="K314" s="378"/>
      <c r="L314" s="355"/>
      <c r="M314" s="355"/>
      <c r="N314" s="355"/>
      <c r="O314" s="355"/>
      <c r="P314" s="355"/>
      <c r="Q314" s="355"/>
      <c r="R314" s="356"/>
    </row>
    <row r="315">
      <c r="B315" s="379"/>
      <c r="C315" s="380"/>
      <c r="D315" s="380"/>
      <c r="E315" s="380"/>
      <c r="F315" s="380"/>
      <c r="G315" s="380"/>
      <c r="H315" s="380"/>
      <c r="I315" s="380"/>
      <c r="J315" s="380"/>
      <c r="K315" s="381"/>
      <c r="L315" s="355"/>
      <c r="M315" s="355"/>
      <c r="N315" s="355"/>
      <c r="O315" s="355"/>
      <c r="P315" s="355"/>
      <c r="Q315" s="355"/>
      <c r="R315" s="356"/>
    </row>
    <row r="316" ht="14.1" customHeight="1">
      <c r="B316" s="379"/>
      <c r="C316" s="380"/>
      <c r="D316" s="380"/>
      <c r="E316" s="380"/>
      <c r="F316" s="380"/>
      <c r="G316" s="380"/>
      <c r="H316" s="380"/>
      <c r="I316" s="380"/>
      <c r="J316" s="380"/>
      <c r="K316" s="381"/>
      <c r="L316" s="355"/>
      <c r="M316" s="355"/>
      <c r="N316" s="355"/>
      <c r="O316" s="355"/>
      <c r="P316" s="355"/>
      <c r="Q316" s="355"/>
      <c r="R316" s="356"/>
    </row>
    <row r="317" ht="14.1" customHeight="1">
      <c r="B317" s="379"/>
      <c r="C317" s="380"/>
      <c r="D317" s="380"/>
      <c r="E317" s="380"/>
      <c r="F317" s="380"/>
      <c r="G317" s="380"/>
      <c r="H317" s="380"/>
      <c r="I317" s="380"/>
      <c r="J317" s="380"/>
      <c r="K317" s="381"/>
      <c r="L317" s="355"/>
      <c r="M317" s="355"/>
      <c r="N317" s="355"/>
      <c r="O317" s="355"/>
      <c r="P317" s="355"/>
      <c r="Q317" s="355"/>
      <c r="R317" s="356"/>
    </row>
    <row r="318" ht="14.1" customHeight="1">
      <c r="B318" s="379"/>
      <c r="C318" s="380"/>
      <c r="D318" s="380"/>
      <c r="E318" s="380"/>
      <c r="F318" s="380"/>
      <c r="G318" s="380"/>
      <c r="H318" s="380"/>
      <c r="I318" s="380"/>
      <c r="J318" s="380"/>
      <c r="K318" s="381"/>
      <c r="L318" s="355"/>
      <c r="M318" s="355"/>
      <c r="N318" s="355"/>
      <c r="O318" s="355"/>
      <c r="P318" s="355"/>
      <c r="Q318" s="355"/>
      <c r="R318" s="356"/>
    </row>
    <row r="319" ht="14.1" customHeight="1">
      <c r="B319" s="379"/>
      <c r="C319" s="380"/>
      <c r="D319" s="380"/>
      <c r="E319" s="380"/>
      <c r="F319" s="380"/>
      <c r="G319" s="380"/>
      <c r="H319" s="380"/>
      <c r="I319" s="380"/>
      <c r="J319" s="380"/>
      <c r="K319" s="381"/>
      <c r="L319" s="355"/>
      <c r="M319" s="355"/>
      <c r="N319" s="355"/>
      <c r="O319" s="355"/>
      <c r="P319" s="355"/>
      <c r="Q319" s="355"/>
      <c r="R319" s="356"/>
    </row>
    <row r="320">
      <c r="B320" s="379"/>
      <c r="C320" s="380"/>
      <c r="D320" s="380"/>
      <c r="E320" s="380"/>
      <c r="F320" s="380"/>
      <c r="G320" s="380"/>
      <c r="H320" s="380"/>
      <c r="I320" s="380"/>
      <c r="J320" s="380"/>
      <c r="K320" s="381"/>
      <c r="L320" s="355"/>
      <c r="M320" s="355"/>
      <c r="N320" s="355"/>
      <c r="O320" s="355"/>
      <c r="P320" s="355"/>
      <c r="Q320" s="355"/>
      <c r="R320" s="356"/>
    </row>
    <row r="321" ht="15">
      <c r="B321" s="293"/>
      <c r="C321" s="294"/>
      <c r="D321" s="294"/>
      <c r="E321" s="294"/>
      <c r="F321" s="294"/>
      <c r="G321" s="294"/>
      <c r="H321" s="294"/>
      <c r="I321" s="294"/>
      <c r="J321" s="294"/>
      <c r="K321" s="295"/>
      <c r="L321" s="355"/>
      <c r="M321" s="355"/>
      <c r="N321" s="355"/>
      <c r="O321" s="355"/>
      <c r="P321" s="355"/>
      <c r="Q321" s="355"/>
      <c r="R321" s="356"/>
    </row>
    <row r="322" ht="24" customHeight="1">
      <c r="B322" s="217"/>
      <c r="C322" s="218"/>
      <c r="D322" s="218"/>
      <c r="E322" s="218"/>
      <c r="F322" s="218"/>
      <c r="G322" s="218"/>
      <c r="H322" s="218"/>
      <c r="I322" s="218"/>
      <c r="J322" s="218"/>
      <c r="K322" s="254"/>
      <c r="L322" s="355"/>
      <c r="M322" s="355"/>
      <c r="N322" s="355"/>
      <c r="O322" s="355"/>
      <c r="P322" s="355"/>
      <c r="Q322" s="355"/>
      <c r="R322" s="356"/>
    </row>
    <row r="323">
      <c r="B323" s="299"/>
      <c r="C323" s="300"/>
      <c r="D323" s="300"/>
      <c r="E323" s="300"/>
      <c r="F323" s="300"/>
      <c r="G323" s="300"/>
      <c r="H323" s="300"/>
      <c r="I323" s="300"/>
      <c r="J323" s="300"/>
      <c r="K323" s="301"/>
      <c r="L323" s="355"/>
      <c r="M323" s="355"/>
      <c r="N323" s="355"/>
      <c r="O323" s="355"/>
      <c r="P323" s="355"/>
      <c r="Q323" s="355"/>
      <c r="R323" s="356"/>
    </row>
    <row r="324">
      <c r="B324" s="302"/>
      <c r="C324" s="261"/>
      <c r="D324" s="261"/>
      <c r="E324" s="261"/>
      <c r="F324" s="261"/>
      <c r="G324" s="261"/>
      <c r="H324" s="261"/>
      <c r="I324" s="261"/>
      <c r="J324" s="261"/>
      <c r="K324" s="303"/>
      <c r="L324" s="355"/>
      <c r="M324" s="355"/>
      <c r="N324" s="355"/>
      <c r="O324" s="355"/>
      <c r="P324" s="355"/>
      <c r="Q324" s="355"/>
      <c r="R324" s="356"/>
    </row>
    <row r="325">
      <c r="B325" s="302"/>
      <c r="C325" s="261"/>
      <c r="D325" s="261"/>
      <c r="E325" s="261"/>
      <c r="F325" s="261"/>
      <c r="G325" s="261"/>
      <c r="H325" s="261"/>
      <c r="I325" s="261"/>
      <c r="J325" s="261"/>
      <c r="K325" s="303"/>
      <c r="L325" s="355"/>
      <c r="M325" s="355"/>
      <c r="N325" s="355"/>
      <c r="O325" s="355"/>
      <c r="P325" s="355"/>
      <c r="Q325" s="355"/>
      <c r="R325" s="356"/>
    </row>
    <row r="326">
      <c r="B326" s="302"/>
      <c r="C326" s="261"/>
      <c r="D326" s="261"/>
      <c r="E326" s="261"/>
      <c r="F326" s="261"/>
      <c r="G326" s="261"/>
      <c r="H326" s="261"/>
      <c r="I326" s="261"/>
      <c r="J326" s="261"/>
      <c r="K326" s="303"/>
      <c r="L326" s="355"/>
      <c r="M326" s="355"/>
      <c r="N326" s="355"/>
      <c r="O326" s="355"/>
      <c r="P326" s="355"/>
      <c r="Q326" s="355"/>
      <c r="R326" s="356"/>
    </row>
    <row r="327">
      <c r="B327" s="302"/>
      <c r="C327" s="261"/>
      <c r="D327" s="261"/>
      <c r="E327" s="261"/>
      <c r="F327" s="261"/>
      <c r="G327" s="261"/>
      <c r="H327" s="261"/>
      <c r="I327" s="261"/>
      <c r="J327" s="261"/>
      <c r="K327" s="303"/>
      <c r="L327" s="355"/>
      <c r="M327" s="355"/>
      <c r="N327" s="355"/>
      <c r="O327" s="355"/>
      <c r="P327" s="355"/>
      <c r="Q327" s="355"/>
      <c r="R327" s="356"/>
    </row>
    <row r="328">
      <c r="B328" s="302"/>
      <c r="C328" s="261"/>
      <c r="D328" s="261"/>
      <c r="E328" s="261"/>
      <c r="F328" s="261"/>
      <c r="G328" s="261"/>
      <c r="H328" s="261"/>
      <c r="I328" s="261"/>
      <c r="J328" s="261"/>
      <c r="K328" s="303"/>
      <c r="L328" s="355"/>
      <c r="M328" s="355"/>
      <c r="N328" s="355"/>
      <c r="O328" s="355"/>
      <c r="P328" s="355"/>
      <c r="Q328" s="355"/>
      <c r="R328" s="356"/>
    </row>
    <row r="329" ht="15">
      <c r="B329" s="304"/>
      <c r="C329" s="305"/>
      <c r="D329" s="305"/>
      <c r="E329" s="305"/>
      <c r="F329" s="305"/>
      <c r="G329" s="305"/>
      <c r="H329" s="305"/>
      <c r="I329" s="305"/>
      <c r="J329" s="305"/>
      <c r="K329" s="306"/>
      <c r="L329" s="355"/>
      <c r="M329" s="355"/>
      <c r="N329" s="355"/>
      <c r="O329" s="355"/>
      <c r="P329" s="355"/>
      <c r="Q329" s="355"/>
      <c r="R329" s="356"/>
    </row>
    <row r="330" ht="29.100000000000001" customHeight="1">
      <c r="B330" s="217"/>
      <c r="C330" s="218"/>
      <c r="D330" s="218"/>
      <c r="E330" s="218"/>
      <c r="F330" s="218"/>
      <c r="G330" s="218"/>
      <c r="H330" s="218"/>
      <c r="I330" s="218"/>
      <c r="J330" s="218"/>
      <c r="K330" s="254"/>
      <c r="L330" s="355"/>
      <c r="M330" s="355"/>
      <c r="N330" s="355"/>
      <c r="O330" s="355"/>
      <c r="P330" s="355"/>
      <c r="Q330" s="355"/>
      <c r="R330" s="356"/>
    </row>
    <row r="331">
      <c r="B331" s="382"/>
      <c r="C331" s="300"/>
      <c r="D331" s="300"/>
      <c r="E331" s="300"/>
      <c r="F331" s="300"/>
      <c r="G331" s="300"/>
      <c r="H331" s="300"/>
      <c r="I331" s="300"/>
      <c r="J331" s="300"/>
      <c r="K331" s="383"/>
      <c r="L331" s="354"/>
      <c r="M331" s="355"/>
      <c r="N331" s="355"/>
      <c r="O331" s="355"/>
      <c r="P331" s="355"/>
      <c r="Q331" s="355"/>
      <c r="R331" s="356"/>
    </row>
    <row r="332">
      <c r="B332" s="349"/>
      <c r="C332" s="261"/>
      <c r="D332" s="261"/>
      <c r="E332" s="261"/>
      <c r="F332" s="261"/>
      <c r="G332" s="261"/>
      <c r="H332" s="261"/>
      <c r="I332" s="261"/>
      <c r="J332" s="261"/>
      <c r="K332" s="350"/>
      <c r="L332" s="354"/>
      <c r="M332" s="355"/>
      <c r="N332" s="355"/>
      <c r="O332" s="355"/>
      <c r="P332" s="355"/>
      <c r="Q332" s="355"/>
      <c r="R332" s="356"/>
    </row>
    <row r="333">
      <c r="B333" s="349"/>
      <c r="C333" s="261"/>
      <c r="D333" s="261"/>
      <c r="E333" s="261"/>
      <c r="F333" s="261"/>
      <c r="G333" s="261"/>
      <c r="H333" s="261"/>
      <c r="I333" s="261"/>
      <c r="J333" s="261"/>
      <c r="K333" s="350"/>
      <c r="L333" s="354"/>
      <c r="M333" s="355"/>
      <c r="N333" s="355"/>
      <c r="O333" s="355"/>
      <c r="P333" s="355"/>
      <c r="Q333" s="355"/>
      <c r="R333" s="356"/>
    </row>
    <row r="334">
      <c r="B334" s="349"/>
      <c r="C334" s="261"/>
      <c r="D334" s="261"/>
      <c r="E334" s="261"/>
      <c r="F334" s="261"/>
      <c r="G334" s="261"/>
      <c r="H334" s="261"/>
      <c r="I334" s="261"/>
      <c r="J334" s="261"/>
      <c r="K334" s="350"/>
      <c r="L334" s="354"/>
      <c r="M334" s="355"/>
      <c r="N334" s="355"/>
      <c r="O334" s="355"/>
      <c r="P334" s="355"/>
      <c r="Q334" s="355"/>
      <c r="R334" s="356"/>
    </row>
    <row r="335">
      <c r="B335" s="349"/>
      <c r="C335" s="261"/>
      <c r="D335" s="261"/>
      <c r="E335" s="261"/>
      <c r="F335" s="261"/>
      <c r="G335" s="261"/>
      <c r="H335" s="261"/>
      <c r="I335" s="261"/>
      <c r="J335" s="261"/>
      <c r="K335" s="350"/>
      <c r="L335" s="354"/>
      <c r="M335" s="355"/>
      <c r="N335" s="355"/>
      <c r="O335" s="355"/>
      <c r="P335" s="355"/>
      <c r="Q335" s="355"/>
      <c r="R335" s="356"/>
    </row>
    <row r="336">
      <c r="B336" s="349"/>
      <c r="C336" s="261"/>
      <c r="D336" s="261"/>
      <c r="E336" s="261"/>
      <c r="F336" s="261"/>
      <c r="G336" s="261"/>
      <c r="H336" s="261"/>
      <c r="I336" s="261"/>
      <c r="J336" s="261"/>
      <c r="K336" s="350"/>
      <c r="L336" s="354"/>
      <c r="M336" s="355"/>
      <c r="N336" s="355"/>
      <c r="O336" s="355"/>
      <c r="P336" s="355"/>
      <c r="Q336" s="355"/>
      <c r="R336" s="356"/>
    </row>
    <row r="337">
      <c r="B337" s="349"/>
      <c r="C337" s="261"/>
      <c r="D337" s="261"/>
      <c r="E337" s="261"/>
      <c r="F337" s="261"/>
      <c r="G337" s="261"/>
      <c r="H337" s="261"/>
      <c r="I337" s="261"/>
      <c r="J337" s="261"/>
      <c r="K337" s="350"/>
      <c r="L337" s="354"/>
      <c r="M337" s="355"/>
      <c r="N337" s="355"/>
      <c r="O337" s="355"/>
      <c r="P337" s="355"/>
      <c r="Q337" s="355"/>
      <c r="R337" s="356"/>
    </row>
    <row r="338" ht="15">
      <c r="B338" s="384"/>
      <c r="C338" s="385"/>
      <c r="D338" s="385"/>
      <c r="E338" s="385"/>
      <c r="F338" s="385"/>
      <c r="G338" s="385"/>
      <c r="H338" s="385"/>
      <c r="I338" s="385"/>
      <c r="J338" s="385"/>
      <c r="K338" s="386"/>
      <c r="L338" s="387"/>
      <c r="M338" s="388"/>
      <c r="N338" s="388"/>
      <c r="O338" s="388"/>
      <c r="P338" s="388"/>
      <c r="Q338" s="388"/>
      <c r="R338" s="389"/>
    </row>
    <row r="339" ht="15"/>
    <row r="340" ht="14.85" customHeight="1">
      <c r="B340" s="57" t="s">
        <v>144</v>
      </c>
      <c r="C340" s="58"/>
      <c r="D340" s="58"/>
      <c r="E340" s="58"/>
      <c r="F340" s="58"/>
      <c r="G340" s="58"/>
      <c r="H340" s="58"/>
      <c r="I340" s="58"/>
      <c r="J340" s="59"/>
      <c r="K340" s="155"/>
      <c r="L340" s="156"/>
      <c r="M340" s="156"/>
      <c r="N340" s="156"/>
      <c r="O340" s="156"/>
      <c r="P340" s="156"/>
      <c r="Q340" s="156"/>
      <c r="R340" s="157"/>
    </row>
    <row r="341" ht="14.85" customHeight="1">
      <c r="B341" s="64"/>
      <c r="C341" s="65"/>
      <c r="D341" s="65"/>
      <c r="E341" s="65"/>
      <c r="F341" s="65"/>
      <c r="G341" s="65"/>
      <c r="H341" s="65"/>
      <c r="I341" s="65"/>
      <c r="J341" s="66"/>
      <c r="K341" s="161"/>
      <c r="L341" s="162"/>
      <c r="M341" s="162"/>
      <c r="N341" s="162"/>
      <c r="O341" s="162"/>
      <c r="P341" s="162"/>
      <c r="Q341" s="162"/>
      <c r="R341" s="163"/>
    </row>
    <row r="342" ht="14.85" customHeight="1">
      <c r="B342" s="70"/>
      <c r="C342" s="71"/>
      <c r="D342" s="71"/>
      <c r="E342" s="71"/>
      <c r="F342" s="71"/>
      <c r="G342" s="71"/>
      <c r="H342" s="71"/>
      <c r="I342" s="71"/>
      <c r="J342" s="72"/>
      <c r="K342" s="167"/>
      <c r="L342" s="168"/>
      <c r="M342" s="168"/>
      <c r="N342" s="168"/>
      <c r="O342" s="168"/>
      <c r="P342" s="168"/>
      <c r="Q342" s="168"/>
      <c r="R342" s="169"/>
    </row>
    <row r="343" ht="30" customHeight="1">
      <c r="B343" s="76" t="s">
        <v>145</v>
      </c>
      <c r="C343" s="77"/>
      <c r="D343" s="77"/>
      <c r="E343" s="77"/>
      <c r="F343" s="77"/>
      <c r="G343" s="77"/>
      <c r="H343" s="77"/>
      <c r="I343" s="77"/>
      <c r="J343" s="78"/>
      <c r="K343" s="390"/>
      <c r="L343" s="391"/>
      <c r="M343" s="391"/>
      <c r="N343" s="391"/>
      <c r="O343" s="391"/>
      <c r="P343" s="391"/>
      <c r="Q343" s="391"/>
      <c r="R343" s="392"/>
    </row>
    <row r="344" ht="14.85" customHeight="1">
      <c r="B344" s="184" t="s">
        <v>146</v>
      </c>
      <c r="C344" s="185"/>
      <c r="D344" s="185"/>
      <c r="E344" s="185"/>
      <c r="F344" s="185"/>
      <c r="G344" s="185"/>
      <c r="H344" s="185"/>
      <c r="I344" s="185"/>
      <c r="J344" s="186"/>
      <c r="K344" s="393"/>
      <c r="L344" s="394"/>
      <c r="M344" s="394"/>
      <c r="N344" s="394"/>
      <c r="O344" s="394"/>
      <c r="P344" s="394"/>
      <c r="Q344" s="394"/>
      <c r="R344" s="395"/>
    </row>
    <row r="345">
      <c r="B345" s="396" t="s">
        <v>147</v>
      </c>
      <c r="C345" s="397"/>
      <c r="D345" s="397"/>
      <c r="E345" s="397"/>
      <c r="F345" s="397"/>
      <c r="G345" s="397"/>
      <c r="H345" s="397"/>
      <c r="I345" s="397"/>
      <c r="J345" s="398"/>
      <c r="K345" s="393"/>
      <c r="L345" s="394"/>
      <c r="M345" s="394"/>
      <c r="N345" s="394"/>
      <c r="O345" s="394"/>
      <c r="P345" s="394"/>
      <c r="Q345" s="394"/>
      <c r="R345" s="395"/>
    </row>
    <row r="346">
      <c r="B346" s="396" t="s">
        <v>148</v>
      </c>
      <c r="C346" s="397"/>
      <c r="D346" s="397"/>
      <c r="E346" s="397"/>
      <c r="F346" s="397"/>
      <c r="G346" s="397"/>
      <c r="H346" s="397"/>
      <c r="I346" s="397"/>
      <c r="J346" s="398"/>
      <c r="K346" s="393"/>
      <c r="L346" s="394"/>
      <c r="M346" s="394"/>
      <c r="N346" s="394"/>
      <c r="O346" s="394"/>
      <c r="P346" s="394"/>
      <c r="Q346" s="394"/>
      <c r="R346" s="395"/>
    </row>
    <row r="347">
      <c r="B347" s="396" t="s">
        <v>149</v>
      </c>
      <c r="C347" s="397"/>
      <c r="D347" s="397"/>
      <c r="E347" s="397"/>
      <c r="F347" s="397"/>
      <c r="G347" s="397"/>
      <c r="H347" s="397"/>
      <c r="I347" s="397"/>
      <c r="J347" s="398"/>
      <c r="K347" s="393"/>
      <c r="L347" s="394"/>
      <c r="M347" s="394"/>
      <c r="N347" s="394"/>
      <c r="O347" s="394"/>
      <c r="P347" s="394"/>
      <c r="Q347" s="394"/>
      <c r="R347" s="395"/>
    </row>
    <row r="348" ht="15">
      <c r="B348" s="399"/>
      <c r="C348" s="400"/>
      <c r="D348" s="400"/>
      <c r="E348" s="400"/>
      <c r="F348" s="400"/>
      <c r="G348" s="400"/>
      <c r="H348" s="400"/>
      <c r="I348" s="400"/>
      <c r="J348" s="401"/>
      <c r="K348" s="402"/>
      <c r="L348" s="403"/>
      <c r="M348" s="403"/>
      <c r="N348" s="403"/>
      <c r="O348" s="403"/>
      <c r="P348" s="403"/>
      <c r="Q348" s="403"/>
      <c r="R348" s="404"/>
    </row>
    <row r="349" ht="14.85" customHeight="1">
      <c r="B349" s="82" t="s">
        <v>150</v>
      </c>
      <c r="C349" s="83"/>
      <c r="D349" s="83"/>
      <c r="E349" s="83"/>
      <c r="F349" s="83"/>
      <c r="G349" s="83"/>
      <c r="H349" s="83"/>
      <c r="I349" s="83"/>
      <c r="J349" s="84"/>
      <c r="K349" s="85"/>
      <c r="L349" s="193"/>
      <c r="M349" s="193"/>
      <c r="N349" s="193"/>
      <c r="O349" s="193"/>
      <c r="P349" s="193"/>
      <c r="Q349" s="193"/>
      <c r="R349" s="194"/>
    </row>
    <row r="350">
      <c r="B350" s="88"/>
      <c r="C350" s="89"/>
      <c r="D350" s="89"/>
      <c r="E350" s="89"/>
      <c r="F350" s="89"/>
      <c r="G350" s="89"/>
      <c r="H350" s="89"/>
      <c r="I350" s="89"/>
      <c r="J350" s="90"/>
      <c r="K350" s="195"/>
      <c r="L350" s="196"/>
      <c r="M350" s="196"/>
      <c r="N350" s="196"/>
      <c r="O350" s="196"/>
      <c r="P350" s="196"/>
      <c r="Q350" s="196"/>
      <c r="R350" s="197"/>
    </row>
    <row r="351">
      <c r="B351" s="88"/>
      <c r="C351" s="89"/>
      <c r="D351" s="89"/>
      <c r="E351" s="89"/>
      <c r="F351" s="89"/>
      <c r="G351" s="89"/>
      <c r="H351" s="89"/>
      <c r="I351" s="89"/>
      <c r="J351" s="90"/>
      <c r="K351" s="195"/>
      <c r="L351" s="196"/>
      <c r="M351" s="196"/>
      <c r="N351" s="196"/>
      <c r="O351" s="196"/>
      <c r="P351" s="196"/>
      <c r="Q351" s="196"/>
      <c r="R351" s="197"/>
    </row>
    <row r="352" ht="14.85" customHeight="1">
      <c r="B352" s="88"/>
      <c r="C352" s="89"/>
      <c r="D352" s="89"/>
      <c r="E352" s="89"/>
      <c r="F352" s="89"/>
      <c r="G352" s="89"/>
      <c r="H352" s="89"/>
      <c r="I352" s="89"/>
      <c r="J352" s="90"/>
      <c r="K352" s="195"/>
      <c r="L352" s="196"/>
      <c r="M352" s="196"/>
      <c r="N352" s="196"/>
      <c r="O352" s="196"/>
      <c r="P352" s="196"/>
      <c r="Q352" s="196"/>
      <c r="R352" s="197"/>
    </row>
    <row r="353">
      <c r="B353" s="88"/>
      <c r="C353" s="89"/>
      <c r="D353" s="89"/>
      <c r="E353" s="89"/>
      <c r="F353" s="89"/>
      <c r="G353" s="89"/>
      <c r="H353" s="89"/>
      <c r="I353" s="89"/>
      <c r="J353" s="90"/>
      <c r="K353" s="195"/>
      <c r="L353" s="196"/>
      <c r="M353" s="196"/>
      <c r="N353" s="196"/>
      <c r="O353" s="196"/>
      <c r="P353" s="196"/>
      <c r="Q353" s="196"/>
      <c r="R353" s="197"/>
    </row>
    <row r="354">
      <c r="B354" s="88"/>
      <c r="C354" s="89"/>
      <c r="D354" s="89"/>
      <c r="E354" s="89"/>
      <c r="F354" s="89"/>
      <c r="G354" s="89"/>
      <c r="H354" s="89"/>
      <c r="I354" s="89"/>
      <c r="J354" s="90"/>
      <c r="K354" s="195"/>
      <c r="L354" s="196"/>
      <c r="M354" s="196"/>
      <c r="N354" s="196"/>
      <c r="O354" s="196"/>
      <c r="P354" s="196"/>
      <c r="Q354" s="196"/>
      <c r="R354" s="197"/>
    </row>
    <row r="355">
      <c r="B355" s="88"/>
      <c r="C355" s="89"/>
      <c r="D355" s="89"/>
      <c r="E355" s="89"/>
      <c r="F355" s="89"/>
      <c r="G355" s="89"/>
      <c r="H355" s="89"/>
      <c r="I355" s="89"/>
      <c r="J355" s="90"/>
      <c r="K355" s="195"/>
      <c r="L355" s="196"/>
      <c r="M355" s="196"/>
      <c r="N355" s="196"/>
      <c r="O355" s="196"/>
      <c r="P355" s="196"/>
      <c r="Q355" s="196"/>
      <c r="R355" s="197"/>
    </row>
    <row r="356">
      <c r="B356" s="88"/>
      <c r="C356" s="89"/>
      <c r="D356" s="89"/>
      <c r="E356" s="89"/>
      <c r="F356" s="89"/>
      <c r="G356" s="89"/>
      <c r="H356" s="89"/>
      <c r="I356" s="89"/>
      <c r="J356" s="90"/>
      <c r="K356" s="195"/>
      <c r="L356" s="196"/>
      <c r="M356" s="196"/>
      <c r="N356" s="196"/>
      <c r="O356" s="196"/>
      <c r="P356" s="196"/>
      <c r="Q356" s="196"/>
      <c r="R356" s="197"/>
    </row>
    <row r="357">
      <c r="B357" s="88"/>
      <c r="C357" s="89"/>
      <c r="D357" s="89"/>
      <c r="E357" s="89"/>
      <c r="F357" s="89"/>
      <c r="G357" s="89"/>
      <c r="H357" s="89"/>
      <c r="I357" s="89"/>
      <c r="J357" s="90"/>
      <c r="K357" s="195"/>
      <c r="L357" s="196"/>
      <c r="M357" s="196"/>
      <c r="N357" s="196"/>
      <c r="O357" s="196"/>
      <c r="P357" s="196"/>
      <c r="Q357" s="196"/>
      <c r="R357" s="197"/>
    </row>
    <row r="358">
      <c r="B358" s="88"/>
      <c r="C358" s="89"/>
      <c r="D358" s="89"/>
      <c r="E358" s="89"/>
      <c r="F358" s="89"/>
      <c r="G358" s="89"/>
      <c r="H358" s="89"/>
      <c r="I358" s="89"/>
      <c r="J358" s="90"/>
      <c r="K358" s="195"/>
      <c r="L358" s="196"/>
      <c r="M358" s="196"/>
      <c r="N358" s="196"/>
      <c r="O358" s="196"/>
      <c r="P358" s="196"/>
      <c r="Q358" s="196"/>
      <c r="R358" s="197"/>
    </row>
    <row r="359">
      <c r="B359" s="88"/>
      <c r="C359" s="89"/>
      <c r="D359" s="89"/>
      <c r="E359" s="89"/>
      <c r="F359" s="89"/>
      <c r="G359" s="89"/>
      <c r="H359" s="89"/>
      <c r="I359" s="89"/>
      <c r="J359" s="90"/>
      <c r="K359" s="195"/>
      <c r="L359" s="196"/>
      <c r="M359" s="196"/>
      <c r="N359" s="196"/>
      <c r="O359" s="196"/>
      <c r="P359" s="196"/>
      <c r="Q359" s="196"/>
      <c r="R359" s="197"/>
    </row>
    <row r="360">
      <c r="B360" s="88"/>
      <c r="C360" s="89"/>
      <c r="D360" s="89"/>
      <c r="E360" s="89"/>
      <c r="F360" s="89"/>
      <c r="G360" s="89"/>
      <c r="H360" s="89"/>
      <c r="I360" s="89"/>
      <c r="J360" s="90"/>
      <c r="K360" s="195"/>
      <c r="L360" s="196"/>
      <c r="M360" s="196"/>
      <c r="N360" s="196"/>
      <c r="O360" s="196"/>
      <c r="P360" s="196"/>
      <c r="Q360" s="196"/>
      <c r="R360" s="197"/>
    </row>
    <row r="361">
      <c r="B361" s="88"/>
      <c r="C361" s="89"/>
      <c r="D361" s="89"/>
      <c r="E361" s="89"/>
      <c r="F361" s="89"/>
      <c r="G361" s="89"/>
      <c r="H361" s="89"/>
      <c r="I361" s="89"/>
      <c r="J361" s="90"/>
      <c r="K361" s="195"/>
      <c r="L361" s="196"/>
      <c r="M361" s="196"/>
      <c r="N361" s="196"/>
      <c r="O361" s="196"/>
      <c r="P361" s="196"/>
      <c r="Q361" s="196"/>
      <c r="R361" s="197"/>
    </row>
    <row r="362">
      <c r="B362" s="88"/>
      <c r="C362" s="89"/>
      <c r="D362" s="89"/>
      <c r="E362" s="89"/>
      <c r="F362" s="89"/>
      <c r="G362" s="89"/>
      <c r="H362" s="89"/>
      <c r="I362" s="89"/>
      <c r="J362" s="90"/>
      <c r="K362" s="195"/>
      <c r="L362" s="196"/>
      <c r="M362" s="196"/>
      <c r="N362" s="196"/>
      <c r="O362" s="196"/>
      <c r="P362" s="196"/>
      <c r="Q362" s="196"/>
      <c r="R362" s="197"/>
    </row>
    <row r="363">
      <c r="B363" s="88"/>
      <c r="C363" s="89"/>
      <c r="D363" s="89"/>
      <c r="E363" s="89"/>
      <c r="F363" s="89"/>
      <c r="G363" s="89"/>
      <c r="H363" s="89"/>
      <c r="I363" s="89"/>
      <c r="J363" s="90"/>
      <c r="K363" s="195"/>
      <c r="L363" s="196"/>
      <c r="M363" s="196"/>
      <c r="N363" s="196"/>
      <c r="O363" s="196"/>
      <c r="P363" s="196"/>
      <c r="Q363" s="196"/>
      <c r="R363" s="197"/>
    </row>
    <row r="364">
      <c r="B364" s="88"/>
      <c r="C364" s="89"/>
      <c r="D364" s="89"/>
      <c r="E364" s="89"/>
      <c r="F364" s="89"/>
      <c r="G364" s="89"/>
      <c r="H364" s="89"/>
      <c r="I364" s="89"/>
      <c r="J364" s="90"/>
      <c r="K364" s="195"/>
      <c r="L364" s="196"/>
      <c r="M364" s="196"/>
      <c r="N364" s="196"/>
      <c r="O364" s="196"/>
      <c r="P364" s="196"/>
      <c r="Q364" s="196"/>
      <c r="R364" s="197"/>
    </row>
    <row r="365">
      <c r="B365" s="88"/>
      <c r="C365" s="89"/>
      <c r="D365" s="89"/>
      <c r="E365" s="89"/>
      <c r="F365" s="89"/>
      <c r="G365" s="89"/>
      <c r="H365" s="89"/>
      <c r="I365" s="89"/>
      <c r="J365" s="90"/>
      <c r="K365" s="195"/>
      <c r="L365" s="196"/>
      <c r="M365" s="196"/>
      <c r="N365" s="196"/>
      <c r="O365" s="196"/>
      <c r="P365" s="196"/>
      <c r="Q365" s="196"/>
      <c r="R365" s="197"/>
    </row>
    <row r="366">
      <c r="B366" s="88"/>
      <c r="C366" s="89"/>
      <c r="D366" s="89"/>
      <c r="E366" s="89"/>
      <c r="F366" s="89"/>
      <c r="G366" s="89"/>
      <c r="H366" s="89"/>
      <c r="I366" s="89"/>
      <c r="J366" s="90"/>
      <c r="K366" s="195"/>
      <c r="L366" s="196"/>
      <c r="M366" s="196"/>
      <c r="N366" s="196"/>
      <c r="O366" s="196"/>
      <c r="P366" s="196"/>
      <c r="Q366" s="196"/>
      <c r="R366" s="197"/>
    </row>
    <row r="367">
      <c r="B367" s="88"/>
      <c r="C367" s="89"/>
      <c r="D367" s="89"/>
      <c r="E367" s="89"/>
      <c r="F367" s="89"/>
      <c r="G367" s="89"/>
      <c r="H367" s="89"/>
      <c r="I367" s="89"/>
      <c r="J367" s="90"/>
      <c r="K367" s="195"/>
      <c r="L367" s="196"/>
      <c r="M367" s="196"/>
      <c r="N367" s="196"/>
      <c r="O367" s="196"/>
      <c r="P367" s="196"/>
      <c r="Q367" s="196"/>
      <c r="R367" s="197"/>
    </row>
    <row r="368">
      <c r="B368" s="88"/>
      <c r="C368" s="89"/>
      <c r="D368" s="89"/>
      <c r="E368" s="89"/>
      <c r="F368" s="89"/>
      <c r="G368" s="89"/>
      <c r="H368" s="89"/>
      <c r="I368" s="89"/>
      <c r="J368" s="90"/>
      <c r="K368" s="195"/>
      <c r="L368" s="196"/>
      <c r="M368" s="196"/>
      <c r="N368" s="196"/>
      <c r="O368" s="196"/>
      <c r="P368" s="196"/>
      <c r="Q368" s="196"/>
      <c r="R368" s="197"/>
    </row>
    <row r="369">
      <c r="B369" s="88"/>
      <c r="C369" s="89"/>
      <c r="D369" s="89"/>
      <c r="E369" s="89"/>
      <c r="F369" s="89"/>
      <c r="G369" s="89"/>
      <c r="H369" s="89"/>
      <c r="I369" s="89"/>
      <c r="J369" s="90"/>
      <c r="K369" s="195"/>
      <c r="L369" s="196"/>
      <c r="M369" s="196"/>
      <c r="N369" s="196"/>
      <c r="O369" s="196"/>
      <c r="P369" s="196"/>
      <c r="Q369" s="196"/>
      <c r="R369" s="197"/>
    </row>
    <row r="370">
      <c r="B370" s="88"/>
      <c r="C370" s="89"/>
      <c r="D370" s="89"/>
      <c r="E370" s="89"/>
      <c r="F370" s="89"/>
      <c r="G370" s="89"/>
      <c r="H370" s="89"/>
      <c r="I370" s="89"/>
      <c r="J370" s="90"/>
      <c r="K370" s="195"/>
      <c r="L370" s="196"/>
      <c r="M370" s="196"/>
      <c r="N370" s="196"/>
      <c r="O370" s="196"/>
      <c r="P370" s="196"/>
      <c r="Q370" s="196"/>
      <c r="R370" s="197"/>
    </row>
    <row r="371" ht="15">
      <c r="B371" s="94"/>
      <c r="C371" s="95"/>
      <c r="D371" s="95"/>
      <c r="E371" s="95"/>
      <c r="F371" s="95"/>
      <c r="G371" s="95"/>
      <c r="H371" s="95"/>
      <c r="I371" s="95"/>
      <c r="J371" s="96"/>
      <c r="K371" s="198"/>
      <c r="L371" s="199"/>
      <c r="M371" s="199"/>
      <c r="N371" s="199"/>
      <c r="O371" s="199"/>
      <c r="P371" s="199"/>
      <c r="Q371" s="199"/>
      <c r="R371" s="200"/>
    </row>
    <row r="379">
      <c r="B379" s="405" t="s">
        <v>151</v>
      </c>
    </row>
    <row r="381">
      <c r="B381" s="405" t="s">
        <v>152</v>
      </c>
    </row>
    <row r="383">
      <c r="B383" s="405" t="s">
        <v>153</v>
      </c>
    </row>
    <row r="385">
      <c r="B385" s="405" t="s">
        <v>154</v>
      </c>
    </row>
    <row r="387">
      <c r="B387" t="s">
        <v>155</v>
      </c>
    </row>
  </sheetData>
  <sheetProtection autoFilter="1" deleteColumns="1" deleteRows="1" formatCells="1" formatColumns="1" formatRows="1" insertColumns="1" insertHyperlinks="1" insertRows="1" pivotTables="1" selectLockedCells="1" selectUnlockedCells="0" sheet="0" sort="1"/>
  <mergeCells count="233">
    <mergeCell ref="E4:L4"/>
    <mergeCell ref="E5:L5"/>
    <mergeCell ref="B7:R8"/>
    <mergeCell ref="B9:R9"/>
    <mergeCell ref="B10:R10"/>
    <mergeCell ref="B11:R11"/>
    <mergeCell ref="B12:R12"/>
    <mergeCell ref="B13:R13"/>
    <mergeCell ref="B15:J17"/>
    <mergeCell ref="K15:R17"/>
    <mergeCell ref="B18:J18"/>
    <mergeCell ref="K18:R18"/>
    <mergeCell ref="B19:J37"/>
    <mergeCell ref="K19:R37"/>
    <mergeCell ref="B38:J39"/>
    <mergeCell ref="K38:R39"/>
    <mergeCell ref="B40:J40"/>
    <mergeCell ref="K40:R40"/>
    <mergeCell ref="B41:J47"/>
    <mergeCell ref="K41:R47"/>
    <mergeCell ref="B48:J48"/>
    <mergeCell ref="K48:R48"/>
    <mergeCell ref="B49:J55"/>
    <mergeCell ref="K49:R55"/>
    <mergeCell ref="B56:J57"/>
    <mergeCell ref="K56:R57"/>
    <mergeCell ref="B58:J58"/>
    <mergeCell ref="K58:R58"/>
    <mergeCell ref="B59:D59"/>
    <mergeCell ref="F59:J59"/>
    <mergeCell ref="K59:R71"/>
    <mergeCell ref="B60:D60"/>
    <mergeCell ref="F60:J60"/>
    <mergeCell ref="B61:D61"/>
    <mergeCell ref="F61:J61"/>
    <mergeCell ref="B62:D62"/>
    <mergeCell ref="F62:J62"/>
    <mergeCell ref="B63:D63"/>
    <mergeCell ref="F63:J63"/>
    <mergeCell ref="B64:D64"/>
    <mergeCell ref="F64:J64"/>
    <mergeCell ref="B65:D65"/>
    <mergeCell ref="F65:J65"/>
    <mergeCell ref="B66:D66"/>
    <mergeCell ref="F66:J66"/>
    <mergeCell ref="B67:D67"/>
    <mergeCell ref="F67:J67"/>
    <mergeCell ref="B68:D68"/>
    <mergeCell ref="F68:J68"/>
    <mergeCell ref="B69:D69"/>
    <mergeCell ref="F69:J69"/>
    <mergeCell ref="B70:D70"/>
    <mergeCell ref="F70:J70"/>
    <mergeCell ref="B71:D71"/>
    <mergeCell ref="F71:J71"/>
    <mergeCell ref="B73:J75"/>
    <mergeCell ref="K73:R75"/>
    <mergeCell ref="B76:J76"/>
    <mergeCell ref="K76:R76"/>
    <mergeCell ref="B77:J83"/>
    <mergeCell ref="K77:R83"/>
    <mergeCell ref="B84:J84"/>
    <mergeCell ref="K84:R84"/>
    <mergeCell ref="B85:J91"/>
    <mergeCell ref="K85:R91"/>
    <mergeCell ref="B94:K96"/>
    <mergeCell ref="L94:R96"/>
    <mergeCell ref="B97:K97"/>
    <mergeCell ref="L97:R97"/>
    <mergeCell ref="B98:K98"/>
    <mergeCell ref="L98:R98"/>
    <mergeCell ref="B99:K104"/>
    <mergeCell ref="L99:R104"/>
    <mergeCell ref="B105:K105"/>
    <mergeCell ref="L105:R105"/>
    <mergeCell ref="B106:K111"/>
    <mergeCell ref="L106:R111"/>
    <mergeCell ref="B112:K112"/>
    <mergeCell ref="L112:R112"/>
    <mergeCell ref="B113:K118"/>
    <mergeCell ref="L113:R118"/>
    <mergeCell ref="B121:K123"/>
    <mergeCell ref="L121:R123"/>
    <mergeCell ref="B124:K124"/>
    <mergeCell ref="L124:R125"/>
    <mergeCell ref="B125:K125"/>
    <mergeCell ref="B126:K126"/>
    <mergeCell ref="L126:R153"/>
    <mergeCell ref="B127:K127"/>
    <mergeCell ref="B128:K128"/>
    <mergeCell ref="B129:K129"/>
    <mergeCell ref="B130:K130"/>
    <mergeCell ref="B131:K131"/>
    <mergeCell ref="B133:K133"/>
    <mergeCell ref="B134:K134"/>
    <mergeCell ref="B135:K135"/>
    <mergeCell ref="B136:K136"/>
    <mergeCell ref="B137:K137"/>
    <mergeCell ref="B138:K153"/>
    <mergeCell ref="B154:K155"/>
    <mergeCell ref="L154:R155"/>
    <mergeCell ref="B156:H156"/>
    <mergeCell ref="I156:K156"/>
    <mergeCell ref="L156:R156"/>
    <mergeCell ref="B157:H162"/>
    <mergeCell ref="I157:K162"/>
    <mergeCell ref="B163:H163"/>
    <mergeCell ref="I163:K163"/>
    <mergeCell ref="L163:R163"/>
    <mergeCell ref="B164:H169"/>
    <mergeCell ref="I164:K169"/>
    <mergeCell ref="L164:R169"/>
    <mergeCell ref="B170:K171"/>
    <mergeCell ref="L170:R171"/>
    <mergeCell ref="B172:H172"/>
    <mergeCell ref="I172:K172"/>
    <mergeCell ref="L172:R172"/>
    <mergeCell ref="B173:H178"/>
    <mergeCell ref="I173:K178"/>
    <mergeCell ref="L173:R178"/>
    <mergeCell ref="B179:H179"/>
    <mergeCell ref="I179:K179"/>
    <mergeCell ref="L179:R179"/>
    <mergeCell ref="B180:H185"/>
    <mergeCell ref="I180:K185"/>
    <mergeCell ref="L180:R185"/>
    <mergeCell ref="B186:K187"/>
    <mergeCell ref="L186:R187"/>
    <mergeCell ref="B188:K188"/>
    <mergeCell ref="L188:R188"/>
    <mergeCell ref="B189:K192"/>
    <mergeCell ref="L189:R192"/>
    <mergeCell ref="B193:H193"/>
    <mergeCell ref="I193:K193"/>
    <mergeCell ref="L193:R193"/>
    <mergeCell ref="B194:H197"/>
    <mergeCell ref="I194:K197"/>
    <mergeCell ref="L194:R197"/>
    <mergeCell ref="B198:H198"/>
    <mergeCell ref="I198:K198"/>
    <mergeCell ref="L198:R198"/>
    <mergeCell ref="B199:H202"/>
    <mergeCell ref="I199:K202"/>
    <mergeCell ref="L199:R202"/>
    <mergeCell ref="B205:K207"/>
    <mergeCell ref="L205:R207"/>
    <mergeCell ref="B208:K208"/>
    <mergeCell ref="L208:R208"/>
    <mergeCell ref="B209:K234"/>
    <mergeCell ref="L209:R234"/>
    <mergeCell ref="B237:K239"/>
    <mergeCell ref="L237:R239"/>
    <mergeCell ref="B240:K241"/>
    <mergeCell ref="L240:R241"/>
    <mergeCell ref="B242:K243"/>
    <mergeCell ref="L242:R243"/>
    <mergeCell ref="B244:F245"/>
    <mergeCell ref="G244:K244"/>
    <mergeCell ref="L244:R245"/>
    <mergeCell ref="G245:K245"/>
    <mergeCell ref="B246:F251"/>
    <mergeCell ref="G246:K246"/>
    <mergeCell ref="L246:R338"/>
    <mergeCell ref="G247:K247"/>
    <mergeCell ref="G248:K248"/>
    <mergeCell ref="G249:K249"/>
    <mergeCell ref="G250:K250"/>
    <mergeCell ref="G251:K251"/>
    <mergeCell ref="B252:F252"/>
    <mergeCell ref="G252:K252"/>
    <mergeCell ref="B253:F258"/>
    <mergeCell ref="G253:K258"/>
    <mergeCell ref="B259:K260"/>
    <mergeCell ref="B261:F262"/>
    <mergeCell ref="G261:K261"/>
    <mergeCell ref="G262:K262"/>
    <mergeCell ref="B263:F268"/>
    <mergeCell ref="G263:K263"/>
    <mergeCell ref="G264:K264"/>
    <mergeCell ref="G265:K265"/>
    <mergeCell ref="G266:K266"/>
    <mergeCell ref="G267:K267"/>
    <mergeCell ref="G268:K268"/>
    <mergeCell ref="B269:F269"/>
    <mergeCell ref="G269:K269"/>
    <mergeCell ref="B270:F275"/>
    <mergeCell ref="G270:K275"/>
    <mergeCell ref="B276:K277"/>
    <mergeCell ref="B278:K278"/>
    <mergeCell ref="B279:K279"/>
    <mergeCell ref="B280:K280"/>
    <mergeCell ref="B281:K281"/>
    <mergeCell ref="B282:K282"/>
    <mergeCell ref="B283:K286"/>
    <mergeCell ref="B287:K287"/>
    <mergeCell ref="B288:D289"/>
    <mergeCell ref="E288:G289"/>
    <mergeCell ref="H288:I289"/>
    <mergeCell ref="J288:K289"/>
    <mergeCell ref="B290:K290"/>
    <mergeCell ref="B291:K298"/>
    <mergeCell ref="B299:K299"/>
    <mergeCell ref="B300:D301"/>
    <mergeCell ref="E300:G301"/>
    <mergeCell ref="H300:I301"/>
    <mergeCell ref="J300:K301"/>
    <mergeCell ref="B302:K302"/>
    <mergeCell ref="B303:K311"/>
    <mergeCell ref="B312:K312"/>
    <mergeCell ref="B313:K313"/>
    <mergeCell ref="B314:K314"/>
    <mergeCell ref="B315:K315"/>
    <mergeCell ref="B316:K316"/>
    <mergeCell ref="B317:K317"/>
    <mergeCell ref="B318:K318"/>
    <mergeCell ref="B319:K319"/>
    <mergeCell ref="B320:K320"/>
    <mergeCell ref="B321:K321"/>
    <mergeCell ref="B322:K322"/>
    <mergeCell ref="B323:K329"/>
    <mergeCell ref="B330:K330"/>
    <mergeCell ref="B331:K338"/>
    <mergeCell ref="B340:J342"/>
    <mergeCell ref="K340:R342"/>
    <mergeCell ref="B343:J343"/>
    <mergeCell ref="K343:R348"/>
    <mergeCell ref="B344:J344"/>
    <mergeCell ref="B345:J345"/>
    <mergeCell ref="B346:J346"/>
    <mergeCell ref="B347:J347"/>
    <mergeCell ref="B348:J348"/>
    <mergeCell ref="B349:J371"/>
    <mergeCell ref="K349:R371"/>
  </mergeCells>
  <printOptions headings="0" gridLines="0"/>
  <pageMargins left="0.69999999999999996" right="0.69999999999999996" top="0.75" bottom="0.75" header="0.29999999999999999" footer="0.29999999999999999"/>
  <pageSetup paperSize="8"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7"/>
    <outlinePr applyStyles="0" summaryBelow="1" summaryRight="1" showOutlineSymbols="1"/>
    <pageSetUpPr autoPageBreaks="1" fitToPage="1"/>
  </sheetPr>
  <sheetViews>
    <sheetView showGridLines="0" topLeftCell="A7" zoomScale="100" workbookViewId="0">
      <selection activeCell="F13" activeCellId="0" sqref="F13"/>
    </sheetView>
  </sheetViews>
  <sheetFormatPr defaultColWidth="8.625" defaultRowHeight="14.25"/>
  <cols>
    <col customWidth="1" min="1" max="1" style="406" width="2.375"/>
    <col customWidth="1" min="2" max="2" style="406" width="5.875"/>
    <col customWidth="1" min="3" max="3" style="406" width="14.125"/>
    <col customWidth="1" min="4" max="4" style="406" width="17.375"/>
    <col customWidth="1" min="5" max="7" style="406" width="14.125"/>
    <col customWidth="1" min="8" max="8" style="406" width="15"/>
    <col customWidth="1" min="9" max="9" style="406" width="2.625"/>
    <col min="10" max="16384" style="406" width="8.625"/>
  </cols>
  <sheetData>
    <row r="1" ht="15">
      <c r="B1" s="407"/>
      <c r="C1" s="407"/>
      <c r="D1" s="407"/>
      <c r="E1" s="407"/>
      <c r="F1" s="407"/>
      <c r="G1" s="407"/>
      <c r="H1" s="407"/>
    </row>
    <row r="2" ht="19.5" customHeight="1"/>
    <row r="3" ht="35.25" customHeight="1">
      <c r="B3" s="408" t="s">
        <v>156</v>
      </c>
      <c r="C3" s="408"/>
      <c r="D3" s="408"/>
      <c r="E3" s="408"/>
      <c r="F3" s="408"/>
      <c r="G3" s="408"/>
      <c r="H3" s="408"/>
      <c r="I3" s="408"/>
      <c r="J3" s="408"/>
      <c r="K3" s="408"/>
      <c r="L3" s="408"/>
      <c r="M3" s="408"/>
      <c r="N3" s="408"/>
      <c r="O3" s="408"/>
    </row>
    <row r="4" ht="30" customHeight="1"/>
    <row r="5" ht="35.100000000000001" customHeight="1">
      <c r="B5" s="409" t="s">
        <v>157</v>
      </c>
      <c r="C5" s="410"/>
      <c r="D5" s="410"/>
      <c r="E5" s="410"/>
      <c r="F5" s="410"/>
      <c r="G5" s="410"/>
      <c r="H5" s="411"/>
      <c r="I5" s="408"/>
      <c r="J5" s="408"/>
      <c r="K5" s="408"/>
      <c r="L5" s="408"/>
      <c r="M5" s="408"/>
      <c r="N5" s="408"/>
      <c r="O5" s="408"/>
    </row>
    <row r="6" ht="35.100000000000001" customHeight="1">
      <c r="B6" s="412"/>
      <c r="C6" s="413"/>
      <c r="D6" s="413"/>
      <c r="E6" s="413"/>
      <c r="F6" s="413"/>
      <c r="G6" s="413"/>
      <c r="H6" s="414"/>
      <c r="I6" s="408"/>
      <c r="J6" s="408"/>
      <c r="K6" s="408"/>
      <c r="L6" s="408"/>
      <c r="M6" s="408"/>
      <c r="N6" s="408"/>
      <c r="O6" s="408"/>
    </row>
    <row r="7" ht="35.100000000000001" customHeight="1">
      <c r="B7" s="412"/>
      <c r="C7" s="413"/>
      <c r="D7" s="413"/>
      <c r="E7" s="413"/>
      <c r="F7" s="413"/>
      <c r="G7" s="413"/>
      <c r="H7" s="414"/>
      <c r="I7" s="408"/>
      <c r="J7" s="408"/>
      <c r="K7" s="408"/>
      <c r="L7" s="408"/>
      <c r="M7" s="408"/>
      <c r="N7" s="408"/>
      <c r="O7" s="408"/>
    </row>
    <row r="8" ht="35.100000000000001" customHeight="1">
      <c r="B8" s="415"/>
      <c r="C8" s="416"/>
      <c r="D8" s="416"/>
      <c r="E8" s="416"/>
      <c r="F8" s="416"/>
      <c r="G8" s="416"/>
      <c r="H8" s="417"/>
      <c r="I8" s="408"/>
      <c r="K8" s="408"/>
      <c r="L8" s="408"/>
      <c r="M8" s="408"/>
      <c r="N8" s="408"/>
      <c r="O8" s="408"/>
    </row>
    <row r="9" ht="17.25" customHeight="1">
      <c r="B9" s="413"/>
      <c r="C9" s="413"/>
      <c r="D9" s="413"/>
      <c r="E9" s="413"/>
      <c r="F9" s="413"/>
      <c r="G9" s="413"/>
      <c r="H9" s="413"/>
      <c r="I9" s="408"/>
      <c r="K9" s="408"/>
      <c r="L9" s="408"/>
      <c r="M9" s="408"/>
      <c r="N9" s="408"/>
      <c r="O9" s="408"/>
    </row>
    <row r="10" ht="17.850000000000001" customHeight="1">
      <c r="B10" s="418" t="s">
        <v>158</v>
      </c>
      <c r="C10" s="413"/>
      <c r="D10" s="413"/>
      <c r="E10" s="413"/>
      <c r="F10" s="413"/>
      <c r="G10" s="413"/>
      <c r="H10" s="413"/>
      <c r="I10" s="408"/>
      <c r="J10" s="408"/>
      <c r="K10" s="408"/>
      <c r="L10" s="408"/>
      <c r="M10" s="408"/>
      <c r="N10" s="408"/>
      <c r="O10" s="408"/>
    </row>
    <row r="11" ht="17.850000000000001" customHeight="1">
      <c r="B11" s="413"/>
      <c r="C11" s="413"/>
      <c r="D11" s="413"/>
      <c r="E11" s="413"/>
      <c r="F11" s="413"/>
      <c r="G11" s="413"/>
      <c r="H11" s="413"/>
      <c r="I11" s="408"/>
      <c r="J11" s="408"/>
      <c r="K11" s="408"/>
      <c r="L11" s="408"/>
      <c r="M11" s="408"/>
      <c r="N11" s="408"/>
      <c r="O11" s="408"/>
    </row>
    <row r="12" ht="17.850000000000001" customHeight="1">
      <c r="B12" s="413"/>
      <c r="C12" s="413"/>
      <c r="D12" s="413"/>
      <c r="E12" s="419"/>
      <c r="F12" s="419"/>
      <c r="G12" s="413"/>
      <c r="H12" s="413"/>
      <c r="I12" s="408"/>
      <c r="J12" s="408"/>
      <c r="K12" s="408"/>
      <c r="L12" s="408"/>
      <c r="M12" s="408"/>
      <c r="N12" s="408"/>
      <c r="O12" s="408"/>
    </row>
    <row r="13" ht="17.850000000000001" customHeight="1">
      <c r="B13" s="413"/>
      <c r="C13" s="413"/>
      <c r="D13" s="413"/>
      <c r="E13" s="413"/>
      <c r="H13" s="413"/>
      <c r="I13" s="408"/>
      <c r="J13" s="408"/>
      <c r="K13" s="408"/>
      <c r="L13" s="408"/>
      <c r="M13" s="408"/>
      <c r="N13" s="408"/>
      <c r="O13" s="408"/>
    </row>
    <row r="14" ht="17.850000000000001" customHeight="1">
      <c r="B14" s="413"/>
      <c r="C14" s="413"/>
      <c r="D14" s="413"/>
      <c r="E14" s="413"/>
      <c r="H14" s="413"/>
      <c r="I14" s="408"/>
      <c r="J14" s="408"/>
      <c r="K14" s="408"/>
      <c r="L14" s="408"/>
      <c r="M14" s="408"/>
      <c r="N14" s="408"/>
      <c r="O14" s="408"/>
    </row>
    <row r="15" ht="17.850000000000001" customHeight="1">
      <c r="B15" s="413"/>
      <c r="C15" s="413"/>
      <c r="D15" s="413"/>
      <c r="E15" s="413"/>
      <c r="F15" s="413"/>
      <c r="G15" s="413"/>
      <c r="H15" s="413"/>
      <c r="I15" s="408"/>
      <c r="J15" s="408"/>
      <c r="K15" s="408"/>
      <c r="L15" s="408"/>
      <c r="M15" s="408"/>
      <c r="N15" s="408"/>
      <c r="O15" s="408"/>
    </row>
    <row r="16" ht="30" customHeight="1">
      <c r="B16" s="420" t="s">
        <v>159</v>
      </c>
      <c r="C16" s="421"/>
      <c r="D16" s="421"/>
      <c r="E16" s="422"/>
      <c r="G16" s="423" t="s">
        <v>160</v>
      </c>
      <c r="H16" s="424"/>
    </row>
    <row r="17" ht="14.25" customHeight="1">
      <c r="B17" s="425" t="s">
        <v>161</v>
      </c>
      <c r="C17" s="426"/>
      <c r="D17" s="426"/>
      <c r="E17" s="427">
        <v>7000</v>
      </c>
      <c r="G17" s="428" t="s">
        <v>162</v>
      </c>
      <c r="H17" s="429"/>
      <c r="K17" s="430"/>
    </row>
    <row r="18" ht="14.25" customHeight="1">
      <c r="B18" s="425" t="s">
        <v>163</v>
      </c>
      <c r="C18" s="426"/>
      <c r="D18" s="426"/>
      <c r="E18" s="431">
        <v>5.9999999999999998e-002</v>
      </c>
      <c r="G18" s="432" t="s">
        <v>164</v>
      </c>
      <c r="H18" s="433"/>
      <c r="K18" s="430" t="s">
        <v>165</v>
      </c>
    </row>
    <row r="19" ht="14.25" customHeight="1">
      <c r="B19" s="425" t="s">
        <v>166</v>
      </c>
      <c r="C19" s="426"/>
      <c r="D19" s="426"/>
      <c r="E19" s="434">
        <v>60</v>
      </c>
      <c r="G19" s="435" t="str">
        <f>IF(ISBLANK(G18),"",IF(G18="Yes","Length of CRH (Months)","Please enter loan values"))</f>
        <v xml:space="preserve">Please enter loan values</v>
      </c>
      <c r="H19" s="436"/>
      <c r="I19" s="437"/>
      <c r="K19" s="430" t="s">
        <v>164</v>
      </c>
    </row>
    <row r="20" ht="14.25" customHeight="1">
      <c r="B20" s="425" t="str">
        <f>IF(G18="Yes","Start date of loan after CRH","Start date of loan")</f>
        <v xml:space="preserve">Start date of loan</v>
      </c>
      <c r="C20" s="426"/>
      <c r="D20" s="426"/>
      <c r="E20" s="438">
        <v>44145</v>
      </c>
      <c r="G20" s="432">
        <v>6</v>
      </c>
      <c r="H20" s="433"/>
      <c r="I20" s="439"/>
      <c r="J20" s="439"/>
      <c r="K20" s="430"/>
    </row>
    <row r="21" ht="14.449999999999999" customHeight="1">
      <c r="B21" s="425" t="s">
        <v>167</v>
      </c>
      <c r="C21" s="426"/>
      <c r="D21" s="426"/>
      <c r="E21" s="440">
        <f>IFERROR(IF(Values_Entered,Monthly_Payment,""), "")</f>
        <v>135.32961070599791</v>
      </c>
      <c r="G21" s="435" t="str">
        <f>IF(ISBLANK(G20),"","Start date of loan")</f>
        <v xml:space="preserve">Start date of loan</v>
      </c>
      <c r="H21" s="441"/>
      <c r="I21" s="439"/>
      <c r="J21" s="439"/>
    </row>
    <row r="22" ht="14.25" customHeight="1">
      <c r="B22" s="425" t="s">
        <v>168</v>
      </c>
      <c r="C22" s="426"/>
      <c r="D22" s="426"/>
      <c r="E22" s="442">
        <f>IFERROR(IF(Values_Entered,Loan_Years,""), "")</f>
        <v>60</v>
      </c>
      <c r="G22" s="443">
        <v>44277</v>
      </c>
      <c r="H22" s="444"/>
      <c r="I22" s="439"/>
      <c r="J22" s="439"/>
    </row>
    <row r="23" ht="14.25" customHeight="1">
      <c r="B23" s="425" t="s">
        <v>169</v>
      </c>
      <c r="C23" s="426"/>
      <c r="D23" s="426"/>
      <c r="E23" s="445">
        <f>IFERROR(IF(Values_Entered,Total_Cost-Loan_Amount,""), "")</f>
        <v>1119.7766423598741</v>
      </c>
      <c r="G23" s="435" t="s">
        <v>170</v>
      </c>
      <c r="H23" s="441"/>
      <c r="I23" s="439"/>
      <c r="J23" s="439"/>
    </row>
    <row r="24" ht="14.25" customHeight="1">
      <c r="B24" s="446" t="s">
        <v>171</v>
      </c>
      <c r="C24" s="447"/>
      <c r="D24" s="447"/>
      <c r="E24" s="448">
        <f>IFERROR(IF(Values_Entered,Monthly_Payment*Number_of_Payments,""), "")</f>
        <v>8119.7766423598741</v>
      </c>
      <c r="G24" s="449">
        <f>IF(ISBLANK(G20),"",G27)</f>
        <v>35</v>
      </c>
      <c r="H24" s="450"/>
      <c r="I24" s="439"/>
      <c r="J24" s="439"/>
    </row>
    <row r="25" ht="14.25" customHeight="1">
      <c r="B25" s="451"/>
      <c r="C25" s="451"/>
      <c r="D25" s="451"/>
    </row>
    <row r="26" ht="28.5">
      <c r="B26" s="452" t="s">
        <v>172</v>
      </c>
      <c r="C26" s="453" t="s">
        <v>173</v>
      </c>
      <c r="D26" s="453" t="s">
        <v>174</v>
      </c>
      <c r="E26" s="453" t="s">
        <v>175</v>
      </c>
      <c r="F26" s="453" t="s">
        <v>176</v>
      </c>
      <c r="G26" s="453" t="s">
        <v>177</v>
      </c>
      <c r="H26" s="454" t="s">
        <v>178</v>
      </c>
    </row>
    <row r="27">
      <c r="B27" s="455">
        <f t="shared" ref="B27:B90" si="0">IFERROR(IF(Loan_Not_Paid*Values_Entered,Payment_Number,""), "")</f>
        <v>1</v>
      </c>
      <c r="C27" s="456">
        <f t="shared" ref="C27:C90" si="1">IFERROR(IF(Loan_Not_Paid*Values_Entered,Payment_Date,""), "")</f>
        <v>44175</v>
      </c>
      <c r="D27" s="457">
        <f t="shared" ref="D27:D90" si="2">IFERROR(IF(Loan_Not_Paid*Values_Entered,Beginning_Balance,""), "")</f>
        <v>7000</v>
      </c>
      <c r="E27" s="457">
        <f t="shared" ref="E27:E90" si="3">IFERROR(IF(Loan_Not_Paid*Values_Entered,Monthly_Payment,""), "")</f>
        <v>135.32961070599791</v>
      </c>
      <c r="F27" s="457">
        <f t="shared" ref="F27:F90" si="4">IFERROR(IF(Loan_Not_Paid*Values_Entered,Principal,""), "")</f>
        <v>100.32961070599785</v>
      </c>
      <c r="G27" s="457">
        <f t="shared" ref="G27:G90" si="5">IFERROR(IF(Loan_Not_Paid*Values_Entered,Interest,""), "")</f>
        <v>35</v>
      </c>
      <c r="H27" s="458">
        <f t="shared" ref="H27:H90" si="6">IFERROR(IF(Loan_Not_Paid*Values_Entered,Ending_Balance,""), "")</f>
        <v>6899.6703892940041</v>
      </c>
    </row>
    <row r="28">
      <c r="B28" s="455">
        <f t="shared" si="0"/>
        <v>2</v>
      </c>
      <c r="C28" s="456">
        <f t="shared" si="1"/>
        <v>44206</v>
      </c>
      <c r="D28" s="457">
        <f t="shared" si="2"/>
        <v>6899.6703892940041</v>
      </c>
      <c r="E28" s="457">
        <f t="shared" si="3"/>
        <v>135.32961070599791</v>
      </c>
      <c r="F28" s="457">
        <f t="shared" si="4"/>
        <v>100.83125875952783</v>
      </c>
      <c r="G28" s="457">
        <f t="shared" si="5"/>
        <v>34.498351946470024</v>
      </c>
      <c r="H28" s="458">
        <f t="shared" si="6"/>
        <v>6798.8391305344803</v>
      </c>
    </row>
    <row r="29">
      <c r="B29" s="455">
        <f t="shared" si="0"/>
        <v>3</v>
      </c>
      <c r="C29" s="456">
        <f t="shared" si="1"/>
        <v>44237</v>
      </c>
      <c r="D29" s="457">
        <f t="shared" si="2"/>
        <v>6798.8391305344803</v>
      </c>
      <c r="E29" s="457">
        <f t="shared" si="3"/>
        <v>135.32961070599791</v>
      </c>
      <c r="F29" s="457">
        <f t="shared" si="4"/>
        <v>101.33541505332545</v>
      </c>
      <c r="G29" s="457">
        <f t="shared" si="5"/>
        <v>33.994195652672403</v>
      </c>
      <c r="H29" s="458">
        <f t="shared" si="6"/>
        <v>6697.5037154811562</v>
      </c>
    </row>
    <row r="30">
      <c r="B30" s="455">
        <f t="shared" si="0"/>
        <v>4</v>
      </c>
      <c r="C30" s="456">
        <f t="shared" si="1"/>
        <v>44265</v>
      </c>
      <c r="D30" s="457">
        <f t="shared" si="2"/>
        <v>6697.5037154811562</v>
      </c>
      <c r="E30" s="457">
        <f t="shared" si="3"/>
        <v>135.32961070599791</v>
      </c>
      <c r="F30" s="457">
        <f t="shared" si="4"/>
        <v>101.84209212859207</v>
      </c>
      <c r="G30" s="457">
        <f t="shared" si="5"/>
        <v>33.48751857740578</v>
      </c>
      <c r="H30" s="458">
        <f t="shared" si="6"/>
        <v>6595.6616233525656</v>
      </c>
    </row>
    <row r="31">
      <c r="B31" s="455">
        <f t="shared" si="0"/>
        <v>5</v>
      </c>
      <c r="C31" s="456">
        <f t="shared" si="1"/>
        <v>44296</v>
      </c>
      <c r="D31" s="457">
        <f t="shared" si="2"/>
        <v>6595.6616233525656</v>
      </c>
      <c r="E31" s="457">
        <f t="shared" si="3"/>
        <v>135.32961070599791</v>
      </c>
      <c r="F31" s="457">
        <f t="shared" si="4"/>
        <v>102.35130258923502</v>
      </c>
      <c r="G31" s="457">
        <f t="shared" si="5"/>
        <v>32.978308116762825</v>
      </c>
      <c r="H31" s="458">
        <f t="shared" si="6"/>
        <v>6493.3103207633339</v>
      </c>
    </row>
    <row r="32">
      <c r="B32" s="455">
        <f t="shared" si="0"/>
        <v>6</v>
      </c>
      <c r="C32" s="456">
        <f t="shared" si="1"/>
        <v>44326</v>
      </c>
      <c r="D32" s="457">
        <f t="shared" si="2"/>
        <v>6493.3103207633339</v>
      </c>
      <c r="E32" s="457">
        <f t="shared" si="3"/>
        <v>135.32961070599791</v>
      </c>
      <c r="F32" s="457">
        <f t="shared" si="4"/>
        <v>102.86305910218118</v>
      </c>
      <c r="G32" s="457">
        <f t="shared" si="5"/>
        <v>32.466551603816669</v>
      </c>
      <c r="H32" s="458">
        <f t="shared" si="6"/>
        <v>6390.4472616611511</v>
      </c>
    </row>
    <row r="33">
      <c r="B33" s="455">
        <f t="shared" si="0"/>
        <v>7</v>
      </c>
      <c r="C33" s="456">
        <f t="shared" si="1"/>
        <v>44357</v>
      </c>
      <c r="D33" s="457">
        <f t="shared" si="2"/>
        <v>6390.4472616611511</v>
      </c>
      <c r="E33" s="457">
        <f t="shared" si="3"/>
        <v>135.32961070599791</v>
      </c>
      <c r="F33" s="457">
        <f t="shared" si="4"/>
        <v>103.37737439769209</v>
      </c>
      <c r="G33" s="457">
        <f t="shared" si="5"/>
        <v>31.952236308305761</v>
      </c>
      <c r="H33" s="458">
        <f t="shared" si="6"/>
        <v>6287.0698872634621</v>
      </c>
    </row>
    <row r="34">
      <c r="B34" s="455">
        <f t="shared" si="0"/>
        <v>8</v>
      </c>
      <c r="C34" s="456">
        <f t="shared" si="1"/>
        <v>44387</v>
      </c>
      <c r="D34" s="457">
        <f t="shared" si="2"/>
        <v>6287.0698872634621</v>
      </c>
      <c r="E34" s="457">
        <f t="shared" si="3"/>
        <v>135.32961070599791</v>
      </c>
      <c r="F34" s="457">
        <f t="shared" si="4"/>
        <v>103.89426126968054</v>
      </c>
      <c r="G34" s="457">
        <f t="shared" si="5"/>
        <v>31.43534943631731</v>
      </c>
      <c r="H34" s="458">
        <f t="shared" si="6"/>
        <v>6183.1756259937829</v>
      </c>
    </row>
    <row r="35">
      <c r="B35" s="455">
        <f t="shared" si="0"/>
        <v>9</v>
      </c>
      <c r="C35" s="456">
        <f t="shared" si="1"/>
        <v>44418</v>
      </c>
      <c r="D35" s="457">
        <f t="shared" si="2"/>
        <v>6183.1756259937829</v>
      </c>
      <c r="E35" s="457">
        <f t="shared" si="3"/>
        <v>135.32961070599791</v>
      </c>
      <c r="F35" s="457">
        <f t="shared" si="4"/>
        <v>104.41373257602893</v>
      </c>
      <c r="G35" s="457">
        <f t="shared" si="5"/>
        <v>30.915878129968917</v>
      </c>
      <c r="H35" s="458">
        <f t="shared" si="6"/>
        <v>6078.761893417759</v>
      </c>
    </row>
    <row r="36">
      <c r="B36" s="455">
        <f t="shared" si="0"/>
        <v>10</v>
      </c>
      <c r="C36" s="456">
        <f t="shared" si="1"/>
        <v>44449</v>
      </c>
      <c r="D36" s="457">
        <f t="shared" si="2"/>
        <v>6078.761893417759</v>
      </c>
      <c r="E36" s="457">
        <f t="shared" si="3"/>
        <v>135.32961070599791</v>
      </c>
      <c r="F36" s="457">
        <f t="shared" si="4"/>
        <v>104.93580123890905</v>
      </c>
      <c r="G36" s="457">
        <f t="shared" si="5"/>
        <v>30.393809467088801</v>
      </c>
      <c r="H36" s="458">
        <f t="shared" si="6"/>
        <v>5973.8260921788496</v>
      </c>
    </row>
    <row r="37">
      <c r="B37" s="455">
        <f t="shared" si="0"/>
        <v>11</v>
      </c>
      <c r="C37" s="456">
        <f t="shared" si="1"/>
        <v>44479</v>
      </c>
      <c r="D37" s="457">
        <f t="shared" si="2"/>
        <v>5973.8260921788496</v>
      </c>
      <c r="E37" s="457">
        <f t="shared" si="3"/>
        <v>135.32961070599791</v>
      </c>
      <c r="F37" s="457">
        <f t="shared" si="4"/>
        <v>105.4604802451036</v>
      </c>
      <c r="G37" s="457">
        <f t="shared" si="5"/>
        <v>29.869130460894254</v>
      </c>
      <c r="H37" s="458">
        <f t="shared" si="6"/>
        <v>5868.3656119337475</v>
      </c>
    </row>
    <row r="38">
      <c r="B38" s="455">
        <f t="shared" si="0"/>
        <v>12</v>
      </c>
      <c r="C38" s="456">
        <f t="shared" si="1"/>
        <v>44510</v>
      </c>
      <c r="D38" s="457">
        <f t="shared" si="2"/>
        <v>5868.3656119337475</v>
      </c>
      <c r="E38" s="457">
        <f t="shared" si="3"/>
        <v>135.32961070599791</v>
      </c>
      <c r="F38" s="457">
        <f t="shared" si="4"/>
        <v>105.98778264632911</v>
      </c>
      <c r="G38" s="457">
        <f t="shared" si="5"/>
        <v>29.341828059668742</v>
      </c>
      <c r="H38" s="458">
        <f t="shared" si="6"/>
        <v>5762.3778292874222</v>
      </c>
    </row>
    <row r="39">
      <c r="B39" s="455">
        <f t="shared" si="0"/>
        <v>13</v>
      </c>
      <c r="C39" s="456">
        <f t="shared" si="1"/>
        <v>44540</v>
      </c>
      <c r="D39" s="457">
        <f t="shared" si="2"/>
        <v>5762.3778292874222</v>
      </c>
      <c r="E39" s="457">
        <f t="shared" si="3"/>
        <v>135.32961070599791</v>
      </c>
      <c r="F39" s="457">
        <f t="shared" si="4"/>
        <v>106.51772155956073</v>
      </c>
      <c r="G39" s="457">
        <f t="shared" si="5"/>
        <v>28.811889146437117</v>
      </c>
      <c r="H39" s="458">
        <f t="shared" si="6"/>
        <v>5655.8601077278627</v>
      </c>
    </row>
    <row r="40">
      <c r="B40" s="455">
        <f t="shared" si="0"/>
        <v>14</v>
      </c>
      <c r="C40" s="456">
        <f t="shared" si="1"/>
        <v>44571</v>
      </c>
      <c r="D40" s="457">
        <f t="shared" si="2"/>
        <v>5655.8601077278627</v>
      </c>
      <c r="E40" s="457">
        <f t="shared" si="3"/>
        <v>135.32961070599791</v>
      </c>
      <c r="F40" s="457">
        <f t="shared" si="4"/>
        <v>107.05031016735853</v>
      </c>
      <c r="G40" s="457">
        <f t="shared" si="5"/>
        <v>28.279300538639319</v>
      </c>
      <c r="H40" s="458">
        <f t="shared" si="6"/>
        <v>5548.8097975605078</v>
      </c>
    </row>
    <row r="41">
      <c r="B41" s="455">
        <f t="shared" si="0"/>
        <v>15</v>
      </c>
      <c r="C41" s="456">
        <f t="shared" si="1"/>
        <v>44602</v>
      </c>
      <c r="D41" s="457">
        <f t="shared" si="2"/>
        <v>5548.8097975605078</v>
      </c>
      <c r="E41" s="457">
        <f t="shared" si="3"/>
        <v>135.32961070599791</v>
      </c>
      <c r="F41" s="457">
        <f t="shared" si="4"/>
        <v>107.58556171819531</v>
      </c>
      <c r="G41" s="457">
        <f t="shared" si="5"/>
        <v>27.744048987802543</v>
      </c>
      <c r="H41" s="458">
        <f t="shared" si="6"/>
        <v>5441.2242358423136</v>
      </c>
    </row>
    <row r="42">
      <c r="B42" s="455">
        <f t="shared" si="0"/>
        <v>16</v>
      </c>
      <c r="C42" s="456">
        <f t="shared" si="1"/>
        <v>44630</v>
      </c>
      <c r="D42" s="457">
        <f t="shared" si="2"/>
        <v>5441.2242358423136</v>
      </c>
      <c r="E42" s="457">
        <f t="shared" si="3"/>
        <v>135.32961070599791</v>
      </c>
      <c r="F42" s="457">
        <f t="shared" si="4"/>
        <v>108.12348952678629</v>
      </c>
      <c r="G42" s="457">
        <f t="shared" si="5"/>
        <v>27.206121179211568</v>
      </c>
      <c r="H42" s="458">
        <f t="shared" si="6"/>
        <v>5333.1007463155292</v>
      </c>
    </row>
    <row r="43">
      <c r="B43" s="455">
        <f t="shared" si="0"/>
        <v>17</v>
      </c>
      <c r="C43" s="456">
        <f t="shared" si="1"/>
        <v>44661</v>
      </c>
      <c r="D43" s="457">
        <f t="shared" si="2"/>
        <v>5333.1007463155292</v>
      </c>
      <c r="E43" s="457">
        <f t="shared" si="3"/>
        <v>135.32961070599791</v>
      </c>
      <c r="F43" s="457">
        <f t="shared" si="4"/>
        <v>108.66410697442021</v>
      </c>
      <c r="G43" s="457">
        <f t="shared" si="5"/>
        <v>26.665503731577651</v>
      </c>
      <c r="H43" s="458">
        <f t="shared" si="6"/>
        <v>5224.4366393411146</v>
      </c>
    </row>
    <row r="44">
      <c r="B44" s="455">
        <f t="shared" si="0"/>
        <v>18</v>
      </c>
      <c r="C44" s="456">
        <f t="shared" si="1"/>
        <v>44691</v>
      </c>
      <c r="D44" s="457">
        <f t="shared" si="2"/>
        <v>5224.4366393411146</v>
      </c>
      <c r="E44" s="457">
        <f t="shared" si="3"/>
        <v>135.32961070599791</v>
      </c>
      <c r="F44" s="457">
        <f t="shared" si="4"/>
        <v>109.20742750929227</v>
      </c>
      <c r="G44" s="457">
        <f t="shared" si="5"/>
        <v>26.122183196705574</v>
      </c>
      <c r="H44" s="458">
        <f t="shared" si="6"/>
        <v>5115.2292118318255</v>
      </c>
    </row>
    <row r="45">
      <c r="B45" s="455">
        <f t="shared" si="0"/>
        <v>19</v>
      </c>
      <c r="C45" s="456">
        <f t="shared" si="1"/>
        <v>44722</v>
      </c>
      <c r="D45" s="457">
        <f t="shared" si="2"/>
        <v>5115.2292118318255</v>
      </c>
      <c r="E45" s="457">
        <f t="shared" si="3"/>
        <v>135.32961070599791</v>
      </c>
      <c r="F45" s="457">
        <f t="shared" si="4"/>
        <v>109.75346464683872</v>
      </c>
      <c r="G45" s="457">
        <f t="shared" si="5"/>
        <v>25.576146059159129</v>
      </c>
      <c r="H45" s="458">
        <f t="shared" si="6"/>
        <v>5005.475747184988</v>
      </c>
    </row>
    <row r="46">
      <c r="B46" s="455">
        <f t="shared" si="0"/>
        <v>20</v>
      </c>
      <c r="C46" s="456">
        <f t="shared" si="1"/>
        <v>44752</v>
      </c>
      <c r="D46" s="457">
        <f t="shared" si="2"/>
        <v>5005.475747184988</v>
      </c>
      <c r="E46" s="457">
        <f t="shared" si="3"/>
        <v>135.32961070599791</v>
      </c>
      <c r="F46" s="457">
        <f t="shared" si="4"/>
        <v>110.30223197007291</v>
      </c>
      <c r="G46" s="457">
        <f t="shared" si="5"/>
        <v>25.027378735924945</v>
      </c>
      <c r="H46" s="458">
        <f t="shared" si="6"/>
        <v>4895.1735152149176</v>
      </c>
    </row>
    <row r="47">
      <c r="B47" s="455">
        <f t="shared" si="0"/>
        <v>21</v>
      </c>
      <c r="C47" s="456">
        <f t="shared" si="1"/>
        <v>44783</v>
      </c>
      <c r="D47" s="457">
        <f t="shared" si="2"/>
        <v>4895.1735152149176</v>
      </c>
      <c r="E47" s="457">
        <f t="shared" si="3"/>
        <v>135.32961070599791</v>
      </c>
      <c r="F47" s="457">
        <f t="shared" si="4"/>
        <v>110.85374312992326</v>
      </c>
      <c r="G47" s="457">
        <f t="shared" si="5"/>
        <v>24.475867576074592</v>
      </c>
      <c r="H47" s="458">
        <f t="shared" si="6"/>
        <v>4784.3197720849957</v>
      </c>
    </row>
    <row r="48">
      <c r="B48" s="455">
        <f t="shared" si="0"/>
        <v>22</v>
      </c>
      <c r="C48" s="456">
        <f t="shared" si="1"/>
        <v>44814</v>
      </c>
      <c r="D48" s="457">
        <f t="shared" si="2"/>
        <v>4784.3197720849957</v>
      </c>
      <c r="E48" s="457">
        <f t="shared" si="3"/>
        <v>135.32961070599791</v>
      </c>
      <c r="F48" s="457">
        <f t="shared" si="4"/>
        <v>111.40801184557287</v>
      </c>
      <c r="G48" s="457">
        <f t="shared" si="5"/>
        <v>23.921598860424982</v>
      </c>
      <c r="H48" s="458">
        <f t="shared" si="6"/>
        <v>4672.9117602394263</v>
      </c>
    </row>
    <row r="49">
      <c r="B49" s="455">
        <f t="shared" si="0"/>
        <v>23</v>
      </c>
      <c r="C49" s="456">
        <f t="shared" si="1"/>
        <v>44844</v>
      </c>
      <c r="D49" s="457">
        <f t="shared" si="2"/>
        <v>4672.9117602394263</v>
      </c>
      <c r="E49" s="457">
        <f t="shared" si="3"/>
        <v>135.32961070599791</v>
      </c>
      <c r="F49" s="457">
        <f t="shared" si="4"/>
        <v>111.96505190480072</v>
      </c>
      <c r="G49" s="457">
        <f t="shared" si="5"/>
        <v>23.364558801197138</v>
      </c>
      <c r="H49" s="458">
        <f t="shared" si="6"/>
        <v>4560.9467083346262</v>
      </c>
    </row>
    <row r="50">
      <c r="B50" s="455">
        <f t="shared" si="0"/>
        <v>24</v>
      </c>
      <c r="C50" s="456">
        <f t="shared" si="1"/>
        <v>44875</v>
      </c>
      <c r="D50" s="457">
        <f t="shared" si="2"/>
        <v>4560.9467083346262</v>
      </c>
      <c r="E50" s="457">
        <f t="shared" si="3"/>
        <v>135.32961070599791</v>
      </c>
      <c r="F50" s="457">
        <f t="shared" si="4"/>
        <v>112.52487716432472</v>
      </c>
      <c r="G50" s="457">
        <f t="shared" si="5"/>
        <v>22.804733541673137</v>
      </c>
      <c r="H50" s="458">
        <f t="shared" si="6"/>
        <v>4448.4218311703044</v>
      </c>
    </row>
    <row r="51">
      <c r="B51" s="455">
        <f t="shared" si="0"/>
        <v>25</v>
      </c>
      <c r="C51" s="456">
        <f t="shared" si="1"/>
        <v>44905</v>
      </c>
      <c r="D51" s="457">
        <f t="shared" si="2"/>
        <v>4448.4218311703044</v>
      </c>
      <c r="E51" s="457">
        <f t="shared" si="3"/>
        <v>135.32961070599791</v>
      </c>
      <c r="F51" s="457">
        <f t="shared" si="4"/>
        <v>113.08750155014633</v>
      </c>
      <c r="G51" s="457">
        <f t="shared" si="5"/>
        <v>22.24210915585153</v>
      </c>
      <c r="H51" s="458">
        <f t="shared" si="6"/>
        <v>4335.334329620162</v>
      </c>
    </row>
    <row r="52">
      <c r="B52" s="455">
        <f t="shared" si="0"/>
        <v>26</v>
      </c>
      <c r="C52" s="456">
        <f t="shared" si="1"/>
        <v>44936</v>
      </c>
      <c r="D52" s="457">
        <f t="shared" si="2"/>
        <v>4335.334329620162</v>
      </c>
      <c r="E52" s="457">
        <f t="shared" si="3"/>
        <v>135.32961070599791</v>
      </c>
      <c r="F52" s="457">
        <f t="shared" si="4"/>
        <v>113.65293905789704</v>
      </c>
      <c r="G52" s="457">
        <f t="shared" si="5"/>
        <v>21.676671648100815</v>
      </c>
      <c r="H52" s="458">
        <f t="shared" si="6"/>
        <v>4221.6813905622639</v>
      </c>
    </row>
    <row r="53">
      <c r="B53" s="455">
        <f t="shared" si="0"/>
        <v>27</v>
      </c>
      <c r="C53" s="456">
        <f t="shared" si="1"/>
        <v>44967</v>
      </c>
      <c r="D53" s="457">
        <f t="shared" si="2"/>
        <v>4221.6813905622639</v>
      </c>
      <c r="E53" s="457">
        <f t="shared" si="3"/>
        <v>135.32961070599791</v>
      </c>
      <c r="F53" s="457">
        <f t="shared" si="4"/>
        <v>114.22120375318653</v>
      </c>
      <c r="G53" s="457">
        <f t="shared" si="5"/>
        <v>21.108406952811329</v>
      </c>
      <c r="H53" s="458">
        <f t="shared" si="6"/>
        <v>4107.4601868090804</v>
      </c>
    </row>
    <row r="54">
      <c r="B54" s="455">
        <f t="shared" si="0"/>
        <v>28</v>
      </c>
      <c r="C54" s="456">
        <f t="shared" si="1"/>
        <v>44995</v>
      </c>
      <c r="D54" s="457">
        <f t="shared" si="2"/>
        <v>4107.4601868090804</v>
      </c>
      <c r="E54" s="457">
        <f t="shared" si="3"/>
        <v>135.32961070599791</v>
      </c>
      <c r="F54" s="457">
        <f t="shared" si="4"/>
        <v>114.79230977195245</v>
      </c>
      <c r="G54" s="457">
        <f t="shared" si="5"/>
        <v>20.537300934045408</v>
      </c>
      <c r="H54" s="458">
        <f t="shared" si="6"/>
        <v>3992.6678770371327</v>
      </c>
    </row>
    <row r="55">
      <c r="B55" s="455">
        <f t="shared" si="0"/>
        <v>29</v>
      </c>
      <c r="C55" s="456">
        <f t="shared" si="1"/>
        <v>45026</v>
      </c>
      <c r="D55" s="457">
        <f t="shared" si="2"/>
        <v>3992.6678770371327</v>
      </c>
      <c r="E55" s="457">
        <f t="shared" si="3"/>
        <v>135.32961070599791</v>
      </c>
      <c r="F55" s="457">
        <f t="shared" si="4"/>
        <v>115.36627132081219</v>
      </c>
      <c r="G55" s="457">
        <f t="shared" si="5"/>
        <v>19.96333938518567</v>
      </c>
      <c r="H55" s="458">
        <f t="shared" si="6"/>
        <v>3877.3016057163204</v>
      </c>
    </row>
    <row r="56">
      <c r="B56" s="455">
        <f t="shared" si="0"/>
        <v>30</v>
      </c>
      <c r="C56" s="456">
        <f t="shared" si="1"/>
        <v>45056</v>
      </c>
      <c r="D56" s="457">
        <f t="shared" si="2"/>
        <v>3877.3016057163204</v>
      </c>
      <c r="E56" s="457">
        <f t="shared" si="3"/>
        <v>135.32961070599791</v>
      </c>
      <c r="F56" s="457">
        <f t="shared" si="4"/>
        <v>115.94310267741625</v>
      </c>
      <c r="G56" s="457">
        <f t="shared" si="5"/>
        <v>19.386508028581606</v>
      </c>
      <c r="H56" s="458">
        <f t="shared" si="6"/>
        <v>3761.3585030389067</v>
      </c>
    </row>
    <row r="57">
      <c r="B57" s="455">
        <f t="shared" si="0"/>
        <v>31</v>
      </c>
      <c r="C57" s="456">
        <f t="shared" si="1"/>
        <v>45087</v>
      </c>
      <c r="D57" s="457">
        <f t="shared" si="2"/>
        <v>3761.3585030389067</v>
      </c>
      <c r="E57" s="457">
        <f t="shared" si="3"/>
        <v>135.32961070599791</v>
      </c>
      <c r="F57" s="457">
        <f t="shared" si="4"/>
        <v>116.52281819080331</v>
      </c>
      <c r="G57" s="457">
        <f t="shared" si="5"/>
        <v>18.806792515194545</v>
      </c>
      <c r="H57" s="458">
        <f t="shared" si="6"/>
        <v>3644.8356848481053</v>
      </c>
    </row>
    <row r="58">
      <c r="B58" s="455">
        <f t="shared" si="0"/>
        <v>32</v>
      </c>
      <c r="C58" s="456">
        <f t="shared" si="1"/>
        <v>45117</v>
      </c>
      <c r="D58" s="457">
        <f t="shared" si="2"/>
        <v>3644.8356848481053</v>
      </c>
      <c r="E58" s="457">
        <f t="shared" si="3"/>
        <v>135.32961070599791</v>
      </c>
      <c r="F58" s="457">
        <f t="shared" si="4"/>
        <v>117.10543228175732</v>
      </c>
      <c r="G58" s="457">
        <f t="shared" si="5"/>
        <v>18.224178424240534</v>
      </c>
      <c r="H58" s="458">
        <f t="shared" si="6"/>
        <v>3527.7302525663517</v>
      </c>
    </row>
    <row r="59">
      <c r="B59" s="455">
        <f t="shared" si="0"/>
        <v>33</v>
      </c>
      <c r="C59" s="456">
        <f t="shared" si="1"/>
        <v>45148</v>
      </c>
      <c r="D59" s="457">
        <f t="shared" si="2"/>
        <v>3527.7302525663517</v>
      </c>
      <c r="E59" s="457">
        <f t="shared" si="3"/>
        <v>135.32961070599791</v>
      </c>
      <c r="F59" s="457">
        <f t="shared" si="4"/>
        <v>117.69095944316608</v>
      </c>
      <c r="G59" s="457">
        <f t="shared" si="5"/>
        <v>17.638651262831768</v>
      </c>
      <c r="H59" s="458">
        <f t="shared" si="6"/>
        <v>3410.0392931231881</v>
      </c>
    </row>
    <row r="60">
      <c r="B60" s="455">
        <f t="shared" si="0"/>
        <v>34</v>
      </c>
      <c r="C60" s="456">
        <f t="shared" si="1"/>
        <v>45179</v>
      </c>
      <c r="D60" s="457">
        <f t="shared" si="2"/>
        <v>3410.0392931231881</v>
      </c>
      <c r="E60" s="457">
        <f t="shared" si="3"/>
        <v>135.32961070599791</v>
      </c>
      <c r="F60" s="457">
        <f t="shared" si="4"/>
        <v>118.2794142403819</v>
      </c>
      <c r="G60" s="457">
        <f t="shared" si="5"/>
        <v>17.050196465615954</v>
      </c>
      <c r="H60" s="458">
        <f t="shared" si="6"/>
        <v>3291.75987888281</v>
      </c>
    </row>
    <row r="61">
      <c r="B61" s="455">
        <f t="shared" si="0"/>
        <v>35</v>
      </c>
      <c r="C61" s="456">
        <f t="shared" si="1"/>
        <v>45209</v>
      </c>
      <c r="D61" s="457">
        <f t="shared" si="2"/>
        <v>3291.75987888281</v>
      </c>
      <c r="E61" s="457">
        <f t="shared" si="3"/>
        <v>135.32961070599791</v>
      </c>
      <c r="F61" s="457">
        <f t="shared" si="4"/>
        <v>118.87081131158379</v>
      </c>
      <c r="G61" s="457">
        <f t="shared" si="5"/>
        <v>16.458799394414054</v>
      </c>
      <c r="H61" s="458">
        <f t="shared" si="6"/>
        <v>3172.8890675712273</v>
      </c>
    </row>
    <row r="62">
      <c r="B62" s="455">
        <f t="shared" si="0"/>
        <v>36</v>
      </c>
      <c r="C62" s="456">
        <f t="shared" si="1"/>
        <v>45240</v>
      </c>
      <c r="D62" s="457">
        <f t="shared" si="2"/>
        <v>3172.8890675712273</v>
      </c>
      <c r="E62" s="457">
        <f t="shared" si="3"/>
        <v>135.32961070599791</v>
      </c>
      <c r="F62" s="457">
        <f t="shared" si="4"/>
        <v>119.4651653681417</v>
      </c>
      <c r="G62" s="457">
        <f t="shared" si="5"/>
        <v>15.864445337856147</v>
      </c>
      <c r="H62" s="458">
        <f t="shared" si="6"/>
        <v>3053.4239022030888</v>
      </c>
    </row>
    <row r="63">
      <c r="B63" s="455">
        <f t="shared" si="0"/>
        <v>37</v>
      </c>
      <c r="C63" s="456">
        <f t="shared" si="1"/>
        <v>45270</v>
      </c>
      <c r="D63" s="457">
        <f t="shared" si="2"/>
        <v>3053.4239022030888</v>
      </c>
      <c r="E63" s="457">
        <f t="shared" si="3"/>
        <v>135.32961070599791</v>
      </c>
      <c r="F63" s="457">
        <f t="shared" si="4"/>
        <v>120.0624911949824</v>
      </c>
      <c r="G63" s="457">
        <f t="shared" si="5"/>
        <v>15.267119511015453</v>
      </c>
      <c r="H63" s="458">
        <f t="shared" si="6"/>
        <v>2933.3614110081089</v>
      </c>
    </row>
    <row r="64">
      <c r="B64" s="455">
        <f t="shared" si="0"/>
        <v>38</v>
      </c>
      <c r="C64" s="456">
        <f t="shared" si="1"/>
        <v>45301</v>
      </c>
      <c r="D64" s="457">
        <f t="shared" si="2"/>
        <v>2933.3614110081089</v>
      </c>
      <c r="E64" s="457">
        <f t="shared" si="3"/>
        <v>135.32961070599791</v>
      </c>
      <c r="F64" s="457">
        <f t="shared" si="4"/>
        <v>120.6628036509573</v>
      </c>
      <c r="G64" s="457">
        <f t="shared" si="5"/>
        <v>14.666807055040554</v>
      </c>
      <c r="H64" s="458">
        <f t="shared" si="6"/>
        <v>2812.6986073571506</v>
      </c>
    </row>
    <row r="65">
      <c r="B65" s="455">
        <f t="shared" si="0"/>
        <v>39</v>
      </c>
      <c r="C65" s="456">
        <f t="shared" si="1"/>
        <v>45332</v>
      </c>
      <c r="D65" s="457">
        <f t="shared" si="2"/>
        <v>2812.6986073571506</v>
      </c>
      <c r="E65" s="457">
        <f t="shared" si="3"/>
        <v>135.32961070599791</v>
      </c>
      <c r="F65" s="457">
        <f t="shared" si="4"/>
        <v>121.26611766921208</v>
      </c>
      <c r="G65" s="457">
        <f t="shared" si="5"/>
        <v>14.063493036785767</v>
      </c>
      <c r="H65" s="458">
        <f t="shared" si="6"/>
        <v>2691.4324896879443</v>
      </c>
    </row>
    <row r="66">
      <c r="B66" s="455">
        <f t="shared" si="0"/>
        <v>40</v>
      </c>
      <c r="C66" s="456">
        <f t="shared" si="1"/>
        <v>45361</v>
      </c>
      <c r="D66" s="457">
        <f t="shared" si="2"/>
        <v>2691.4324896879443</v>
      </c>
      <c r="E66" s="457">
        <f t="shared" si="3"/>
        <v>135.32961070599791</v>
      </c>
      <c r="F66" s="457">
        <f t="shared" si="4"/>
        <v>121.87244825755812</v>
      </c>
      <c r="G66" s="457">
        <f t="shared" si="5"/>
        <v>13.457162448439732</v>
      </c>
      <c r="H66" s="458">
        <f t="shared" si="6"/>
        <v>2569.5600414303863</v>
      </c>
    </row>
    <row r="67">
      <c r="B67" s="455">
        <f t="shared" si="0"/>
        <v>41</v>
      </c>
      <c r="C67" s="456">
        <f t="shared" si="1"/>
        <v>45392</v>
      </c>
      <c r="D67" s="457">
        <f t="shared" si="2"/>
        <v>2569.5600414303863</v>
      </c>
      <c r="E67" s="457">
        <f t="shared" si="3"/>
        <v>135.32961070599791</v>
      </c>
      <c r="F67" s="457">
        <f t="shared" si="4"/>
        <v>122.4818104988459</v>
      </c>
      <c r="G67" s="457">
        <f t="shared" si="5"/>
        <v>12.847800207151945</v>
      </c>
      <c r="H67" s="458">
        <f t="shared" si="6"/>
        <v>2447.0782309315446</v>
      </c>
    </row>
    <row r="68">
      <c r="B68" s="455">
        <f t="shared" si="0"/>
        <v>42</v>
      </c>
      <c r="C68" s="456">
        <f t="shared" si="1"/>
        <v>45422</v>
      </c>
      <c r="D68" s="457">
        <f t="shared" si="2"/>
        <v>2447.0782309315446</v>
      </c>
      <c r="E68" s="457">
        <f t="shared" si="3"/>
        <v>135.32961070599791</v>
      </c>
      <c r="F68" s="457">
        <f t="shared" si="4"/>
        <v>123.09421955134012</v>
      </c>
      <c r="G68" s="457">
        <f t="shared" si="5"/>
        <v>12.235391154657737</v>
      </c>
      <c r="H68" s="458">
        <f t="shared" si="6"/>
        <v>2323.9840113802065</v>
      </c>
    </row>
    <row r="69">
      <c r="B69" s="455">
        <f t="shared" si="0"/>
        <v>43</v>
      </c>
      <c r="C69" s="456">
        <f t="shared" si="1"/>
        <v>45453</v>
      </c>
      <c r="D69" s="457">
        <f t="shared" si="2"/>
        <v>2323.9840113802065</v>
      </c>
      <c r="E69" s="457">
        <f t="shared" si="3"/>
        <v>135.32961070599791</v>
      </c>
      <c r="F69" s="457">
        <f t="shared" si="4"/>
        <v>123.70969064909681</v>
      </c>
      <c r="G69" s="457">
        <f t="shared" si="5"/>
        <v>11.619920056901043</v>
      </c>
      <c r="H69" s="458">
        <f t="shared" si="6"/>
        <v>2200.2743207311141</v>
      </c>
    </row>
    <row r="70">
      <c r="B70" s="455">
        <f t="shared" si="0"/>
        <v>44</v>
      </c>
      <c r="C70" s="456">
        <f t="shared" si="1"/>
        <v>45483</v>
      </c>
      <c r="D70" s="457">
        <f t="shared" si="2"/>
        <v>2200.2743207311141</v>
      </c>
      <c r="E70" s="457">
        <f t="shared" si="3"/>
        <v>135.32961070599791</v>
      </c>
      <c r="F70" s="457">
        <f t="shared" si="4"/>
        <v>124.32823910234227</v>
      </c>
      <c r="G70" s="457">
        <f t="shared" si="5"/>
        <v>11.001371603655588</v>
      </c>
      <c r="H70" s="458">
        <f t="shared" si="6"/>
        <v>2075.9460816287719</v>
      </c>
    </row>
    <row r="71">
      <c r="B71" s="455">
        <f t="shared" si="0"/>
        <v>45</v>
      </c>
      <c r="C71" s="456">
        <f t="shared" si="1"/>
        <v>45514</v>
      </c>
      <c r="D71" s="457">
        <f t="shared" si="2"/>
        <v>2075.9460816287719</v>
      </c>
      <c r="E71" s="457">
        <f t="shared" si="3"/>
        <v>135.32961070599791</v>
      </c>
      <c r="F71" s="457">
        <f t="shared" si="4"/>
        <v>124.94988029785398</v>
      </c>
      <c r="G71" s="457">
        <f t="shared" si="5"/>
        <v>10.379730408143873</v>
      </c>
      <c r="H71" s="458">
        <f t="shared" si="6"/>
        <v>1950.9962013309223</v>
      </c>
    </row>
    <row r="72">
      <c r="B72" s="455">
        <f t="shared" si="0"/>
        <v>46</v>
      </c>
      <c r="C72" s="456">
        <f t="shared" si="1"/>
        <v>45545</v>
      </c>
      <c r="D72" s="457">
        <f t="shared" si="2"/>
        <v>1950.9962013309223</v>
      </c>
      <c r="E72" s="457">
        <f t="shared" si="3"/>
        <v>135.32961070599791</v>
      </c>
      <c r="F72" s="457">
        <f t="shared" si="4"/>
        <v>125.57462969934322</v>
      </c>
      <c r="G72" s="457">
        <f t="shared" si="5"/>
        <v>9.7549810066546261</v>
      </c>
      <c r="H72" s="458">
        <f t="shared" si="6"/>
        <v>1825.4215716315794</v>
      </c>
    </row>
    <row r="73">
      <c r="B73" s="455">
        <f t="shared" si="0"/>
        <v>47</v>
      </c>
      <c r="C73" s="456">
        <f t="shared" si="1"/>
        <v>45575</v>
      </c>
      <c r="D73" s="457">
        <f t="shared" si="2"/>
        <v>1825.4215716315794</v>
      </c>
      <c r="E73" s="457">
        <f t="shared" si="3"/>
        <v>135.32961070599791</v>
      </c>
      <c r="F73" s="457">
        <f t="shared" si="4"/>
        <v>126.20250284783994</v>
      </c>
      <c r="G73" s="457">
        <f t="shared" si="5"/>
        <v>9.1271078581579115</v>
      </c>
      <c r="H73" s="458">
        <f t="shared" si="6"/>
        <v>1699.2190687837447</v>
      </c>
    </row>
    <row r="74">
      <c r="B74" s="455">
        <f t="shared" si="0"/>
        <v>48</v>
      </c>
      <c r="C74" s="456">
        <f t="shared" si="1"/>
        <v>45606</v>
      </c>
      <c r="D74" s="457">
        <f t="shared" si="2"/>
        <v>1699.2190687837447</v>
      </c>
      <c r="E74" s="457">
        <f t="shared" si="3"/>
        <v>135.32961070599791</v>
      </c>
      <c r="F74" s="457">
        <f t="shared" si="4"/>
        <v>126.83351536207911</v>
      </c>
      <c r="G74" s="457">
        <f t="shared" si="5"/>
        <v>8.496095343918741</v>
      </c>
      <c r="H74" s="458">
        <f t="shared" si="6"/>
        <v>1572.3855534216673</v>
      </c>
    </row>
    <row r="75">
      <c r="B75" s="455">
        <f t="shared" si="0"/>
        <v>49</v>
      </c>
      <c r="C75" s="456">
        <f t="shared" si="1"/>
        <v>45636</v>
      </c>
      <c r="D75" s="457">
        <f t="shared" si="2"/>
        <v>1572.3855534216673</v>
      </c>
      <c r="E75" s="457">
        <f t="shared" si="3"/>
        <v>135.32961070599791</v>
      </c>
      <c r="F75" s="457">
        <f t="shared" si="4"/>
        <v>127.4676829388895</v>
      </c>
      <c r="G75" s="457">
        <f t="shared" si="5"/>
        <v>7.8619277671083552</v>
      </c>
      <c r="H75" s="458">
        <f t="shared" si="6"/>
        <v>1444.9178704827837</v>
      </c>
    </row>
    <row r="76">
      <c r="B76" s="455">
        <f t="shared" si="0"/>
        <v>50</v>
      </c>
      <c r="C76" s="456">
        <f t="shared" si="1"/>
        <v>45667</v>
      </c>
      <c r="D76" s="457">
        <f t="shared" si="2"/>
        <v>1444.9178704827837</v>
      </c>
      <c r="E76" s="457">
        <f t="shared" si="3"/>
        <v>135.32961070599791</v>
      </c>
      <c r="F76" s="457">
        <f t="shared" si="4"/>
        <v>128.10502135358391</v>
      </c>
      <c r="G76" s="457">
        <f t="shared" si="5"/>
        <v>7.2245893524139317</v>
      </c>
      <c r="H76" s="458">
        <f t="shared" si="6"/>
        <v>1316.8128491291991</v>
      </c>
    </row>
    <row r="77">
      <c r="B77" s="455">
        <f t="shared" si="0"/>
        <v>51</v>
      </c>
      <c r="C77" s="456">
        <f t="shared" si="1"/>
        <v>45698</v>
      </c>
      <c r="D77" s="457">
        <f t="shared" si="2"/>
        <v>1316.8128491291991</v>
      </c>
      <c r="E77" s="457">
        <f t="shared" si="3"/>
        <v>135.32961070599791</v>
      </c>
      <c r="F77" s="457">
        <f t="shared" si="4"/>
        <v>128.74554646035185</v>
      </c>
      <c r="G77" s="457">
        <f t="shared" si="5"/>
        <v>6.5840642456460134</v>
      </c>
      <c r="H77" s="458">
        <f t="shared" si="6"/>
        <v>1188.0673026688501</v>
      </c>
    </row>
    <row r="78">
      <c r="B78" s="455">
        <f t="shared" si="0"/>
        <v>52</v>
      </c>
      <c r="C78" s="456">
        <f t="shared" si="1"/>
        <v>45726</v>
      </c>
      <c r="D78" s="457">
        <f t="shared" si="2"/>
        <v>1188.0673026688501</v>
      </c>
      <c r="E78" s="457">
        <f t="shared" si="3"/>
        <v>135.32961070599791</v>
      </c>
      <c r="F78" s="457">
        <f t="shared" si="4"/>
        <v>129.38927419265357</v>
      </c>
      <c r="G78" s="457">
        <f t="shared" si="5"/>
        <v>5.9403365133442687</v>
      </c>
      <c r="H78" s="458">
        <f t="shared" si="6"/>
        <v>1058.6780284761999</v>
      </c>
    </row>
    <row r="79">
      <c r="B79" s="455">
        <f t="shared" si="0"/>
        <v>53</v>
      </c>
      <c r="C79" s="456">
        <f t="shared" si="1"/>
        <v>45757</v>
      </c>
      <c r="D79" s="457">
        <f t="shared" si="2"/>
        <v>1058.6780284761999</v>
      </c>
      <c r="E79" s="457">
        <f t="shared" si="3"/>
        <v>135.32961070599791</v>
      </c>
      <c r="F79" s="457">
        <f t="shared" si="4"/>
        <v>130.03622056361684</v>
      </c>
      <c r="G79" s="457">
        <f t="shared" si="5"/>
        <v>5.2933901423810132</v>
      </c>
      <c r="H79" s="458">
        <f t="shared" si="6"/>
        <v>928.64180791258332</v>
      </c>
    </row>
    <row r="80">
      <c r="B80" s="455">
        <f t="shared" si="0"/>
        <v>54</v>
      </c>
      <c r="C80" s="456">
        <f t="shared" si="1"/>
        <v>45787</v>
      </c>
      <c r="D80" s="457">
        <f t="shared" si="2"/>
        <v>928.64180791258332</v>
      </c>
      <c r="E80" s="457">
        <f t="shared" si="3"/>
        <v>135.32961070599791</v>
      </c>
      <c r="F80" s="457">
        <f t="shared" si="4"/>
        <v>130.68640166643493</v>
      </c>
      <c r="G80" s="457">
        <f t="shared" si="5"/>
        <v>4.6432090395629304</v>
      </c>
      <c r="H80" s="458">
        <f t="shared" si="6"/>
        <v>797.95540624615205</v>
      </c>
    </row>
    <row r="81">
      <c r="B81" s="455">
        <f t="shared" si="0"/>
        <v>55</v>
      </c>
      <c r="C81" s="456">
        <f t="shared" si="1"/>
        <v>45818</v>
      </c>
      <c r="D81" s="457">
        <f t="shared" si="2"/>
        <v>797.95540624615205</v>
      </c>
      <c r="E81" s="457">
        <f t="shared" si="3"/>
        <v>135.32961070599791</v>
      </c>
      <c r="F81" s="457">
        <f t="shared" si="4"/>
        <v>131.33983367476708</v>
      </c>
      <c r="G81" s="457">
        <f t="shared" si="5"/>
        <v>3.9897770312307785</v>
      </c>
      <c r="H81" s="458">
        <f t="shared" si="6"/>
        <v>666.61557257139066</v>
      </c>
    </row>
    <row r="82">
      <c r="B82" s="455">
        <f t="shared" si="0"/>
        <v>56</v>
      </c>
      <c r="C82" s="456">
        <f t="shared" si="1"/>
        <v>45848</v>
      </c>
      <c r="D82" s="457">
        <f t="shared" si="2"/>
        <v>666.61557257139066</v>
      </c>
      <c r="E82" s="457">
        <f t="shared" si="3"/>
        <v>135.32961070599791</v>
      </c>
      <c r="F82" s="457">
        <f t="shared" si="4"/>
        <v>131.99653284314087</v>
      </c>
      <c r="G82" s="457">
        <f t="shared" si="5"/>
        <v>3.3330778628569715</v>
      </c>
      <c r="H82" s="458">
        <f t="shared" si="6"/>
        <v>534.61903972825348</v>
      </c>
    </row>
    <row r="83">
      <c r="B83" s="455">
        <f t="shared" si="0"/>
        <v>57</v>
      </c>
      <c r="C83" s="456">
        <f t="shared" si="1"/>
        <v>45879</v>
      </c>
      <c r="D83" s="457">
        <f t="shared" si="2"/>
        <v>534.61903972825348</v>
      </c>
      <c r="E83" s="457">
        <f t="shared" si="3"/>
        <v>135.32961070599791</v>
      </c>
      <c r="F83" s="457">
        <f t="shared" si="4"/>
        <v>132.65651550735657</v>
      </c>
      <c r="G83" s="457">
        <f t="shared" si="5"/>
        <v>2.6730951986412768</v>
      </c>
      <c r="H83" s="458">
        <f t="shared" si="6"/>
        <v>401.96252422089856</v>
      </c>
    </row>
    <row r="84">
      <c r="B84" s="455">
        <f t="shared" si="0"/>
        <v>58</v>
      </c>
      <c r="C84" s="456">
        <f t="shared" si="1"/>
        <v>45910</v>
      </c>
      <c r="D84" s="457">
        <f t="shared" si="2"/>
        <v>401.96252422089856</v>
      </c>
      <c r="E84" s="457">
        <f t="shared" si="3"/>
        <v>135.32961070599791</v>
      </c>
      <c r="F84" s="457">
        <f t="shared" si="4"/>
        <v>133.31979808489334</v>
      </c>
      <c r="G84" s="457">
        <f t="shared" si="5"/>
        <v>2.0098126211045111</v>
      </c>
      <c r="H84" s="458">
        <f t="shared" si="6"/>
        <v>268.64272613600951</v>
      </c>
    </row>
    <row r="85">
      <c r="B85" s="455">
        <f t="shared" si="0"/>
        <v>59</v>
      </c>
      <c r="C85" s="456">
        <f t="shared" si="1"/>
        <v>45940</v>
      </c>
      <c r="D85" s="457">
        <f t="shared" si="2"/>
        <v>268.64272613600951</v>
      </c>
      <c r="E85" s="457">
        <f t="shared" si="3"/>
        <v>135.32961070599791</v>
      </c>
      <c r="F85" s="457">
        <f t="shared" si="4"/>
        <v>133.9863970753178</v>
      </c>
      <c r="G85" s="457">
        <f t="shared" si="5"/>
        <v>1.3432136306800657</v>
      </c>
      <c r="H85" s="458">
        <f t="shared" si="6"/>
        <v>134.65632906069186</v>
      </c>
    </row>
    <row r="86" ht="15">
      <c r="B86" s="459">
        <f t="shared" si="0"/>
        <v>60</v>
      </c>
      <c r="C86" s="460">
        <f t="shared" si="1"/>
        <v>45971</v>
      </c>
      <c r="D86" s="461">
        <f t="shared" si="2"/>
        <v>134.65632906069186</v>
      </c>
      <c r="E86" s="461">
        <f t="shared" si="3"/>
        <v>135.32961070599791</v>
      </c>
      <c r="F86" s="461">
        <f t="shared" si="4"/>
        <v>134.65632906069436</v>
      </c>
      <c r="G86" s="461">
        <f t="shared" si="5"/>
        <v>0.67328164530347745</v>
      </c>
      <c r="H86" s="462">
        <f t="shared" si="6"/>
        <v>0</v>
      </c>
    </row>
    <row r="87">
      <c r="B87" s="463" t="str">
        <f t="shared" si="0"/>
        <v/>
      </c>
      <c r="C87" s="464" t="str">
        <f t="shared" si="1"/>
        <v/>
      </c>
      <c r="D87" s="465" t="str">
        <f t="shared" si="2"/>
        <v/>
      </c>
      <c r="E87" s="465" t="str">
        <f t="shared" si="3"/>
        <v/>
      </c>
      <c r="F87" s="465" t="str">
        <f t="shared" si="4"/>
        <v/>
      </c>
      <c r="G87" s="465" t="str">
        <f t="shared" si="5"/>
        <v/>
      </c>
      <c r="H87" s="465" t="str">
        <f t="shared" si="6"/>
        <v/>
      </c>
    </row>
    <row r="88">
      <c r="B88" s="463" t="str">
        <f t="shared" si="0"/>
        <v/>
      </c>
      <c r="C88" s="464" t="str">
        <f t="shared" si="1"/>
        <v/>
      </c>
      <c r="D88" s="465" t="str">
        <f t="shared" si="2"/>
        <v/>
      </c>
      <c r="E88" s="465" t="str">
        <f t="shared" si="3"/>
        <v/>
      </c>
      <c r="F88" s="465" t="str">
        <f t="shared" si="4"/>
        <v/>
      </c>
      <c r="G88" s="465" t="str">
        <f t="shared" si="5"/>
        <v/>
      </c>
      <c r="H88" s="465" t="str">
        <f t="shared" si="6"/>
        <v/>
      </c>
    </row>
    <row r="89">
      <c r="B89" s="463" t="str">
        <f t="shared" si="0"/>
        <v/>
      </c>
      <c r="C89" s="464" t="str">
        <f t="shared" si="1"/>
        <v/>
      </c>
      <c r="D89" s="465" t="str">
        <f t="shared" si="2"/>
        <v/>
      </c>
      <c r="E89" s="465" t="str">
        <f t="shared" si="3"/>
        <v/>
      </c>
      <c r="F89" s="465" t="str">
        <f t="shared" si="4"/>
        <v/>
      </c>
      <c r="G89" s="465" t="str">
        <f t="shared" si="5"/>
        <v/>
      </c>
      <c r="H89" s="465" t="str">
        <f t="shared" si="6"/>
        <v/>
      </c>
    </row>
    <row r="90">
      <c r="B90" s="463" t="str">
        <f t="shared" si="0"/>
        <v/>
      </c>
      <c r="C90" s="464" t="str">
        <f t="shared" si="1"/>
        <v/>
      </c>
      <c r="D90" s="465" t="str">
        <f t="shared" si="2"/>
        <v/>
      </c>
      <c r="E90" s="465" t="str">
        <f t="shared" si="3"/>
        <v/>
      </c>
      <c r="F90" s="465" t="str">
        <f t="shared" si="4"/>
        <v/>
      </c>
      <c r="G90" s="465" t="str">
        <f t="shared" si="5"/>
        <v/>
      </c>
      <c r="H90" s="465" t="str">
        <f t="shared" si="6"/>
        <v/>
      </c>
    </row>
    <row r="91">
      <c r="B91" s="463" t="str">
        <f t="shared" ref="B91:B154" si="7">IFERROR(IF(Loan_Not_Paid*Values_Entered,Payment_Number,""),"")</f>
        <v/>
      </c>
      <c r="C91" s="464" t="str">
        <f t="shared" ref="C91:C154" si="8">IFERROR(IF(Loan_Not_Paid*Values_Entered,Payment_Date,""),"")</f>
        <v/>
      </c>
      <c r="D91" s="465" t="str">
        <f t="shared" ref="D91:D154" si="9">IFERROR(IF(Loan_Not_Paid*Values_Entered,Beginning_Balance,""),"")</f>
        <v/>
      </c>
      <c r="E91" s="465" t="str">
        <f t="shared" ref="E91:E154" si="10">IFERROR(IF(Loan_Not_Paid*Values_Entered,Monthly_Payment,""),"")</f>
        <v/>
      </c>
      <c r="F91" s="465" t="str">
        <f t="shared" ref="F91:F154" si="11">IFERROR(IF(Loan_Not_Paid*Values_Entered,Principal,""),"")</f>
        <v/>
      </c>
      <c r="G91" s="465" t="str">
        <f t="shared" ref="G91:G154" si="12">IFERROR(IF(Loan_Not_Paid*Values_Entered,Interest,""),"")</f>
        <v/>
      </c>
      <c r="H91" s="465" t="str">
        <f t="shared" ref="H91:H154" si="13">IFERROR(IF(Loan_Not_Paid*Values_Entered,Ending_Balance,""),"")</f>
        <v/>
      </c>
    </row>
    <row r="92">
      <c r="B92" s="463" t="str">
        <f t="shared" si="7"/>
        <v/>
      </c>
      <c r="C92" s="464" t="str">
        <f t="shared" si="8"/>
        <v/>
      </c>
      <c r="D92" s="465" t="str">
        <f t="shared" si="9"/>
        <v/>
      </c>
      <c r="E92" s="465" t="str">
        <f t="shared" si="10"/>
        <v/>
      </c>
      <c r="F92" s="465" t="str">
        <f t="shared" si="11"/>
        <v/>
      </c>
      <c r="G92" s="465" t="str">
        <f t="shared" si="12"/>
        <v/>
      </c>
      <c r="H92" s="465" t="str">
        <f t="shared" si="13"/>
        <v/>
      </c>
    </row>
    <row r="93">
      <c r="B93" s="463" t="str">
        <f t="shared" si="7"/>
        <v/>
      </c>
      <c r="C93" s="464" t="str">
        <f t="shared" si="8"/>
        <v/>
      </c>
      <c r="D93" s="465" t="str">
        <f t="shared" si="9"/>
        <v/>
      </c>
      <c r="E93" s="465" t="str">
        <f t="shared" si="10"/>
        <v/>
      </c>
      <c r="F93" s="465" t="str">
        <f t="shared" si="11"/>
        <v/>
      </c>
      <c r="G93" s="465" t="str">
        <f t="shared" si="12"/>
        <v/>
      </c>
      <c r="H93" s="465" t="str">
        <f t="shared" si="13"/>
        <v/>
      </c>
    </row>
    <row r="94">
      <c r="B94" s="463" t="str">
        <f t="shared" si="7"/>
        <v/>
      </c>
      <c r="C94" s="464" t="str">
        <f t="shared" si="8"/>
        <v/>
      </c>
      <c r="D94" s="465" t="str">
        <f t="shared" si="9"/>
        <v/>
      </c>
      <c r="E94" s="465" t="str">
        <f t="shared" si="10"/>
        <v/>
      </c>
      <c r="F94" s="465" t="str">
        <f t="shared" si="11"/>
        <v/>
      </c>
      <c r="G94" s="465" t="str">
        <f t="shared" si="12"/>
        <v/>
      </c>
      <c r="H94" s="465" t="str">
        <f t="shared" si="13"/>
        <v/>
      </c>
    </row>
    <row r="95">
      <c r="B95" s="463" t="str">
        <f t="shared" si="7"/>
        <v/>
      </c>
      <c r="C95" s="464" t="str">
        <f t="shared" si="8"/>
        <v/>
      </c>
      <c r="D95" s="465" t="str">
        <f t="shared" si="9"/>
        <v/>
      </c>
      <c r="E95" s="465" t="str">
        <f t="shared" si="10"/>
        <v/>
      </c>
      <c r="F95" s="465" t="str">
        <f t="shared" si="11"/>
        <v/>
      </c>
      <c r="G95" s="465" t="str">
        <f t="shared" si="12"/>
        <v/>
      </c>
      <c r="H95" s="465" t="str">
        <f t="shared" si="13"/>
        <v/>
      </c>
    </row>
    <row r="96">
      <c r="B96" s="463" t="str">
        <f t="shared" si="7"/>
        <v/>
      </c>
      <c r="C96" s="464" t="str">
        <f t="shared" si="8"/>
        <v/>
      </c>
      <c r="D96" s="465" t="str">
        <f t="shared" si="9"/>
        <v/>
      </c>
      <c r="E96" s="465" t="str">
        <f t="shared" si="10"/>
        <v/>
      </c>
      <c r="F96" s="465" t="str">
        <f t="shared" si="11"/>
        <v/>
      </c>
      <c r="G96" s="465" t="str">
        <f t="shared" si="12"/>
        <v/>
      </c>
      <c r="H96" s="465" t="str">
        <f t="shared" si="13"/>
        <v/>
      </c>
    </row>
    <row r="97">
      <c r="B97" s="463" t="str">
        <f t="shared" si="7"/>
        <v/>
      </c>
      <c r="C97" s="464" t="str">
        <f t="shared" si="8"/>
        <v/>
      </c>
      <c r="D97" s="465" t="str">
        <f t="shared" si="9"/>
        <v/>
      </c>
      <c r="E97" s="465" t="str">
        <f t="shared" si="10"/>
        <v/>
      </c>
      <c r="F97" s="465" t="str">
        <f t="shared" si="11"/>
        <v/>
      </c>
      <c r="G97" s="465" t="str">
        <f t="shared" si="12"/>
        <v/>
      </c>
      <c r="H97" s="465" t="str">
        <f t="shared" si="13"/>
        <v/>
      </c>
    </row>
    <row r="98">
      <c r="B98" s="463" t="str">
        <f t="shared" si="7"/>
        <v/>
      </c>
      <c r="C98" s="464" t="str">
        <f t="shared" si="8"/>
        <v/>
      </c>
      <c r="D98" s="465" t="str">
        <f t="shared" si="9"/>
        <v/>
      </c>
      <c r="E98" s="465" t="str">
        <f t="shared" si="10"/>
        <v/>
      </c>
      <c r="F98" s="465" t="str">
        <f t="shared" si="11"/>
        <v/>
      </c>
      <c r="G98" s="465" t="str">
        <f t="shared" si="12"/>
        <v/>
      </c>
      <c r="H98" s="465" t="str">
        <f t="shared" si="13"/>
        <v/>
      </c>
    </row>
    <row r="99">
      <c r="B99" s="463" t="str">
        <f t="shared" si="7"/>
        <v/>
      </c>
      <c r="C99" s="464" t="str">
        <f t="shared" si="8"/>
        <v/>
      </c>
      <c r="D99" s="465" t="str">
        <f t="shared" si="9"/>
        <v/>
      </c>
      <c r="E99" s="465" t="str">
        <f t="shared" si="10"/>
        <v/>
      </c>
      <c r="F99" s="465" t="str">
        <f t="shared" si="11"/>
        <v/>
      </c>
      <c r="G99" s="465" t="str">
        <f t="shared" si="12"/>
        <v/>
      </c>
      <c r="H99" s="465" t="str">
        <f t="shared" si="13"/>
        <v/>
      </c>
    </row>
    <row r="100">
      <c r="B100" s="463" t="str">
        <f t="shared" si="7"/>
        <v/>
      </c>
      <c r="C100" s="464" t="str">
        <f t="shared" si="8"/>
        <v/>
      </c>
      <c r="D100" s="465" t="str">
        <f t="shared" si="9"/>
        <v/>
      </c>
      <c r="E100" s="465" t="str">
        <f t="shared" si="10"/>
        <v/>
      </c>
      <c r="F100" s="465" t="str">
        <f t="shared" si="11"/>
        <v/>
      </c>
      <c r="G100" s="465" t="str">
        <f t="shared" si="12"/>
        <v/>
      </c>
      <c r="H100" s="465" t="str">
        <f t="shared" si="13"/>
        <v/>
      </c>
    </row>
    <row r="101">
      <c r="B101" s="463" t="str">
        <f t="shared" si="7"/>
        <v/>
      </c>
      <c r="C101" s="464" t="str">
        <f t="shared" si="8"/>
        <v/>
      </c>
      <c r="D101" s="465" t="str">
        <f t="shared" si="9"/>
        <v/>
      </c>
      <c r="E101" s="465" t="str">
        <f t="shared" si="10"/>
        <v/>
      </c>
      <c r="F101" s="465" t="str">
        <f t="shared" si="11"/>
        <v/>
      </c>
      <c r="G101" s="465" t="str">
        <f t="shared" si="12"/>
        <v/>
      </c>
      <c r="H101" s="465" t="str">
        <f t="shared" si="13"/>
        <v/>
      </c>
    </row>
    <row r="102">
      <c r="B102" s="463" t="str">
        <f t="shared" si="7"/>
        <v/>
      </c>
      <c r="C102" s="464" t="str">
        <f t="shared" si="8"/>
        <v/>
      </c>
      <c r="D102" s="465" t="str">
        <f t="shared" si="9"/>
        <v/>
      </c>
      <c r="E102" s="465" t="str">
        <f t="shared" si="10"/>
        <v/>
      </c>
      <c r="F102" s="465" t="str">
        <f t="shared" si="11"/>
        <v/>
      </c>
      <c r="G102" s="465" t="str">
        <f t="shared" si="12"/>
        <v/>
      </c>
      <c r="H102" s="465" t="str">
        <f t="shared" si="13"/>
        <v/>
      </c>
    </row>
    <row r="103">
      <c r="B103" s="463" t="str">
        <f t="shared" si="7"/>
        <v/>
      </c>
      <c r="C103" s="464" t="str">
        <f t="shared" si="8"/>
        <v/>
      </c>
      <c r="D103" s="465" t="str">
        <f t="shared" si="9"/>
        <v/>
      </c>
      <c r="E103" s="465" t="str">
        <f t="shared" si="10"/>
        <v/>
      </c>
      <c r="F103" s="465" t="str">
        <f t="shared" si="11"/>
        <v/>
      </c>
      <c r="G103" s="465" t="str">
        <f t="shared" si="12"/>
        <v/>
      </c>
      <c r="H103" s="465" t="str">
        <f t="shared" si="13"/>
        <v/>
      </c>
    </row>
    <row r="104">
      <c r="B104" s="463" t="str">
        <f t="shared" si="7"/>
        <v/>
      </c>
      <c r="C104" s="464" t="str">
        <f t="shared" si="8"/>
        <v/>
      </c>
      <c r="D104" s="465" t="str">
        <f t="shared" si="9"/>
        <v/>
      </c>
      <c r="E104" s="465" t="str">
        <f t="shared" si="10"/>
        <v/>
      </c>
      <c r="F104" s="465" t="str">
        <f t="shared" si="11"/>
        <v/>
      </c>
      <c r="G104" s="465" t="str">
        <f t="shared" si="12"/>
        <v/>
      </c>
      <c r="H104" s="465" t="str">
        <f t="shared" si="13"/>
        <v/>
      </c>
    </row>
    <row r="105">
      <c r="B105" s="463" t="str">
        <f t="shared" si="7"/>
        <v/>
      </c>
      <c r="C105" s="464" t="str">
        <f t="shared" si="8"/>
        <v/>
      </c>
      <c r="D105" s="465" t="str">
        <f t="shared" si="9"/>
        <v/>
      </c>
      <c r="E105" s="465" t="str">
        <f t="shared" si="10"/>
        <v/>
      </c>
      <c r="F105" s="465" t="str">
        <f t="shared" si="11"/>
        <v/>
      </c>
      <c r="G105" s="465" t="str">
        <f t="shared" si="12"/>
        <v/>
      </c>
      <c r="H105" s="465" t="str">
        <f t="shared" si="13"/>
        <v/>
      </c>
    </row>
    <row r="106">
      <c r="B106" s="463" t="str">
        <f t="shared" si="7"/>
        <v/>
      </c>
      <c r="C106" s="464" t="str">
        <f t="shared" si="8"/>
        <v/>
      </c>
      <c r="D106" s="465" t="str">
        <f t="shared" si="9"/>
        <v/>
      </c>
      <c r="E106" s="465" t="str">
        <f t="shared" si="10"/>
        <v/>
      </c>
      <c r="F106" s="465" t="str">
        <f t="shared" si="11"/>
        <v/>
      </c>
      <c r="G106" s="465" t="str">
        <f t="shared" si="12"/>
        <v/>
      </c>
      <c r="H106" s="465" t="str">
        <f t="shared" si="13"/>
        <v/>
      </c>
    </row>
    <row r="107">
      <c r="B107" s="463" t="str">
        <f t="shared" si="7"/>
        <v/>
      </c>
      <c r="C107" s="464" t="str">
        <f t="shared" si="8"/>
        <v/>
      </c>
      <c r="D107" s="465" t="str">
        <f t="shared" si="9"/>
        <v/>
      </c>
      <c r="E107" s="465" t="str">
        <f t="shared" si="10"/>
        <v/>
      </c>
      <c r="F107" s="465" t="str">
        <f t="shared" si="11"/>
        <v/>
      </c>
      <c r="G107" s="465" t="str">
        <f t="shared" si="12"/>
        <v/>
      </c>
      <c r="H107" s="465" t="str">
        <f t="shared" si="13"/>
        <v/>
      </c>
    </row>
    <row r="108">
      <c r="B108" s="463" t="str">
        <f t="shared" si="7"/>
        <v/>
      </c>
      <c r="C108" s="464" t="str">
        <f t="shared" si="8"/>
        <v/>
      </c>
      <c r="D108" s="465" t="str">
        <f t="shared" si="9"/>
        <v/>
      </c>
      <c r="E108" s="465" t="str">
        <f t="shared" si="10"/>
        <v/>
      </c>
      <c r="F108" s="465" t="str">
        <f t="shared" si="11"/>
        <v/>
      </c>
      <c r="G108" s="465" t="str">
        <f t="shared" si="12"/>
        <v/>
      </c>
      <c r="H108" s="465" t="str">
        <f t="shared" si="13"/>
        <v/>
      </c>
    </row>
    <row r="109">
      <c r="B109" s="463" t="str">
        <f t="shared" si="7"/>
        <v/>
      </c>
      <c r="C109" s="464" t="str">
        <f t="shared" si="8"/>
        <v/>
      </c>
      <c r="D109" s="465" t="str">
        <f t="shared" si="9"/>
        <v/>
      </c>
      <c r="E109" s="465" t="str">
        <f t="shared" si="10"/>
        <v/>
      </c>
      <c r="F109" s="465" t="str">
        <f t="shared" si="11"/>
        <v/>
      </c>
      <c r="G109" s="465" t="str">
        <f t="shared" si="12"/>
        <v/>
      </c>
      <c r="H109" s="465" t="str">
        <f t="shared" si="13"/>
        <v/>
      </c>
    </row>
    <row r="110">
      <c r="B110" s="463" t="str">
        <f t="shared" si="7"/>
        <v/>
      </c>
      <c r="C110" s="464" t="str">
        <f t="shared" si="8"/>
        <v/>
      </c>
      <c r="D110" s="465" t="str">
        <f t="shared" si="9"/>
        <v/>
      </c>
      <c r="E110" s="465" t="str">
        <f t="shared" si="10"/>
        <v/>
      </c>
      <c r="F110" s="465" t="str">
        <f t="shared" si="11"/>
        <v/>
      </c>
      <c r="G110" s="465" t="str">
        <f t="shared" si="12"/>
        <v/>
      </c>
      <c r="H110" s="465" t="str">
        <f t="shared" si="13"/>
        <v/>
      </c>
    </row>
    <row r="111">
      <c r="B111" s="463" t="str">
        <f t="shared" si="7"/>
        <v/>
      </c>
      <c r="C111" s="464" t="str">
        <f t="shared" si="8"/>
        <v/>
      </c>
      <c r="D111" s="465" t="str">
        <f t="shared" si="9"/>
        <v/>
      </c>
      <c r="E111" s="465" t="str">
        <f t="shared" si="10"/>
        <v/>
      </c>
      <c r="F111" s="465" t="str">
        <f t="shared" si="11"/>
        <v/>
      </c>
      <c r="G111" s="465" t="str">
        <f t="shared" si="12"/>
        <v/>
      </c>
      <c r="H111" s="465" t="str">
        <f t="shared" si="13"/>
        <v/>
      </c>
    </row>
    <row r="112">
      <c r="B112" s="463" t="str">
        <f t="shared" si="7"/>
        <v/>
      </c>
      <c r="C112" s="464" t="str">
        <f t="shared" si="8"/>
        <v/>
      </c>
      <c r="D112" s="465" t="str">
        <f t="shared" si="9"/>
        <v/>
      </c>
      <c r="E112" s="465" t="str">
        <f t="shared" si="10"/>
        <v/>
      </c>
      <c r="F112" s="465" t="str">
        <f t="shared" si="11"/>
        <v/>
      </c>
      <c r="G112" s="465" t="str">
        <f t="shared" si="12"/>
        <v/>
      </c>
      <c r="H112" s="465" t="str">
        <f t="shared" si="13"/>
        <v/>
      </c>
    </row>
    <row r="113">
      <c r="B113" s="463" t="str">
        <f t="shared" si="7"/>
        <v/>
      </c>
      <c r="C113" s="464" t="str">
        <f t="shared" si="8"/>
        <v/>
      </c>
      <c r="D113" s="465" t="str">
        <f t="shared" si="9"/>
        <v/>
      </c>
      <c r="E113" s="465" t="str">
        <f t="shared" si="10"/>
        <v/>
      </c>
      <c r="F113" s="465" t="str">
        <f t="shared" si="11"/>
        <v/>
      </c>
      <c r="G113" s="465" t="str">
        <f t="shared" si="12"/>
        <v/>
      </c>
      <c r="H113" s="465" t="str">
        <f t="shared" si="13"/>
        <v/>
      </c>
    </row>
    <row r="114">
      <c r="B114" s="463" t="str">
        <f t="shared" si="7"/>
        <v/>
      </c>
      <c r="C114" s="464" t="str">
        <f t="shared" si="8"/>
        <v/>
      </c>
      <c r="D114" s="465" t="str">
        <f t="shared" si="9"/>
        <v/>
      </c>
      <c r="E114" s="465" t="str">
        <f t="shared" si="10"/>
        <v/>
      </c>
      <c r="F114" s="465" t="str">
        <f t="shared" si="11"/>
        <v/>
      </c>
      <c r="G114" s="465" t="str">
        <f t="shared" si="12"/>
        <v/>
      </c>
      <c r="H114" s="465" t="str">
        <f t="shared" si="13"/>
        <v/>
      </c>
    </row>
    <row r="115">
      <c r="B115" s="463" t="str">
        <f t="shared" si="7"/>
        <v/>
      </c>
      <c r="C115" s="464" t="str">
        <f t="shared" si="8"/>
        <v/>
      </c>
      <c r="D115" s="465" t="str">
        <f t="shared" si="9"/>
        <v/>
      </c>
      <c r="E115" s="465" t="str">
        <f t="shared" si="10"/>
        <v/>
      </c>
      <c r="F115" s="465" t="str">
        <f t="shared" si="11"/>
        <v/>
      </c>
      <c r="G115" s="465" t="str">
        <f t="shared" si="12"/>
        <v/>
      </c>
      <c r="H115" s="465" t="str">
        <f t="shared" si="13"/>
        <v/>
      </c>
    </row>
    <row r="116">
      <c r="B116" s="463" t="str">
        <f t="shared" si="7"/>
        <v/>
      </c>
      <c r="C116" s="464" t="str">
        <f t="shared" si="8"/>
        <v/>
      </c>
      <c r="D116" s="465" t="str">
        <f t="shared" si="9"/>
        <v/>
      </c>
      <c r="E116" s="465" t="str">
        <f t="shared" si="10"/>
        <v/>
      </c>
      <c r="F116" s="465" t="str">
        <f t="shared" si="11"/>
        <v/>
      </c>
      <c r="G116" s="465" t="str">
        <f t="shared" si="12"/>
        <v/>
      </c>
      <c r="H116" s="465" t="str">
        <f t="shared" si="13"/>
        <v/>
      </c>
    </row>
    <row r="117" ht="14.25" customHeight="1">
      <c r="B117" s="463" t="str">
        <f t="shared" si="7"/>
        <v/>
      </c>
      <c r="C117" s="464" t="str">
        <f t="shared" si="8"/>
        <v/>
      </c>
      <c r="D117" s="465" t="str">
        <f t="shared" si="9"/>
        <v/>
      </c>
      <c r="E117" s="465" t="str">
        <f t="shared" si="10"/>
        <v/>
      </c>
      <c r="F117" s="465" t="str">
        <f t="shared" si="11"/>
        <v/>
      </c>
      <c r="G117" s="465" t="str">
        <f t="shared" si="12"/>
        <v/>
      </c>
      <c r="H117" s="465" t="str">
        <f t="shared" si="13"/>
        <v/>
      </c>
    </row>
    <row r="118">
      <c r="B118" s="463" t="str">
        <f t="shared" si="7"/>
        <v/>
      </c>
      <c r="C118" s="464" t="str">
        <f t="shared" si="8"/>
        <v/>
      </c>
      <c r="D118" s="465" t="str">
        <f t="shared" si="9"/>
        <v/>
      </c>
      <c r="E118" s="465" t="str">
        <f t="shared" si="10"/>
        <v/>
      </c>
      <c r="F118" s="465" t="str">
        <f t="shared" si="11"/>
        <v/>
      </c>
      <c r="G118" s="465" t="str">
        <f t="shared" si="12"/>
        <v/>
      </c>
      <c r="H118" s="465" t="str">
        <f t="shared" si="13"/>
        <v/>
      </c>
    </row>
    <row r="119">
      <c r="B119" s="463" t="str">
        <f t="shared" si="7"/>
        <v/>
      </c>
      <c r="C119" s="464" t="str">
        <f t="shared" si="8"/>
        <v/>
      </c>
      <c r="D119" s="465" t="str">
        <f t="shared" si="9"/>
        <v/>
      </c>
      <c r="E119" s="465" t="str">
        <f t="shared" si="10"/>
        <v/>
      </c>
      <c r="F119" s="465" t="str">
        <f t="shared" si="11"/>
        <v/>
      </c>
      <c r="G119" s="465" t="str">
        <f t="shared" si="12"/>
        <v/>
      </c>
      <c r="H119" s="465" t="str">
        <f t="shared" si="13"/>
        <v/>
      </c>
    </row>
    <row r="120">
      <c r="B120" s="463" t="str">
        <f t="shared" si="7"/>
        <v/>
      </c>
      <c r="C120" s="464" t="str">
        <f t="shared" si="8"/>
        <v/>
      </c>
      <c r="D120" s="465" t="str">
        <f t="shared" si="9"/>
        <v/>
      </c>
      <c r="E120" s="465" t="str">
        <f t="shared" si="10"/>
        <v/>
      </c>
      <c r="F120" s="465" t="str">
        <f t="shared" si="11"/>
        <v/>
      </c>
      <c r="G120" s="465" t="str">
        <f t="shared" si="12"/>
        <v/>
      </c>
      <c r="H120" s="465" t="str">
        <f t="shared" si="13"/>
        <v/>
      </c>
    </row>
    <row r="121">
      <c r="B121" s="463" t="str">
        <f t="shared" si="7"/>
        <v/>
      </c>
      <c r="C121" s="464" t="str">
        <f t="shared" si="8"/>
        <v/>
      </c>
      <c r="D121" s="465" t="str">
        <f t="shared" si="9"/>
        <v/>
      </c>
      <c r="E121" s="465" t="str">
        <f t="shared" si="10"/>
        <v/>
      </c>
      <c r="F121" s="465" t="str">
        <f t="shared" si="11"/>
        <v/>
      </c>
      <c r="G121" s="465" t="str">
        <f t="shared" si="12"/>
        <v/>
      </c>
      <c r="H121" s="465" t="str">
        <f t="shared" si="13"/>
        <v/>
      </c>
    </row>
    <row r="122">
      <c r="B122" s="463" t="str">
        <f t="shared" si="7"/>
        <v/>
      </c>
      <c r="C122" s="464" t="str">
        <f t="shared" si="8"/>
        <v/>
      </c>
      <c r="D122" s="465" t="str">
        <f t="shared" si="9"/>
        <v/>
      </c>
      <c r="E122" s="465" t="str">
        <f t="shared" si="10"/>
        <v/>
      </c>
      <c r="F122" s="465" t="str">
        <f t="shared" si="11"/>
        <v/>
      </c>
      <c r="G122" s="465" t="str">
        <f t="shared" si="12"/>
        <v/>
      </c>
      <c r="H122" s="465" t="str">
        <f t="shared" si="13"/>
        <v/>
      </c>
    </row>
    <row r="123">
      <c r="B123" s="463" t="str">
        <f t="shared" si="7"/>
        <v/>
      </c>
      <c r="C123" s="464" t="str">
        <f t="shared" si="8"/>
        <v/>
      </c>
      <c r="D123" s="465" t="str">
        <f t="shared" si="9"/>
        <v/>
      </c>
      <c r="E123" s="465" t="str">
        <f t="shared" si="10"/>
        <v/>
      </c>
      <c r="F123" s="465" t="str">
        <f t="shared" si="11"/>
        <v/>
      </c>
      <c r="G123" s="465" t="str">
        <f t="shared" si="12"/>
        <v/>
      </c>
      <c r="H123" s="465" t="str">
        <f t="shared" si="13"/>
        <v/>
      </c>
    </row>
    <row r="124">
      <c r="B124" s="463" t="str">
        <f t="shared" si="7"/>
        <v/>
      </c>
      <c r="C124" s="464" t="str">
        <f t="shared" si="8"/>
        <v/>
      </c>
      <c r="D124" s="465" t="str">
        <f t="shared" si="9"/>
        <v/>
      </c>
      <c r="E124" s="465" t="str">
        <f t="shared" si="10"/>
        <v/>
      </c>
      <c r="F124" s="465" t="str">
        <f t="shared" si="11"/>
        <v/>
      </c>
      <c r="G124" s="465" t="str">
        <f t="shared" si="12"/>
        <v/>
      </c>
      <c r="H124" s="465" t="str">
        <f t="shared" si="13"/>
        <v/>
      </c>
    </row>
    <row r="125">
      <c r="B125" s="463" t="str">
        <f t="shared" si="7"/>
        <v/>
      </c>
      <c r="C125" s="464" t="str">
        <f t="shared" si="8"/>
        <v/>
      </c>
      <c r="D125" s="465" t="str">
        <f t="shared" si="9"/>
        <v/>
      </c>
      <c r="E125" s="465" t="str">
        <f t="shared" si="10"/>
        <v/>
      </c>
      <c r="F125" s="465" t="str">
        <f t="shared" si="11"/>
        <v/>
      </c>
      <c r="G125" s="465" t="str">
        <f t="shared" si="12"/>
        <v/>
      </c>
      <c r="H125" s="465" t="str">
        <f t="shared" si="13"/>
        <v/>
      </c>
    </row>
    <row r="126">
      <c r="B126" s="463" t="str">
        <f t="shared" si="7"/>
        <v/>
      </c>
      <c r="C126" s="464" t="str">
        <f t="shared" si="8"/>
        <v/>
      </c>
      <c r="D126" s="465" t="str">
        <f t="shared" si="9"/>
        <v/>
      </c>
      <c r="E126" s="465" t="str">
        <f t="shared" si="10"/>
        <v/>
      </c>
      <c r="F126" s="465" t="str">
        <f t="shared" si="11"/>
        <v/>
      </c>
      <c r="G126" s="465" t="str">
        <f t="shared" si="12"/>
        <v/>
      </c>
      <c r="H126" s="465" t="str">
        <f t="shared" si="13"/>
        <v/>
      </c>
    </row>
    <row r="127">
      <c r="B127" s="463" t="str">
        <f t="shared" si="7"/>
        <v/>
      </c>
      <c r="C127" s="464" t="str">
        <f t="shared" si="8"/>
        <v/>
      </c>
      <c r="D127" s="465" t="str">
        <f t="shared" si="9"/>
        <v/>
      </c>
      <c r="E127" s="465" t="str">
        <f t="shared" si="10"/>
        <v/>
      </c>
      <c r="F127" s="465" t="str">
        <f t="shared" si="11"/>
        <v/>
      </c>
      <c r="G127" s="465" t="str">
        <f t="shared" si="12"/>
        <v/>
      </c>
      <c r="H127" s="465" t="str">
        <f t="shared" si="13"/>
        <v/>
      </c>
    </row>
    <row r="128">
      <c r="B128" s="463" t="str">
        <f t="shared" si="7"/>
        <v/>
      </c>
      <c r="C128" s="464" t="str">
        <f t="shared" si="8"/>
        <v/>
      </c>
      <c r="D128" s="465" t="str">
        <f t="shared" si="9"/>
        <v/>
      </c>
      <c r="E128" s="465" t="str">
        <f t="shared" si="10"/>
        <v/>
      </c>
      <c r="F128" s="465" t="str">
        <f t="shared" si="11"/>
        <v/>
      </c>
      <c r="G128" s="465" t="str">
        <f t="shared" si="12"/>
        <v/>
      </c>
      <c r="H128" s="465" t="str">
        <f t="shared" si="13"/>
        <v/>
      </c>
    </row>
    <row r="129">
      <c r="B129" s="463" t="str">
        <f t="shared" si="7"/>
        <v/>
      </c>
      <c r="C129" s="464" t="str">
        <f t="shared" si="8"/>
        <v/>
      </c>
      <c r="D129" s="465" t="str">
        <f t="shared" si="9"/>
        <v/>
      </c>
      <c r="E129" s="465" t="str">
        <f t="shared" si="10"/>
        <v/>
      </c>
      <c r="F129" s="465" t="str">
        <f t="shared" si="11"/>
        <v/>
      </c>
      <c r="G129" s="465" t="str">
        <f t="shared" si="12"/>
        <v/>
      </c>
      <c r="H129" s="465" t="str">
        <f t="shared" si="13"/>
        <v/>
      </c>
    </row>
    <row r="130">
      <c r="B130" s="463" t="str">
        <f t="shared" si="7"/>
        <v/>
      </c>
      <c r="C130" s="464" t="str">
        <f t="shared" si="8"/>
        <v/>
      </c>
      <c r="D130" s="465" t="str">
        <f t="shared" si="9"/>
        <v/>
      </c>
      <c r="E130" s="465" t="str">
        <f t="shared" si="10"/>
        <v/>
      </c>
      <c r="F130" s="465" t="str">
        <f t="shared" si="11"/>
        <v/>
      </c>
      <c r="G130" s="465" t="str">
        <f t="shared" si="12"/>
        <v/>
      </c>
      <c r="H130" s="465" t="str">
        <f t="shared" si="13"/>
        <v/>
      </c>
    </row>
    <row r="131">
      <c r="B131" s="463" t="str">
        <f t="shared" si="7"/>
        <v/>
      </c>
      <c r="C131" s="464" t="str">
        <f t="shared" si="8"/>
        <v/>
      </c>
      <c r="D131" s="465" t="str">
        <f t="shared" si="9"/>
        <v/>
      </c>
      <c r="E131" s="465" t="str">
        <f t="shared" si="10"/>
        <v/>
      </c>
      <c r="F131" s="465" t="str">
        <f t="shared" si="11"/>
        <v/>
      </c>
      <c r="G131" s="465" t="str">
        <f t="shared" si="12"/>
        <v/>
      </c>
      <c r="H131" s="465" t="str">
        <f t="shared" si="13"/>
        <v/>
      </c>
    </row>
    <row r="132">
      <c r="B132" s="463" t="str">
        <f t="shared" si="7"/>
        <v/>
      </c>
      <c r="C132" s="464" t="str">
        <f t="shared" si="8"/>
        <v/>
      </c>
      <c r="D132" s="465" t="str">
        <f t="shared" si="9"/>
        <v/>
      </c>
      <c r="E132" s="465" t="str">
        <f t="shared" si="10"/>
        <v/>
      </c>
      <c r="F132" s="465" t="str">
        <f t="shared" si="11"/>
        <v/>
      </c>
      <c r="G132" s="465" t="str">
        <f t="shared" si="12"/>
        <v/>
      </c>
      <c r="H132" s="465" t="str">
        <f t="shared" si="13"/>
        <v/>
      </c>
    </row>
    <row r="133">
      <c r="B133" s="463" t="str">
        <f t="shared" si="7"/>
        <v/>
      </c>
      <c r="C133" s="464" t="str">
        <f t="shared" si="8"/>
        <v/>
      </c>
      <c r="D133" s="465" t="str">
        <f t="shared" si="9"/>
        <v/>
      </c>
      <c r="E133" s="465" t="str">
        <f t="shared" si="10"/>
        <v/>
      </c>
      <c r="F133" s="465" t="str">
        <f t="shared" si="11"/>
        <v/>
      </c>
      <c r="G133" s="465" t="str">
        <f t="shared" si="12"/>
        <v/>
      </c>
      <c r="H133" s="465" t="str">
        <f t="shared" si="13"/>
        <v/>
      </c>
    </row>
    <row r="134">
      <c r="B134" s="463" t="str">
        <f t="shared" si="7"/>
        <v/>
      </c>
      <c r="C134" s="464" t="str">
        <f t="shared" si="8"/>
        <v/>
      </c>
      <c r="D134" s="465" t="str">
        <f t="shared" si="9"/>
        <v/>
      </c>
      <c r="E134" s="465" t="str">
        <f t="shared" si="10"/>
        <v/>
      </c>
      <c r="F134" s="465" t="str">
        <f t="shared" si="11"/>
        <v/>
      </c>
      <c r="G134" s="465" t="str">
        <f t="shared" si="12"/>
        <v/>
      </c>
      <c r="H134" s="465" t="str">
        <f t="shared" si="13"/>
        <v/>
      </c>
    </row>
    <row r="135">
      <c r="B135" s="463" t="str">
        <f t="shared" si="7"/>
        <v/>
      </c>
      <c r="C135" s="464" t="str">
        <f t="shared" si="8"/>
        <v/>
      </c>
      <c r="D135" s="465" t="str">
        <f t="shared" si="9"/>
        <v/>
      </c>
      <c r="E135" s="465" t="str">
        <f t="shared" si="10"/>
        <v/>
      </c>
      <c r="F135" s="465" t="str">
        <f t="shared" si="11"/>
        <v/>
      </c>
      <c r="G135" s="465" t="str">
        <f t="shared" si="12"/>
        <v/>
      </c>
      <c r="H135" s="465" t="str">
        <f t="shared" si="13"/>
        <v/>
      </c>
    </row>
    <row r="136">
      <c r="B136" s="463" t="str">
        <f t="shared" si="7"/>
        <v/>
      </c>
      <c r="C136" s="464" t="str">
        <f t="shared" si="8"/>
        <v/>
      </c>
      <c r="D136" s="465" t="str">
        <f t="shared" si="9"/>
        <v/>
      </c>
      <c r="E136" s="465" t="str">
        <f t="shared" si="10"/>
        <v/>
      </c>
      <c r="F136" s="465" t="str">
        <f t="shared" si="11"/>
        <v/>
      </c>
      <c r="G136" s="465" t="str">
        <f t="shared" si="12"/>
        <v/>
      </c>
      <c r="H136" s="465" t="str">
        <f t="shared" si="13"/>
        <v/>
      </c>
    </row>
    <row r="137">
      <c r="B137" s="463" t="str">
        <f t="shared" si="7"/>
        <v/>
      </c>
      <c r="C137" s="464" t="str">
        <f t="shared" si="8"/>
        <v/>
      </c>
      <c r="D137" s="465" t="str">
        <f t="shared" si="9"/>
        <v/>
      </c>
      <c r="E137" s="465" t="str">
        <f t="shared" si="10"/>
        <v/>
      </c>
      <c r="F137" s="465" t="str">
        <f t="shared" si="11"/>
        <v/>
      </c>
      <c r="G137" s="465" t="str">
        <f t="shared" si="12"/>
        <v/>
      </c>
      <c r="H137" s="465" t="str">
        <f t="shared" si="13"/>
        <v/>
      </c>
    </row>
    <row r="138">
      <c r="B138" s="463" t="str">
        <f t="shared" si="7"/>
        <v/>
      </c>
      <c r="C138" s="464" t="str">
        <f t="shared" si="8"/>
        <v/>
      </c>
      <c r="D138" s="465" t="str">
        <f t="shared" si="9"/>
        <v/>
      </c>
      <c r="E138" s="465" t="str">
        <f t="shared" si="10"/>
        <v/>
      </c>
      <c r="F138" s="465" t="str">
        <f t="shared" si="11"/>
        <v/>
      </c>
      <c r="G138" s="465" t="str">
        <f t="shared" si="12"/>
        <v/>
      </c>
      <c r="H138" s="465" t="str">
        <f t="shared" si="13"/>
        <v/>
      </c>
    </row>
    <row r="139">
      <c r="B139" s="463" t="str">
        <f t="shared" si="7"/>
        <v/>
      </c>
      <c r="C139" s="464" t="str">
        <f t="shared" si="8"/>
        <v/>
      </c>
      <c r="D139" s="465" t="str">
        <f t="shared" si="9"/>
        <v/>
      </c>
      <c r="E139" s="465" t="str">
        <f t="shared" si="10"/>
        <v/>
      </c>
      <c r="F139" s="465" t="str">
        <f t="shared" si="11"/>
        <v/>
      </c>
      <c r="G139" s="465" t="str">
        <f t="shared" si="12"/>
        <v/>
      </c>
      <c r="H139" s="465" t="str">
        <f t="shared" si="13"/>
        <v/>
      </c>
    </row>
    <row r="140">
      <c r="B140" s="463" t="str">
        <f t="shared" si="7"/>
        <v/>
      </c>
      <c r="C140" s="464" t="str">
        <f t="shared" si="8"/>
        <v/>
      </c>
      <c r="D140" s="465" t="str">
        <f t="shared" si="9"/>
        <v/>
      </c>
      <c r="E140" s="465" t="str">
        <f t="shared" si="10"/>
        <v/>
      </c>
      <c r="F140" s="465" t="str">
        <f t="shared" si="11"/>
        <v/>
      </c>
      <c r="G140" s="465" t="str">
        <f t="shared" si="12"/>
        <v/>
      </c>
      <c r="H140" s="465" t="str">
        <f t="shared" si="13"/>
        <v/>
      </c>
    </row>
    <row r="141">
      <c r="B141" s="463" t="str">
        <f t="shared" si="7"/>
        <v/>
      </c>
      <c r="C141" s="464" t="str">
        <f t="shared" si="8"/>
        <v/>
      </c>
      <c r="D141" s="465" t="str">
        <f t="shared" si="9"/>
        <v/>
      </c>
      <c r="E141" s="465" t="str">
        <f t="shared" si="10"/>
        <v/>
      </c>
      <c r="F141" s="465" t="str">
        <f t="shared" si="11"/>
        <v/>
      </c>
      <c r="G141" s="465" t="str">
        <f t="shared" si="12"/>
        <v/>
      </c>
      <c r="H141" s="465" t="str">
        <f t="shared" si="13"/>
        <v/>
      </c>
    </row>
    <row r="142">
      <c r="B142" s="463" t="str">
        <f t="shared" si="7"/>
        <v/>
      </c>
      <c r="C142" s="464" t="str">
        <f t="shared" si="8"/>
        <v/>
      </c>
      <c r="D142" s="465" t="str">
        <f t="shared" si="9"/>
        <v/>
      </c>
      <c r="E142" s="465" t="str">
        <f t="shared" si="10"/>
        <v/>
      </c>
      <c r="F142" s="465" t="str">
        <f t="shared" si="11"/>
        <v/>
      </c>
      <c r="G142" s="465" t="str">
        <f t="shared" si="12"/>
        <v/>
      </c>
      <c r="H142" s="465" t="str">
        <f t="shared" si="13"/>
        <v/>
      </c>
    </row>
    <row r="143">
      <c r="B143" s="463" t="str">
        <f t="shared" si="7"/>
        <v/>
      </c>
      <c r="C143" s="464" t="str">
        <f t="shared" si="8"/>
        <v/>
      </c>
      <c r="D143" s="465" t="str">
        <f t="shared" si="9"/>
        <v/>
      </c>
      <c r="E143" s="465" t="str">
        <f t="shared" si="10"/>
        <v/>
      </c>
      <c r="F143" s="465" t="str">
        <f t="shared" si="11"/>
        <v/>
      </c>
      <c r="G143" s="465" t="str">
        <f t="shared" si="12"/>
        <v/>
      </c>
      <c r="H143" s="465" t="str">
        <f t="shared" si="13"/>
        <v/>
      </c>
    </row>
    <row r="144">
      <c r="B144" s="463" t="str">
        <f t="shared" si="7"/>
        <v/>
      </c>
      <c r="C144" s="464" t="str">
        <f t="shared" si="8"/>
        <v/>
      </c>
      <c r="D144" s="465" t="str">
        <f t="shared" si="9"/>
        <v/>
      </c>
      <c r="E144" s="465" t="str">
        <f t="shared" si="10"/>
        <v/>
      </c>
      <c r="F144" s="465" t="str">
        <f t="shared" si="11"/>
        <v/>
      </c>
      <c r="G144" s="465" t="str">
        <f t="shared" si="12"/>
        <v/>
      </c>
      <c r="H144" s="465" t="str">
        <f t="shared" si="13"/>
        <v/>
      </c>
    </row>
    <row r="145">
      <c r="B145" s="463" t="str">
        <f t="shared" si="7"/>
        <v/>
      </c>
      <c r="C145" s="464" t="str">
        <f t="shared" si="8"/>
        <v/>
      </c>
      <c r="D145" s="465" t="str">
        <f t="shared" si="9"/>
        <v/>
      </c>
      <c r="E145" s="465" t="str">
        <f t="shared" si="10"/>
        <v/>
      </c>
      <c r="F145" s="465" t="str">
        <f t="shared" si="11"/>
        <v/>
      </c>
      <c r="G145" s="465" t="str">
        <f t="shared" si="12"/>
        <v/>
      </c>
      <c r="H145" s="465" t="str">
        <f t="shared" si="13"/>
        <v/>
      </c>
    </row>
    <row r="146">
      <c r="B146" s="463" t="str">
        <f t="shared" si="7"/>
        <v/>
      </c>
      <c r="C146" s="464" t="str">
        <f t="shared" si="8"/>
        <v/>
      </c>
      <c r="D146" s="465" t="str">
        <f t="shared" si="9"/>
        <v/>
      </c>
      <c r="E146" s="465" t="str">
        <f t="shared" si="10"/>
        <v/>
      </c>
      <c r="F146" s="465" t="str">
        <f t="shared" si="11"/>
        <v/>
      </c>
      <c r="G146" s="465" t="str">
        <f t="shared" si="12"/>
        <v/>
      </c>
      <c r="H146" s="465" t="str">
        <f t="shared" si="13"/>
        <v/>
      </c>
    </row>
    <row r="147">
      <c r="B147" s="463" t="str">
        <f t="shared" si="7"/>
        <v/>
      </c>
      <c r="C147" s="464" t="str">
        <f t="shared" si="8"/>
        <v/>
      </c>
      <c r="D147" s="465" t="str">
        <f t="shared" si="9"/>
        <v/>
      </c>
      <c r="E147" s="465" t="str">
        <f t="shared" si="10"/>
        <v/>
      </c>
      <c r="F147" s="465" t="str">
        <f t="shared" si="11"/>
        <v/>
      </c>
      <c r="G147" s="465" t="str">
        <f t="shared" si="12"/>
        <v/>
      </c>
      <c r="H147" s="465" t="str">
        <f t="shared" si="13"/>
        <v/>
      </c>
    </row>
    <row r="148">
      <c r="B148" s="463" t="str">
        <f t="shared" si="7"/>
        <v/>
      </c>
      <c r="C148" s="464" t="str">
        <f t="shared" si="8"/>
        <v/>
      </c>
      <c r="D148" s="465" t="str">
        <f t="shared" si="9"/>
        <v/>
      </c>
      <c r="E148" s="465" t="str">
        <f t="shared" si="10"/>
        <v/>
      </c>
      <c r="F148" s="465" t="str">
        <f t="shared" si="11"/>
        <v/>
      </c>
      <c r="G148" s="465" t="str">
        <f t="shared" si="12"/>
        <v/>
      </c>
      <c r="H148" s="465" t="str">
        <f t="shared" si="13"/>
        <v/>
      </c>
    </row>
    <row r="149">
      <c r="B149" s="463" t="str">
        <f t="shared" si="7"/>
        <v/>
      </c>
      <c r="C149" s="464" t="str">
        <f t="shared" si="8"/>
        <v/>
      </c>
      <c r="D149" s="465" t="str">
        <f t="shared" si="9"/>
        <v/>
      </c>
      <c r="E149" s="465" t="str">
        <f t="shared" si="10"/>
        <v/>
      </c>
      <c r="F149" s="465" t="str">
        <f t="shared" si="11"/>
        <v/>
      </c>
      <c r="G149" s="465" t="str">
        <f t="shared" si="12"/>
        <v/>
      </c>
      <c r="H149" s="465" t="str">
        <f t="shared" si="13"/>
        <v/>
      </c>
    </row>
    <row r="150">
      <c r="B150" s="463" t="str">
        <f t="shared" si="7"/>
        <v/>
      </c>
      <c r="C150" s="464" t="str">
        <f t="shared" si="8"/>
        <v/>
      </c>
      <c r="D150" s="465" t="str">
        <f t="shared" si="9"/>
        <v/>
      </c>
      <c r="E150" s="465" t="str">
        <f t="shared" si="10"/>
        <v/>
      </c>
      <c r="F150" s="465" t="str">
        <f t="shared" si="11"/>
        <v/>
      </c>
      <c r="G150" s="465" t="str">
        <f t="shared" si="12"/>
        <v/>
      </c>
      <c r="H150" s="465" t="str">
        <f t="shared" si="13"/>
        <v/>
      </c>
    </row>
    <row r="151">
      <c r="B151" s="463" t="str">
        <f t="shared" si="7"/>
        <v/>
      </c>
      <c r="C151" s="464" t="str">
        <f t="shared" si="8"/>
        <v/>
      </c>
      <c r="D151" s="465" t="str">
        <f t="shared" si="9"/>
        <v/>
      </c>
      <c r="E151" s="465" t="str">
        <f t="shared" si="10"/>
        <v/>
      </c>
      <c r="F151" s="465" t="str">
        <f t="shared" si="11"/>
        <v/>
      </c>
      <c r="G151" s="465" t="str">
        <f t="shared" si="12"/>
        <v/>
      </c>
      <c r="H151" s="465" t="str">
        <f t="shared" si="13"/>
        <v/>
      </c>
    </row>
    <row r="152">
      <c r="B152" s="463" t="str">
        <f t="shared" si="7"/>
        <v/>
      </c>
      <c r="C152" s="464" t="str">
        <f t="shared" si="8"/>
        <v/>
      </c>
      <c r="D152" s="465" t="str">
        <f t="shared" si="9"/>
        <v/>
      </c>
      <c r="E152" s="465" t="str">
        <f t="shared" si="10"/>
        <v/>
      </c>
      <c r="F152" s="465" t="str">
        <f t="shared" si="11"/>
        <v/>
      </c>
      <c r="G152" s="465" t="str">
        <f t="shared" si="12"/>
        <v/>
      </c>
      <c r="H152" s="465" t="str">
        <f t="shared" si="13"/>
        <v/>
      </c>
    </row>
    <row r="153">
      <c r="B153" s="463" t="str">
        <f t="shared" si="7"/>
        <v/>
      </c>
      <c r="C153" s="464" t="str">
        <f t="shared" si="8"/>
        <v/>
      </c>
      <c r="D153" s="465" t="str">
        <f t="shared" si="9"/>
        <v/>
      </c>
      <c r="E153" s="465" t="str">
        <f t="shared" si="10"/>
        <v/>
      </c>
      <c r="F153" s="465" t="str">
        <f t="shared" si="11"/>
        <v/>
      </c>
      <c r="G153" s="465" t="str">
        <f t="shared" si="12"/>
        <v/>
      </c>
      <c r="H153" s="465" t="str">
        <f t="shared" si="13"/>
        <v/>
      </c>
    </row>
    <row r="154">
      <c r="B154" s="463" t="str">
        <f t="shared" si="7"/>
        <v/>
      </c>
      <c r="C154" s="464" t="str">
        <f t="shared" si="8"/>
        <v/>
      </c>
      <c r="D154" s="465" t="str">
        <f t="shared" si="9"/>
        <v/>
      </c>
      <c r="E154" s="465" t="str">
        <f t="shared" si="10"/>
        <v/>
      </c>
      <c r="F154" s="465" t="str">
        <f t="shared" si="11"/>
        <v/>
      </c>
      <c r="G154" s="465" t="str">
        <f t="shared" si="12"/>
        <v/>
      </c>
      <c r="H154" s="465" t="str">
        <f t="shared" si="13"/>
        <v/>
      </c>
    </row>
    <row r="155">
      <c r="B155" s="463" t="str">
        <f t="shared" ref="B155:B218" si="14">IFERROR(IF(Loan_Not_Paid*Values_Entered,Payment_Number,""),"")</f>
        <v/>
      </c>
      <c r="C155" s="464" t="str">
        <f t="shared" ref="C155:C218" si="15">IFERROR(IF(Loan_Not_Paid*Values_Entered,Payment_Date,""),"")</f>
        <v/>
      </c>
      <c r="D155" s="465" t="str">
        <f t="shared" ref="D155:D218" si="16">IFERROR(IF(Loan_Not_Paid*Values_Entered,Beginning_Balance,""),"")</f>
        <v/>
      </c>
      <c r="E155" s="465" t="str">
        <f t="shared" ref="E155:E218" si="17">IFERROR(IF(Loan_Not_Paid*Values_Entered,Monthly_Payment,""),"")</f>
        <v/>
      </c>
      <c r="F155" s="465" t="str">
        <f t="shared" ref="F155:F218" si="18">IFERROR(IF(Loan_Not_Paid*Values_Entered,Principal,""),"")</f>
        <v/>
      </c>
      <c r="G155" s="465" t="str">
        <f t="shared" ref="G155:G218" si="19">IFERROR(IF(Loan_Not_Paid*Values_Entered,Interest,""),"")</f>
        <v/>
      </c>
      <c r="H155" s="465" t="str">
        <f t="shared" ref="H155:H218" si="20">IFERROR(IF(Loan_Not_Paid*Values_Entered,Ending_Balance,""),"")</f>
        <v/>
      </c>
    </row>
    <row r="156">
      <c r="B156" s="463" t="str">
        <f t="shared" si="14"/>
        <v/>
      </c>
      <c r="C156" s="464" t="str">
        <f t="shared" si="15"/>
        <v/>
      </c>
      <c r="D156" s="465" t="str">
        <f t="shared" si="16"/>
        <v/>
      </c>
      <c r="E156" s="465" t="str">
        <f t="shared" si="17"/>
        <v/>
      </c>
      <c r="F156" s="465" t="str">
        <f t="shared" si="18"/>
        <v/>
      </c>
      <c r="G156" s="465" t="str">
        <f t="shared" si="19"/>
        <v/>
      </c>
      <c r="H156" s="465" t="str">
        <f t="shared" si="20"/>
        <v/>
      </c>
    </row>
    <row r="157">
      <c r="B157" s="463" t="str">
        <f t="shared" si="14"/>
        <v/>
      </c>
      <c r="C157" s="464" t="str">
        <f t="shared" si="15"/>
        <v/>
      </c>
      <c r="D157" s="465" t="str">
        <f t="shared" si="16"/>
        <v/>
      </c>
      <c r="E157" s="465" t="str">
        <f t="shared" si="17"/>
        <v/>
      </c>
      <c r="F157" s="465" t="str">
        <f t="shared" si="18"/>
        <v/>
      </c>
      <c r="G157" s="465" t="str">
        <f t="shared" si="19"/>
        <v/>
      </c>
      <c r="H157" s="465" t="str">
        <f t="shared" si="20"/>
        <v/>
      </c>
    </row>
    <row r="158">
      <c r="B158" s="463" t="str">
        <f t="shared" si="14"/>
        <v/>
      </c>
      <c r="C158" s="464" t="str">
        <f t="shared" si="15"/>
        <v/>
      </c>
      <c r="D158" s="465" t="str">
        <f t="shared" si="16"/>
        <v/>
      </c>
      <c r="E158" s="465" t="str">
        <f t="shared" si="17"/>
        <v/>
      </c>
      <c r="F158" s="465" t="str">
        <f t="shared" si="18"/>
        <v/>
      </c>
      <c r="G158" s="465" t="str">
        <f t="shared" si="19"/>
        <v/>
      </c>
      <c r="H158" s="465" t="str">
        <f t="shared" si="20"/>
        <v/>
      </c>
    </row>
    <row r="159">
      <c r="B159" s="463" t="str">
        <f t="shared" si="14"/>
        <v/>
      </c>
      <c r="C159" s="464" t="str">
        <f t="shared" si="15"/>
        <v/>
      </c>
      <c r="D159" s="465" t="str">
        <f t="shared" si="16"/>
        <v/>
      </c>
      <c r="E159" s="465" t="str">
        <f t="shared" si="17"/>
        <v/>
      </c>
      <c r="F159" s="465" t="str">
        <f t="shared" si="18"/>
        <v/>
      </c>
      <c r="G159" s="465" t="str">
        <f t="shared" si="19"/>
        <v/>
      </c>
      <c r="H159" s="465" t="str">
        <f t="shared" si="20"/>
        <v/>
      </c>
    </row>
    <row r="160">
      <c r="B160" s="463" t="str">
        <f t="shared" si="14"/>
        <v/>
      </c>
      <c r="C160" s="464" t="str">
        <f t="shared" si="15"/>
        <v/>
      </c>
      <c r="D160" s="465" t="str">
        <f t="shared" si="16"/>
        <v/>
      </c>
      <c r="E160" s="465" t="str">
        <f t="shared" si="17"/>
        <v/>
      </c>
      <c r="F160" s="465" t="str">
        <f t="shared" si="18"/>
        <v/>
      </c>
      <c r="G160" s="465" t="str">
        <f t="shared" si="19"/>
        <v/>
      </c>
      <c r="H160" s="465" t="str">
        <f t="shared" si="20"/>
        <v/>
      </c>
    </row>
    <row r="161">
      <c r="B161" s="463" t="str">
        <f t="shared" si="14"/>
        <v/>
      </c>
      <c r="C161" s="464" t="str">
        <f t="shared" si="15"/>
        <v/>
      </c>
      <c r="D161" s="465" t="str">
        <f t="shared" si="16"/>
        <v/>
      </c>
      <c r="E161" s="465" t="str">
        <f t="shared" si="17"/>
        <v/>
      </c>
      <c r="F161" s="465" t="str">
        <f t="shared" si="18"/>
        <v/>
      </c>
      <c r="G161" s="465" t="str">
        <f t="shared" si="19"/>
        <v/>
      </c>
      <c r="H161" s="465" t="str">
        <f t="shared" si="20"/>
        <v/>
      </c>
    </row>
    <row r="162">
      <c r="B162" s="463" t="str">
        <f t="shared" si="14"/>
        <v/>
      </c>
      <c r="C162" s="464" t="str">
        <f t="shared" si="15"/>
        <v/>
      </c>
      <c r="D162" s="465" t="str">
        <f t="shared" si="16"/>
        <v/>
      </c>
      <c r="E162" s="465" t="str">
        <f t="shared" si="17"/>
        <v/>
      </c>
      <c r="F162" s="465" t="str">
        <f t="shared" si="18"/>
        <v/>
      </c>
      <c r="G162" s="465" t="str">
        <f t="shared" si="19"/>
        <v/>
      </c>
      <c r="H162" s="465" t="str">
        <f t="shared" si="20"/>
        <v/>
      </c>
    </row>
    <row r="163">
      <c r="B163" s="463" t="str">
        <f t="shared" si="14"/>
        <v/>
      </c>
      <c r="C163" s="464" t="str">
        <f t="shared" si="15"/>
        <v/>
      </c>
      <c r="D163" s="465" t="str">
        <f t="shared" si="16"/>
        <v/>
      </c>
      <c r="E163" s="465" t="str">
        <f t="shared" si="17"/>
        <v/>
      </c>
      <c r="F163" s="465" t="str">
        <f t="shared" si="18"/>
        <v/>
      </c>
      <c r="G163" s="465" t="str">
        <f t="shared" si="19"/>
        <v/>
      </c>
      <c r="H163" s="465" t="str">
        <f t="shared" si="20"/>
        <v/>
      </c>
    </row>
    <row r="164">
      <c r="B164" s="463" t="str">
        <f t="shared" si="14"/>
        <v/>
      </c>
      <c r="C164" s="464" t="str">
        <f t="shared" si="15"/>
        <v/>
      </c>
      <c r="D164" s="465" t="str">
        <f t="shared" si="16"/>
        <v/>
      </c>
      <c r="E164" s="465" t="str">
        <f t="shared" si="17"/>
        <v/>
      </c>
      <c r="F164" s="465" t="str">
        <f t="shared" si="18"/>
        <v/>
      </c>
      <c r="G164" s="465" t="str">
        <f t="shared" si="19"/>
        <v/>
      </c>
      <c r="H164" s="465" t="str">
        <f t="shared" si="20"/>
        <v/>
      </c>
    </row>
    <row r="165">
      <c r="B165" s="463" t="str">
        <f t="shared" si="14"/>
        <v/>
      </c>
      <c r="C165" s="464" t="str">
        <f t="shared" si="15"/>
        <v/>
      </c>
      <c r="D165" s="465" t="str">
        <f t="shared" si="16"/>
        <v/>
      </c>
      <c r="E165" s="465" t="str">
        <f t="shared" si="17"/>
        <v/>
      </c>
      <c r="F165" s="465" t="str">
        <f t="shared" si="18"/>
        <v/>
      </c>
      <c r="G165" s="465" t="str">
        <f t="shared" si="19"/>
        <v/>
      </c>
      <c r="H165" s="465" t="str">
        <f t="shared" si="20"/>
        <v/>
      </c>
    </row>
    <row r="166">
      <c r="B166" s="463" t="str">
        <f t="shared" si="14"/>
        <v/>
      </c>
      <c r="C166" s="464" t="str">
        <f t="shared" si="15"/>
        <v/>
      </c>
      <c r="D166" s="465" t="str">
        <f t="shared" si="16"/>
        <v/>
      </c>
      <c r="E166" s="465" t="str">
        <f t="shared" si="17"/>
        <v/>
      </c>
      <c r="F166" s="465" t="str">
        <f t="shared" si="18"/>
        <v/>
      </c>
      <c r="G166" s="465" t="str">
        <f t="shared" si="19"/>
        <v/>
      </c>
      <c r="H166" s="465" t="str">
        <f t="shared" si="20"/>
        <v/>
      </c>
    </row>
    <row r="167">
      <c r="B167" s="463" t="str">
        <f t="shared" si="14"/>
        <v/>
      </c>
      <c r="C167" s="464" t="str">
        <f t="shared" si="15"/>
        <v/>
      </c>
      <c r="D167" s="465" t="str">
        <f t="shared" si="16"/>
        <v/>
      </c>
      <c r="E167" s="465" t="str">
        <f t="shared" si="17"/>
        <v/>
      </c>
      <c r="F167" s="465" t="str">
        <f t="shared" si="18"/>
        <v/>
      </c>
      <c r="G167" s="465" t="str">
        <f t="shared" si="19"/>
        <v/>
      </c>
      <c r="H167" s="465" t="str">
        <f t="shared" si="20"/>
        <v/>
      </c>
    </row>
    <row r="168">
      <c r="B168" s="463" t="str">
        <f t="shared" si="14"/>
        <v/>
      </c>
      <c r="C168" s="464" t="str">
        <f t="shared" si="15"/>
        <v/>
      </c>
      <c r="D168" s="465" t="str">
        <f t="shared" si="16"/>
        <v/>
      </c>
      <c r="E168" s="465" t="str">
        <f t="shared" si="17"/>
        <v/>
      </c>
      <c r="F168" s="465" t="str">
        <f t="shared" si="18"/>
        <v/>
      </c>
      <c r="G168" s="465" t="str">
        <f t="shared" si="19"/>
        <v/>
      </c>
      <c r="H168" s="465" t="str">
        <f t="shared" si="20"/>
        <v/>
      </c>
    </row>
    <row r="169">
      <c r="B169" s="463" t="str">
        <f t="shared" si="14"/>
        <v/>
      </c>
      <c r="C169" s="464" t="str">
        <f t="shared" si="15"/>
        <v/>
      </c>
      <c r="D169" s="465" t="str">
        <f t="shared" si="16"/>
        <v/>
      </c>
      <c r="E169" s="465" t="str">
        <f t="shared" si="17"/>
        <v/>
      </c>
      <c r="F169" s="465" t="str">
        <f t="shared" si="18"/>
        <v/>
      </c>
      <c r="G169" s="465" t="str">
        <f t="shared" si="19"/>
        <v/>
      </c>
      <c r="H169" s="465" t="str">
        <f t="shared" si="20"/>
        <v/>
      </c>
    </row>
    <row r="170">
      <c r="B170" s="463" t="str">
        <f t="shared" si="14"/>
        <v/>
      </c>
      <c r="C170" s="464" t="str">
        <f t="shared" si="15"/>
        <v/>
      </c>
      <c r="D170" s="465" t="str">
        <f t="shared" si="16"/>
        <v/>
      </c>
      <c r="E170" s="465" t="str">
        <f t="shared" si="17"/>
        <v/>
      </c>
      <c r="F170" s="465" t="str">
        <f t="shared" si="18"/>
        <v/>
      </c>
      <c r="G170" s="465" t="str">
        <f t="shared" si="19"/>
        <v/>
      </c>
      <c r="H170" s="465" t="str">
        <f t="shared" si="20"/>
        <v/>
      </c>
    </row>
    <row r="171">
      <c r="B171" s="463" t="str">
        <f t="shared" si="14"/>
        <v/>
      </c>
      <c r="C171" s="464" t="str">
        <f t="shared" si="15"/>
        <v/>
      </c>
      <c r="D171" s="465" t="str">
        <f t="shared" si="16"/>
        <v/>
      </c>
      <c r="E171" s="465" t="str">
        <f t="shared" si="17"/>
        <v/>
      </c>
      <c r="F171" s="465" t="str">
        <f t="shared" si="18"/>
        <v/>
      </c>
      <c r="G171" s="465" t="str">
        <f t="shared" si="19"/>
        <v/>
      </c>
      <c r="H171" s="465" t="str">
        <f t="shared" si="20"/>
        <v/>
      </c>
    </row>
    <row r="172">
      <c r="B172" s="463" t="str">
        <f t="shared" si="14"/>
        <v/>
      </c>
      <c r="C172" s="464" t="str">
        <f t="shared" si="15"/>
        <v/>
      </c>
      <c r="D172" s="465" t="str">
        <f t="shared" si="16"/>
        <v/>
      </c>
      <c r="E172" s="465" t="str">
        <f t="shared" si="17"/>
        <v/>
      </c>
      <c r="F172" s="465" t="str">
        <f t="shared" si="18"/>
        <v/>
      </c>
      <c r="G172" s="465" t="str">
        <f t="shared" si="19"/>
        <v/>
      </c>
      <c r="H172" s="465" t="str">
        <f t="shared" si="20"/>
        <v/>
      </c>
    </row>
    <row r="173">
      <c r="B173" s="463" t="str">
        <f t="shared" si="14"/>
        <v/>
      </c>
      <c r="C173" s="464" t="str">
        <f t="shared" si="15"/>
        <v/>
      </c>
      <c r="D173" s="465" t="str">
        <f t="shared" si="16"/>
        <v/>
      </c>
      <c r="E173" s="465" t="str">
        <f t="shared" si="17"/>
        <v/>
      </c>
      <c r="F173" s="465" t="str">
        <f t="shared" si="18"/>
        <v/>
      </c>
      <c r="G173" s="465" t="str">
        <f t="shared" si="19"/>
        <v/>
      </c>
      <c r="H173" s="465" t="str">
        <f t="shared" si="20"/>
        <v/>
      </c>
    </row>
    <row r="174">
      <c r="B174" s="463" t="str">
        <f t="shared" si="14"/>
        <v/>
      </c>
      <c r="C174" s="464" t="str">
        <f t="shared" si="15"/>
        <v/>
      </c>
      <c r="D174" s="465" t="str">
        <f t="shared" si="16"/>
        <v/>
      </c>
      <c r="E174" s="465" t="str">
        <f t="shared" si="17"/>
        <v/>
      </c>
      <c r="F174" s="465" t="str">
        <f t="shared" si="18"/>
        <v/>
      </c>
      <c r="G174" s="465" t="str">
        <f t="shared" si="19"/>
        <v/>
      </c>
      <c r="H174" s="465" t="str">
        <f t="shared" si="20"/>
        <v/>
      </c>
    </row>
    <row r="175">
      <c r="B175" s="463" t="str">
        <f t="shared" si="14"/>
        <v/>
      </c>
      <c r="C175" s="464" t="str">
        <f t="shared" si="15"/>
        <v/>
      </c>
      <c r="D175" s="465" t="str">
        <f t="shared" si="16"/>
        <v/>
      </c>
      <c r="E175" s="465" t="str">
        <f t="shared" si="17"/>
        <v/>
      </c>
      <c r="F175" s="465" t="str">
        <f t="shared" si="18"/>
        <v/>
      </c>
      <c r="G175" s="465" t="str">
        <f t="shared" si="19"/>
        <v/>
      </c>
      <c r="H175" s="465" t="str">
        <f t="shared" si="20"/>
        <v/>
      </c>
    </row>
    <row r="176">
      <c r="B176" s="463" t="str">
        <f t="shared" si="14"/>
        <v/>
      </c>
      <c r="C176" s="464" t="str">
        <f t="shared" si="15"/>
        <v/>
      </c>
      <c r="D176" s="465" t="str">
        <f t="shared" si="16"/>
        <v/>
      </c>
      <c r="E176" s="465" t="str">
        <f t="shared" si="17"/>
        <v/>
      </c>
      <c r="F176" s="465" t="str">
        <f t="shared" si="18"/>
        <v/>
      </c>
      <c r="G176" s="465" t="str">
        <f t="shared" si="19"/>
        <v/>
      </c>
      <c r="H176" s="465" t="str">
        <f t="shared" si="20"/>
        <v/>
      </c>
    </row>
    <row r="177">
      <c r="B177" s="463" t="str">
        <f t="shared" si="14"/>
        <v/>
      </c>
      <c r="C177" s="464" t="str">
        <f t="shared" si="15"/>
        <v/>
      </c>
      <c r="D177" s="465" t="str">
        <f t="shared" si="16"/>
        <v/>
      </c>
      <c r="E177" s="465" t="str">
        <f t="shared" si="17"/>
        <v/>
      </c>
      <c r="F177" s="465" t="str">
        <f t="shared" si="18"/>
        <v/>
      </c>
      <c r="G177" s="465" t="str">
        <f t="shared" si="19"/>
        <v/>
      </c>
      <c r="H177" s="465" t="str">
        <f t="shared" si="20"/>
        <v/>
      </c>
    </row>
    <row r="178">
      <c r="B178" s="463" t="str">
        <f t="shared" si="14"/>
        <v/>
      </c>
      <c r="C178" s="464" t="str">
        <f t="shared" si="15"/>
        <v/>
      </c>
      <c r="D178" s="465" t="str">
        <f t="shared" si="16"/>
        <v/>
      </c>
      <c r="E178" s="465" t="str">
        <f t="shared" si="17"/>
        <v/>
      </c>
      <c r="F178" s="465" t="str">
        <f t="shared" si="18"/>
        <v/>
      </c>
      <c r="G178" s="465" t="str">
        <f t="shared" si="19"/>
        <v/>
      </c>
      <c r="H178" s="465" t="str">
        <f t="shared" si="20"/>
        <v/>
      </c>
    </row>
    <row r="179">
      <c r="B179" s="463" t="str">
        <f t="shared" si="14"/>
        <v/>
      </c>
      <c r="C179" s="464" t="str">
        <f t="shared" si="15"/>
        <v/>
      </c>
      <c r="D179" s="465" t="str">
        <f t="shared" si="16"/>
        <v/>
      </c>
      <c r="E179" s="465" t="str">
        <f t="shared" si="17"/>
        <v/>
      </c>
      <c r="F179" s="465" t="str">
        <f t="shared" si="18"/>
        <v/>
      </c>
      <c r="G179" s="465" t="str">
        <f t="shared" si="19"/>
        <v/>
      </c>
      <c r="H179" s="465" t="str">
        <f t="shared" si="20"/>
        <v/>
      </c>
    </row>
    <row r="180">
      <c r="B180" s="463" t="str">
        <f t="shared" si="14"/>
        <v/>
      </c>
      <c r="C180" s="464" t="str">
        <f t="shared" si="15"/>
        <v/>
      </c>
      <c r="D180" s="465" t="str">
        <f t="shared" si="16"/>
        <v/>
      </c>
      <c r="E180" s="465" t="str">
        <f t="shared" si="17"/>
        <v/>
      </c>
      <c r="F180" s="465" t="str">
        <f t="shared" si="18"/>
        <v/>
      </c>
      <c r="G180" s="465" t="str">
        <f t="shared" si="19"/>
        <v/>
      </c>
      <c r="H180" s="465" t="str">
        <f t="shared" si="20"/>
        <v/>
      </c>
    </row>
    <row r="181">
      <c r="B181" s="463" t="str">
        <f t="shared" si="14"/>
        <v/>
      </c>
      <c r="C181" s="464" t="str">
        <f t="shared" si="15"/>
        <v/>
      </c>
      <c r="D181" s="465" t="str">
        <f t="shared" si="16"/>
        <v/>
      </c>
      <c r="E181" s="465" t="str">
        <f t="shared" si="17"/>
        <v/>
      </c>
      <c r="F181" s="465" t="str">
        <f t="shared" si="18"/>
        <v/>
      </c>
      <c r="G181" s="465" t="str">
        <f t="shared" si="19"/>
        <v/>
      </c>
      <c r="H181" s="465" t="str">
        <f t="shared" si="20"/>
        <v/>
      </c>
    </row>
    <row r="182">
      <c r="B182" s="463" t="str">
        <f t="shared" si="14"/>
        <v/>
      </c>
      <c r="C182" s="464" t="str">
        <f t="shared" si="15"/>
        <v/>
      </c>
      <c r="D182" s="465" t="str">
        <f t="shared" si="16"/>
        <v/>
      </c>
      <c r="E182" s="465" t="str">
        <f t="shared" si="17"/>
        <v/>
      </c>
      <c r="F182" s="465" t="str">
        <f t="shared" si="18"/>
        <v/>
      </c>
      <c r="G182" s="465" t="str">
        <f t="shared" si="19"/>
        <v/>
      </c>
      <c r="H182" s="465" t="str">
        <f t="shared" si="20"/>
        <v/>
      </c>
    </row>
    <row r="183">
      <c r="B183" s="463" t="str">
        <f t="shared" si="14"/>
        <v/>
      </c>
      <c r="C183" s="464" t="str">
        <f t="shared" si="15"/>
        <v/>
      </c>
      <c r="D183" s="465" t="str">
        <f t="shared" si="16"/>
        <v/>
      </c>
      <c r="E183" s="465" t="str">
        <f t="shared" si="17"/>
        <v/>
      </c>
      <c r="F183" s="465" t="str">
        <f t="shared" si="18"/>
        <v/>
      </c>
      <c r="G183" s="465" t="str">
        <f t="shared" si="19"/>
        <v/>
      </c>
      <c r="H183" s="465" t="str">
        <f t="shared" si="20"/>
        <v/>
      </c>
    </row>
    <row r="184">
      <c r="B184" s="463" t="str">
        <f t="shared" si="14"/>
        <v/>
      </c>
      <c r="C184" s="464" t="str">
        <f t="shared" si="15"/>
        <v/>
      </c>
      <c r="D184" s="465" t="str">
        <f t="shared" si="16"/>
        <v/>
      </c>
      <c r="E184" s="465" t="str">
        <f t="shared" si="17"/>
        <v/>
      </c>
      <c r="F184" s="465" t="str">
        <f t="shared" si="18"/>
        <v/>
      </c>
      <c r="G184" s="465" t="str">
        <f t="shared" si="19"/>
        <v/>
      </c>
      <c r="H184" s="465" t="str">
        <f t="shared" si="20"/>
        <v/>
      </c>
    </row>
    <row r="185">
      <c r="B185" s="463" t="str">
        <f t="shared" si="14"/>
        <v/>
      </c>
      <c r="C185" s="464" t="str">
        <f t="shared" si="15"/>
        <v/>
      </c>
      <c r="D185" s="465" t="str">
        <f t="shared" si="16"/>
        <v/>
      </c>
      <c r="E185" s="465" t="str">
        <f t="shared" si="17"/>
        <v/>
      </c>
      <c r="F185" s="465" t="str">
        <f t="shared" si="18"/>
        <v/>
      </c>
      <c r="G185" s="465" t="str">
        <f t="shared" si="19"/>
        <v/>
      </c>
      <c r="H185" s="465" t="str">
        <f t="shared" si="20"/>
        <v/>
      </c>
    </row>
    <row r="186">
      <c r="B186" s="463" t="str">
        <f t="shared" si="14"/>
        <v/>
      </c>
      <c r="C186" s="464" t="str">
        <f t="shared" si="15"/>
        <v/>
      </c>
      <c r="D186" s="465" t="str">
        <f t="shared" si="16"/>
        <v/>
      </c>
      <c r="E186" s="465" t="str">
        <f t="shared" si="17"/>
        <v/>
      </c>
      <c r="F186" s="465" t="str">
        <f t="shared" si="18"/>
        <v/>
      </c>
      <c r="G186" s="465" t="str">
        <f t="shared" si="19"/>
        <v/>
      </c>
      <c r="H186" s="465" t="str">
        <f t="shared" si="20"/>
        <v/>
      </c>
    </row>
    <row r="187">
      <c r="B187" s="463" t="str">
        <f t="shared" si="14"/>
        <v/>
      </c>
      <c r="C187" s="464" t="str">
        <f t="shared" si="15"/>
        <v/>
      </c>
      <c r="D187" s="465" t="str">
        <f t="shared" si="16"/>
        <v/>
      </c>
      <c r="E187" s="465" t="str">
        <f t="shared" si="17"/>
        <v/>
      </c>
      <c r="F187" s="465" t="str">
        <f t="shared" si="18"/>
        <v/>
      </c>
      <c r="G187" s="465" t="str">
        <f t="shared" si="19"/>
        <v/>
      </c>
      <c r="H187" s="465" t="str">
        <f t="shared" si="20"/>
        <v/>
      </c>
    </row>
    <row r="188">
      <c r="B188" s="463" t="str">
        <f t="shared" si="14"/>
        <v/>
      </c>
      <c r="C188" s="464" t="str">
        <f t="shared" si="15"/>
        <v/>
      </c>
      <c r="D188" s="465" t="str">
        <f t="shared" si="16"/>
        <v/>
      </c>
      <c r="E188" s="465" t="str">
        <f t="shared" si="17"/>
        <v/>
      </c>
      <c r="F188" s="465" t="str">
        <f t="shared" si="18"/>
        <v/>
      </c>
      <c r="G188" s="465" t="str">
        <f t="shared" si="19"/>
        <v/>
      </c>
      <c r="H188" s="465" t="str">
        <f t="shared" si="20"/>
        <v/>
      </c>
    </row>
    <row r="189">
      <c r="B189" s="463" t="str">
        <f t="shared" si="14"/>
        <v/>
      </c>
      <c r="C189" s="464" t="str">
        <f t="shared" si="15"/>
        <v/>
      </c>
      <c r="D189" s="465" t="str">
        <f t="shared" si="16"/>
        <v/>
      </c>
      <c r="E189" s="465" t="str">
        <f t="shared" si="17"/>
        <v/>
      </c>
      <c r="F189" s="465" t="str">
        <f t="shared" si="18"/>
        <v/>
      </c>
      <c r="G189" s="465" t="str">
        <f t="shared" si="19"/>
        <v/>
      </c>
      <c r="H189" s="465" t="str">
        <f t="shared" si="20"/>
        <v/>
      </c>
    </row>
    <row r="190">
      <c r="B190" s="463" t="str">
        <f t="shared" si="14"/>
        <v/>
      </c>
      <c r="C190" s="464" t="str">
        <f t="shared" si="15"/>
        <v/>
      </c>
      <c r="D190" s="465" t="str">
        <f t="shared" si="16"/>
        <v/>
      </c>
      <c r="E190" s="465" t="str">
        <f t="shared" si="17"/>
        <v/>
      </c>
      <c r="F190" s="465" t="str">
        <f t="shared" si="18"/>
        <v/>
      </c>
      <c r="G190" s="465" t="str">
        <f t="shared" si="19"/>
        <v/>
      </c>
      <c r="H190" s="465" t="str">
        <f t="shared" si="20"/>
        <v/>
      </c>
    </row>
    <row r="191">
      <c r="B191" s="463" t="str">
        <f t="shared" si="14"/>
        <v/>
      </c>
      <c r="C191" s="464" t="str">
        <f t="shared" si="15"/>
        <v/>
      </c>
      <c r="D191" s="465" t="str">
        <f t="shared" si="16"/>
        <v/>
      </c>
      <c r="E191" s="465" t="str">
        <f t="shared" si="17"/>
        <v/>
      </c>
      <c r="F191" s="465" t="str">
        <f t="shared" si="18"/>
        <v/>
      </c>
      <c r="G191" s="465" t="str">
        <f t="shared" si="19"/>
        <v/>
      </c>
      <c r="H191" s="465" t="str">
        <f t="shared" si="20"/>
        <v/>
      </c>
    </row>
    <row r="192">
      <c r="B192" s="463" t="str">
        <f t="shared" si="14"/>
        <v/>
      </c>
      <c r="C192" s="464" t="str">
        <f t="shared" si="15"/>
        <v/>
      </c>
      <c r="D192" s="465" t="str">
        <f t="shared" si="16"/>
        <v/>
      </c>
      <c r="E192" s="465" t="str">
        <f t="shared" si="17"/>
        <v/>
      </c>
      <c r="F192" s="465" t="str">
        <f t="shared" si="18"/>
        <v/>
      </c>
      <c r="G192" s="465" t="str">
        <f t="shared" si="19"/>
        <v/>
      </c>
      <c r="H192" s="465" t="str">
        <f t="shared" si="20"/>
        <v/>
      </c>
    </row>
    <row r="193">
      <c r="B193" s="463" t="str">
        <f t="shared" si="14"/>
        <v/>
      </c>
      <c r="C193" s="464" t="str">
        <f t="shared" si="15"/>
        <v/>
      </c>
      <c r="D193" s="465" t="str">
        <f t="shared" si="16"/>
        <v/>
      </c>
      <c r="E193" s="465" t="str">
        <f t="shared" si="17"/>
        <v/>
      </c>
      <c r="F193" s="465" t="str">
        <f t="shared" si="18"/>
        <v/>
      </c>
      <c r="G193" s="465" t="str">
        <f t="shared" si="19"/>
        <v/>
      </c>
      <c r="H193" s="465" t="str">
        <f t="shared" si="20"/>
        <v/>
      </c>
    </row>
    <row r="194">
      <c r="B194" s="463" t="str">
        <f t="shared" si="14"/>
        <v/>
      </c>
      <c r="C194" s="464" t="str">
        <f t="shared" si="15"/>
        <v/>
      </c>
      <c r="D194" s="465" t="str">
        <f t="shared" si="16"/>
        <v/>
      </c>
      <c r="E194" s="465" t="str">
        <f t="shared" si="17"/>
        <v/>
      </c>
      <c r="F194" s="465" t="str">
        <f t="shared" si="18"/>
        <v/>
      </c>
      <c r="G194" s="465" t="str">
        <f t="shared" si="19"/>
        <v/>
      </c>
      <c r="H194" s="465" t="str">
        <f t="shared" si="20"/>
        <v/>
      </c>
    </row>
    <row r="195">
      <c r="B195" s="463" t="str">
        <f t="shared" si="14"/>
        <v/>
      </c>
      <c r="C195" s="464" t="str">
        <f t="shared" si="15"/>
        <v/>
      </c>
      <c r="D195" s="465" t="str">
        <f t="shared" si="16"/>
        <v/>
      </c>
      <c r="E195" s="465" t="str">
        <f t="shared" si="17"/>
        <v/>
      </c>
      <c r="F195" s="465" t="str">
        <f t="shared" si="18"/>
        <v/>
      </c>
      <c r="G195" s="465" t="str">
        <f t="shared" si="19"/>
        <v/>
      </c>
      <c r="H195" s="465" t="str">
        <f t="shared" si="20"/>
        <v/>
      </c>
    </row>
    <row r="196">
      <c r="B196" s="463" t="str">
        <f t="shared" si="14"/>
        <v/>
      </c>
      <c r="C196" s="464" t="str">
        <f t="shared" si="15"/>
        <v/>
      </c>
      <c r="D196" s="465" t="str">
        <f t="shared" si="16"/>
        <v/>
      </c>
      <c r="E196" s="465" t="str">
        <f t="shared" si="17"/>
        <v/>
      </c>
      <c r="F196" s="465" t="str">
        <f t="shared" si="18"/>
        <v/>
      </c>
      <c r="G196" s="465" t="str">
        <f t="shared" si="19"/>
        <v/>
      </c>
      <c r="H196" s="465" t="str">
        <f t="shared" si="20"/>
        <v/>
      </c>
    </row>
    <row r="197">
      <c r="B197" s="463" t="str">
        <f t="shared" si="14"/>
        <v/>
      </c>
      <c r="C197" s="464" t="str">
        <f t="shared" si="15"/>
        <v/>
      </c>
      <c r="D197" s="465" t="str">
        <f t="shared" si="16"/>
        <v/>
      </c>
      <c r="E197" s="465" t="str">
        <f t="shared" si="17"/>
        <v/>
      </c>
      <c r="F197" s="465" t="str">
        <f t="shared" si="18"/>
        <v/>
      </c>
      <c r="G197" s="465" t="str">
        <f t="shared" si="19"/>
        <v/>
      </c>
      <c r="H197" s="465" t="str">
        <f t="shared" si="20"/>
        <v/>
      </c>
    </row>
    <row r="198">
      <c r="B198" s="463" t="str">
        <f t="shared" si="14"/>
        <v/>
      </c>
      <c r="C198" s="464" t="str">
        <f t="shared" si="15"/>
        <v/>
      </c>
      <c r="D198" s="465" t="str">
        <f t="shared" si="16"/>
        <v/>
      </c>
      <c r="E198" s="465" t="str">
        <f t="shared" si="17"/>
        <v/>
      </c>
      <c r="F198" s="465" t="str">
        <f t="shared" si="18"/>
        <v/>
      </c>
      <c r="G198" s="465" t="str">
        <f t="shared" si="19"/>
        <v/>
      </c>
      <c r="H198" s="465" t="str">
        <f t="shared" si="20"/>
        <v/>
      </c>
    </row>
    <row r="199">
      <c r="B199" s="463" t="str">
        <f t="shared" si="14"/>
        <v/>
      </c>
      <c r="C199" s="464" t="str">
        <f t="shared" si="15"/>
        <v/>
      </c>
      <c r="D199" s="465" t="str">
        <f t="shared" si="16"/>
        <v/>
      </c>
      <c r="E199" s="465" t="str">
        <f t="shared" si="17"/>
        <v/>
      </c>
      <c r="F199" s="465" t="str">
        <f t="shared" si="18"/>
        <v/>
      </c>
      <c r="G199" s="465" t="str">
        <f t="shared" si="19"/>
        <v/>
      </c>
      <c r="H199" s="465" t="str">
        <f t="shared" si="20"/>
        <v/>
      </c>
    </row>
    <row r="200">
      <c r="B200" s="463" t="str">
        <f t="shared" si="14"/>
        <v/>
      </c>
      <c r="C200" s="464" t="str">
        <f t="shared" si="15"/>
        <v/>
      </c>
      <c r="D200" s="465" t="str">
        <f t="shared" si="16"/>
        <v/>
      </c>
      <c r="E200" s="465" t="str">
        <f t="shared" si="17"/>
        <v/>
      </c>
      <c r="F200" s="465" t="str">
        <f t="shared" si="18"/>
        <v/>
      </c>
      <c r="G200" s="465" t="str">
        <f t="shared" si="19"/>
        <v/>
      </c>
      <c r="H200" s="465" t="str">
        <f t="shared" si="20"/>
        <v/>
      </c>
    </row>
    <row r="201">
      <c r="B201" s="463" t="str">
        <f t="shared" si="14"/>
        <v/>
      </c>
      <c r="C201" s="464" t="str">
        <f t="shared" si="15"/>
        <v/>
      </c>
      <c r="D201" s="465" t="str">
        <f t="shared" si="16"/>
        <v/>
      </c>
      <c r="E201" s="465" t="str">
        <f t="shared" si="17"/>
        <v/>
      </c>
      <c r="F201" s="465" t="str">
        <f t="shared" si="18"/>
        <v/>
      </c>
      <c r="G201" s="465" t="str">
        <f t="shared" si="19"/>
        <v/>
      </c>
      <c r="H201" s="465" t="str">
        <f t="shared" si="20"/>
        <v/>
      </c>
    </row>
    <row r="202">
      <c r="B202" s="463" t="str">
        <f t="shared" si="14"/>
        <v/>
      </c>
      <c r="C202" s="464" t="str">
        <f t="shared" si="15"/>
        <v/>
      </c>
      <c r="D202" s="465" t="str">
        <f t="shared" si="16"/>
        <v/>
      </c>
      <c r="E202" s="465" t="str">
        <f t="shared" si="17"/>
        <v/>
      </c>
      <c r="F202" s="465" t="str">
        <f t="shared" si="18"/>
        <v/>
      </c>
      <c r="G202" s="465" t="str">
        <f t="shared" si="19"/>
        <v/>
      </c>
      <c r="H202" s="465" t="str">
        <f t="shared" si="20"/>
        <v/>
      </c>
    </row>
    <row r="203">
      <c r="B203" s="463" t="str">
        <f t="shared" si="14"/>
        <v/>
      </c>
      <c r="C203" s="464" t="str">
        <f t="shared" si="15"/>
        <v/>
      </c>
      <c r="D203" s="465" t="str">
        <f t="shared" si="16"/>
        <v/>
      </c>
      <c r="E203" s="465" t="str">
        <f t="shared" si="17"/>
        <v/>
      </c>
      <c r="F203" s="465" t="str">
        <f t="shared" si="18"/>
        <v/>
      </c>
      <c r="G203" s="465" t="str">
        <f t="shared" si="19"/>
        <v/>
      </c>
      <c r="H203" s="465" t="str">
        <f t="shared" si="20"/>
        <v/>
      </c>
    </row>
    <row r="204">
      <c r="B204" s="463" t="str">
        <f t="shared" si="14"/>
        <v/>
      </c>
      <c r="C204" s="464" t="str">
        <f t="shared" si="15"/>
        <v/>
      </c>
      <c r="D204" s="465" t="str">
        <f t="shared" si="16"/>
        <v/>
      </c>
      <c r="E204" s="465" t="str">
        <f t="shared" si="17"/>
        <v/>
      </c>
      <c r="F204" s="465" t="str">
        <f t="shared" si="18"/>
        <v/>
      </c>
      <c r="G204" s="465" t="str">
        <f t="shared" si="19"/>
        <v/>
      </c>
      <c r="H204" s="465" t="str">
        <f t="shared" si="20"/>
        <v/>
      </c>
    </row>
    <row r="205">
      <c r="B205" s="463" t="str">
        <f t="shared" si="14"/>
        <v/>
      </c>
      <c r="C205" s="464" t="str">
        <f t="shared" si="15"/>
        <v/>
      </c>
      <c r="D205" s="465" t="str">
        <f t="shared" si="16"/>
        <v/>
      </c>
      <c r="E205" s="465" t="str">
        <f t="shared" si="17"/>
        <v/>
      </c>
      <c r="F205" s="465" t="str">
        <f t="shared" si="18"/>
        <v/>
      </c>
      <c r="G205" s="465" t="str">
        <f t="shared" si="19"/>
        <v/>
      </c>
      <c r="H205" s="465" t="str">
        <f t="shared" si="20"/>
        <v/>
      </c>
    </row>
    <row r="206">
      <c r="B206" s="463" t="str">
        <f t="shared" si="14"/>
        <v/>
      </c>
      <c r="C206" s="464" t="str">
        <f t="shared" si="15"/>
        <v/>
      </c>
      <c r="D206" s="465" t="str">
        <f t="shared" si="16"/>
        <v/>
      </c>
      <c r="E206" s="465" t="str">
        <f t="shared" si="17"/>
        <v/>
      </c>
      <c r="F206" s="465" t="str">
        <f t="shared" si="18"/>
        <v/>
      </c>
      <c r="G206" s="465" t="str">
        <f t="shared" si="19"/>
        <v/>
      </c>
      <c r="H206" s="465" t="str">
        <f t="shared" si="20"/>
        <v/>
      </c>
    </row>
    <row r="207">
      <c r="B207" s="463" t="str">
        <f t="shared" si="14"/>
        <v/>
      </c>
      <c r="C207" s="464" t="str">
        <f t="shared" si="15"/>
        <v/>
      </c>
      <c r="D207" s="465" t="str">
        <f t="shared" si="16"/>
        <v/>
      </c>
      <c r="E207" s="465" t="str">
        <f t="shared" si="17"/>
        <v/>
      </c>
      <c r="F207" s="465" t="str">
        <f t="shared" si="18"/>
        <v/>
      </c>
      <c r="G207" s="465" t="str">
        <f t="shared" si="19"/>
        <v/>
      </c>
      <c r="H207" s="465" t="str">
        <f t="shared" si="20"/>
        <v/>
      </c>
    </row>
    <row r="208">
      <c r="B208" s="463" t="str">
        <f t="shared" si="14"/>
        <v/>
      </c>
      <c r="C208" s="464" t="str">
        <f t="shared" si="15"/>
        <v/>
      </c>
      <c r="D208" s="465" t="str">
        <f t="shared" si="16"/>
        <v/>
      </c>
      <c r="E208" s="465" t="str">
        <f t="shared" si="17"/>
        <v/>
      </c>
      <c r="F208" s="465" t="str">
        <f t="shared" si="18"/>
        <v/>
      </c>
      <c r="G208" s="465" t="str">
        <f t="shared" si="19"/>
        <v/>
      </c>
      <c r="H208" s="465" t="str">
        <f t="shared" si="20"/>
        <v/>
      </c>
    </row>
    <row r="209">
      <c r="B209" s="463" t="str">
        <f t="shared" si="14"/>
        <v/>
      </c>
      <c r="C209" s="464" t="str">
        <f t="shared" si="15"/>
        <v/>
      </c>
      <c r="D209" s="465" t="str">
        <f t="shared" si="16"/>
        <v/>
      </c>
      <c r="E209" s="465" t="str">
        <f t="shared" si="17"/>
        <v/>
      </c>
      <c r="F209" s="465" t="str">
        <f t="shared" si="18"/>
        <v/>
      </c>
      <c r="G209" s="465" t="str">
        <f t="shared" si="19"/>
        <v/>
      </c>
      <c r="H209" s="465" t="str">
        <f t="shared" si="20"/>
        <v/>
      </c>
    </row>
    <row r="210">
      <c r="B210" s="463" t="str">
        <f t="shared" si="14"/>
        <v/>
      </c>
      <c r="C210" s="464" t="str">
        <f t="shared" si="15"/>
        <v/>
      </c>
      <c r="D210" s="465" t="str">
        <f t="shared" si="16"/>
        <v/>
      </c>
      <c r="E210" s="465" t="str">
        <f t="shared" si="17"/>
        <v/>
      </c>
      <c r="F210" s="465" t="str">
        <f t="shared" si="18"/>
        <v/>
      </c>
      <c r="G210" s="465" t="str">
        <f t="shared" si="19"/>
        <v/>
      </c>
      <c r="H210" s="465" t="str">
        <f t="shared" si="20"/>
        <v/>
      </c>
    </row>
    <row r="211">
      <c r="B211" s="463" t="str">
        <f t="shared" si="14"/>
        <v/>
      </c>
      <c r="C211" s="464" t="str">
        <f t="shared" si="15"/>
        <v/>
      </c>
      <c r="D211" s="465" t="str">
        <f t="shared" si="16"/>
        <v/>
      </c>
      <c r="E211" s="465" t="str">
        <f t="shared" si="17"/>
        <v/>
      </c>
      <c r="F211" s="465" t="str">
        <f t="shared" si="18"/>
        <v/>
      </c>
      <c r="G211" s="465" t="str">
        <f t="shared" si="19"/>
        <v/>
      </c>
      <c r="H211" s="465" t="str">
        <f t="shared" si="20"/>
        <v/>
      </c>
    </row>
    <row r="212">
      <c r="B212" s="463" t="str">
        <f t="shared" si="14"/>
        <v/>
      </c>
      <c r="C212" s="464" t="str">
        <f t="shared" si="15"/>
        <v/>
      </c>
      <c r="D212" s="465" t="str">
        <f t="shared" si="16"/>
        <v/>
      </c>
      <c r="E212" s="465" t="str">
        <f t="shared" si="17"/>
        <v/>
      </c>
      <c r="F212" s="465" t="str">
        <f t="shared" si="18"/>
        <v/>
      </c>
      <c r="G212" s="465" t="str">
        <f t="shared" si="19"/>
        <v/>
      </c>
      <c r="H212" s="465" t="str">
        <f t="shared" si="20"/>
        <v/>
      </c>
    </row>
    <row r="213">
      <c r="B213" s="463" t="str">
        <f t="shared" si="14"/>
        <v/>
      </c>
      <c r="C213" s="464" t="str">
        <f t="shared" si="15"/>
        <v/>
      </c>
      <c r="D213" s="465" t="str">
        <f t="shared" si="16"/>
        <v/>
      </c>
      <c r="E213" s="465" t="str">
        <f t="shared" si="17"/>
        <v/>
      </c>
      <c r="F213" s="465" t="str">
        <f t="shared" si="18"/>
        <v/>
      </c>
      <c r="G213" s="465" t="str">
        <f t="shared" si="19"/>
        <v/>
      </c>
      <c r="H213" s="465" t="str">
        <f t="shared" si="20"/>
        <v/>
      </c>
    </row>
    <row r="214">
      <c r="B214" s="463" t="str">
        <f t="shared" si="14"/>
        <v/>
      </c>
      <c r="C214" s="464" t="str">
        <f t="shared" si="15"/>
        <v/>
      </c>
      <c r="D214" s="465" t="str">
        <f t="shared" si="16"/>
        <v/>
      </c>
      <c r="E214" s="465" t="str">
        <f t="shared" si="17"/>
        <v/>
      </c>
      <c r="F214" s="465" t="str">
        <f t="shared" si="18"/>
        <v/>
      </c>
      <c r="G214" s="465" t="str">
        <f t="shared" si="19"/>
        <v/>
      </c>
      <c r="H214" s="465" t="str">
        <f t="shared" si="20"/>
        <v/>
      </c>
    </row>
    <row r="215">
      <c r="B215" s="463" t="str">
        <f t="shared" si="14"/>
        <v/>
      </c>
      <c r="C215" s="464" t="str">
        <f t="shared" si="15"/>
        <v/>
      </c>
      <c r="D215" s="465" t="str">
        <f t="shared" si="16"/>
        <v/>
      </c>
      <c r="E215" s="465" t="str">
        <f t="shared" si="17"/>
        <v/>
      </c>
      <c r="F215" s="465" t="str">
        <f t="shared" si="18"/>
        <v/>
      </c>
      <c r="G215" s="465" t="str">
        <f t="shared" si="19"/>
        <v/>
      </c>
      <c r="H215" s="465" t="str">
        <f t="shared" si="20"/>
        <v/>
      </c>
    </row>
    <row r="216">
      <c r="B216" s="463" t="str">
        <f t="shared" si="14"/>
        <v/>
      </c>
      <c r="C216" s="464" t="str">
        <f t="shared" si="15"/>
        <v/>
      </c>
      <c r="D216" s="465" t="str">
        <f t="shared" si="16"/>
        <v/>
      </c>
      <c r="E216" s="465" t="str">
        <f t="shared" si="17"/>
        <v/>
      </c>
      <c r="F216" s="465" t="str">
        <f t="shared" si="18"/>
        <v/>
      </c>
      <c r="G216" s="465" t="str">
        <f t="shared" si="19"/>
        <v/>
      </c>
      <c r="H216" s="465" t="str">
        <f t="shared" si="20"/>
        <v/>
      </c>
    </row>
    <row r="217">
      <c r="B217" s="463" t="str">
        <f t="shared" si="14"/>
        <v/>
      </c>
      <c r="C217" s="464" t="str">
        <f t="shared" si="15"/>
        <v/>
      </c>
      <c r="D217" s="465" t="str">
        <f t="shared" si="16"/>
        <v/>
      </c>
      <c r="E217" s="465" t="str">
        <f t="shared" si="17"/>
        <v/>
      </c>
      <c r="F217" s="465" t="str">
        <f t="shared" si="18"/>
        <v/>
      </c>
      <c r="G217" s="465" t="str">
        <f t="shared" si="19"/>
        <v/>
      </c>
      <c r="H217" s="465" t="str">
        <f t="shared" si="20"/>
        <v/>
      </c>
    </row>
    <row r="218">
      <c r="B218" s="463" t="str">
        <f t="shared" si="14"/>
        <v/>
      </c>
      <c r="C218" s="464" t="str">
        <f t="shared" si="15"/>
        <v/>
      </c>
      <c r="D218" s="465" t="str">
        <f t="shared" si="16"/>
        <v/>
      </c>
      <c r="E218" s="465" t="str">
        <f t="shared" si="17"/>
        <v/>
      </c>
      <c r="F218" s="465" t="str">
        <f t="shared" si="18"/>
        <v/>
      </c>
      <c r="G218" s="465" t="str">
        <f t="shared" si="19"/>
        <v/>
      </c>
      <c r="H218" s="465" t="str">
        <f t="shared" si="20"/>
        <v/>
      </c>
    </row>
    <row r="219">
      <c r="B219" s="463" t="str">
        <f t="shared" ref="B219:B262" si="21">IFERROR(IF(Loan_Not_Paid*Values_Entered,Payment_Number,""),"")</f>
        <v/>
      </c>
      <c r="C219" s="464" t="str">
        <f t="shared" ref="C219:C262" si="22">IFERROR(IF(Loan_Not_Paid*Values_Entered,Payment_Date,""),"")</f>
        <v/>
      </c>
      <c r="D219" s="465" t="str">
        <f t="shared" ref="D219:D262" si="23">IFERROR(IF(Loan_Not_Paid*Values_Entered,Beginning_Balance,""),"")</f>
        <v/>
      </c>
      <c r="E219" s="465" t="str">
        <f t="shared" ref="E219:E262" si="24">IFERROR(IF(Loan_Not_Paid*Values_Entered,Monthly_Payment,""),"")</f>
        <v/>
      </c>
      <c r="F219" s="465" t="str">
        <f t="shared" ref="F219:F262" si="25">IFERROR(IF(Loan_Not_Paid*Values_Entered,Principal,""),"")</f>
        <v/>
      </c>
      <c r="G219" s="465" t="str">
        <f t="shared" ref="G219:G262" si="26">IFERROR(IF(Loan_Not_Paid*Values_Entered,Interest,""),"")</f>
        <v/>
      </c>
      <c r="H219" s="465" t="str">
        <f t="shared" ref="H219:H262" si="27">IFERROR(IF(Loan_Not_Paid*Values_Entered,Ending_Balance,""),"")</f>
        <v/>
      </c>
    </row>
    <row r="220">
      <c r="B220" s="463" t="str">
        <f t="shared" si="21"/>
        <v/>
      </c>
      <c r="C220" s="464" t="str">
        <f t="shared" si="22"/>
        <v/>
      </c>
      <c r="D220" s="465" t="str">
        <f t="shared" si="23"/>
        <v/>
      </c>
      <c r="E220" s="465" t="str">
        <f t="shared" si="24"/>
        <v/>
      </c>
      <c r="F220" s="465" t="str">
        <f t="shared" si="25"/>
        <v/>
      </c>
      <c r="G220" s="465" t="str">
        <f t="shared" si="26"/>
        <v/>
      </c>
      <c r="H220" s="465" t="str">
        <f t="shared" si="27"/>
        <v/>
      </c>
    </row>
    <row r="221">
      <c r="B221" s="463" t="str">
        <f t="shared" si="21"/>
        <v/>
      </c>
      <c r="C221" s="464" t="str">
        <f t="shared" si="22"/>
        <v/>
      </c>
      <c r="D221" s="465" t="str">
        <f t="shared" si="23"/>
        <v/>
      </c>
      <c r="E221" s="465" t="str">
        <f t="shared" si="24"/>
        <v/>
      </c>
      <c r="F221" s="465" t="str">
        <f t="shared" si="25"/>
        <v/>
      </c>
      <c r="G221" s="465" t="str">
        <f t="shared" si="26"/>
        <v/>
      </c>
      <c r="H221" s="465" t="str">
        <f t="shared" si="27"/>
        <v/>
      </c>
    </row>
    <row r="222">
      <c r="B222" s="463" t="str">
        <f t="shared" si="21"/>
        <v/>
      </c>
      <c r="C222" s="464" t="str">
        <f t="shared" si="22"/>
        <v/>
      </c>
      <c r="D222" s="465" t="str">
        <f t="shared" si="23"/>
        <v/>
      </c>
      <c r="E222" s="465" t="str">
        <f t="shared" si="24"/>
        <v/>
      </c>
      <c r="F222" s="465" t="str">
        <f t="shared" si="25"/>
        <v/>
      </c>
      <c r="G222" s="465" t="str">
        <f t="shared" si="26"/>
        <v/>
      </c>
      <c r="H222" s="465" t="str">
        <f t="shared" si="27"/>
        <v/>
      </c>
    </row>
    <row r="223">
      <c r="B223" s="463" t="str">
        <f t="shared" si="21"/>
        <v/>
      </c>
      <c r="C223" s="464" t="str">
        <f t="shared" si="22"/>
        <v/>
      </c>
      <c r="D223" s="465" t="str">
        <f t="shared" si="23"/>
        <v/>
      </c>
      <c r="E223" s="465" t="str">
        <f t="shared" si="24"/>
        <v/>
      </c>
      <c r="F223" s="465" t="str">
        <f t="shared" si="25"/>
        <v/>
      </c>
      <c r="G223" s="465" t="str">
        <f t="shared" si="26"/>
        <v/>
      </c>
      <c r="H223" s="465" t="str">
        <f t="shared" si="27"/>
        <v/>
      </c>
    </row>
    <row r="224">
      <c r="B224" s="463" t="str">
        <f t="shared" si="21"/>
        <v/>
      </c>
      <c r="C224" s="464" t="str">
        <f t="shared" si="22"/>
        <v/>
      </c>
      <c r="D224" s="465" t="str">
        <f t="shared" si="23"/>
        <v/>
      </c>
      <c r="E224" s="465" t="str">
        <f t="shared" si="24"/>
        <v/>
      </c>
      <c r="F224" s="465" t="str">
        <f t="shared" si="25"/>
        <v/>
      </c>
      <c r="G224" s="465" t="str">
        <f t="shared" si="26"/>
        <v/>
      </c>
      <c r="H224" s="465" t="str">
        <f t="shared" si="27"/>
        <v/>
      </c>
    </row>
    <row r="225">
      <c r="B225" s="463" t="str">
        <f t="shared" si="21"/>
        <v/>
      </c>
      <c r="C225" s="464" t="str">
        <f t="shared" si="22"/>
        <v/>
      </c>
      <c r="D225" s="465" t="str">
        <f t="shared" si="23"/>
        <v/>
      </c>
      <c r="E225" s="465" t="str">
        <f t="shared" si="24"/>
        <v/>
      </c>
      <c r="F225" s="465" t="str">
        <f t="shared" si="25"/>
        <v/>
      </c>
      <c r="G225" s="465" t="str">
        <f t="shared" si="26"/>
        <v/>
      </c>
      <c r="H225" s="465" t="str">
        <f t="shared" si="27"/>
        <v/>
      </c>
    </row>
    <row r="226">
      <c r="B226" s="463" t="str">
        <f t="shared" si="21"/>
        <v/>
      </c>
      <c r="C226" s="464" t="str">
        <f t="shared" si="22"/>
        <v/>
      </c>
      <c r="D226" s="465" t="str">
        <f t="shared" si="23"/>
        <v/>
      </c>
      <c r="E226" s="465" t="str">
        <f t="shared" si="24"/>
        <v/>
      </c>
      <c r="F226" s="465" t="str">
        <f t="shared" si="25"/>
        <v/>
      </c>
      <c r="G226" s="465" t="str">
        <f t="shared" si="26"/>
        <v/>
      </c>
      <c r="H226" s="465" t="str">
        <f t="shared" si="27"/>
        <v/>
      </c>
    </row>
    <row r="227">
      <c r="B227" s="463" t="str">
        <f t="shared" si="21"/>
        <v/>
      </c>
      <c r="C227" s="464" t="str">
        <f t="shared" si="22"/>
        <v/>
      </c>
      <c r="D227" s="465" t="str">
        <f t="shared" si="23"/>
        <v/>
      </c>
      <c r="E227" s="465" t="str">
        <f t="shared" si="24"/>
        <v/>
      </c>
      <c r="F227" s="465" t="str">
        <f t="shared" si="25"/>
        <v/>
      </c>
      <c r="G227" s="465" t="str">
        <f t="shared" si="26"/>
        <v/>
      </c>
      <c r="H227" s="465" t="str">
        <f t="shared" si="27"/>
        <v/>
      </c>
    </row>
    <row r="228">
      <c r="B228" s="463" t="str">
        <f t="shared" si="21"/>
        <v/>
      </c>
      <c r="C228" s="464" t="str">
        <f t="shared" si="22"/>
        <v/>
      </c>
      <c r="D228" s="465" t="str">
        <f t="shared" si="23"/>
        <v/>
      </c>
      <c r="E228" s="465" t="str">
        <f t="shared" si="24"/>
        <v/>
      </c>
      <c r="F228" s="465" t="str">
        <f t="shared" si="25"/>
        <v/>
      </c>
      <c r="G228" s="465" t="str">
        <f t="shared" si="26"/>
        <v/>
      </c>
      <c r="H228" s="465" t="str">
        <f t="shared" si="27"/>
        <v/>
      </c>
    </row>
    <row r="229">
      <c r="B229" s="463" t="str">
        <f t="shared" si="21"/>
        <v/>
      </c>
      <c r="C229" s="464" t="str">
        <f t="shared" si="22"/>
        <v/>
      </c>
      <c r="D229" s="465" t="str">
        <f t="shared" si="23"/>
        <v/>
      </c>
      <c r="E229" s="465" t="str">
        <f t="shared" si="24"/>
        <v/>
      </c>
      <c r="F229" s="465" t="str">
        <f t="shared" si="25"/>
        <v/>
      </c>
      <c r="G229" s="465" t="str">
        <f t="shared" si="26"/>
        <v/>
      </c>
      <c r="H229" s="465" t="str">
        <f t="shared" si="27"/>
        <v/>
      </c>
    </row>
    <row r="230">
      <c r="B230" s="463" t="str">
        <f t="shared" si="21"/>
        <v/>
      </c>
      <c r="C230" s="464" t="str">
        <f t="shared" si="22"/>
        <v/>
      </c>
      <c r="D230" s="465" t="str">
        <f t="shared" si="23"/>
        <v/>
      </c>
      <c r="E230" s="465" t="str">
        <f t="shared" si="24"/>
        <v/>
      </c>
      <c r="F230" s="465" t="str">
        <f t="shared" si="25"/>
        <v/>
      </c>
      <c r="G230" s="465" t="str">
        <f t="shared" si="26"/>
        <v/>
      </c>
      <c r="H230" s="465" t="str">
        <f t="shared" si="27"/>
        <v/>
      </c>
    </row>
    <row r="231">
      <c r="B231" s="463" t="str">
        <f t="shared" si="21"/>
        <v/>
      </c>
      <c r="C231" s="464" t="str">
        <f t="shared" si="22"/>
        <v/>
      </c>
      <c r="D231" s="465" t="str">
        <f t="shared" si="23"/>
        <v/>
      </c>
      <c r="E231" s="465" t="str">
        <f t="shared" si="24"/>
        <v/>
      </c>
      <c r="F231" s="465" t="str">
        <f t="shared" si="25"/>
        <v/>
      </c>
      <c r="G231" s="465" t="str">
        <f t="shared" si="26"/>
        <v/>
      </c>
      <c r="H231" s="465" t="str">
        <f t="shared" si="27"/>
        <v/>
      </c>
    </row>
    <row r="232">
      <c r="B232" s="463" t="str">
        <f t="shared" si="21"/>
        <v/>
      </c>
      <c r="C232" s="464" t="str">
        <f t="shared" si="22"/>
        <v/>
      </c>
      <c r="D232" s="465" t="str">
        <f t="shared" si="23"/>
        <v/>
      </c>
      <c r="E232" s="465" t="str">
        <f t="shared" si="24"/>
        <v/>
      </c>
      <c r="F232" s="465" t="str">
        <f t="shared" si="25"/>
        <v/>
      </c>
      <c r="G232" s="465" t="str">
        <f t="shared" si="26"/>
        <v/>
      </c>
      <c r="H232" s="465" t="str">
        <f t="shared" si="27"/>
        <v/>
      </c>
    </row>
    <row r="233">
      <c r="B233" s="463" t="str">
        <f t="shared" si="21"/>
        <v/>
      </c>
      <c r="C233" s="464" t="str">
        <f t="shared" si="22"/>
        <v/>
      </c>
      <c r="D233" s="465" t="str">
        <f t="shared" si="23"/>
        <v/>
      </c>
      <c r="E233" s="465" t="str">
        <f t="shared" si="24"/>
        <v/>
      </c>
      <c r="F233" s="465" t="str">
        <f t="shared" si="25"/>
        <v/>
      </c>
      <c r="G233" s="465" t="str">
        <f t="shared" si="26"/>
        <v/>
      </c>
      <c r="H233" s="465" t="str">
        <f t="shared" si="27"/>
        <v/>
      </c>
    </row>
    <row r="234">
      <c r="B234" s="463" t="str">
        <f t="shared" si="21"/>
        <v/>
      </c>
      <c r="C234" s="464" t="str">
        <f t="shared" si="22"/>
        <v/>
      </c>
      <c r="D234" s="465" t="str">
        <f t="shared" si="23"/>
        <v/>
      </c>
      <c r="E234" s="465" t="str">
        <f t="shared" si="24"/>
        <v/>
      </c>
      <c r="F234" s="465" t="str">
        <f t="shared" si="25"/>
        <v/>
      </c>
      <c r="G234" s="465" t="str">
        <f t="shared" si="26"/>
        <v/>
      </c>
      <c r="H234" s="465" t="str">
        <f t="shared" si="27"/>
        <v/>
      </c>
    </row>
    <row r="235">
      <c r="B235" s="463" t="str">
        <f t="shared" si="21"/>
        <v/>
      </c>
      <c r="C235" s="464" t="str">
        <f t="shared" si="22"/>
        <v/>
      </c>
      <c r="D235" s="465" t="str">
        <f t="shared" si="23"/>
        <v/>
      </c>
      <c r="E235" s="465" t="str">
        <f t="shared" si="24"/>
        <v/>
      </c>
      <c r="F235" s="465" t="str">
        <f t="shared" si="25"/>
        <v/>
      </c>
      <c r="G235" s="465" t="str">
        <f t="shared" si="26"/>
        <v/>
      </c>
      <c r="H235" s="465" t="str">
        <f t="shared" si="27"/>
        <v/>
      </c>
    </row>
    <row r="236">
      <c r="B236" s="463" t="str">
        <f t="shared" si="21"/>
        <v/>
      </c>
      <c r="C236" s="464" t="str">
        <f t="shared" si="22"/>
        <v/>
      </c>
      <c r="D236" s="465" t="str">
        <f t="shared" si="23"/>
        <v/>
      </c>
      <c r="E236" s="465" t="str">
        <f t="shared" si="24"/>
        <v/>
      </c>
      <c r="F236" s="465" t="str">
        <f t="shared" si="25"/>
        <v/>
      </c>
      <c r="G236" s="465" t="str">
        <f t="shared" si="26"/>
        <v/>
      </c>
      <c r="H236" s="465" t="str">
        <f t="shared" si="27"/>
        <v/>
      </c>
    </row>
    <row r="237">
      <c r="B237" s="463" t="str">
        <f t="shared" si="21"/>
        <v/>
      </c>
      <c r="C237" s="464" t="str">
        <f t="shared" si="22"/>
        <v/>
      </c>
      <c r="D237" s="465" t="str">
        <f t="shared" si="23"/>
        <v/>
      </c>
      <c r="E237" s="465" t="str">
        <f t="shared" si="24"/>
        <v/>
      </c>
      <c r="F237" s="465" t="str">
        <f t="shared" si="25"/>
        <v/>
      </c>
      <c r="G237" s="465" t="str">
        <f t="shared" si="26"/>
        <v/>
      </c>
      <c r="H237" s="465" t="str">
        <f t="shared" si="27"/>
        <v/>
      </c>
    </row>
    <row r="238">
      <c r="B238" s="463" t="str">
        <f t="shared" si="21"/>
        <v/>
      </c>
      <c r="C238" s="464" t="str">
        <f t="shared" si="22"/>
        <v/>
      </c>
      <c r="D238" s="465" t="str">
        <f t="shared" si="23"/>
        <v/>
      </c>
      <c r="E238" s="465" t="str">
        <f t="shared" si="24"/>
        <v/>
      </c>
      <c r="F238" s="465" t="str">
        <f t="shared" si="25"/>
        <v/>
      </c>
      <c r="G238" s="465" t="str">
        <f t="shared" si="26"/>
        <v/>
      </c>
      <c r="H238" s="465" t="str">
        <f t="shared" si="27"/>
        <v/>
      </c>
    </row>
    <row r="239">
      <c r="B239" s="463" t="str">
        <f t="shared" si="21"/>
        <v/>
      </c>
      <c r="C239" s="464" t="str">
        <f t="shared" si="22"/>
        <v/>
      </c>
      <c r="D239" s="465" t="str">
        <f t="shared" si="23"/>
        <v/>
      </c>
      <c r="E239" s="465" t="str">
        <f t="shared" si="24"/>
        <v/>
      </c>
      <c r="F239" s="465" t="str">
        <f t="shared" si="25"/>
        <v/>
      </c>
      <c r="G239" s="465" t="str">
        <f t="shared" si="26"/>
        <v/>
      </c>
      <c r="H239" s="465" t="str">
        <f t="shared" si="27"/>
        <v/>
      </c>
    </row>
    <row r="240">
      <c r="B240" s="463" t="str">
        <f t="shared" si="21"/>
        <v/>
      </c>
      <c r="C240" s="464" t="str">
        <f t="shared" si="22"/>
        <v/>
      </c>
      <c r="D240" s="465" t="str">
        <f t="shared" si="23"/>
        <v/>
      </c>
      <c r="E240" s="465" t="str">
        <f t="shared" si="24"/>
        <v/>
      </c>
      <c r="F240" s="465" t="str">
        <f t="shared" si="25"/>
        <v/>
      </c>
      <c r="G240" s="465" t="str">
        <f t="shared" si="26"/>
        <v/>
      </c>
      <c r="H240" s="465" t="str">
        <f t="shared" si="27"/>
        <v/>
      </c>
    </row>
    <row r="241">
      <c r="B241" s="463" t="str">
        <f t="shared" si="21"/>
        <v/>
      </c>
      <c r="C241" s="464" t="str">
        <f t="shared" si="22"/>
        <v/>
      </c>
      <c r="D241" s="465" t="str">
        <f t="shared" si="23"/>
        <v/>
      </c>
      <c r="E241" s="465" t="str">
        <f t="shared" si="24"/>
        <v/>
      </c>
      <c r="F241" s="465" t="str">
        <f t="shared" si="25"/>
        <v/>
      </c>
      <c r="G241" s="465" t="str">
        <f t="shared" si="26"/>
        <v/>
      </c>
      <c r="H241" s="465" t="str">
        <f t="shared" si="27"/>
        <v/>
      </c>
    </row>
    <row r="242">
      <c r="B242" s="463" t="str">
        <f t="shared" si="21"/>
        <v/>
      </c>
      <c r="C242" s="464" t="str">
        <f t="shared" si="22"/>
        <v/>
      </c>
      <c r="D242" s="465" t="str">
        <f t="shared" si="23"/>
        <v/>
      </c>
      <c r="E242" s="465" t="str">
        <f t="shared" si="24"/>
        <v/>
      </c>
      <c r="F242" s="465" t="str">
        <f t="shared" si="25"/>
        <v/>
      </c>
      <c r="G242" s="465" t="str">
        <f t="shared" si="26"/>
        <v/>
      </c>
      <c r="H242" s="465" t="str">
        <f t="shared" si="27"/>
        <v/>
      </c>
    </row>
    <row r="243">
      <c r="B243" s="463" t="str">
        <f t="shared" si="21"/>
        <v/>
      </c>
      <c r="C243" s="464" t="str">
        <f t="shared" si="22"/>
        <v/>
      </c>
      <c r="D243" s="465" t="str">
        <f t="shared" si="23"/>
        <v/>
      </c>
      <c r="E243" s="465" t="str">
        <f t="shared" si="24"/>
        <v/>
      </c>
      <c r="F243" s="465" t="str">
        <f t="shared" si="25"/>
        <v/>
      </c>
      <c r="G243" s="465" t="str">
        <f t="shared" si="26"/>
        <v/>
      </c>
      <c r="H243" s="465" t="str">
        <f t="shared" si="27"/>
        <v/>
      </c>
    </row>
    <row r="244">
      <c r="B244" s="463" t="str">
        <f t="shared" si="21"/>
        <v/>
      </c>
      <c r="C244" s="464" t="str">
        <f t="shared" si="22"/>
        <v/>
      </c>
      <c r="D244" s="465" t="str">
        <f t="shared" si="23"/>
        <v/>
      </c>
      <c r="E244" s="465" t="str">
        <f t="shared" si="24"/>
        <v/>
      </c>
      <c r="F244" s="465" t="str">
        <f t="shared" si="25"/>
        <v/>
      </c>
      <c r="G244" s="465" t="str">
        <f t="shared" si="26"/>
        <v/>
      </c>
      <c r="H244" s="465" t="str">
        <f t="shared" si="27"/>
        <v/>
      </c>
    </row>
    <row r="245">
      <c r="B245" s="463" t="str">
        <f t="shared" si="21"/>
        <v/>
      </c>
      <c r="C245" s="464" t="str">
        <f t="shared" si="22"/>
        <v/>
      </c>
      <c r="D245" s="465" t="str">
        <f t="shared" si="23"/>
        <v/>
      </c>
      <c r="E245" s="465" t="str">
        <f t="shared" si="24"/>
        <v/>
      </c>
      <c r="F245" s="465" t="str">
        <f t="shared" si="25"/>
        <v/>
      </c>
      <c r="G245" s="465" t="str">
        <f t="shared" si="26"/>
        <v/>
      </c>
      <c r="H245" s="465" t="str">
        <f t="shared" si="27"/>
        <v/>
      </c>
    </row>
    <row r="246">
      <c r="B246" s="463" t="str">
        <f t="shared" si="21"/>
        <v/>
      </c>
      <c r="C246" s="464" t="str">
        <f t="shared" si="22"/>
        <v/>
      </c>
      <c r="D246" s="465" t="str">
        <f t="shared" si="23"/>
        <v/>
      </c>
      <c r="E246" s="465" t="str">
        <f t="shared" si="24"/>
        <v/>
      </c>
      <c r="F246" s="465" t="str">
        <f t="shared" si="25"/>
        <v/>
      </c>
      <c r="G246" s="465" t="str">
        <f t="shared" si="26"/>
        <v/>
      </c>
      <c r="H246" s="465" t="str">
        <f t="shared" si="27"/>
        <v/>
      </c>
    </row>
    <row r="247">
      <c r="B247" s="463" t="str">
        <f t="shared" si="21"/>
        <v/>
      </c>
      <c r="C247" s="464" t="str">
        <f t="shared" si="22"/>
        <v/>
      </c>
      <c r="D247" s="465" t="str">
        <f t="shared" si="23"/>
        <v/>
      </c>
      <c r="E247" s="465" t="str">
        <f t="shared" si="24"/>
        <v/>
      </c>
      <c r="F247" s="465" t="str">
        <f t="shared" si="25"/>
        <v/>
      </c>
      <c r="G247" s="465" t="str">
        <f t="shared" si="26"/>
        <v/>
      </c>
      <c r="H247" s="465" t="str">
        <f t="shared" si="27"/>
        <v/>
      </c>
    </row>
    <row r="248">
      <c r="B248" s="463" t="str">
        <f t="shared" si="21"/>
        <v/>
      </c>
      <c r="C248" s="464" t="str">
        <f t="shared" si="22"/>
        <v/>
      </c>
      <c r="D248" s="465" t="str">
        <f t="shared" si="23"/>
        <v/>
      </c>
      <c r="E248" s="465" t="str">
        <f t="shared" si="24"/>
        <v/>
      </c>
      <c r="F248" s="465" t="str">
        <f t="shared" si="25"/>
        <v/>
      </c>
      <c r="G248" s="465" t="str">
        <f t="shared" si="26"/>
        <v/>
      </c>
      <c r="H248" s="465" t="str">
        <f t="shared" si="27"/>
        <v/>
      </c>
    </row>
    <row r="249">
      <c r="B249" s="463" t="str">
        <f t="shared" si="21"/>
        <v/>
      </c>
      <c r="C249" s="464" t="str">
        <f t="shared" si="22"/>
        <v/>
      </c>
      <c r="D249" s="465" t="str">
        <f t="shared" si="23"/>
        <v/>
      </c>
      <c r="E249" s="465" t="str">
        <f t="shared" si="24"/>
        <v/>
      </c>
      <c r="F249" s="465" t="str">
        <f t="shared" si="25"/>
        <v/>
      </c>
      <c r="G249" s="465" t="str">
        <f t="shared" si="26"/>
        <v/>
      </c>
      <c r="H249" s="465" t="str">
        <f t="shared" si="27"/>
        <v/>
      </c>
    </row>
    <row r="250">
      <c r="B250" s="463" t="str">
        <f t="shared" si="21"/>
        <v/>
      </c>
      <c r="C250" s="464" t="str">
        <f t="shared" si="22"/>
        <v/>
      </c>
      <c r="D250" s="465" t="str">
        <f t="shared" si="23"/>
        <v/>
      </c>
      <c r="E250" s="465" t="str">
        <f t="shared" si="24"/>
        <v/>
      </c>
      <c r="F250" s="465" t="str">
        <f t="shared" si="25"/>
        <v/>
      </c>
      <c r="G250" s="465" t="str">
        <f t="shared" si="26"/>
        <v/>
      </c>
      <c r="H250" s="465" t="str">
        <f t="shared" si="27"/>
        <v/>
      </c>
    </row>
    <row r="251">
      <c r="B251" s="463" t="str">
        <f t="shared" si="21"/>
        <v/>
      </c>
      <c r="C251" s="464" t="str">
        <f t="shared" si="22"/>
        <v/>
      </c>
      <c r="D251" s="465" t="str">
        <f t="shared" si="23"/>
        <v/>
      </c>
      <c r="E251" s="465" t="str">
        <f t="shared" si="24"/>
        <v/>
      </c>
      <c r="F251" s="465" t="str">
        <f t="shared" si="25"/>
        <v/>
      </c>
      <c r="G251" s="465" t="str">
        <f t="shared" si="26"/>
        <v/>
      </c>
      <c r="H251" s="465" t="str">
        <f t="shared" si="27"/>
        <v/>
      </c>
    </row>
    <row r="252">
      <c r="B252" s="463" t="str">
        <f t="shared" si="21"/>
        <v/>
      </c>
      <c r="C252" s="464" t="str">
        <f t="shared" si="22"/>
        <v/>
      </c>
      <c r="D252" s="465" t="str">
        <f t="shared" si="23"/>
        <v/>
      </c>
      <c r="E252" s="465" t="str">
        <f t="shared" si="24"/>
        <v/>
      </c>
      <c r="F252" s="465" t="str">
        <f t="shared" si="25"/>
        <v/>
      </c>
      <c r="G252" s="465" t="str">
        <f t="shared" si="26"/>
        <v/>
      </c>
      <c r="H252" s="465" t="str">
        <f t="shared" si="27"/>
        <v/>
      </c>
    </row>
    <row r="253">
      <c r="B253" s="463" t="str">
        <f t="shared" si="21"/>
        <v/>
      </c>
      <c r="C253" s="464" t="str">
        <f t="shared" si="22"/>
        <v/>
      </c>
      <c r="D253" s="465" t="str">
        <f t="shared" si="23"/>
        <v/>
      </c>
      <c r="E253" s="465" t="str">
        <f t="shared" si="24"/>
        <v/>
      </c>
      <c r="F253" s="465" t="str">
        <f t="shared" si="25"/>
        <v/>
      </c>
      <c r="G253" s="465" t="str">
        <f t="shared" si="26"/>
        <v/>
      </c>
      <c r="H253" s="465" t="str">
        <f t="shared" si="27"/>
        <v/>
      </c>
    </row>
    <row r="254">
      <c r="B254" s="463" t="str">
        <f t="shared" si="21"/>
        <v/>
      </c>
      <c r="C254" s="464" t="str">
        <f t="shared" si="22"/>
        <v/>
      </c>
      <c r="D254" s="465" t="str">
        <f t="shared" si="23"/>
        <v/>
      </c>
      <c r="E254" s="465" t="str">
        <f t="shared" si="24"/>
        <v/>
      </c>
      <c r="F254" s="465" t="str">
        <f t="shared" si="25"/>
        <v/>
      </c>
      <c r="G254" s="465" t="str">
        <f t="shared" si="26"/>
        <v/>
      </c>
      <c r="H254" s="465" t="str">
        <f t="shared" si="27"/>
        <v/>
      </c>
    </row>
    <row r="255">
      <c r="B255" s="463" t="str">
        <f t="shared" si="21"/>
        <v/>
      </c>
      <c r="C255" s="464" t="str">
        <f t="shared" si="22"/>
        <v/>
      </c>
      <c r="D255" s="465" t="str">
        <f t="shared" si="23"/>
        <v/>
      </c>
      <c r="E255" s="465" t="str">
        <f t="shared" si="24"/>
        <v/>
      </c>
      <c r="F255" s="465" t="str">
        <f t="shared" si="25"/>
        <v/>
      </c>
      <c r="G255" s="465" t="str">
        <f t="shared" si="26"/>
        <v/>
      </c>
      <c r="H255" s="465" t="str">
        <f t="shared" si="27"/>
        <v/>
      </c>
    </row>
    <row r="256">
      <c r="B256" s="463" t="str">
        <f t="shared" si="21"/>
        <v/>
      </c>
      <c r="C256" s="464" t="str">
        <f t="shared" si="22"/>
        <v/>
      </c>
      <c r="D256" s="465" t="str">
        <f t="shared" si="23"/>
        <v/>
      </c>
      <c r="E256" s="465" t="str">
        <f t="shared" si="24"/>
        <v/>
      </c>
      <c r="F256" s="465" t="str">
        <f t="shared" si="25"/>
        <v/>
      </c>
      <c r="G256" s="465" t="str">
        <f t="shared" si="26"/>
        <v/>
      </c>
      <c r="H256" s="465" t="str">
        <f t="shared" si="27"/>
        <v/>
      </c>
    </row>
    <row r="257">
      <c r="B257" s="463" t="str">
        <f t="shared" si="21"/>
        <v/>
      </c>
      <c r="C257" s="464" t="str">
        <f t="shared" si="22"/>
        <v/>
      </c>
      <c r="D257" s="465" t="str">
        <f t="shared" si="23"/>
        <v/>
      </c>
      <c r="E257" s="465" t="str">
        <f t="shared" si="24"/>
        <v/>
      </c>
      <c r="F257" s="465" t="str">
        <f t="shared" si="25"/>
        <v/>
      </c>
      <c r="G257" s="465" t="str">
        <f t="shared" si="26"/>
        <v/>
      </c>
      <c r="H257" s="465" t="str">
        <f t="shared" si="27"/>
        <v/>
      </c>
    </row>
    <row r="258">
      <c r="B258" s="463" t="str">
        <f t="shared" si="21"/>
        <v/>
      </c>
      <c r="C258" s="464" t="str">
        <f t="shared" si="22"/>
        <v/>
      </c>
      <c r="D258" s="465" t="str">
        <f t="shared" si="23"/>
        <v/>
      </c>
      <c r="E258" s="465" t="str">
        <f t="shared" si="24"/>
        <v/>
      </c>
      <c r="F258" s="465" t="str">
        <f t="shared" si="25"/>
        <v/>
      </c>
      <c r="G258" s="465" t="str">
        <f t="shared" si="26"/>
        <v/>
      </c>
      <c r="H258" s="465" t="str">
        <f t="shared" si="27"/>
        <v/>
      </c>
    </row>
    <row r="259">
      <c r="B259" s="463" t="str">
        <f t="shared" si="21"/>
        <v/>
      </c>
      <c r="C259" s="464" t="str">
        <f t="shared" si="22"/>
        <v/>
      </c>
      <c r="D259" s="465" t="str">
        <f t="shared" si="23"/>
        <v/>
      </c>
      <c r="E259" s="465" t="str">
        <f t="shared" si="24"/>
        <v/>
      </c>
      <c r="F259" s="465" t="str">
        <f t="shared" si="25"/>
        <v/>
      </c>
      <c r="G259" s="465" t="str">
        <f t="shared" si="26"/>
        <v/>
      </c>
      <c r="H259" s="465" t="str">
        <f t="shared" si="27"/>
        <v/>
      </c>
    </row>
    <row r="260">
      <c r="B260" s="463" t="str">
        <f t="shared" si="21"/>
        <v/>
      </c>
      <c r="C260" s="464" t="str">
        <f t="shared" si="22"/>
        <v/>
      </c>
      <c r="D260" s="465" t="str">
        <f t="shared" si="23"/>
        <v/>
      </c>
      <c r="E260" s="465" t="str">
        <f t="shared" si="24"/>
        <v/>
      </c>
      <c r="F260" s="465" t="str">
        <f t="shared" si="25"/>
        <v/>
      </c>
      <c r="G260" s="465" t="str">
        <f t="shared" si="26"/>
        <v/>
      </c>
      <c r="H260" s="465" t="str">
        <f t="shared" si="27"/>
        <v/>
      </c>
    </row>
    <row r="261">
      <c r="B261" s="463" t="str">
        <f t="shared" si="21"/>
        <v/>
      </c>
      <c r="C261" s="464" t="str">
        <f t="shared" si="22"/>
        <v/>
      </c>
      <c r="D261" s="465" t="str">
        <f t="shared" si="23"/>
        <v/>
      </c>
      <c r="E261" s="465" t="str">
        <f t="shared" si="24"/>
        <v/>
      </c>
      <c r="F261" s="465" t="str">
        <f t="shared" si="25"/>
        <v/>
      </c>
      <c r="G261" s="465" t="str">
        <f t="shared" si="26"/>
        <v/>
      </c>
      <c r="H261" s="465" t="str">
        <f t="shared" si="27"/>
        <v/>
      </c>
    </row>
    <row r="262">
      <c r="B262" s="463" t="str">
        <f t="shared" si="21"/>
        <v/>
      </c>
      <c r="C262" s="464" t="str">
        <f t="shared" si="22"/>
        <v/>
      </c>
      <c r="D262" s="465" t="str">
        <f t="shared" si="23"/>
        <v/>
      </c>
      <c r="E262" s="465" t="str">
        <f t="shared" si="24"/>
        <v/>
      </c>
      <c r="F262" s="465" t="str">
        <f t="shared" si="25"/>
        <v/>
      </c>
      <c r="G262" s="465" t="str">
        <f t="shared" si="26"/>
        <v/>
      </c>
      <c r="H262" s="465" t="str">
        <f t="shared" si="27"/>
        <v/>
      </c>
    </row>
  </sheetData>
  <sheetProtection autoFilter="1" deleteColumns="1" deleteRows="1" formatCells="1" formatColumns="1" formatRows="1" insertColumns="1" insertHyperlinks="1" insertRows="1" pivotTables="1" selectLockedCells="1" selectUnlockedCells="0" sheet="0" sort="1"/>
  <mergeCells count="21">
    <mergeCell ref="B3:O3"/>
    <mergeCell ref="B5:H8"/>
    <mergeCell ref="G21:H21"/>
    <mergeCell ref="G23:H23"/>
    <mergeCell ref="G24:H24"/>
    <mergeCell ref="G16:H16"/>
    <mergeCell ref="G22:H22"/>
    <mergeCell ref="G17:H17"/>
    <mergeCell ref="G18:H18"/>
    <mergeCell ref="G19:H19"/>
    <mergeCell ref="G20:H20"/>
    <mergeCell ref="B25:D25"/>
    <mergeCell ref="B16:E16"/>
    <mergeCell ref="B17:D17"/>
    <mergeCell ref="B18:D18"/>
    <mergeCell ref="B19:D19"/>
    <mergeCell ref="B20:D20"/>
    <mergeCell ref="B22:D22"/>
    <mergeCell ref="B23:D23"/>
    <mergeCell ref="B24:D24"/>
    <mergeCell ref="B21:D21"/>
  </mergeCells>
  <dataValidations count="24" disablePrompts="0" xWindow="468" yWindow="413">
    <dataValidation sqref="A4:A7 B3:O3 B18:D18 C5:D10 B15 H5:H15 E13:E14 G17 G19:G20 G21:G22 E5:G12 C15:G15 B5:B10" type="none" allowBlank="1" errorStyle="stop" imeMode="noControl" operator="between" showDropDown="0" showErrorMessage="1" showInputMessage="0"/>
    <dataValidation sqref="B17:D17" type="none" allowBlank="1" errorStyle="stop" imeMode="noControl" operator="between" prompt="Enter Loan amount in cell at right" showDropDown="0" showErrorMessage="1" showInputMessage="1"/>
    <dataValidation sqref="E17" type="none" allowBlank="1" errorStyle="stop" imeMode="noControl" operator="between" prompt="Enter Loan amount in this cell" showDropDown="0" showErrorMessage="1" showInputMessage="1"/>
    <dataValidation sqref="B19:D19" type="none" allowBlank="1" errorStyle="stop" imeMode="noControl" operator="between" prompt="Enter Loan period in years in cell at right" showDropDown="0" showErrorMessage="1" showInputMessage="1"/>
    <dataValidation sqref="B20:D20" type="none" allowBlank="1" errorStyle="stop" imeMode="noControl" operator="between" prompt="Enter Start date of loan in cell at right" showDropDown="0" showErrorMessage="1" showInputMessage="1"/>
    <dataValidation sqref="E20" type="none" allowBlank="1" errorStyle="stop" imeMode="noControl" operator="between" prompt="Enter Start date of loan in this cell" showDropDown="0" showErrorMessage="1" showInputMessage="1"/>
    <dataValidation sqref="B21:D21" type="none" allowBlank="1" errorStyle="stop" imeMode="noControl" operator="between" prompt="Monthly payment is automatically calculated in cell at right" showDropDown="0" showErrorMessage="1" showInputMessage="1"/>
    <dataValidation sqref="E21" type="none" allowBlank="1" errorStyle="stop" imeMode="noControl" operator="between" prompt="Monthly payment is automatically calculated in this cell" showDropDown="0" showErrorMessage="1" showInputMessage="1"/>
    <dataValidation sqref="B22:D22" type="none" allowBlank="1" errorStyle="stop" imeMode="noControl" operator="between" prompt="Number of payments is automatically calculated in cell at right" showDropDown="0" showErrorMessage="1" showInputMessage="1"/>
    <dataValidation sqref="E22" type="none" allowBlank="1" errorStyle="stop" imeMode="noControl" operator="between" prompt="Number of payments is automatically calculated in this cell" showDropDown="0" showErrorMessage="1" showInputMessage="1"/>
    <dataValidation sqref="B23:D23" type="none" allowBlank="1" errorStyle="stop" imeMode="noControl" operator="between" prompt="Total interest is automatically calculated in cell at right" showDropDown="0" showErrorMessage="1" showInputMessage="1"/>
    <dataValidation sqref="E23" type="none" allowBlank="1" errorStyle="stop" imeMode="noControl" operator="between" prompt="Total interest is automatically calculated in this cell" showDropDown="0" showErrorMessage="1" showInputMessage="1"/>
    <dataValidation sqref="B24:D25" type="none" allowBlank="1" errorStyle="stop" imeMode="noControl" operator="between" prompt="Total cost of loan is automatically calculated in cell at right" showDropDown="0" showErrorMessage="1" showInputMessage="1"/>
    <dataValidation sqref="E24" type="none" allowBlank="1" errorStyle="stop" imeMode="noControl" operator="between" prompt="Total cost of loan is automatically calculated in this cell" showDropDown="0" showErrorMessage="1" showInputMessage="1"/>
    <dataValidation sqref="B16" type="none" allowBlank="1" errorStyle="stop" imeMode="noControl" operator="between" prompt="Enter values in cells E3 through E6 for each description in column B. Values in cells E8 through E11 are automatically calculated" showDropDown="0" showErrorMessage="1" showInputMessage="1"/>
    <dataValidation sqref="B26" type="none" allowBlank="1" errorStyle="stop" imeMode="noControl" operator="between" prompt="Payment Number is automatically updated in this column under this heading" showDropDown="0" showErrorMessage="1" showInputMessage="1"/>
    <dataValidation sqref="C26" type="none" allowBlank="1" errorStyle="stop" imeMode="noControl" operator="between" prompt="Payment Date is automatically updated in this column under this heading" showDropDown="0" showErrorMessage="1" showInputMessage="1"/>
    <dataValidation sqref="D26" type="none" allowBlank="1" errorStyle="stop" imeMode="noControl" operator="between" prompt="Beginning Balance is automatically calculated in this column under this heading" showDropDown="0" showErrorMessage="1" showInputMessage="1"/>
    <dataValidation sqref="E26" type="none" allowBlank="1" errorStyle="stop" imeMode="noControl" operator="between" prompt="Payment amount is automatically calculated in this column under this heading" showDropDown="0" showErrorMessage="1" showInputMessage="1"/>
    <dataValidation sqref="F26" type="none" allowBlank="1" errorStyle="stop" imeMode="noControl" operator="between" prompt="Principal amount is automatically updated in this column under this heading" showDropDown="0" showErrorMessage="1" showInputMessage="1"/>
    <dataValidation sqref="G26" type="none" allowBlank="1" errorStyle="stop" imeMode="noControl" operator="between" prompt="Interest amount is automatically updated in this column under this heading" showDropDown="0" showErrorMessage="1" showInputMessage="1"/>
    <dataValidation sqref="H26" type="none" allowBlank="1" errorStyle="stop" imeMode="noControl" operator="between" prompt="Ending Balance is automatically updated in this column under this heading" showDropDown="0" showErrorMessage="1" showInputMessage="1"/>
    <dataValidation sqref="E18" type="none" allowBlank="1" errorStyle="stop" imeMode="noControl" operator="between" prompt="Enter Annual interest rate in this cell" showDropDown="0" showErrorMessage="1" showInputMessage="1"/>
    <dataValidation sqref="A8:A15" type="none" allowBlank="1" errorStyle="stop" imeMode="noControl" operator="between" prompt="Create a loan repayment schedule using this Loan calculator and amortisation worksheet. Total interest and total payments are automatically calculated" showDropDown="0" showErrorMessage="1" showInputMessage="0"/>
  </dataValidations>
  <printOptions headings="0" gridLines="0" horizontalCentered="1"/>
  <pageMargins left="0.5" right="0.5" top="1" bottom="1" header="0.5" footer="0.5"/>
  <pageSetup paperSize="9" scale="97" fitToWidth="1" fitToHeight="0" pageOrder="downThenOver" orientation="portrait" usePrinterDefaults="1" blackAndWhite="0" draft="0" cellComments="none" useFirstPageNumber="0" errors="displayed" horizontalDpi="600" verticalDpi="600" copies="1"/>
  <headerFooter differentFirst="1">
    <oddFooter>Page &amp;P of &amp;N</oddFooter>
  </headerFooter>
  <rowBreaks count="6" manualBreakCount="6">
    <brk id="46" man="1" max="16383"/>
    <brk id="85" man="1" max="16383"/>
    <brk id="124" man="1" max="16383"/>
    <brk id="163" man="1" max="16383"/>
    <brk id="202" man="1" max="16383"/>
    <brk id="241" man="1" max="16383"/>
  </rowBreaks>
  <drawing r:id="rId3"/>
  <legacyDrawing r:id="rId4"/>
  <tableParts count="1">
    <tablePart r:id="rId5"/>
  </tableParts>
  <extLst>
    <ext xmlns:x14="http://schemas.microsoft.com/office/spreadsheetml/2009/9/main" uri="{78C0D931-6437-407d-A8EE-F0AAD7539E65}">
      <x14:conditionalFormattings>
        <x14:conditionalFormatting xmlns:xm="http://schemas.microsoft.com/office/excel/2006/main">
          <x14:cfRule type="expression" priority="22" stopIfTrue="1" id="{00830044-00AA-47E8-91A7-0054000600F7}">
            <xm:f>NOT(Loan_Not_Paid)</xm:f>
            <x14:dxf>
              <border>
                <left style="none"/>
                <right style="none"/>
                <top style="none"/>
                <bottom style="none"/>
                <diagonal style="none"/>
              </border>
            </x14:dxf>
          </x14:cfRule>
          <xm:sqref>B27:B262</xm:sqref>
        </x14:conditionalFormatting>
        <x14:conditionalFormatting xmlns:xm="http://schemas.microsoft.com/office/excel/2006/main">
          <x14:cfRule type="expression" priority="23" stopIfTrue="1" id="{000E0082-009C-40F8-AD01-007A002A0094}">
            <xm:f>IF(ROW(B27)=Last_Row,TRUE,FALSE)</xm:f>
            <x14:dxf>
              <border>
                <left style="thin">
                  <color indexed="20"/>
                </left>
                <right style="none"/>
                <top style="none"/>
                <bottom style="thin">
                  <color indexed="20"/>
                </bottom>
                <diagonal style="none"/>
              </border>
            </x14:dxf>
          </x14:cfRule>
          <xm:sqref>B27:B262</xm:sqref>
        </x14:conditionalFormatting>
        <x14:conditionalFormatting xmlns:xm="http://schemas.microsoft.com/office/excel/2006/main">
          <x14:cfRule type="expression" priority="20" stopIfTrue="1" id="{003F004F-0000-47CA-8AB1-00DF007000A1}">
            <xm:f>NOT(Loan_Not_Paid)</xm:f>
            <x14:dxf>
              <border>
                <left style="none"/>
                <right style="none"/>
                <top style="none"/>
                <bottom style="none"/>
                <diagonal style="none"/>
              </border>
            </x14:dxf>
          </x14:cfRule>
          <xm:sqref>C27:G262</xm:sqref>
        </x14:conditionalFormatting>
        <x14:conditionalFormatting xmlns:xm="http://schemas.microsoft.com/office/excel/2006/main">
          <x14:cfRule type="expression" priority="21" stopIfTrue="1" id="{00EB00E5-0097-449C-9CCE-0051006700C5}">
            <xm:f>IF(ROW(C27)=Last_Row,TRUE,FALSE)</xm:f>
            <x14:dxf>
              <border>
                <left style="none"/>
                <right style="none"/>
                <top style="none"/>
                <bottom style="thin">
                  <color indexed="20"/>
                </bottom>
                <diagonal style="none"/>
              </border>
            </x14:dxf>
          </x14:cfRule>
          <xm:sqref>C27:G262</xm:sqref>
        </x14:conditionalFormatting>
        <x14:conditionalFormatting xmlns:xm="http://schemas.microsoft.com/office/excel/2006/main">
          <x14:cfRule type="expression" priority="5" id="{005000AE-0069-4540-8391-009300A600F7}">
            <xm:f>ISBLANK($G$20)</xm:f>
            <x14:dxf>
              <fill>
                <patternFill patternType="solid">
                  <fgColor theme="0"/>
                  <bgColor theme="0"/>
                </patternFill>
              </fill>
              <border>
                <left style="none"/>
                <right style="none"/>
                <top style="none"/>
                <bottom style="none"/>
                <diagonal style="none"/>
              </border>
            </x14:dxf>
          </x14:cfRule>
          <xm:sqref>G23</xm:sqref>
        </x14:conditionalFormatting>
        <x14:conditionalFormatting xmlns:xm="http://schemas.microsoft.com/office/excel/2006/main">
          <x14:cfRule type="expression" priority="7" id="{008C00CC-0040-4D9F-A7D5-00DA00440006}">
            <xm:f>ISBLANK($G$18)</xm:f>
            <x14:dxf>
              <font>
                <color theme="0"/>
              </font>
              <fill>
                <patternFill patternType="solid">
                  <fgColor theme="0"/>
                  <bgColor theme="0"/>
                </patternFill>
              </fill>
              <border>
                <left style="none"/>
                <right style="none"/>
                <top style="none"/>
                <bottom style="none"/>
                <diagonal style="none"/>
              </border>
            </x14:dxf>
          </x14:cfRule>
          <xm:sqref>G19:H19</xm:sqref>
        </x14:conditionalFormatting>
        <x14:conditionalFormatting xmlns:xm="http://schemas.microsoft.com/office/excel/2006/main">
          <x14:cfRule type="expression" priority="1" id="{00240092-002C-4834-A59F-0051005E0012}">
            <xm:f>$G$18="No"</xm:f>
            <x14:dxf>
              <border>
                <left style="none"/>
                <right style="none"/>
                <top style="none"/>
                <bottom style="none"/>
                <diagonal style="none"/>
              </border>
            </x14:dxf>
          </x14:cfRule>
          <xm:sqref>G20:H20</xm:sqref>
        </x14:conditionalFormatting>
        <x14:conditionalFormatting xmlns:xm="http://schemas.microsoft.com/office/excel/2006/main">
          <x14:cfRule type="expression" priority="2" id="{007E0008-00FD-468C-8695-009600950010}">
            <xm:f>ISBLANK($G$18)</xm:f>
            <x14:dxf>
              <border>
                <left style="none"/>
                <right style="none"/>
                <top style="none"/>
                <bottom style="none"/>
                <diagonal style="none"/>
              </border>
            </x14:dxf>
          </x14:cfRule>
          <xm:sqref>G20:H20</xm:sqref>
        </x14:conditionalFormatting>
        <x14:conditionalFormatting xmlns:xm="http://schemas.microsoft.com/office/excel/2006/main">
          <x14:cfRule type="expression" priority="3" id="{0067006B-00CC-41CD-8C7D-003B008E004A}">
            <xm:f>ISBLANK($G$20)</xm:f>
            <x14:dxf>
              <fill>
                <patternFill patternType="solid">
                  <fgColor theme="0"/>
                  <bgColor theme="0"/>
                </patternFill>
              </fill>
              <border>
                <left style="none"/>
                <right style="none"/>
                <top style="none"/>
                <bottom style="none"/>
                <diagonal style="none"/>
              </border>
            </x14:dxf>
          </x14:cfRule>
          <xm:sqref>G21:H21</xm:sqref>
        </x14:conditionalFormatting>
        <x14:conditionalFormatting xmlns:xm="http://schemas.microsoft.com/office/excel/2006/main">
          <x14:cfRule type="expression" priority="14" id="{008D00AA-0073-4B2C-8BC8-0046007000DD}">
            <xm:f>ISBLANK($G$20)</xm:f>
            <x14:dxf>
              <border>
                <left style="none"/>
                <right style="none"/>
                <top style="none"/>
                <bottom style="none"/>
                <diagonal style="none"/>
              </border>
            </x14:dxf>
          </x14:cfRule>
          <xm:sqref>G22:H22</xm:sqref>
        </x14:conditionalFormatting>
        <x14:conditionalFormatting xmlns:xm="http://schemas.microsoft.com/office/excel/2006/main">
          <x14:cfRule type="expression" priority="4" id="{000600EB-0010-4C75-9606-00B100690039}">
            <xm:f>ISBLANK($G$20)</xm:f>
            <x14:dxf>
              <border>
                <left style="none"/>
                <right style="none"/>
                <top style="none"/>
                <bottom style="none"/>
                <diagonal style="none"/>
              </border>
            </x14:dxf>
          </x14:cfRule>
          <xm:sqref>G24:H24</xm:sqref>
        </x14:conditionalFormatting>
        <x14:conditionalFormatting xmlns:xm="http://schemas.microsoft.com/office/excel/2006/main">
          <x14:cfRule type="expression" priority="24" stopIfTrue="1" id="{00C70004-0086-4887-B46C-00EA002900A5}">
            <xm:f>NOT(Loan_Not_Paid)</xm:f>
            <x14:dxf>
              <border>
                <left style="none"/>
                <right style="none"/>
                <top style="none"/>
                <bottom style="none"/>
                <diagonal style="none"/>
              </border>
            </x14:dxf>
          </x14:cfRule>
          <xm:sqref>H27:H262</xm:sqref>
        </x14:conditionalFormatting>
        <x14:conditionalFormatting xmlns:xm="http://schemas.microsoft.com/office/excel/2006/main">
          <x14:cfRule type="expression" priority="25" stopIfTrue="1" id="{002E0002-00FC-4BD5-B255-0054006500B8}">
            <xm:f>IF(ROW(H27)=Last_Row,TRUE,FALSE)</xm:f>
            <x14:dxf>
              <border>
                <left style="none"/>
                <right style="thin">
                  <color indexed="20"/>
                </right>
                <top style="none"/>
                <bottom style="thin">
                  <color indexed="20"/>
                </bottom>
                <diagonal style="none"/>
              </border>
            </x14:dxf>
          </x14:cfRule>
          <xm:sqref>H27:H262</xm:sqref>
        </x14:conditionalFormatting>
      </x14:conditionalFormattings>
    </ext>
    <ext xmlns:x14="http://schemas.microsoft.com/office/spreadsheetml/2009/9/main" uri="{CCE6A557-97BC-4b89-ADB6-D9C93CAAB3DF}">
      <x14:dataValidations xmlns:xm="http://schemas.microsoft.com/office/excel/2006/main" count="2" disablePrompts="0" xWindow="468" yWindow="413">
        <x14:dataValidation xr:uid="{007900A5-005C-4CE6-B7C0-00C4005500E0}" type="whole" allowBlank="1" errorStyle="stop" imeMode="noControl" operator="between" prompt="Enter Loan period 12 to 60 months in this cell" showDropDown="0" showErrorMessage="1" showInputMessage="1">
          <x14:formula1>
            <xm:f>12</xm:f>
          </x14:formula1>
          <x14:formula2>
            <xm:f>60</xm:f>
          </x14:formula2>
          <xm:sqref>E19</xm:sqref>
        </x14:dataValidation>
        <x14:dataValidation xr:uid="{004D00E2-00D5-4CD6-B3CB-0006003700DF}" type="list" allowBlank="1" errorStyle="stop" imeMode="noControl" operator="between" prompt="Please select from the dropdown menu" showDropDown="0" showErrorMessage="1" showInputMessage="0">
          <x14:formula1>
            <xm:f>$K$18:$K$20</xm:f>
          </x14:formula1>
          <xm:sqref>G18:H18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25F71"/>
    <outlinePr applyStyles="0" summaryBelow="1" summaryRight="1" showOutlineSymbols="1"/>
    <pageSetUpPr autoPageBreaks="1" fitToPage="0"/>
  </sheetPr>
  <sheetViews>
    <sheetView topLeftCell="B9" zoomScale="100" workbookViewId="0">
      <selection activeCell="J30" activeCellId="0" sqref="J30"/>
    </sheetView>
  </sheetViews>
  <sheetFormatPr defaultColWidth="8.625" defaultRowHeight="14.25"/>
  <cols>
    <col customWidth="1" min="1" max="1" style="467" width="4.375"/>
    <col customWidth="1" min="2" max="2" style="466" width="42.5"/>
    <col customWidth="1" min="3" max="3" style="466" width="40.875"/>
    <col customWidth="1" min="4" max="4" style="466" width="15.375"/>
    <col customWidth="1" min="5" max="5" style="466" width="10.375"/>
    <col customWidth="1" min="6" max="16" style="466" width="9.125"/>
    <col customWidth="1" min="17" max="17" style="466" width="18.5"/>
    <col customWidth="1" min="18" max="18" style="467" width="4.875"/>
    <col min="19" max="37" style="467" width="8.625"/>
    <col min="38" max="16384" style="466" width="8.625"/>
  </cols>
  <sheetData>
    <row r="1" s="467" customFormat="1" ht="17.25" customHeight="1">
      <c r="A1" s="467"/>
      <c r="B1" s="468"/>
      <c r="C1" s="468"/>
      <c r="D1" s="468"/>
      <c r="E1" s="468"/>
      <c r="F1" s="468"/>
      <c r="G1" s="468"/>
      <c r="H1" s="468"/>
      <c r="I1" s="468"/>
      <c r="J1" s="468"/>
      <c r="K1" s="468"/>
      <c r="L1" s="468"/>
      <c r="M1" s="468"/>
      <c r="N1" s="468"/>
      <c r="O1" s="468"/>
      <c r="P1" s="468"/>
      <c r="Q1" s="468"/>
      <c r="R1" s="467"/>
      <c r="S1" s="467"/>
      <c r="T1" s="467"/>
      <c r="U1" s="467"/>
      <c r="V1" s="467"/>
      <c r="W1" s="467"/>
      <c r="X1" s="467"/>
      <c r="Y1" s="467"/>
      <c r="Z1" s="467"/>
      <c r="AA1" s="467"/>
      <c r="AB1" s="467"/>
      <c r="AC1" s="467"/>
      <c r="AD1" s="467"/>
      <c r="AE1" s="467"/>
      <c r="AF1" s="467"/>
      <c r="AG1" s="467"/>
      <c r="AH1" s="467"/>
      <c r="AI1" s="467"/>
      <c r="AJ1" s="467"/>
      <c r="AK1" s="467"/>
    </row>
    <row r="2" s="467" customFormat="1" ht="17.25" customHeight="1">
      <c r="A2" s="467"/>
      <c r="B2" s="469"/>
      <c r="C2" s="469"/>
      <c r="D2" s="469"/>
      <c r="E2" s="469"/>
      <c r="F2" s="469"/>
      <c r="G2" s="469"/>
      <c r="H2" s="469"/>
      <c r="I2" s="469"/>
      <c r="J2" s="469"/>
      <c r="K2" s="469"/>
      <c r="L2" s="469"/>
      <c r="M2" s="469"/>
      <c r="N2" s="469"/>
      <c r="O2" s="469"/>
      <c r="P2" s="469"/>
      <c r="Q2" s="469"/>
      <c r="R2" s="467"/>
      <c r="S2" s="467"/>
      <c r="T2" s="467"/>
      <c r="U2" s="467"/>
      <c r="V2" s="467"/>
      <c r="W2" s="467"/>
      <c r="X2" s="467"/>
      <c r="Y2" s="467"/>
      <c r="Z2" s="467"/>
      <c r="AA2" s="467"/>
      <c r="AB2" s="467"/>
      <c r="AC2" s="467"/>
      <c r="AD2" s="467"/>
      <c r="AE2" s="467"/>
      <c r="AF2" s="467"/>
      <c r="AG2" s="467"/>
      <c r="AH2" s="467"/>
      <c r="AI2" s="467"/>
      <c r="AJ2" s="467"/>
      <c r="AK2" s="467"/>
    </row>
    <row r="3" s="437" customFormat="1" ht="21" customHeight="1">
      <c r="B3" s="470" t="s">
        <v>179</v>
      </c>
      <c r="C3" s="471"/>
      <c r="D3" s="472"/>
      <c r="E3" s="473"/>
      <c r="F3" s="474"/>
      <c r="G3" s="474"/>
      <c r="I3" s="474"/>
      <c r="L3" s="474"/>
      <c r="M3" s="474"/>
      <c r="N3" s="474"/>
      <c r="O3" s="474"/>
      <c r="P3" s="474"/>
      <c r="Q3" s="474"/>
    </row>
    <row r="4" s="437" customFormat="1" ht="33" customHeight="1">
      <c r="B4" s="472"/>
      <c r="C4" s="472"/>
      <c r="D4" s="472"/>
      <c r="E4" s="473"/>
      <c r="F4" s="474"/>
      <c r="G4" s="474"/>
      <c r="P4" s="474"/>
      <c r="Q4" s="474"/>
    </row>
    <row r="5" s="437" customFormat="1" ht="33" customHeight="1">
      <c r="B5" s="8" t="s">
        <v>12</v>
      </c>
      <c r="C5" s="41" t="str">
        <f>IF(ISBLANK(Guidance!$E$3),"",Guidance!$E$3)</f>
        <v/>
      </c>
      <c r="D5" s="10"/>
      <c r="E5" s="10"/>
      <c r="F5" s="10"/>
      <c r="G5" s="10"/>
      <c r="H5" s="10"/>
      <c r="I5" s="10"/>
      <c r="J5" s="10"/>
      <c r="P5" s="474"/>
      <c r="Q5" s="474"/>
    </row>
    <row r="6" s="437" customFormat="1" ht="33" customHeight="1">
      <c r="B6" s="8" t="s">
        <v>13</v>
      </c>
      <c r="C6" s="41" t="str">
        <f>IF(ISBLANK(Guidance!$E$4),"",Guidance!$E$4)</f>
        <v/>
      </c>
      <c r="D6" s="10"/>
      <c r="E6" s="10"/>
      <c r="F6" s="10"/>
      <c r="G6" s="10"/>
      <c r="H6" s="10"/>
      <c r="I6" s="10"/>
      <c r="J6" s="10"/>
      <c r="P6" s="474"/>
      <c r="Q6" s="474"/>
    </row>
    <row r="7" s="437" customFormat="1" ht="33" customHeight="1">
      <c r="B7" s="472"/>
      <c r="C7" s="472"/>
      <c r="D7" s="472"/>
      <c r="E7" s="473"/>
      <c r="F7" s="474"/>
      <c r="G7" s="474"/>
      <c r="P7" s="474"/>
      <c r="Q7" s="474"/>
    </row>
    <row r="8" s="467" customFormat="1" ht="22.5" customHeight="1">
      <c r="A8" s="467"/>
      <c r="B8" s="475" t="s">
        <v>180</v>
      </c>
      <c r="C8" s="476"/>
      <c r="D8" s="476"/>
      <c r="E8" s="476"/>
      <c r="F8" s="476"/>
      <c r="G8" s="476"/>
      <c r="H8" s="476"/>
      <c r="I8" s="476"/>
      <c r="J8" s="476"/>
      <c r="K8" s="476"/>
      <c r="L8" s="476"/>
      <c r="M8" s="477"/>
      <c r="N8" s="467"/>
      <c r="O8" s="467"/>
      <c r="P8" s="467"/>
      <c r="Q8" s="437"/>
      <c r="R8" s="474"/>
      <c r="S8" s="467"/>
      <c r="T8" s="437"/>
      <c r="U8" s="437"/>
      <c r="V8" s="437"/>
      <c r="W8" s="437"/>
      <c r="X8" s="437"/>
      <c r="Y8" s="467"/>
      <c r="Z8" s="467"/>
      <c r="AA8" s="467"/>
      <c r="AB8" s="467"/>
      <c r="AC8" s="467"/>
      <c r="AD8" s="467"/>
      <c r="AE8" s="467"/>
      <c r="AF8" s="467"/>
      <c r="AG8" s="467"/>
      <c r="AH8" s="467"/>
      <c r="AI8" s="467"/>
      <c r="AJ8" s="467"/>
      <c r="AK8" s="467"/>
    </row>
    <row r="9" s="467" customFormat="1" ht="22.5" customHeight="1">
      <c r="A9" s="467"/>
      <c r="B9" s="478"/>
      <c r="C9" s="479"/>
      <c r="D9" s="479"/>
      <c r="E9" s="479"/>
      <c r="F9" s="479"/>
      <c r="G9" s="479"/>
      <c r="H9" s="479"/>
      <c r="I9" s="479"/>
      <c r="J9" s="479"/>
      <c r="K9" s="479"/>
      <c r="L9" s="479"/>
      <c r="M9" s="480"/>
      <c r="N9" s="467"/>
      <c r="O9" s="481"/>
      <c r="P9" s="467"/>
      <c r="Q9" s="437"/>
      <c r="R9" s="474"/>
      <c r="S9" s="467"/>
      <c r="T9" s="437"/>
      <c r="U9" s="437"/>
      <c r="V9" s="437"/>
      <c r="W9" s="437"/>
      <c r="X9" s="437"/>
      <c r="Y9" s="467"/>
      <c r="Z9" s="467"/>
      <c r="AA9" s="467"/>
      <c r="AB9" s="467"/>
      <c r="AC9" s="467"/>
      <c r="AD9" s="467"/>
      <c r="AE9" s="467"/>
      <c r="AF9" s="467"/>
      <c r="AG9" s="467"/>
      <c r="AH9" s="467"/>
      <c r="AI9" s="467"/>
      <c r="AJ9" s="467"/>
      <c r="AK9" s="467"/>
    </row>
    <row r="10" s="467" customFormat="1" ht="22.5" customHeight="1">
      <c r="A10" s="467"/>
      <c r="B10" s="478"/>
      <c r="C10" s="479"/>
      <c r="D10" s="479"/>
      <c r="E10" s="479"/>
      <c r="F10" s="479"/>
      <c r="G10" s="479"/>
      <c r="H10" s="479"/>
      <c r="I10" s="479"/>
      <c r="J10" s="479"/>
      <c r="K10" s="479"/>
      <c r="L10" s="479"/>
      <c r="M10" s="480"/>
      <c r="N10" s="467"/>
      <c r="O10" s="481"/>
      <c r="P10" s="467"/>
      <c r="Q10" s="437"/>
      <c r="R10" s="474"/>
      <c r="S10" s="467"/>
      <c r="T10" s="437"/>
      <c r="U10" s="437"/>
      <c r="V10" s="437"/>
      <c r="W10" s="437"/>
      <c r="X10" s="437"/>
      <c r="Y10" s="467"/>
      <c r="Z10" s="467"/>
      <c r="AA10" s="467"/>
      <c r="AB10" s="467"/>
      <c r="AC10" s="467"/>
      <c r="AD10" s="467"/>
      <c r="AE10" s="467"/>
      <c r="AF10" s="467"/>
      <c r="AG10" s="467"/>
      <c r="AH10" s="467"/>
      <c r="AI10" s="467"/>
      <c r="AJ10" s="467"/>
      <c r="AK10" s="467"/>
    </row>
    <row r="11" s="467" customFormat="1" ht="22.5" customHeight="1">
      <c r="A11" s="467"/>
      <c r="B11" s="478"/>
      <c r="C11" s="479"/>
      <c r="D11" s="479"/>
      <c r="E11" s="479"/>
      <c r="F11" s="479"/>
      <c r="G11" s="479"/>
      <c r="H11" s="479"/>
      <c r="I11" s="479"/>
      <c r="J11" s="479"/>
      <c r="K11" s="479"/>
      <c r="L11" s="479"/>
      <c r="M11" s="480"/>
      <c r="N11" s="467"/>
      <c r="O11" s="467"/>
      <c r="P11" s="467"/>
      <c r="Q11" s="467"/>
      <c r="R11" s="474"/>
      <c r="S11" s="467"/>
      <c r="T11" s="437"/>
      <c r="U11" s="437"/>
      <c r="V11" s="437"/>
      <c r="W11" s="437"/>
      <c r="X11" s="437"/>
      <c r="Y11" s="467"/>
      <c r="Z11" s="467"/>
      <c r="AA11" s="467"/>
      <c r="AB11" s="467"/>
      <c r="AC11" s="467"/>
      <c r="AD11" s="467"/>
      <c r="AE11" s="467"/>
      <c r="AF11" s="467"/>
      <c r="AG11" s="467"/>
      <c r="AH11" s="467"/>
      <c r="AI11" s="467"/>
      <c r="AJ11" s="467"/>
      <c r="AK11" s="467"/>
    </row>
    <row r="12" s="467" customFormat="1" ht="22.5" customHeight="1">
      <c r="A12" s="467"/>
      <c r="B12" s="478"/>
      <c r="C12" s="479"/>
      <c r="D12" s="479"/>
      <c r="E12" s="479"/>
      <c r="F12" s="479"/>
      <c r="G12" s="479"/>
      <c r="H12" s="479"/>
      <c r="I12" s="479"/>
      <c r="J12" s="479"/>
      <c r="K12" s="479"/>
      <c r="L12" s="479"/>
      <c r="M12" s="480"/>
      <c r="N12" s="467"/>
      <c r="O12" s="467"/>
      <c r="P12" s="467"/>
      <c r="Q12" s="467"/>
      <c r="R12" s="474"/>
      <c r="S12" s="467"/>
      <c r="T12" s="437"/>
      <c r="U12" s="437"/>
      <c r="V12" s="437"/>
      <c r="W12" s="437"/>
      <c r="X12" s="437"/>
      <c r="Y12" s="467"/>
      <c r="Z12" s="467"/>
      <c r="AA12" s="467"/>
      <c r="AB12" s="467"/>
      <c r="AC12" s="467"/>
      <c r="AD12" s="467"/>
      <c r="AE12" s="467"/>
      <c r="AF12" s="467"/>
      <c r="AG12" s="467"/>
      <c r="AH12" s="467"/>
      <c r="AI12" s="467"/>
      <c r="AJ12" s="467"/>
      <c r="AK12" s="467"/>
    </row>
    <row r="13" s="467" customFormat="1" ht="22.5" customHeight="1">
      <c r="A13" s="467"/>
      <c r="B13" s="478"/>
      <c r="C13" s="479"/>
      <c r="D13" s="479"/>
      <c r="E13" s="479"/>
      <c r="F13" s="479"/>
      <c r="G13" s="479"/>
      <c r="H13" s="479"/>
      <c r="I13" s="479"/>
      <c r="J13" s="479"/>
      <c r="K13" s="479"/>
      <c r="L13" s="479"/>
      <c r="M13" s="480"/>
      <c r="N13" s="467"/>
      <c r="O13" s="481" t="s">
        <v>158</v>
      </c>
      <c r="P13" s="467"/>
      <c r="Q13" s="437"/>
      <c r="R13" s="474"/>
      <c r="S13" s="467"/>
      <c r="T13" s="437"/>
      <c r="U13" s="437"/>
      <c r="V13" s="437"/>
      <c r="W13" s="437"/>
      <c r="X13" s="437"/>
      <c r="Y13" s="467"/>
      <c r="Z13" s="467"/>
      <c r="AA13" s="467"/>
      <c r="AB13" s="467"/>
      <c r="AC13" s="467"/>
      <c r="AD13" s="467"/>
      <c r="AE13" s="467"/>
      <c r="AF13" s="467"/>
      <c r="AG13" s="467"/>
      <c r="AH13" s="467"/>
      <c r="AI13" s="467"/>
      <c r="AJ13" s="467"/>
      <c r="AK13" s="467"/>
    </row>
    <row r="14" s="467" customFormat="1" ht="24" customHeight="1">
      <c r="A14" s="467"/>
      <c r="B14" s="478"/>
      <c r="C14" s="479"/>
      <c r="D14" s="479"/>
      <c r="E14" s="479"/>
      <c r="F14" s="479"/>
      <c r="G14" s="479"/>
      <c r="H14" s="479"/>
      <c r="I14" s="479"/>
      <c r="J14" s="479"/>
      <c r="K14" s="479"/>
      <c r="L14" s="479"/>
      <c r="M14" s="480"/>
      <c r="N14" s="467"/>
      <c r="O14" s="482"/>
      <c r="P14" s="483" t="s">
        <v>181</v>
      </c>
      <c r="Q14" s="483"/>
      <c r="R14" s="474"/>
      <c r="S14" s="467"/>
      <c r="T14" s="437"/>
      <c r="U14" s="437"/>
      <c r="V14" s="437"/>
      <c r="W14" s="437"/>
      <c r="X14" s="437"/>
      <c r="Y14" s="467"/>
      <c r="Z14" s="467"/>
      <c r="AA14" s="467"/>
      <c r="AB14" s="467"/>
      <c r="AC14" s="467"/>
      <c r="AD14" s="467"/>
      <c r="AE14" s="467"/>
      <c r="AF14" s="467"/>
      <c r="AG14" s="467"/>
      <c r="AH14" s="467"/>
      <c r="AI14" s="467"/>
      <c r="AJ14" s="467"/>
      <c r="AK14" s="467"/>
    </row>
    <row r="15" s="467" customFormat="1" ht="29.25" customHeight="1">
      <c r="A15" s="467"/>
      <c r="B15" s="484"/>
      <c r="C15" s="485"/>
      <c r="D15" s="485"/>
      <c r="E15" s="485"/>
      <c r="F15" s="485"/>
      <c r="G15" s="485"/>
      <c r="H15" s="485"/>
      <c r="I15" s="485"/>
      <c r="J15" s="485"/>
      <c r="K15" s="485"/>
      <c r="L15" s="485"/>
      <c r="M15" s="486"/>
      <c r="N15" s="467"/>
      <c r="O15" s="487"/>
      <c r="P15" s="488" t="s">
        <v>182</v>
      </c>
      <c r="Q15" s="489"/>
      <c r="R15" s="474"/>
      <c r="S15" s="467"/>
      <c r="T15" s="437"/>
      <c r="U15" s="437"/>
      <c r="V15" s="437"/>
      <c r="W15" s="437"/>
      <c r="X15" s="437"/>
      <c r="Y15" s="467"/>
      <c r="Z15" s="467"/>
      <c r="AA15" s="467"/>
      <c r="AB15" s="467"/>
      <c r="AC15" s="467"/>
      <c r="AD15" s="467"/>
      <c r="AE15" s="467"/>
      <c r="AF15" s="467"/>
      <c r="AG15" s="467"/>
      <c r="AH15" s="467"/>
      <c r="AI15" s="467"/>
      <c r="AJ15" s="467"/>
      <c r="AK15" s="467"/>
    </row>
    <row r="16" s="467" customFormat="1" ht="21" customHeight="1">
      <c r="A16" s="467"/>
      <c r="B16" s="490"/>
      <c r="C16" s="490"/>
      <c r="D16" s="491"/>
      <c r="E16" s="491"/>
      <c r="F16" s="491"/>
      <c r="G16" s="492"/>
      <c r="H16" s="490"/>
      <c r="I16" s="492"/>
      <c r="J16" s="491"/>
      <c r="K16" s="491"/>
      <c r="L16" s="491"/>
      <c r="M16" s="491"/>
      <c r="N16" s="491"/>
      <c r="O16" s="491"/>
      <c r="P16" s="491"/>
      <c r="Q16" s="491"/>
      <c r="R16" s="474"/>
      <c r="S16" s="467"/>
      <c r="T16" s="437"/>
      <c r="U16" s="437"/>
      <c r="V16" s="437"/>
      <c r="W16" s="437"/>
      <c r="X16" s="437"/>
      <c r="Y16" s="467"/>
      <c r="Z16" s="467"/>
      <c r="AA16" s="467"/>
      <c r="AB16" s="467"/>
      <c r="AC16" s="467"/>
      <c r="AD16" s="467"/>
      <c r="AE16" s="467"/>
      <c r="AF16" s="467"/>
      <c r="AG16" s="467"/>
      <c r="AH16" s="467"/>
      <c r="AI16" s="467"/>
      <c r="AJ16" s="467"/>
      <c r="AK16" s="467"/>
    </row>
    <row r="17" s="467" customFormat="1" ht="16.5" customHeight="1">
      <c r="A17" s="467"/>
      <c r="B17" s="493"/>
      <c r="C17" s="493"/>
      <c r="D17" s="494"/>
      <c r="E17" s="494"/>
      <c r="F17" s="494"/>
      <c r="G17" s="494"/>
      <c r="H17" s="494"/>
      <c r="I17" s="494"/>
      <c r="J17" s="494"/>
      <c r="K17" s="494"/>
      <c r="L17" s="494"/>
      <c r="M17" s="494"/>
      <c r="N17" s="494"/>
      <c r="O17" s="494"/>
      <c r="P17" s="494"/>
      <c r="Q17" s="494"/>
      <c r="R17" s="474"/>
      <c r="S17" s="467"/>
      <c r="T17" s="437"/>
      <c r="U17" s="437"/>
      <c r="V17" s="437"/>
      <c r="W17" s="437"/>
      <c r="X17" s="437"/>
      <c r="Y17" s="467"/>
      <c r="Z17" s="467"/>
      <c r="AA17" s="467"/>
      <c r="AB17" s="467"/>
      <c r="AC17" s="467"/>
      <c r="AD17" s="467"/>
      <c r="AE17" s="467"/>
      <c r="AF17" s="467"/>
      <c r="AG17" s="467"/>
      <c r="AH17" s="467"/>
      <c r="AI17" s="467"/>
      <c r="AJ17" s="467"/>
      <c r="AK17" s="467"/>
    </row>
    <row r="18" s="467" customFormat="1" ht="16.5" customHeight="1">
      <c r="A18" s="467"/>
      <c r="B18" s="495" t="s">
        <v>161</v>
      </c>
      <c r="C18" s="496">
        <v>2500</v>
      </c>
      <c r="D18" s="494"/>
      <c r="E18" s="494"/>
      <c r="F18" s="494"/>
      <c r="G18" s="494"/>
      <c r="H18" s="494"/>
      <c r="I18" s="494"/>
      <c r="J18" s="494"/>
      <c r="K18" s="494"/>
      <c r="L18" s="494"/>
      <c r="M18" s="494"/>
      <c r="N18" s="494"/>
      <c r="O18" s="494"/>
      <c r="P18" s="494"/>
      <c r="Q18" s="494"/>
      <c r="R18" s="474"/>
      <c r="S18" s="467"/>
      <c r="T18" s="437"/>
      <c r="U18" s="437"/>
      <c r="V18" s="437"/>
      <c r="W18" s="437"/>
      <c r="X18" s="437"/>
      <c r="Y18" s="467"/>
      <c r="Z18" s="467"/>
      <c r="AA18" s="467"/>
      <c r="AB18" s="467"/>
      <c r="AC18" s="467"/>
      <c r="AD18" s="467"/>
      <c r="AE18" s="467"/>
      <c r="AF18" s="467"/>
      <c r="AG18" s="467"/>
      <c r="AH18" s="467"/>
      <c r="AI18" s="467"/>
      <c r="AJ18" s="467"/>
      <c r="AK18" s="467"/>
    </row>
    <row r="19" s="467" customFormat="1" ht="16.5" customHeight="1">
      <c r="A19" s="467"/>
      <c r="B19" s="495" t="s">
        <v>183</v>
      </c>
      <c r="C19" s="497">
        <v>5.9999999999999998e-002</v>
      </c>
      <c r="D19" s="494"/>
      <c r="E19" s="494"/>
      <c r="F19" s="494"/>
      <c r="G19" s="494"/>
      <c r="H19" s="494"/>
      <c r="I19" s="494"/>
      <c r="J19" s="494"/>
      <c r="K19" s="494"/>
      <c r="L19" s="494"/>
      <c r="M19" s="494"/>
      <c r="N19" s="494"/>
      <c r="O19" s="494"/>
      <c r="P19" s="494"/>
      <c r="Q19" s="494"/>
      <c r="R19" s="474"/>
      <c r="S19" s="467"/>
      <c r="T19" s="437"/>
      <c r="U19" s="437"/>
      <c r="V19" s="437"/>
      <c r="W19" s="437"/>
      <c r="X19" s="437"/>
      <c r="Y19" s="467"/>
      <c r="Z19" s="467"/>
      <c r="AA19" s="467"/>
      <c r="AB19" s="467"/>
      <c r="AC19" s="467"/>
      <c r="AD19" s="467"/>
      <c r="AE19" s="467"/>
      <c r="AF19" s="467"/>
      <c r="AG19" s="467"/>
      <c r="AH19" s="467"/>
      <c r="AI19" s="467"/>
      <c r="AJ19" s="467"/>
      <c r="AK19" s="467"/>
    </row>
    <row r="20" s="467" customFormat="1" ht="16.5" customHeight="1">
      <c r="A20" s="467"/>
      <c r="B20" s="495" t="s">
        <v>184</v>
      </c>
      <c r="C20" s="498">
        <v>0</v>
      </c>
      <c r="D20" s="494"/>
      <c r="E20" s="494"/>
      <c r="F20" s="494"/>
      <c r="G20" s="494"/>
      <c r="H20" s="494"/>
      <c r="I20" s="494"/>
      <c r="J20" s="494"/>
      <c r="K20" s="494"/>
      <c r="L20" s="494"/>
      <c r="M20" s="494"/>
      <c r="N20" s="494"/>
      <c r="O20" s="494"/>
      <c r="P20" s="494"/>
      <c r="Q20" s="494"/>
      <c r="R20" s="474"/>
      <c r="S20" s="467"/>
      <c r="T20" s="437"/>
      <c r="U20" s="437"/>
      <c r="V20" s="437"/>
      <c r="W20" s="437"/>
      <c r="X20" s="437"/>
      <c r="Y20" s="467"/>
      <c r="Z20" s="467"/>
      <c r="AA20" s="467"/>
      <c r="AB20" s="467"/>
      <c r="AC20" s="467"/>
      <c r="AD20" s="467"/>
      <c r="AE20" s="467"/>
      <c r="AF20" s="467"/>
      <c r="AG20" s="467"/>
      <c r="AH20" s="467"/>
      <c r="AI20" s="467"/>
      <c r="AJ20" s="467"/>
      <c r="AK20" s="467"/>
    </row>
    <row r="21" s="467" customFormat="1" ht="16.5" customHeight="1">
      <c r="A21" s="467"/>
      <c r="B21" s="495" t="s">
        <v>185</v>
      </c>
      <c r="C21" s="499" t="str">
        <f>IFERROR(PMT(C19/12,C20,C18)*-1,"")</f>
        <v/>
      </c>
      <c r="D21" s="494"/>
      <c r="E21" s="494"/>
      <c r="F21" s="494"/>
      <c r="G21" s="494"/>
      <c r="H21" s="494"/>
      <c r="I21" s="494"/>
      <c r="J21" s="494"/>
      <c r="K21" s="494"/>
      <c r="L21" s="494"/>
      <c r="M21" s="494"/>
      <c r="N21" s="494"/>
      <c r="O21" s="494"/>
      <c r="P21" s="494"/>
      <c r="Q21" s="494"/>
      <c r="R21" s="474"/>
      <c r="S21" s="467"/>
      <c r="T21" s="437"/>
      <c r="U21" s="437"/>
      <c r="V21" s="437"/>
      <c r="W21" s="437"/>
      <c r="X21" s="437"/>
      <c r="Y21" s="467"/>
      <c r="Z21" s="467"/>
      <c r="AA21" s="467"/>
      <c r="AB21" s="467"/>
      <c r="AC21" s="467"/>
      <c r="AD21" s="467"/>
      <c r="AE21" s="467"/>
      <c r="AF21" s="467"/>
      <c r="AG21" s="467"/>
      <c r="AH21" s="467"/>
      <c r="AI21" s="467"/>
      <c r="AJ21" s="467"/>
      <c r="AK21" s="467"/>
    </row>
    <row r="22" s="467" customFormat="1" ht="16.5" customHeight="1">
      <c r="A22" s="467"/>
      <c r="B22" s="493"/>
      <c r="C22" s="493"/>
      <c r="D22" s="494"/>
      <c r="E22" s="494"/>
      <c r="F22" s="494"/>
      <c r="G22" s="494"/>
      <c r="H22" s="494"/>
      <c r="I22" s="494"/>
      <c r="J22" s="494"/>
      <c r="K22" s="494"/>
      <c r="L22" s="494"/>
      <c r="M22" s="494"/>
      <c r="N22" s="494"/>
      <c r="O22" s="494"/>
      <c r="P22" s="494"/>
      <c r="Q22" s="494"/>
      <c r="R22" s="474"/>
      <c r="S22" s="467"/>
      <c r="T22" s="437"/>
      <c r="U22" s="437"/>
      <c r="V22" s="437"/>
      <c r="W22" s="437"/>
      <c r="X22" s="437"/>
      <c r="Y22" s="467"/>
      <c r="Z22" s="467"/>
      <c r="AA22" s="467"/>
      <c r="AB22" s="467"/>
      <c r="AC22" s="467"/>
      <c r="AD22" s="467"/>
      <c r="AE22" s="467"/>
      <c r="AF22" s="467"/>
      <c r="AG22" s="467"/>
      <c r="AH22" s="467"/>
      <c r="AI22" s="467"/>
      <c r="AJ22" s="467"/>
      <c r="AK22" s="467"/>
    </row>
    <row r="23" s="467" customFormat="1" ht="18" customHeight="1">
      <c r="A23" s="467"/>
      <c r="B23" s="500" t="s">
        <v>186</v>
      </c>
      <c r="C23" s="501" t="s">
        <v>4</v>
      </c>
      <c r="D23" s="467"/>
      <c r="E23" s="473"/>
      <c r="F23" s="502"/>
      <c r="G23" s="502"/>
      <c r="H23" s="473"/>
      <c r="I23" s="467"/>
      <c r="J23" s="502"/>
      <c r="K23" s="502"/>
      <c r="L23" s="502"/>
      <c r="M23" s="502"/>
      <c r="N23" s="502"/>
      <c r="O23" s="502"/>
      <c r="P23" s="502"/>
      <c r="Q23" s="502"/>
      <c r="R23" s="467"/>
      <c r="S23" s="467"/>
      <c r="T23" s="467"/>
      <c r="U23" s="467"/>
      <c r="V23" s="467"/>
      <c r="W23" s="467"/>
      <c r="X23" s="467"/>
      <c r="Y23" s="467"/>
      <c r="Z23" s="467"/>
      <c r="AA23" s="467"/>
      <c r="AB23" s="467"/>
      <c r="AC23" s="467"/>
      <c r="AD23" s="467"/>
      <c r="AE23" s="467"/>
      <c r="AF23" s="467"/>
      <c r="AG23" s="467"/>
      <c r="AH23" s="467"/>
      <c r="AI23" s="467"/>
      <c r="AJ23" s="467"/>
      <c r="AK23" s="467"/>
    </row>
    <row r="24" s="467" customFormat="1" ht="20.25" customHeight="1">
      <c r="A24" s="467"/>
      <c r="B24" s="503"/>
      <c r="C24" s="503"/>
      <c r="D24" s="494"/>
      <c r="E24" s="504" t="s">
        <v>187</v>
      </c>
      <c r="F24" s="505"/>
      <c r="G24" s="505"/>
      <c r="H24" s="505"/>
      <c r="I24" s="505"/>
      <c r="J24" s="505"/>
      <c r="K24" s="505"/>
      <c r="L24" s="505"/>
      <c r="M24" s="505"/>
      <c r="N24" s="505"/>
      <c r="O24" s="505"/>
      <c r="P24" s="506"/>
      <c r="Q24" s="507"/>
      <c r="R24" s="467"/>
      <c r="S24" s="467"/>
      <c r="T24" s="467"/>
      <c r="U24" s="467"/>
      <c r="V24" s="467"/>
      <c r="W24" s="467"/>
      <c r="X24" s="467"/>
      <c r="Y24" s="467"/>
      <c r="Z24" s="467"/>
      <c r="AA24" s="467"/>
      <c r="AB24" s="467"/>
      <c r="AC24" s="467"/>
      <c r="AD24" s="467"/>
      <c r="AE24" s="467"/>
      <c r="AF24" s="467"/>
      <c r="AG24" s="467"/>
      <c r="AH24" s="467"/>
      <c r="AI24" s="467"/>
      <c r="AJ24" s="467"/>
      <c r="AK24" s="467"/>
    </row>
    <row r="25" s="508" customFormat="1" ht="31.5" customHeight="1">
      <c r="A25" s="508"/>
      <c r="B25" s="509" t="s">
        <v>188</v>
      </c>
      <c r="C25" s="510" t="s">
        <v>189</v>
      </c>
      <c r="D25" s="511" t="s">
        <v>190</v>
      </c>
      <c r="E25" s="512">
        <v>1</v>
      </c>
      <c r="F25" s="512">
        <v>2</v>
      </c>
      <c r="G25" s="512">
        <v>3</v>
      </c>
      <c r="H25" s="512">
        <v>4</v>
      </c>
      <c r="I25" s="512">
        <v>5</v>
      </c>
      <c r="J25" s="513">
        <v>6</v>
      </c>
      <c r="K25" s="512">
        <v>7</v>
      </c>
      <c r="L25" s="513">
        <v>8</v>
      </c>
      <c r="M25" s="512">
        <v>9</v>
      </c>
      <c r="N25" s="512">
        <v>10</v>
      </c>
      <c r="O25" s="512">
        <v>11</v>
      </c>
      <c r="P25" s="512">
        <v>12</v>
      </c>
      <c r="Q25" s="514" t="s">
        <v>191</v>
      </c>
      <c r="R25" s="508"/>
      <c r="S25" s="508"/>
      <c r="T25" s="508"/>
      <c r="U25" s="508"/>
      <c r="V25" s="508"/>
      <c r="W25" s="508"/>
      <c r="X25" s="508"/>
      <c r="Y25" s="508"/>
      <c r="Z25" s="508"/>
      <c r="AA25" s="508"/>
      <c r="AB25" s="508"/>
      <c r="AC25" s="508"/>
      <c r="AD25" s="508"/>
      <c r="AE25" s="508"/>
      <c r="AF25" s="508"/>
      <c r="AG25" s="508"/>
      <c r="AH25" s="508"/>
      <c r="AI25" s="508"/>
      <c r="AJ25" s="508"/>
      <c r="AK25" s="508"/>
    </row>
    <row r="26">
      <c r="A26" s="467"/>
      <c r="B26" s="515" t="s">
        <v>192</v>
      </c>
      <c r="C26" s="516"/>
      <c r="D26" s="517">
        <v>0</v>
      </c>
      <c r="E26" s="518" t="e">
        <f>#REF!</f>
        <v>#REF!</v>
      </c>
      <c r="F26" s="518" t="e">
        <f>#REF!</f>
        <v>#REF!</v>
      </c>
      <c r="G26" s="518" t="e">
        <f>#REF!</f>
        <v>#REF!</v>
      </c>
      <c r="H26" s="518" t="e">
        <f>#REF!</f>
        <v>#REF!</v>
      </c>
      <c r="I26" s="518" t="e">
        <f>#REF!</f>
        <v>#REF!</v>
      </c>
      <c r="J26" s="518" t="e">
        <f>#REF!</f>
        <v>#REF!</v>
      </c>
      <c r="K26" s="518" t="e">
        <f>#REF!</f>
        <v>#REF!</v>
      </c>
      <c r="L26" s="518" t="e">
        <f>#REF!</f>
        <v>#REF!</v>
      </c>
      <c r="M26" s="518" t="e">
        <f>#REF!</f>
        <v>#REF!</v>
      </c>
      <c r="N26" s="518" t="e">
        <f>#REF!</f>
        <v>#REF!</v>
      </c>
      <c r="O26" s="518" t="e">
        <f>#REF!</f>
        <v>#REF!</v>
      </c>
      <c r="P26" s="518" t="e">
        <f>#REF!</f>
        <v>#REF!</v>
      </c>
      <c r="Q26" s="519" t="e">
        <f>SUM(D26:P26)</f>
        <v>#REF!</v>
      </c>
      <c r="R26" s="467"/>
      <c r="S26" s="467"/>
      <c r="T26" s="467"/>
      <c r="U26" s="467"/>
      <c r="V26" s="467"/>
      <c r="W26" s="467"/>
      <c r="X26" s="467"/>
      <c r="Y26" s="467"/>
      <c r="Z26" s="467"/>
      <c r="AA26" s="467"/>
      <c r="AB26" s="467"/>
      <c r="AC26" s="467"/>
      <c r="AD26" s="467"/>
      <c r="AE26" s="467"/>
      <c r="AF26" s="467"/>
      <c r="AG26" s="467"/>
      <c r="AH26" s="467"/>
      <c r="AI26" s="467"/>
      <c r="AJ26" s="467"/>
      <c r="AK26" s="467"/>
    </row>
    <row r="27">
      <c r="A27" s="467"/>
      <c r="B27" s="520" t="s">
        <v>193</v>
      </c>
      <c r="C27" s="521"/>
      <c r="D27" s="522">
        <f>C18</f>
        <v>2500</v>
      </c>
      <c r="E27" s="523" t="s">
        <v>194</v>
      </c>
      <c r="F27" s="523" t="s">
        <v>194</v>
      </c>
      <c r="G27" s="523" t="s">
        <v>194</v>
      </c>
      <c r="H27" s="523" t="s">
        <v>194</v>
      </c>
      <c r="I27" s="523" t="s">
        <v>194</v>
      </c>
      <c r="J27" s="523" t="s">
        <v>194</v>
      </c>
      <c r="K27" s="523" t="s">
        <v>194</v>
      </c>
      <c r="L27" s="524" t="s">
        <v>194</v>
      </c>
      <c r="M27" s="523" t="s">
        <v>194</v>
      </c>
      <c r="N27" s="523" t="s">
        <v>194</v>
      </c>
      <c r="O27" s="523" t="s">
        <v>194</v>
      </c>
      <c r="P27" s="523" t="s">
        <v>194</v>
      </c>
      <c r="Q27" s="525">
        <f>SUM(D27:P27)</f>
        <v>2500</v>
      </c>
      <c r="R27" s="467"/>
      <c r="S27" s="467"/>
      <c r="T27" s="467"/>
      <c r="U27" s="467"/>
      <c r="V27" s="467"/>
      <c r="W27" s="467"/>
      <c r="X27" s="467"/>
      <c r="Y27" s="467"/>
      <c r="Z27" s="467"/>
      <c r="AA27" s="467"/>
      <c r="AB27" s="467"/>
      <c r="AC27" s="467"/>
      <c r="AD27" s="467"/>
      <c r="AE27" s="467"/>
      <c r="AF27" s="467"/>
      <c r="AG27" s="467"/>
      <c r="AH27" s="467"/>
      <c r="AI27" s="467"/>
      <c r="AJ27" s="467"/>
      <c r="AK27" s="467"/>
    </row>
    <row r="28">
      <c r="A28" s="467"/>
      <c r="B28" s="526" t="s">
        <v>195</v>
      </c>
      <c r="C28" s="516"/>
      <c r="D28" s="527">
        <v>0</v>
      </c>
      <c r="E28" s="528">
        <v>0</v>
      </c>
      <c r="F28" s="528">
        <v>0</v>
      </c>
      <c r="G28" s="528">
        <v>0</v>
      </c>
      <c r="H28" s="528">
        <v>0</v>
      </c>
      <c r="I28" s="528">
        <v>0</v>
      </c>
      <c r="J28" s="528">
        <v>0</v>
      </c>
      <c r="K28" s="528">
        <v>0</v>
      </c>
      <c r="L28" s="527">
        <v>0</v>
      </c>
      <c r="M28" s="528">
        <v>0</v>
      </c>
      <c r="N28" s="528">
        <v>0</v>
      </c>
      <c r="O28" s="528">
        <v>0</v>
      </c>
      <c r="P28" s="528">
        <v>0</v>
      </c>
      <c r="Q28" s="529">
        <f>SUM(D28:P28)</f>
        <v>0</v>
      </c>
      <c r="R28" s="467"/>
      <c r="S28" s="467"/>
      <c r="T28" s="467"/>
      <c r="U28" s="467"/>
      <c r="V28" s="467"/>
      <c r="W28" s="467"/>
      <c r="X28" s="467"/>
      <c r="Y28" s="467"/>
      <c r="Z28" s="467"/>
      <c r="AA28" s="467"/>
      <c r="AB28" s="467"/>
      <c r="AC28" s="467"/>
      <c r="AD28" s="467"/>
      <c r="AE28" s="467"/>
      <c r="AF28" s="467"/>
      <c r="AG28" s="467"/>
      <c r="AH28" s="467"/>
      <c r="AI28" s="467"/>
      <c r="AJ28" s="467"/>
      <c r="AK28" s="467"/>
    </row>
    <row r="29">
      <c r="A29" s="467"/>
      <c r="B29" s="520" t="s">
        <v>196</v>
      </c>
      <c r="C29" s="521"/>
      <c r="D29" s="530">
        <v>0</v>
      </c>
      <c r="E29" s="531">
        <v>0</v>
      </c>
      <c r="F29" s="531">
        <v>0</v>
      </c>
      <c r="G29" s="531">
        <v>0</v>
      </c>
      <c r="H29" s="531">
        <v>0</v>
      </c>
      <c r="I29" s="531">
        <v>0</v>
      </c>
      <c r="J29" s="531">
        <v>0</v>
      </c>
      <c r="K29" s="531">
        <v>0</v>
      </c>
      <c r="L29" s="530">
        <v>0</v>
      </c>
      <c r="M29" s="531">
        <v>0</v>
      </c>
      <c r="N29" s="531">
        <v>0</v>
      </c>
      <c r="O29" s="531">
        <v>0</v>
      </c>
      <c r="P29" s="531">
        <v>0</v>
      </c>
      <c r="Q29" s="525">
        <f>SUM(D29:P29)</f>
        <v>0</v>
      </c>
      <c r="R29" s="467"/>
      <c r="S29" s="467"/>
      <c r="T29" s="467"/>
      <c r="U29" s="467"/>
      <c r="V29" s="467"/>
      <c r="W29" s="467"/>
      <c r="X29" s="467"/>
      <c r="Y29" s="467"/>
      <c r="Z29" s="467"/>
      <c r="AA29" s="467"/>
      <c r="AB29" s="467"/>
      <c r="AC29" s="467"/>
      <c r="AD29" s="467"/>
      <c r="AE29" s="467"/>
      <c r="AF29" s="467"/>
      <c r="AG29" s="467"/>
      <c r="AH29" s="467"/>
      <c r="AI29" s="467"/>
      <c r="AJ29" s="467"/>
      <c r="AK29" s="467"/>
    </row>
    <row r="30">
      <c r="A30" s="467"/>
      <c r="B30" s="532" t="s">
        <v>197</v>
      </c>
      <c r="C30" s="516"/>
      <c r="D30" s="527">
        <v>0</v>
      </c>
      <c r="E30" s="528">
        <v>0</v>
      </c>
      <c r="F30" s="528">
        <v>0</v>
      </c>
      <c r="G30" s="528">
        <v>0</v>
      </c>
      <c r="H30" s="528">
        <v>0</v>
      </c>
      <c r="I30" s="528">
        <v>0</v>
      </c>
      <c r="J30" s="528">
        <v>0</v>
      </c>
      <c r="K30" s="528">
        <v>0</v>
      </c>
      <c r="L30" s="527">
        <v>0</v>
      </c>
      <c r="M30" s="528">
        <v>0</v>
      </c>
      <c r="N30" s="528">
        <v>0</v>
      </c>
      <c r="O30" s="528">
        <v>0</v>
      </c>
      <c r="P30" s="528">
        <v>0</v>
      </c>
      <c r="Q30" s="529">
        <f>SUM(D30:P30)</f>
        <v>0</v>
      </c>
      <c r="R30" s="467"/>
      <c r="S30" s="467"/>
      <c r="T30" s="467"/>
      <c r="U30" s="467"/>
      <c r="V30" s="467"/>
      <c r="W30" s="467"/>
      <c r="X30" s="467"/>
      <c r="Y30" s="467"/>
      <c r="Z30" s="467"/>
      <c r="AA30" s="467"/>
      <c r="AB30" s="467"/>
      <c r="AC30" s="467"/>
      <c r="AD30" s="467"/>
      <c r="AE30" s="467"/>
      <c r="AF30" s="467"/>
      <c r="AG30" s="467"/>
      <c r="AH30" s="467"/>
      <c r="AI30" s="467"/>
      <c r="AJ30" s="467"/>
      <c r="AK30" s="467"/>
    </row>
    <row r="31">
      <c r="A31" s="467"/>
      <c r="B31" s="533" t="s">
        <v>198</v>
      </c>
      <c r="C31" s="534"/>
      <c r="D31" s="517">
        <v>0</v>
      </c>
      <c r="E31" s="535">
        <v>0</v>
      </c>
      <c r="F31" s="535">
        <v>0</v>
      </c>
      <c r="G31" s="535">
        <v>0</v>
      </c>
      <c r="H31" s="535">
        <v>0</v>
      </c>
      <c r="I31" s="535">
        <v>0</v>
      </c>
      <c r="J31" s="535">
        <v>0</v>
      </c>
      <c r="K31" s="535">
        <v>0</v>
      </c>
      <c r="L31" s="517">
        <v>0</v>
      </c>
      <c r="M31" s="535">
        <v>0</v>
      </c>
      <c r="N31" s="535">
        <v>0</v>
      </c>
      <c r="O31" s="535">
        <v>0</v>
      </c>
      <c r="P31" s="535">
        <v>0</v>
      </c>
      <c r="Q31" s="536">
        <f>SUM(D31:P31)</f>
        <v>0</v>
      </c>
      <c r="R31" s="467"/>
      <c r="S31" s="467"/>
      <c r="T31" s="467"/>
      <c r="U31" s="467"/>
      <c r="V31" s="467"/>
      <c r="W31" s="467"/>
      <c r="X31" s="467"/>
      <c r="Y31" s="467"/>
      <c r="Z31" s="467"/>
      <c r="AA31" s="467"/>
      <c r="AB31" s="467"/>
      <c r="AC31" s="467"/>
      <c r="AD31" s="467"/>
      <c r="AE31" s="467"/>
      <c r="AF31" s="467"/>
      <c r="AG31" s="467"/>
      <c r="AH31" s="467"/>
      <c r="AI31" s="467"/>
      <c r="AJ31" s="467"/>
      <c r="AK31" s="467"/>
    </row>
    <row r="32">
      <c r="A32" s="467"/>
      <c r="B32" s="532" t="s">
        <v>198</v>
      </c>
      <c r="C32" s="516"/>
      <c r="D32" s="527">
        <v>0</v>
      </c>
      <c r="E32" s="528">
        <v>0</v>
      </c>
      <c r="F32" s="528">
        <v>0</v>
      </c>
      <c r="G32" s="528">
        <v>0</v>
      </c>
      <c r="H32" s="528">
        <v>0</v>
      </c>
      <c r="I32" s="528">
        <v>0</v>
      </c>
      <c r="J32" s="528">
        <v>0</v>
      </c>
      <c r="K32" s="528">
        <v>0</v>
      </c>
      <c r="L32" s="527">
        <v>0</v>
      </c>
      <c r="M32" s="528">
        <v>0</v>
      </c>
      <c r="N32" s="528">
        <v>0</v>
      </c>
      <c r="O32" s="528">
        <v>0</v>
      </c>
      <c r="P32" s="528">
        <v>0</v>
      </c>
      <c r="Q32" s="529">
        <f>SUM(D32:P32)</f>
        <v>0</v>
      </c>
      <c r="R32" s="467"/>
      <c r="S32" s="467"/>
      <c r="T32" s="467"/>
      <c r="U32" s="467"/>
      <c r="V32" s="467"/>
      <c r="W32" s="467"/>
      <c r="X32" s="467"/>
      <c r="Y32" s="467"/>
      <c r="Z32" s="467"/>
      <c r="AA32" s="467"/>
      <c r="AB32" s="467"/>
      <c r="AC32" s="467"/>
      <c r="AD32" s="467"/>
      <c r="AE32" s="467"/>
      <c r="AF32" s="467"/>
      <c r="AG32" s="467"/>
      <c r="AH32" s="467"/>
      <c r="AI32" s="467"/>
      <c r="AJ32" s="467"/>
      <c r="AK32" s="467"/>
    </row>
    <row r="33" ht="15">
      <c r="A33" s="467"/>
      <c r="B33" s="537" t="s">
        <v>198</v>
      </c>
      <c r="C33" s="538"/>
      <c r="D33" s="539">
        <v>0</v>
      </c>
      <c r="E33" s="540">
        <v>0</v>
      </c>
      <c r="F33" s="540">
        <v>0</v>
      </c>
      <c r="G33" s="540">
        <v>0</v>
      </c>
      <c r="H33" s="540">
        <v>0</v>
      </c>
      <c r="I33" s="540">
        <v>0</v>
      </c>
      <c r="J33" s="540">
        <v>0</v>
      </c>
      <c r="K33" s="540">
        <v>0</v>
      </c>
      <c r="L33" s="539">
        <v>0</v>
      </c>
      <c r="M33" s="540">
        <v>0</v>
      </c>
      <c r="N33" s="540">
        <v>0</v>
      </c>
      <c r="O33" s="540">
        <v>0</v>
      </c>
      <c r="P33" s="540">
        <v>0</v>
      </c>
      <c r="Q33" s="541">
        <f>SUM(D33:P33)</f>
        <v>0</v>
      </c>
      <c r="R33" s="467"/>
      <c r="S33" s="467"/>
      <c r="T33" s="467"/>
      <c r="U33" s="467"/>
      <c r="V33" s="467"/>
      <c r="W33" s="467"/>
      <c r="X33" s="467"/>
      <c r="Y33" s="467"/>
      <c r="Z33" s="467"/>
      <c r="AA33" s="467"/>
      <c r="AB33" s="467"/>
      <c r="AC33" s="467"/>
      <c r="AD33" s="467"/>
      <c r="AE33" s="467"/>
      <c r="AF33" s="467"/>
      <c r="AG33" s="467"/>
      <c r="AH33" s="467"/>
      <c r="AI33" s="467"/>
      <c r="AJ33" s="467"/>
      <c r="AK33" s="467"/>
    </row>
    <row r="34" ht="15">
      <c r="A34" s="467"/>
      <c r="B34" s="537" t="s">
        <v>198</v>
      </c>
      <c r="C34" s="538"/>
      <c r="D34" s="539">
        <v>0</v>
      </c>
      <c r="E34" s="540">
        <v>0</v>
      </c>
      <c r="F34" s="540">
        <v>0</v>
      </c>
      <c r="G34" s="540">
        <v>0</v>
      </c>
      <c r="H34" s="540">
        <v>0</v>
      </c>
      <c r="I34" s="540">
        <v>0</v>
      </c>
      <c r="J34" s="540">
        <v>0</v>
      </c>
      <c r="K34" s="540">
        <v>0</v>
      </c>
      <c r="L34" s="539">
        <v>0</v>
      </c>
      <c r="M34" s="540">
        <v>0</v>
      </c>
      <c r="N34" s="540">
        <v>0</v>
      </c>
      <c r="O34" s="540">
        <v>0</v>
      </c>
      <c r="P34" s="540">
        <v>0</v>
      </c>
      <c r="Q34" s="541">
        <f>SUM(D34:P34)</f>
        <v>0</v>
      </c>
      <c r="R34" s="467"/>
      <c r="S34" s="467"/>
      <c r="T34" s="467"/>
      <c r="U34" s="467"/>
      <c r="V34" s="467"/>
      <c r="W34" s="467"/>
      <c r="X34" s="467"/>
      <c r="Y34" s="467"/>
      <c r="Z34" s="467"/>
      <c r="AA34" s="467"/>
      <c r="AB34" s="467"/>
      <c r="AC34" s="467"/>
      <c r="AD34" s="467"/>
      <c r="AE34" s="467"/>
      <c r="AF34" s="467"/>
      <c r="AG34" s="467"/>
      <c r="AH34" s="467"/>
      <c r="AI34" s="467"/>
      <c r="AJ34" s="467"/>
      <c r="AK34" s="467"/>
    </row>
    <row r="35" ht="15">
      <c r="A35" s="467"/>
      <c r="B35" s="537" t="s">
        <v>198</v>
      </c>
      <c r="C35" s="538"/>
      <c r="D35" s="539">
        <v>0</v>
      </c>
      <c r="E35" s="540">
        <v>0</v>
      </c>
      <c r="F35" s="540">
        <v>0</v>
      </c>
      <c r="G35" s="540">
        <v>0</v>
      </c>
      <c r="H35" s="540">
        <v>0</v>
      </c>
      <c r="I35" s="540">
        <v>0</v>
      </c>
      <c r="J35" s="540">
        <v>0</v>
      </c>
      <c r="K35" s="540">
        <v>0</v>
      </c>
      <c r="L35" s="539">
        <v>0</v>
      </c>
      <c r="M35" s="540">
        <v>0</v>
      </c>
      <c r="N35" s="540">
        <v>0</v>
      </c>
      <c r="O35" s="540">
        <v>0</v>
      </c>
      <c r="P35" s="540">
        <v>0</v>
      </c>
      <c r="Q35" s="541">
        <f>SUM(D35:P35)</f>
        <v>0</v>
      </c>
      <c r="R35" s="467"/>
      <c r="S35" s="467"/>
      <c r="T35" s="467"/>
      <c r="U35" s="467"/>
      <c r="V35" s="467"/>
      <c r="W35" s="467"/>
      <c r="X35" s="467"/>
      <c r="Y35" s="467"/>
      <c r="Z35" s="467"/>
      <c r="AA35" s="467"/>
      <c r="AB35" s="467"/>
      <c r="AC35" s="467"/>
      <c r="AD35" s="467"/>
      <c r="AE35" s="467"/>
      <c r="AF35" s="467"/>
      <c r="AG35" s="467"/>
      <c r="AH35" s="467"/>
      <c r="AI35" s="467"/>
      <c r="AJ35" s="467"/>
      <c r="AK35" s="467"/>
    </row>
    <row r="36" ht="15">
      <c r="A36" s="467"/>
      <c r="B36" s="537" t="s">
        <v>198</v>
      </c>
      <c r="C36" s="538"/>
      <c r="D36" s="539">
        <v>0</v>
      </c>
      <c r="E36" s="540">
        <v>0</v>
      </c>
      <c r="F36" s="540">
        <v>0</v>
      </c>
      <c r="G36" s="540">
        <v>0</v>
      </c>
      <c r="H36" s="540">
        <v>0</v>
      </c>
      <c r="I36" s="540">
        <v>0</v>
      </c>
      <c r="J36" s="540">
        <v>0</v>
      </c>
      <c r="K36" s="540">
        <v>0</v>
      </c>
      <c r="L36" s="539">
        <v>0</v>
      </c>
      <c r="M36" s="540">
        <v>0</v>
      </c>
      <c r="N36" s="540">
        <v>0</v>
      </c>
      <c r="O36" s="540">
        <v>0</v>
      </c>
      <c r="P36" s="540">
        <v>0</v>
      </c>
      <c r="Q36" s="541">
        <f>SUM(D36:P36)</f>
        <v>0</v>
      </c>
      <c r="R36" s="467"/>
      <c r="S36" s="467"/>
      <c r="T36" s="467"/>
      <c r="U36" s="467"/>
      <c r="V36" s="467"/>
      <c r="W36" s="467"/>
      <c r="X36" s="467"/>
      <c r="Y36" s="467"/>
      <c r="Z36" s="467"/>
      <c r="AA36" s="467"/>
      <c r="AB36" s="467"/>
      <c r="AC36" s="467"/>
      <c r="AD36" s="467"/>
      <c r="AE36" s="467"/>
      <c r="AF36" s="467"/>
      <c r="AG36" s="467"/>
      <c r="AH36" s="467"/>
      <c r="AI36" s="467"/>
      <c r="AJ36" s="467"/>
      <c r="AK36" s="467"/>
    </row>
    <row r="37" s="542" customFormat="1" ht="20.25" customHeight="1">
      <c r="A37" s="543"/>
      <c r="B37" s="544" t="s">
        <v>199</v>
      </c>
      <c r="C37" s="545"/>
      <c r="D37" s="546">
        <f>SUM(D26:D36)</f>
        <v>2500</v>
      </c>
      <c r="E37" s="547" t="e">
        <f>SUM(E26:E36)</f>
        <v>#REF!</v>
      </c>
      <c r="F37" s="547" t="e">
        <f>SUM(F26:F36)</f>
        <v>#REF!</v>
      </c>
      <c r="G37" s="547" t="e">
        <f>SUM(G26:G36)</f>
        <v>#REF!</v>
      </c>
      <c r="H37" s="548" t="e">
        <f>SUM(H26:H36)</f>
        <v>#REF!</v>
      </c>
      <c r="I37" s="549" t="e">
        <f>SUM(I26:I36)</f>
        <v>#REF!</v>
      </c>
      <c r="J37" s="549" t="e">
        <f>SUM(J26:J36)</f>
        <v>#REF!</v>
      </c>
      <c r="K37" s="549" t="e">
        <f>SUM(K26:K36)</f>
        <v>#REF!</v>
      </c>
      <c r="L37" s="546" t="e">
        <f>SUM(L26:L36)</f>
        <v>#REF!</v>
      </c>
      <c r="M37" s="547" t="e">
        <f>SUM(M26:M36)</f>
        <v>#REF!</v>
      </c>
      <c r="N37" s="547" t="e">
        <f>SUM(N26:N36)</f>
        <v>#REF!</v>
      </c>
      <c r="O37" s="548" t="e">
        <f>SUM(O26:O36)</f>
        <v>#REF!</v>
      </c>
      <c r="P37" s="549" t="e">
        <f>SUM(P26:P36)</f>
        <v>#REF!</v>
      </c>
      <c r="Q37" s="550" t="e">
        <f>SUM(D37:P37)</f>
        <v>#REF!</v>
      </c>
      <c r="R37" s="543"/>
      <c r="S37" s="543"/>
      <c r="T37" s="543"/>
      <c r="U37" s="543"/>
      <c r="V37" s="543"/>
      <c r="W37" s="543"/>
      <c r="X37" s="543"/>
      <c r="Y37" s="543"/>
      <c r="Z37" s="543"/>
      <c r="AA37" s="543"/>
      <c r="AB37" s="543"/>
      <c r="AC37" s="543"/>
      <c r="AD37" s="543"/>
      <c r="AE37" s="543"/>
      <c r="AF37" s="543"/>
      <c r="AG37" s="543"/>
      <c r="AH37" s="543"/>
      <c r="AI37" s="543"/>
      <c r="AJ37" s="543"/>
      <c r="AK37" s="543"/>
    </row>
    <row r="38" s="467" customFormat="1" ht="30.75" customHeight="1">
      <c r="A38" s="467"/>
      <c r="B38" s="551"/>
      <c r="C38" s="551"/>
      <c r="D38" s="552"/>
      <c r="E38" s="552"/>
      <c r="F38" s="552"/>
      <c r="G38" s="552"/>
      <c r="H38" s="552"/>
      <c r="I38" s="552"/>
      <c r="J38" s="552"/>
      <c r="K38" s="552"/>
      <c r="L38" s="552"/>
      <c r="M38" s="552"/>
      <c r="N38" s="552"/>
      <c r="O38" s="552"/>
      <c r="P38" s="552"/>
      <c r="Q38" s="553"/>
      <c r="R38" s="467"/>
      <c r="S38" s="467"/>
      <c r="T38" s="467"/>
      <c r="U38" s="467"/>
      <c r="V38" s="467"/>
      <c r="W38" s="467"/>
      <c r="X38" s="467"/>
      <c r="Y38" s="467"/>
      <c r="Z38" s="467"/>
      <c r="AA38" s="467"/>
      <c r="AB38" s="467"/>
      <c r="AC38" s="467"/>
      <c r="AD38" s="467"/>
      <c r="AE38" s="467"/>
      <c r="AF38" s="467"/>
      <c r="AG38" s="467"/>
      <c r="AH38" s="467"/>
      <c r="AI38" s="467"/>
      <c r="AJ38" s="467"/>
      <c r="AK38" s="467"/>
    </row>
    <row r="39" s="467" customFormat="1" ht="30.75" customHeight="1">
      <c r="A39" s="467"/>
      <c r="B39" s="551"/>
      <c r="C39" s="551"/>
      <c r="D39" s="552"/>
      <c r="E39" s="552"/>
      <c r="F39" s="552"/>
      <c r="G39" s="552"/>
      <c r="H39" s="552"/>
      <c r="I39" s="552"/>
      <c r="J39" s="552"/>
      <c r="K39" s="552"/>
      <c r="L39" s="552"/>
      <c r="M39" s="552"/>
      <c r="N39" s="552"/>
      <c r="O39" s="552"/>
      <c r="P39" s="552"/>
      <c r="Q39" s="553"/>
      <c r="R39" s="467"/>
      <c r="S39" s="467"/>
      <c r="T39" s="467"/>
      <c r="U39" s="467"/>
      <c r="V39" s="467"/>
      <c r="W39" s="467"/>
      <c r="X39" s="467"/>
      <c r="Y39" s="467"/>
      <c r="Z39" s="467"/>
      <c r="AA39" s="467"/>
      <c r="AB39" s="467"/>
      <c r="AC39" s="467"/>
      <c r="AD39" s="467"/>
      <c r="AE39" s="467"/>
      <c r="AF39" s="467"/>
      <c r="AG39" s="467"/>
      <c r="AH39" s="467"/>
      <c r="AI39" s="467"/>
      <c r="AJ39" s="467"/>
      <c r="AK39" s="467"/>
    </row>
    <row r="40" s="467" customFormat="1" ht="18.75" customHeight="1">
      <c r="A40" s="467"/>
      <c r="B40" s="551"/>
      <c r="C40" s="551"/>
      <c r="D40" s="552"/>
      <c r="E40" s="504" t="s">
        <v>187</v>
      </c>
      <c r="F40" s="505"/>
      <c r="G40" s="505"/>
      <c r="H40" s="505"/>
      <c r="I40" s="505"/>
      <c r="J40" s="505"/>
      <c r="K40" s="505"/>
      <c r="L40" s="505"/>
      <c r="M40" s="505"/>
      <c r="N40" s="505"/>
      <c r="O40" s="505"/>
      <c r="P40" s="506"/>
      <c r="Q40" s="553"/>
      <c r="R40" s="467"/>
      <c r="S40" s="467"/>
      <c r="T40" s="467"/>
      <c r="U40" s="467"/>
      <c r="V40" s="467"/>
      <c r="W40" s="467"/>
      <c r="X40" s="467"/>
      <c r="Y40" s="467"/>
      <c r="Z40" s="467"/>
      <c r="AA40" s="467"/>
      <c r="AB40" s="467"/>
      <c r="AC40" s="467"/>
      <c r="AD40" s="467"/>
      <c r="AE40" s="467"/>
      <c r="AF40" s="467"/>
      <c r="AG40" s="467"/>
      <c r="AH40" s="467"/>
      <c r="AI40" s="467"/>
      <c r="AJ40" s="467"/>
      <c r="AK40" s="467"/>
    </row>
    <row r="41" s="467" customFormat="1" ht="21.75" customHeight="1">
      <c r="A41" s="467"/>
      <c r="B41" s="509" t="s">
        <v>200</v>
      </c>
      <c r="C41" s="510" t="s">
        <v>189</v>
      </c>
      <c r="D41" s="510" t="s">
        <v>190</v>
      </c>
      <c r="E41" s="513">
        <v>1</v>
      </c>
      <c r="F41" s="513">
        <v>2</v>
      </c>
      <c r="G41" s="513">
        <v>3</v>
      </c>
      <c r="H41" s="513">
        <v>4</v>
      </c>
      <c r="I41" s="513">
        <v>5</v>
      </c>
      <c r="J41" s="554">
        <v>6</v>
      </c>
      <c r="K41" s="512">
        <v>7</v>
      </c>
      <c r="L41" s="513">
        <v>8</v>
      </c>
      <c r="M41" s="513">
        <v>9</v>
      </c>
      <c r="N41" s="513">
        <v>10</v>
      </c>
      <c r="O41" s="512">
        <v>11</v>
      </c>
      <c r="P41" s="512">
        <v>12</v>
      </c>
      <c r="Q41" s="514" t="s">
        <v>191</v>
      </c>
      <c r="R41" s="467"/>
      <c r="S41" s="467"/>
      <c r="T41" s="467"/>
      <c r="U41" s="467"/>
      <c r="V41" s="467"/>
      <c r="W41" s="467"/>
      <c r="X41" s="467"/>
      <c r="Y41" s="467"/>
      <c r="Z41" s="467"/>
      <c r="AA41" s="467"/>
      <c r="AB41" s="467"/>
      <c r="AC41" s="467"/>
      <c r="AD41" s="467"/>
      <c r="AE41" s="467"/>
      <c r="AF41" s="467"/>
      <c r="AG41" s="467"/>
      <c r="AH41" s="467"/>
      <c r="AI41" s="467"/>
      <c r="AJ41" s="467"/>
      <c r="AK41" s="467"/>
    </row>
    <row r="42">
      <c r="A42" s="467"/>
      <c r="B42" s="555" t="s">
        <v>201</v>
      </c>
      <c r="C42" s="556"/>
      <c r="D42" s="557">
        <v>0</v>
      </c>
      <c r="E42" s="518" t="e">
        <f>#REF!</f>
        <v>#REF!</v>
      </c>
      <c r="F42" s="518" t="e">
        <f>#REF!</f>
        <v>#REF!</v>
      </c>
      <c r="G42" s="518" t="e">
        <f>#REF!</f>
        <v>#REF!</v>
      </c>
      <c r="H42" s="518" t="e">
        <f>#REF!</f>
        <v>#REF!</v>
      </c>
      <c r="I42" s="518" t="e">
        <f>#REF!</f>
        <v>#REF!</v>
      </c>
      <c r="J42" s="518" t="e">
        <f>#REF!</f>
        <v>#REF!</v>
      </c>
      <c r="K42" s="518" t="e">
        <f>#REF!</f>
        <v>#REF!</v>
      </c>
      <c r="L42" s="518" t="e">
        <f>#REF!</f>
        <v>#REF!</v>
      </c>
      <c r="M42" s="518" t="e">
        <f>#REF!</f>
        <v>#REF!</v>
      </c>
      <c r="N42" s="518" t="e">
        <f>#REF!</f>
        <v>#REF!</v>
      </c>
      <c r="O42" s="518" t="e">
        <f>#REF!</f>
        <v>#REF!</v>
      </c>
      <c r="P42" s="518" t="e">
        <f>#REF!</f>
        <v>#REF!</v>
      </c>
      <c r="Q42" s="519" t="e">
        <f>SUM(D42:P42)</f>
        <v>#REF!</v>
      </c>
      <c r="R42" s="467"/>
      <c r="S42" s="467"/>
      <c r="T42" s="467"/>
      <c r="U42" s="467"/>
      <c r="V42" s="467"/>
      <c r="W42" s="467"/>
      <c r="X42" s="467"/>
      <c r="Y42" s="467"/>
      <c r="Z42" s="467"/>
      <c r="AA42" s="467"/>
      <c r="AB42" s="467"/>
      <c r="AC42" s="467"/>
      <c r="AD42" s="467"/>
      <c r="AE42" s="467"/>
      <c r="AF42" s="467"/>
      <c r="AG42" s="467"/>
      <c r="AH42" s="467"/>
      <c r="AI42" s="467"/>
      <c r="AJ42" s="467"/>
      <c r="AK42" s="467"/>
    </row>
    <row r="43" ht="13.5" customHeight="1">
      <c r="A43" s="467"/>
      <c r="B43" s="558" t="s">
        <v>196</v>
      </c>
      <c r="C43" s="559">
        <v>0</v>
      </c>
      <c r="D43" s="560">
        <f>SUM(D29)</f>
        <v>0</v>
      </c>
      <c r="E43" s="561">
        <v>0</v>
      </c>
      <c r="F43" s="561">
        <v>0</v>
      </c>
      <c r="G43" s="561">
        <v>0</v>
      </c>
      <c r="H43" s="561">
        <v>0</v>
      </c>
      <c r="I43" s="561">
        <v>0</v>
      </c>
      <c r="J43" s="561">
        <v>0</v>
      </c>
      <c r="K43" s="561">
        <v>0</v>
      </c>
      <c r="L43" s="561">
        <v>0</v>
      </c>
      <c r="M43" s="561">
        <v>0</v>
      </c>
      <c r="N43" s="561">
        <v>0</v>
      </c>
      <c r="O43" s="561">
        <v>0</v>
      </c>
      <c r="P43" s="561">
        <v>0</v>
      </c>
      <c r="Q43" s="529">
        <f>SUM(D43:P43)</f>
        <v>0</v>
      </c>
      <c r="R43" s="467"/>
      <c r="S43" s="467"/>
      <c r="T43" s="467"/>
      <c r="U43" s="467"/>
      <c r="V43" s="467"/>
      <c r="W43" s="467"/>
      <c r="X43" s="467"/>
      <c r="Y43" s="467"/>
      <c r="Z43" s="467"/>
      <c r="AA43" s="467"/>
      <c r="AB43" s="467"/>
      <c r="AC43" s="467"/>
      <c r="AD43" s="467"/>
      <c r="AE43" s="467"/>
      <c r="AF43" s="467"/>
      <c r="AG43" s="467"/>
      <c r="AH43" s="467"/>
      <c r="AI43" s="467"/>
      <c r="AJ43" s="467"/>
      <c r="AK43" s="467"/>
    </row>
    <row r="44" ht="13.5" customHeight="1">
      <c r="A44" s="467"/>
      <c r="B44" s="555" t="s">
        <v>202</v>
      </c>
      <c r="C44" s="562"/>
      <c r="D44" s="563">
        <v>0</v>
      </c>
      <c r="E44" s="561">
        <v>0</v>
      </c>
      <c r="F44" s="561">
        <v>0</v>
      </c>
      <c r="G44" s="561">
        <v>0</v>
      </c>
      <c r="H44" s="561">
        <v>0</v>
      </c>
      <c r="I44" s="561">
        <v>0</v>
      </c>
      <c r="J44" s="561">
        <v>0</v>
      </c>
      <c r="K44" s="561">
        <v>0</v>
      </c>
      <c r="L44" s="561">
        <v>0</v>
      </c>
      <c r="M44" s="561">
        <v>0</v>
      </c>
      <c r="N44" s="561">
        <v>0</v>
      </c>
      <c r="O44" s="561">
        <v>0</v>
      </c>
      <c r="P44" s="561">
        <v>0</v>
      </c>
      <c r="Q44" s="536">
        <f>SUM(D44:P44)</f>
        <v>0</v>
      </c>
      <c r="R44" s="467"/>
      <c r="S44" s="467"/>
      <c r="T44" s="467"/>
      <c r="U44" s="467"/>
      <c r="V44" s="467"/>
      <c r="W44" s="467"/>
      <c r="X44" s="467"/>
      <c r="Y44" s="467"/>
      <c r="Z44" s="467"/>
      <c r="AA44" s="467"/>
      <c r="AB44" s="467"/>
      <c r="AC44" s="467"/>
      <c r="AD44" s="467"/>
      <c r="AE44" s="467"/>
      <c r="AF44" s="467"/>
      <c r="AG44" s="467"/>
      <c r="AH44" s="467"/>
      <c r="AI44" s="467"/>
      <c r="AJ44" s="467"/>
      <c r="AK44" s="467"/>
    </row>
    <row r="45" ht="14.25" customHeight="1">
      <c r="A45" s="467"/>
      <c r="B45" s="558" t="s">
        <v>203</v>
      </c>
      <c r="C45" s="559"/>
      <c r="D45" s="563">
        <v>0</v>
      </c>
      <c r="E45" s="561">
        <v>0</v>
      </c>
      <c r="F45" s="561">
        <v>0</v>
      </c>
      <c r="G45" s="561">
        <v>0</v>
      </c>
      <c r="H45" s="561">
        <v>0</v>
      </c>
      <c r="I45" s="561">
        <v>0</v>
      </c>
      <c r="J45" s="561">
        <v>0</v>
      </c>
      <c r="K45" s="561">
        <v>0</v>
      </c>
      <c r="L45" s="561">
        <v>0</v>
      </c>
      <c r="M45" s="561">
        <v>0</v>
      </c>
      <c r="N45" s="561">
        <v>0</v>
      </c>
      <c r="O45" s="561">
        <v>0</v>
      </c>
      <c r="P45" s="561">
        <v>0</v>
      </c>
      <c r="Q45" s="529">
        <f>SUM(D45:P45)</f>
        <v>0</v>
      </c>
      <c r="R45" s="467"/>
      <c r="S45" s="467"/>
      <c r="T45" s="467"/>
      <c r="U45" s="467"/>
      <c r="V45" s="467"/>
      <c r="W45" s="467"/>
      <c r="X45" s="467"/>
      <c r="Y45" s="467"/>
      <c r="Z45" s="467"/>
      <c r="AA45" s="467"/>
      <c r="AB45" s="467"/>
      <c r="AC45" s="467"/>
      <c r="AD45" s="467"/>
      <c r="AE45" s="467"/>
      <c r="AF45" s="467"/>
      <c r="AG45" s="467"/>
      <c r="AH45" s="467"/>
      <c r="AI45" s="467"/>
      <c r="AJ45" s="467"/>
      <c r="AK45" s="467"/>
    </row>
    <row r="46" ht="14.25" customHeight="1">
      <c r="A46" s="467"/>
      <c r="B46" s="564" t="s">
        <v>204</v>
      </c>
      <c r="C46" s="565"/>
      <c r="D46" s="563">
        <v>0</v>
      </c>
      <c r="E46" s="561">
        <v>0</v>
      </c>
      <c r="F46" s="561">
        <v>0</v>
      </c>
      <c r="G46" s="561">
        <v>0</v>
      </c>
      <c r="H46" s="561">
        <v>0</v>
      </c>
      <c r="I46" s="561">
        <v>0</v>
      </c>
      <c r="J46" s="561">
        <v>0</v>
      </c>
      <c r="K46" s="561">
        <v>0</v>
      </c>
      <c r="L46" s="561">
        <v>0</v>
      </c>
      <c r="M46" s="561">
        <v>0</v>
      </c>
      <c r="N46" s="561">
        <v>0</v>
      </c>
      <c r="O46" s="561">
        <v>0</v>
      </c>
      <c r="P46" s="561">
        <v>0</v>
      </c>
      <c r="Q46" s="536">
        <f>SUM(D46:P46)</f>
        <v>0</v>
      </c>
      <c r="R46" s="467"/>
      <c r="S46" s="467"/>
      <c r="T46" s="467"/>
      <c r="U46" s="467"/>
      <c r="V46" s="467"/>
      <c r="W46" s="467"/>
      <c r="X46" s="467"/>
      <c r="Y46" s="467"/>
      <c r="Z46" s="467"/>
      <c r="AA46" s="467"/>
      <c r="AB46" s="467"/>
      <c r="AC46" s="467"/>
      <c r="AD46" s="467"/>
      <c r="AE46" s="467"/>
      <c r="AF46" s="467"/>
      <c r="AG46" s="467"/>
      <c r="AH46" s="467"/>
      <c r="AI46" s="467"/>
      <c r="AJ46" s="467"/>
      <c r="AK46" s="467"/>
    </row>
    <row r="47">
      <c r="A47" s="467"/>
      <c r="B47" s="555" t="s">
        <v>205</v>
      </c>
      <c r="C47" s="556"/>
      <c r="D47" s="563">
        <v>0</v>
      </c>
      <c r="E47" s="561">
        <v>0</v>
      </c>
      <c r="F47" s="561">
        <v>0</v>
      </c>
      <c r="G47" s="561">
        <v>0</v>
      </c>
      <c r="H47" s="561">
        <v>0</v>
      </c>
      <c r="I47" s="561">
        <v>0</v>
      </c>
      <c r="J47" s="561">
        <v>0</v>
      </c>
      <c r="K47" s="561">
        <v>0</v>
      </c>
      <c r="L47" s="561">
        <v>0</v>
      </c>
      <c r="M47" s="561">
        <v>0</v>
      </c>
      <c r="N47" s="561">
        <v>0</v>
      </c>
      <c r="O47" s="561">
        <v>0</v>
      </c>
      <c r="P47" s="561">
        <v>0</v>
      </c>
      <c r="Q47" s="525">
        <f>SUM(D47:P47)</f>
        <v>0</v>
      </c>
      <c r="R47" s="467"/>
      <c r="S47" s="467"/>
      <c r="T47" s="467"/>
      <c r="U47" s="467"/>
      <c r="V47" s="467"/>
      <c r="W47" s="467"/>
      <c r="X47" s="467"/>
      <c r="Y47" s="467"/>
      <c r="Z47" s="467"/>
      <c r="AA47" s="467"/>
      <c r="AB47" s="467"/>
      <c r="AC47" s="467"/>
      <c r="AD47" s="467"/>
      <c r="AE47" s="467"/>
      <c r="AF47" s="467"/>
      <c r="AG47" s="467"/>
      <c r="AH47" s="467"/>
      <c r="AI47" s="467"/>
      <c r="AJ47" s="467"/>
      <c r="AK47" s="467"/>
    </row>
    <row r="48">
      <c r="A48" s="467"/>
      <c r="B48" s="566" t="s">
        <v>206</v>
      </c>
      <c r="C48" s="567"/>
      <c r="D48" s="563">
        <v>0</v>
      </c>
      <c r="E48" s="561">
        <v>0</v>
      </c>
      <c r="F48" s="561">
        <v>0</v>
      </c>
      <c r="G48" s="561">
        <v>0</v>
      </c>
      <c r="H48" s="561">
        <v>0</v>
      </c>
      <c r="I48" s="561">
        <v>0</v>
      </c>
      <c r="J48" s="561">
        <v>0</v>
      </c>
      <c r="K48" s="561">
        <v>0</v>
      </c>
      <c r="L48" s="561">
        <v>0</v>
      </c>
      <c r="M48" s="561">
        <v>0</v>
      </c>
      <c r="N48" s="561">
        <v>0</v>
      </c>
      <c r="O48" s="561">
        <v>0</v>
      </c>
      <c r="P48" s="561">
        <v>0</v>
      </c>
      <c r="Q48" s="568">
        <f>SUM(D48:P48)</f>
        <v>0</v>
      </c>
      <c r="R48" s="467"/>
      <c r="S48" s="467"/>
      <c r="T48" s="467"/>
      <c r="U48" s="467"/>
      <c r="V48" s="467"/>
      <c r="W48" s="467"/>
      <c r="X48" s="467"/>
      <c r="Y48" s="467"/>
      <c r="Z48" s="467"/>
      <c r="AA48" s="467"/>
      <c r="AB48" s="467"/>
      <c r="AC48" s="467"/>
      <c r="AD48" s="467"/>
      <c r="AE48" s="467"/>
      <c r="AF48" s="467"/>
      <c r="AG48" s="467"/>
      <c r="AH48" s="467"/>
      <c r="AI48" s="467"/>
      <c r="AJ48" s="467"/>
      <c r="AK48" s="467"/>
    </row>
    <row r="49">
      <c r="A49" s="467"/>
      <c r="B49" s="558" t="s">
        <v>207</v>
      </c>
      <c r="C49" s="559"/>
      <c r="D49" s="563">
        <v>0</v>
      </c>
      <c r="E49" s="561">
        <v>0</v>
      </c>
      <c r="F49" s="561">
        <v>0</v>
      </c>
      <c r="G49" s="561">
        <v>0</v>
      </c>
      <c r="H49" s="561">
        <v>0</v>
      </c>
      <c r="I49" s="561">
        <v>0</v>
      </c>
      <c r="J49" s="561">
        <v>0</v>
      </c>
      <c r="K49" s="561">
        <v>0</v>
      </c>
      <c r="L49" s="561">
        <v>0</v>
      </c>
      <c r="M49" s="561">
        <v>0</v>
      </c>
      <c r="N49" s="561">
        <v>0</v>
      </c>
      <c r="O49" s="561">
        <v>0</v>
      </c>
      <c r="P49" s="561">
        <v>0</v>
      </c>
      <c r="Q49" s="529">
        <f>SUM(D49:P49)</f>
        <v>0</v>
      </c>
      <c r="R49" s="467"/>
      <c r="S49" s="467"/>
      <c r="T49" s="467"/>
      <c r="U49" s="467"/>
      <c r="V49" s="467"/>
      <c r="W49" s="467"/>
      <c r="X49" s="467"/>
      <c r="Y49" s="467"/>
      <c r="Z49" s="467"/>
      <c r="AA49" s="467"/>
      <c r="AB49" s="467"/>
      <c r="AC49" s="467"/>
      <c r="AD49" s="467"/>
      <c r="AE49" s="467"/>
      <c r="AF49" s="467"/>
      <c r="AG49" s="467"/>
      <c r="AH49" s="467"/>
      <c r="AI49" s="467"/>
      <c r="AJ49" s="467"/>
      <c r="AK49" s="467"/>
    </row>
    <row r="50">
      <c r="A50" s="467"/>
      <c r="B50" s="564" t="s">
        <v>208</v>
      </c>
      <c r="C50" s="565"/>
      <c r="D50" s="563">
        <v>0</v>
      </c>
      <c r="E50" s="561">
        <v>0</v>
      </c>
      <c r="F50" s="561">
        <v>0</v>
      </c>
      <c r="G50" s="561">
        <v>0</v>
      </c>
      <c r="H50" s="561">
        <v>0</v>
      </c>
      <c r="I50" s="561">
        <v>0</v>
      </c>
      <c r="J50" s="561">
        <v>0</v>
      </c>
      <c r="K50" s="561">
        <v>0</v>
      </c>
      <c r="L50" s="561">
        <v>0</v>
      </c>
      <c r="M50" s="561">
        <v>0</v>
      </c>
      <c r="N50" s="561">
        <v>0</v>
      </c>
      <c r="O50" s="561">
        <v>0</v>
      </c>
      <c r="P50" s="561">
        <v>0</v>
      </c>
      <c r="Q50" s="536">
        <f>SUM(D50:P50)</f>
        <v>0</v>
      </c>
      <c r="R50" s="467"/>
      <c r="S50" s="467"/>
      <c r="T50" s="467"/>
      <c r="U50" s="467"/>
      <c r="V50" s="467"/>
      <c r="W50" s="467"/>
      <c r="X50" s="467"/>
      <c r="Y50" s="467"/>
      <c r="Z50" s="467"/>
      <c r="AA50" s="467"/>
      <c r="AB50" s="467"/>
      <c r="AC50" s="467"/>
      <c r="AD50" s="467"/>
      <c r="AE50" s="467"/>
      <c r="AF50" s="467"/>
      <c r="AG50" s="467"/>
      <c r="AH50" s="467"/>
      <c r="AI50" s="467"/>
      <c r="AJ50" s="467"/>
      <c r="AK50" s="467"/>
    </row>
    <row r="51">
      <c r="A51" s="467"/>
      <c r="B51" s="564" t="s">
        <v>209</v>
      </c>
      <c r="C51" s="565"/>
      <c r="D51" s="563">
        <v>200</v>
      </c>
      <c r="E51" s="561">
        <v>0</v>
      </c>
      <c r="F51" s="561">
        <v>0</v>
      </c>
      <c r="G51" s="561">
        <v>0</v>
      </c>
      <c r="H51" s="561">
        <v>0</v>
      </c>
      <c r="I51" s="561">
        <v>0</v>
      </c>
      <c r="J51" s="561">
        <v>0</v>
      </c>
      <c r="K51" s="561">
        <v>0</v>
      </c>
      <c r="L51" s="561">
        <v>0</v>
      </c>
      <c r="M51" s="561">
        <v>0</v>
      </c>
      <c r="N51" s="561">
        <v>0</v>
      </c>
      <c r="O51" s="561">
        <v>0</v>
      </c>
      <c r="P51" s="561">
        <v>0</v>
      </c>
      <c r="Q51" s="525">
        <f>SUM(D51:P51)</f>
        <v>200</v>
      </c>
      <c r="R51" s="467"/>
      <c r="S51" s="467"/>
      <c r="T51" s="467"/>
      <c r="U51" s="467"/>
      <c r="V51" s="467"/>
      <c r="W51" s="467"/>
      <c r="X51" s="467"/>
      <c r="Y51" s="467"/>
      <c r="Z51" s="467"/>
      <c r="AA51" s="467"/>
      <c r="AB51" s="467"/>
      <c r="AC51" s="467"/>
      <c r="AD51" s="467"/>
      <c r="AE51" s="467"/>
      <c r="AF51" s="467"/>
      <c r="AG51" s="467"/>
      <c r="AH51" s="467"/>
      <c r="AI51" s="467"/>
      <c r="AJ51" s="467"/>
      <c r="AK51" s="467"/>
    </row>
    <row r="52">
      <c r="A52" s="467"/>
      <c r="B52" s="555" t="s">
        <v>210</v>
      </c>
      <c r="C52" s="569"/>
      <c r="D52" s="563">
        <v>0</v>
      </c>
      <c r="E52" s="561">
        <v>0</v>
      </c>
      <c r="F52" s="561">
        <v>0</v>
      </c>
      <c r="G52" s="561">
        <v>0</v>
      </c>
      <c r="H52" s="561">
        <v>0</v>
      </c>
      <c r="I52" s="561">
        <v>0</v>
      </c>
      <c r="J52" s="561">
        <v>0</v>
      </c>
      <c r="K52" s="561">
        <v>0</v>
      </c>
      <c r="L52" s="561">
        <v>0</v>
      </c>
      <c r="M52" s="561">
        <v>0</v>
      </c>
      <c r="N52" s="561">
        <v>0</v>
      </c>
      <c r="O52" s="561">
        <v>0</v>
      </c>
      <c r="P52" s="561">
        <v>0</v>
      </c>
      <c r="Q52" s="568">
        <f>SUM(D52:P52)</f>
        <v>0</v>
      </c>
      <c r="R52" s="467"/>
      <c r="S52" s="467"/>
      <c r="T52" s="467"/>
      <c r="U52" s="467"/>
      <c r="V52" s="467"/>
      <c r="W52" s="467"/>
      <c r="X52" s="467"/>
      <c r="Y52" s="467"/>
      <c r="Z52" s="467"/>
      <c r="AA52" s="467"/>
      <c r="AB52" s="467"/>
      <c r="AC52" s="467"/>
      <c r="AD52" s="467"/>
      <c r="AE52" s="467"/>
      <c r="AF52" s="467"/>
      <c r="AG52" s="467"/>
      <c r="AH52" s="467"/>
      <c r="AI52" s="467"/>
      <c r="AJ52" s="467"/>
      <c r="AK52" s="467"/>
    </row>
    <row r="53">
      <c r="A53" s="467"/>
      <c r="B53" s="558" t="s">
        <v>211</v>
      </c>
      <c r="C53" s="570"/>
      <c r="D53" s="563">
        <v>300</v>
      </c>
      <c r="E53" s="561">
        <v>0</v>
      </c>
      <c r="F53" s="561">
        <v>0</v>
      </c>
      <c r="G53" s="561">
        <v>0</v>
      </c>
      <c r="H53" s="561">
        <v>0</v>
      </c>
      <c r="I53" s="561">
        <v>0</v>
      </c>
      <c r="J53" s="561">
        <v>0</v>
      </c>
      <c r="K53" s="561">
        <v>0</v>
      </c>
      <c r="L53" s="561">
        <v>0</v>
      </c>
      <c r="M53" s="561">
        <v>0</v>
      </c>
      <c r="N53" s="561">
        <v>0</v>
      </c>
      <c r="O53" s="561">
        <v>0</v>
      </c>
      <c r="P53" s="561">
        <v>0</v>
      </c>
      <c r="Q53" s="529">
        <f>SUM(D53:P53)</f>
        <v>300</v>
      </c>
      <c r="R53" s="467"/>
      <c r="S53" s="467"/>
      <c r="T53" s="467"/>
      <c r="U53" s="467"/>
      <c r="V53" s="467"/>
      <c r="W53" s="467"/>
      <c r="X53" s="467"/>
      <c r="Y53" s="467"/>
      <c r="Z53" s="467"/>
      <c r="AA53" s="467"/>
      <c r="AB53" s="467"/>
      <c r="AC53" s="467"/>
      <c r="AD53" s="467"/>
      <c r="AE53" s="467"/>
      <c r="AF53" s="467"/>
      <c r="AG53" s="467"/>
      <c r="AH53" s="467"/>
      <c r="AI53" s="467"/>
      <c r="AJ53" s="467"/>
      <c r="AK53" s="467"/>
    </row>
    <row r="54">
      <c r="A54" s="467"/>
      <c r="B54" s="555" t="s">
        <v>212</v>
      </c>
      <c r="C54" s="556"/>
      <c r="D54" s="557">
        <v>0</v>
      </c>
      <c r="E54" s="561">
        <v>0</v>
      </c>
      <c r="F54" s="561">
        <v>0</v>
      </c>
      <c r="G54" s="561">
        <v>0</v>
      </c>
      <c r="H54" s="561">
        <v>0</v>
      </c>
      <c r="I54" s="561">
        <v>0</v>
      </c>
      <c r="J54" s="561">
        <v>0</v>
      </c>
      <c r="K54" s="561">
        <v>0</v>
      </c>
      <c r="L54" s="561">
        <v>0</v>
      </c>
      <c r="M54" s="561">
        <v>0</v>
      </c>
      <c r="N54" s="561">
        <v>0</v>
      </c>
      <c r="O54" s="561">
        <v>0</v>
      </c>
      <c r="P54" s="561">
        <v>0</v>
      </c>
      <c r="Q54" s="525">
        <f>SUM(D54:P54)</f>
        <v>0</v>
      </c>
      <c r="R54" s="467"/>
      <c r="S54" s="467"/>
      <c r="T54" s="467"/>
      <c r="U54" s="467"/>
      <c r="V54" s="467"/>
      <c r="W54" s="467"/>
      <c r="X54" s="467"/>
      <c r="Y54" s="467"/>
      <c r="Z54" s="467"/>
      <c r="AA54" s="467"/>
      <c r="AB54" s="467"/>
      <c r="AC54" s="467"/>
      <c r="AD54" s="467"/>
      <c r="AE54" s="467"/>
      <c r="AF54" s="467"/>
      <c r="AG54" s="467"/>
      <c r="AH54" s="467"/>
      <c r="AI54" s="467"/>
      <c r="AJ54" s="467"/>
      <c r="AK54" s="467"/>
    </row>
    <row r="55">
      <c r="A55" s="467"/>
      <c r="B55" s="526" t="s">
        <v>213</v>
      </c>
      <c r="C55" s="559"/>
      <c r="D55" s="561" t="s">
        <v>194</v>
      </c>
      <c r="E55" s="560" t="e">
        <f>IF(#REF!&lt;0,-#REF!,0)</f>
        <v>#REF!</v>
      </c>
      <c r="F55" s="560" t="e">
        <f>E55</f>
        <v>#REF!</v>
      </c>
      <c r="G55" s="560" t="e">
        <f>F55</f>
        <v>#REF!</v>
      </c>
      <c r="H55" s="560" t="e">
        <f>G55</f>
        <v>#REF!</v>
      </c>
      <c r="I55" s="560" t="e">
        <f>H55</f>
        <v>#REF!</v>
      </c>
      <c r="J55" s="571" t="e">
        <f>I55</f>
        <v>#REF!</v>
      </c>
      <c r="K55" s="572" t="e">
        <f>J55</f>
        <v>#REF!</v>
      </c>
      <c r="L55" s="560" t="e">
        <f>K55</f>
        <v>#REF!</v>
      </c>
      <c r="M55" s="560" t="e">
        <f>L55</f>
        <v>#REF!</v>
      </c>
      <c r="N55" s="560" t="e">
        <f>M55</f>
        <v>#REF!</v>
      </c>
      <c r="O55" s="560" t="e">
        <f>N55</f>
        <v>#REF!</v>
      </c>
      <c r="P55" s="560" t="e">
        <f>O55</f>
        <v>#REF!</v>
      </c>
      <c r="Q55" s="529" t="e">
        <f>SUM(E55:P55)</f>
        <v>#REF!</v>
      </c>
      <c r="R55" s="467"/>
      <c r="S55" s="467"/>
      <c r="T55" s="467"/>
      <c r="U55" s="467"/>
      <c r="V55" s="467"/>
      <c r="W55" s="467"/>
      <c r="X55" s="467"/>
      <c r="Y55" s="467"/>
      <c r="Z55" s="467"/>
      <c r="AA55" s="467"/>
      <c r="AB55" s="467"/>
      <c r="AC55" s="467"/>
      <c r="AD55" s="467"/>
      <c r="AE55" s="467"/>
      <c r="AF55" s="467"/>
      <c r="AG55" s="467"/>
      <c r="AH55" s="467"/>
      <c r="AI55" s="467"/>
      <c r="AJ55" s="467"/>
      <c r="AK55" s="467"/>
    </row>
    <row r="56">
      <c r="A56" s="467"/>
      <c r="B56" s="520" t="s">
        <v>214</v>
      </c>
      <c r="C56" s="562"/>
      <c r="D56" s="563" t="s">
        <v>194</v>
      </c>
      <c r="E56" s="563">
        <v>0</v>
      </c>
      <c r="F56" s="563">
        <v>0</v>
      </c>
      <c r="G56" s="563">
        <v>0</v>
      </c>
      <c r="H56" s="563">
        <v>0</v>
      </c>
      <c r="I56" s="563">
        <v>0</v>
      </c>
      <c r="J56" s="563">
        <v>0</v>
      </c>
      <c r="K56" s="563">
        <v>0</v>
      </c>
      <c r="L56" s="563">
        <v>0</v>
      </c>
      <c r="M56" s="563">
        <v>0</v>
      </c>
      <c r="N56" s="563">
        <v>0</v>
      </c>
      <c r="O56" s="563">
        <v>0</v>
      </c>
      <c r="P56" s="563">
        <v>0</v>
      </c>
      <c r="Q56" s="536">
        <f>SUM(D56:P56)</f>
        <v>0</v>
      </c>
      <c r="R56" s="467"/>
      <c r="S56" s="467"/>
      <c r="T56" s="467"/>
      <c r="U56" s="467"/>
      <c r="V56" s="467"/>
      <c r="W56" s="467"/>
      <c r="X56" s="467"/>
      <c r="Y56" s="467"/>
      <c r="Z56" s="467"/>
      <c r="AA56" s="467"/>
      <c r="AB56" s="467"/>
      <c r="AC56" s="467"/>
      <c r="AD56" s="467"/>
      <c r="AE56" s="467"/>
      <c r="AF56" s="467"/>
      <c r="AG56" s="467"/>
      <c r="AH56" s="467"/>
      <c r="AI56" s="467"/>
      <c r="AJ56" s="467"/>
      <c r="AK56" s="467"/>
    </row>
    <row r="57">
      <c r="A57" s="467"/>
      <c r="B57" s="566" t="s">
        <v>215</v>
      </c>
      <c r="C57" s="556"/>
      <c r="D57" s="557">
        <v>0</v>
      </c>
      <c r="E57" s="563">
        <v>250</v>
      </c>
      <c r="F57" s="563">
        <v>250</v>
      </c>
      <c r="G57" s="563">
        <v>250</v>
      </c>
      <c r="H57" s="563">
        <v>250</v>
      </c>
      <c r="I57" s="563">
        <v>250</v>
      </c>
      <c r="J57" s="563">
        <v>250</v>
      </c>
      <c r="K57" s="563">
        <v>0</v>
      </c>
      <c r="L57" s="563">
        <v>0</v>
      </c>
      <c r="M57" s="563">
        <v>0</v>
      </c>
      <c r="N57" s="563">
        <v>0</v>
      </c>
      <c r="O57" s="563">
        <v>0</v>
      </c>
      <c r="P57" s="563">
        <v>0</v>
      </c>
      <c r="Q57" s="525">
        <f>SUM(D57:P57)</f>
        <v>1500</v>
      </c>
      <c r="R57" s="467"/>
      <c r="S57" s="467"/>
      <c r="T57" s="467"/>
      <c r="U57" s="467"/>
      <c r="V57" s="467"/>
      <c r="W57" s="467"/>
      <c r="X57" s="467"/>
      <c r="Y57" s="467"/>
      <c r="Z57" s="467"/>
      <c r="AA57" s="467"/>
      <c r="AB57" s="467"/>
      <c r="AC57" s="467"/>
      <c r="AD57" s="467"/>
      <c r="AE57" s="467"/>
      <c r="AF57" s="467"/>
      <c r="AG57" s="467"/>
      <c r="AH57" s="467"/>
      <c r="AI57" s="467"/>
      <c r="AJ57" s="467"/>
      <c r="AK57" s="467"/>
    </row>
    <row r="58">
      <c r="A58" s="467"/>
      <c r="B58" s="573" t="s">
        <v>216</v>
      </c>
      <c r="C58" s="570"/>
      <c r="D58" s="561" t="s">
        <v>194</v>
      </c>
      <c r="E58" s="574" t="str">
        <f>C21</f>
        <v/>
      </c>
      <c r="F58" s="560" t="str">
        <f>E58</f>
        <v/>
      </c>
      <c r="G58" s="560" t="str">
        <f>F58</f>
        <v/>
      </c>
      <c r="H58" s="560" t="str">
        <f>G58</f>
        <v/>
      </c>
      <c r="I58" s="560" t="str">
        <f>H58</f>
        <v/>
      </c>
      <c r="J58" s="571" t="str">
        <f>I58</f>
        <v/>
      </c>
      <c r="K58" s="572" t="str">
        <f>J58</f>
        <v/>
      </c>
      <c r="L58" s="560" t="str">
        <f>K58</f>
        <v/>
      </c>
      <c r="M58" s="560" t="str">
        <f>L58</f>
        <v/>
      </c>
      <c r="N58" s="560" t="str">
        <f>M58</f>
        <v/>
      </c>
      <c r="O58" s="560" t="str">
        <f>N58</f>
        <v/>
      </c>
      <c r="P58" s="560" t="str">
        <f>O58</f>
        <v/>
      </c>
      <c r="Q58" s="529">
        <f>SUM(D58:P58)</f>
        <v>0</v>
      </c>
      <c r="R58" s="467"/>
      <c r="S58" s="467"/>
      <c r="T58" s="467"/>
      <c r="U58" s="467"/>
      <c r="V58" s="467"/>
      <c r="W58" s="467"/>
      <c r="X58" s="467"/>
      <c r="Y58" s="467"/>
      <c r="Z58" s="467"/>
      <c r="AA58" s="467"/>
      <c r="AB58" s="467"/>
      <c r="AC58" s="467"/>
      <c r="AD58" s="467"/>
      <c r="AE58" s="467"/>
      <c r="AF58" s="467"/>
      <c r="AG58" s="467"/>
      <c r="AH58" s="467"/>
      <c r="AI58" s="467"/>
      <c r="AJ58" s="467"/>
      <c r="AK58" s="467"/>
    </row>
    <row r="59">
      <c r="A59" s="467"/>
      <c r="B59" s="532" t="s">
        <v>217</v>
      </c>
      <c r="C59" s="565"/>
      <c r="D59" s="563">
        <v>900</v>
      </c>
      <c r="E59" s="561">
        <v>50</v>
      </c>
      <c r="F59" s="561">
        <v>50</v>
      </c>
      <c r="G59" s="561">
        <v>50</v>
      </c>
      <c r="H59" s="561">
        <v>50</v>
      </c>
      <c r="I59" s="561">
        <v>50</v>
      </c>
      <c r="J59" s="561">
        <v>50</v>
      </c>
      <c r="K59" s="561">
        <v>50</v>
      </c>
      <c r="L59" s="561">
        <v>50</v>
      </c>
      <c r="M59" s="561">
        <v>50</v>
      </c>
      <c r="N59" s="561">
        <v>50</v>
      </c>
      <c r="O59" s="563">
        <v>0</v>
      </c>
      <c r="P59" s="563">
        <v>0</v>
      </c>
      <c r="Q59" s="536">
        <f>SUM(D59:P59)</f>
        <v>1400</v>
      </c>
      <c r="R59" s="467"/>
      <c r="S59" s="467"/>
      <c r="T59" s="467"/>
      <c r="U59" s="467"/>
      <c r="V59" s="467"/>
      <c r="W59" s="467"/>
      <c r="X59" s="467"/>
      <c r="Y59" s="467"/>
      <c r="Z59" s="467"/>
      <c r="AA59" s="467"/>
      <c r="AB59" s="467"/>
      <c r="AC59" s="467"/>
      <c r="AD59" s="467"/>
      <c r="AE59" s="467"/>
      <c r="AF59" s="467"/>
      <c r="AG59" s="467"/>
      <c r="AH59" s="467"/>
      <c r="AI59" s="467"/>
      <c r="AJ59" s="467"/>
      <c r="AK59" s="467"/>
    </row>
    <row r="60">
      <c r="A60" s="467"/>
      <c r="B60" s="532" t="s">
        <v>218</v>
      </c>
      <c r="C60" s="559"/>
      <c r="D60" s="561">
        <v>250</v>
      </c>
      <c r="E60" s="561">
        <v>50</v>
      </c>
      <c r="F60" s="561">
        <v>50</v>
      </c>
      <c r="G60" s="561">
        <v>50</v>
      </c>
      <c r="H60" s="561">
        <v>50</v>
      </c>
      <c r="I60" s="561">
        <v>50</v>
      </c>
      <c r="J60" s="561">
        <v>50</v>
      </c>
      <c r="K60" s="561">
        <v>50</v>
      </c>
      <c r="L60" s="561">
        <v>50</v>
      </c>
      <c r="M60" s="561">
        <v>50</v>
      </c>
      <c r="N60" s="561">
        <v>50</v>
      </c>
      <c r="O60" s="561">
        <v>0</v>
      </c>
      <c r="P60" s="561">
        <v>0</v>
      </c>
      <c r="Q60" s="529">
        <f>SUM(D60:P60)</f>
        <v>750</v>
      </c>
      <c r="R60" s="467"/>
      <c r="S60" s="467"/>
      <c r="T60" s="467"/>
      <c r="U60" s="467"/>
      <c r="V60" s="467"/>
      <c r="W60" s="467"/>
      <c r="X60" s="467"/>
      <c r="Y60" s="467"/>
      <c r="Z60" s="467"/>
      <c r="AA60" s="467"/>
      <c r="AB60" s="467"/>
      <c r="AC60" s="467"/>
      <c r="AD60" s="467"/>
      <c r="AE60" s="467"/>
      <c r="AF60" s="467"/>
      <c r="AG60" s="467"/>
      <c r="AH60" s="467"/>
      <c r="AI60" s="467"/>
      <c r="AJ60" s="467"/>
      <c r="AK60" s="467"/>
    </row>
    <row r="61">
      <c r="A61" s="467"/>
      <c r="B61" s="532" t="s">
        <v>219</v>
      </c>
      <c r="C61" s="556"/>
      <c r="D61" s="557">
        <v>200</v>
      </c>
      <c r="E61" s="561">
        <v>0</v>
      </c>
      <c r="F61" s="561">
        <v>0</v>
      </c>
      <c r="G61" s="561">
        <v>0</v>
      </c>
      <c r="H61" s="561">
        <v>0</v>
      </c>
      <c r="I61" s="561">
        <v>0</v>
      </c>
      <c r="J61" s="561">
        <v>0</v>
      </c>
      <c r="K61" s="561">
        <v>0</v>
      </c>
      <c r="L61" s="561">
        <v>0</v>
      </c>
      <c r="M61" s="561">
        <v>0</v>
      </c>
      <c r="N61" s="561">
        <v>0</v>
      </c>
      <c r="O61" s="561">
        <v>0</v>
      </c>
      <c r="P61" s="561">
        <v>0</v>
      </c>
      <c r="Q61" s="525">
        <f>SUM(D61:P61)</f>
        <v>200</v>
      </c>
      <c r="R61" s="467"/>
      <c r="S61" s="467"/>
      <c r="T61" s="467"/>
      <c r="U61" s="467"/>
      <c r="V61" s="467"/>
      <c r="W61" s="467"/>
      <c r="X61" s="467"/>
      <c r="Y61" s="467"/>
      <c r="Z61" s="467"/>
      <c r="AA61" s="467"/>
      <c r="AB61" s="467"/>
      <c r="AC61" s="467"/>
      <c r="AD61" s="467"/>
      <c r="AE61" s="467"/>
      <c r="AF61" s="467"/>
      <c r="AG61" s="467"/>
      <c r="AH61" s="467"/>
      <c r="AI61" s="467"/>
      <c r="AJ61" s="467"/>
      <c r="AK61" s="467"/>
    </row>
    <row r="62">
      <c r="A62" s="467"/>
      <c r="B62" s="532" t="s">
        <v>220</v>
      </c>
      <c r="C62" s="559"/>
      <c r="D62" s="561">
        <v>250</v>
      </c>
      <c r="E62" s="561">
        <v>0</v>
      </c>
      <c r="F62" s="561">
        <v>0</v>
      </c>
      <c r="G62" s="561">
        <v>0</v>
      </c>
      <c r="H62" s="561">
        <v>0</v>
      </c>
      <c r="I62" s="561">
        <v>0</v>
      </c>
      <c r="J62" s="561">
        <v>0</v>
      </c>
      <c r="K62" s="561">
        <v>0</v>
      </c>
      <c r="L62" s="561">
        <v>0</v>
      </c>
      <c r="M62" s="561">
        <v>0</v>
      </c>
      <c r="N62" s="561">
        <v>0</v>
      </c>
      <c r="O62" s="561">
        <v>0</v>
      </c>
      <c r="P62" s="561">
        <v>0</v>
      </c>
      <c r="Q62" s="529">
        <f>SUM(D62:P62)</f>
        <v>250</v>
      </c>
      <c r="R62" s="467"/>
      <c r="S62" s="467"/>
      <c r="T62" s="467"/>
      <c r="U62" s="467"/>
      <c r="V62" s="467"/>
      <c r="W62" s="467"/>
      <c r="X62" s="467"/>
      <c r="Y62" s="467"/>
      <c r="Z62" s="467"/>
      <c r="AA62" s="467"/>
      <c r="AB62" s="467"/>
      <c r="AC62" s="467"/>
      <c r="AD62" s="467"/>
      <c r="AE62" s="467"/>
      <c r="AF62" s="467"/>
      <c r="AG62" s="467"/>
      <c r="AH62" s="467"/>
      <c r="AI62" s="467"/>
      <c r="AJ62" s="467"/>
      <c r="AK62" s="467"/>
    </row>
    <row r="63">
      <c r="A63" s="467"/>
      <c r="B63" s="533" t="s">
        <v>221</v>
      </c>
      <c r="C63" s="565"/>
      <c r="D63" s="563">
        <v>200</v>
      </c>
      <c r="E63" s="563">
        <v>0</v>
      </c>
      <c r="F63" s="563">
        <v>0</v>
      </c>
      <c r="G63" s="563">
        <v>0</v>
      </c>
      <c r="H63" s="563">
        <v>0</v>
      </c>
      <c r="I63" s="563">
        <v>0</v>
      </c>
      <c r="J63" s="563">
        <v>0</v>
      </c>
      <c r="K63" s="563">
        <v>0</v>
      </c>
      <c r="L63" s="563">
        <v>0</v>
      </c>
      <c r="M63" s="563">
        <v>0</v>
      </c>
      <c r="N63" s="563">
        <v>0</v>
      </c>
      <c r="O63" s="563">
        <v>0</v>
      </c>
      <c r="P63" s="563">
        <v>0</v>
      </c>
      <c r="Q63" s="536">
        <f>SUM(D63:P63)</f>
        <v>200</v>
      </c>
      <c r="R63" s="467"/>
      <c r="S63" s="467"/>
      <c r="T63" s="467"/>
      <c r="U63" s="467"/>
      <c r="V63" s="467"/>
      <c r="W63" s="467"/>
      <c r="X63" s="467"/>
      <c r="Y63" s="467"/>
      <c r="Z63" s="467"/>
      <c r="AA63" s="467"/>
      <c r="AB63" s="467"/>
      <c r="AC63" s="467"/>
      <c r="AD63" s="467"/>
      <c r="AE63" s="467"/>
      <c r="AF63" s="467"/>
      <c r="AG63" s="467"/>
      <c r="AH63" s="467"/>
      <c r="AI63" s="467"/>
      <c r="AJ63" s="467"/>
      <c r="AK63" s="467"/>
    </row>
    <row r="64" ht="15">
      <c r="A64" s="467"/>
      <c r="B64" s="575" t="s">
        <v>222</v>
      </c>
      <c r="C64" s="576"/>
      <c r="D64" s="577">
        <v>200</v>
      </c>
      <c r="E64" s="577">
        <v>0</v>
      </c>
      <c r="F64" s="577">
        <v>0</v>
      </c>
      <c r="G64" s="577">
        <v>0</v>
      </c>
      <c r="H64" s="577">
        <v>0</v>
      </c>
      <c r="I64" s="577">
        <v>0</v>
      </c>
      <c r="J64" s="577">
        <v>0</v>
      </c>
      <c r="K64" s="577">
        <v>0</v>
      </c>
      <c r="L64" s="577">
        <v>0</v>
      </c>
      <c r="M64" s="577">
        <v>0</v>
      </c>
      <c r="N64" s="577">
        <v>0</v>
      </c>
      <c r="O64" s="577">
        <v>0</v>
      </c>
      <c r="P64" s="577">
        <v>0</v>
      </c>
      <c r="Q64" s="541">
        <f>SUM(D64:P64)</f>
        <v>200</v>
      </c>
      <c r="R64" s="467"/>
      <c r="S64" s="467"/>
      <c r="T64" s="467"/>
      <c r="U64" s="467"/>
      <c r="V64" s="467"/>
      <c r="W64" s="467"/>
      <c r="X64" s="467"/>
      <c r="Y64" s="467"/>
      <c r="Z64" s="467"/>
      <c r="AA64" s="467"/>
      <c r="AB64" s="467"/>
      <c r="AC64" s="467"/>
      <c r="AD64" s="467"/>
      <c r="AE64" s="467"/>
      <c r="AF64" s="467"/>
      <c r="AG64" s="467"/>
      <c r="AH64" s="467"/>
      <c r="AI64" s="467"/>
      <c r="AJ64" s="467"/>
      <c r="AK64" s="467"/>
    </row>
    <row r="65" s="578" customFormat="1" ht="18.75" customHeight="1">
      <c r="A65" s="508"/>
      <c r="B65" s="579" t="s">
        <v>223</v>
      </c>
      <c r="C65" s="580"/>
      <c r="D65" s="581">
        <f>SUM(D42:D64)</f>
        <v>2500</v>
      </c>
      <c r="E65" s="581" t="e">
        <f>SUM(E42:E64)</f>
        <v>#REF!</v>
      </c>
      <c r="F65" s="581" t="e">
        <f>SUM(F42:F64)</f>
        <v>#REF!</v>
      </c>
      <c r="G65" s="581" t="e">
        <f>SUM(G42:G64)</f>
        <v>#REF!</v>
      </c>
      <c r="H65" s="581" t="e">
        <f>SUM(H42:H64)</f>
        <v>#REF!</v>
      </c>
      <c r="I65" s="581" t="e">
        <f>SUM(I42:I64)</f>
        <v>#REF!</v>
      </c>
      <c r="J65" s="582" t="e">
        <f>SUM(J42:J64)</f>
        <v>#REF!</v>
      </c>
      <c r="K65" s="583" t="e">
        <f>SUM(K42:K64)</f>
        <v>#REF!</v>
      </c>
      <c r="L65" s="584" t="e">
        <f>SUM(L42:L64)</f>
        <v>#REF!</v>
      </c>
      <c r="M65" s="584" t="e">
        <f>SUM(M42:M64)</f>
        <v>#REF!</v>
      </c>
      <c r="N65" s="584" t="e">
        <f>SUM(N42:N64)</f>
        <v>#REF!</v>
      </c>
      <c r="O65" s="584" t="e">
        <f>SUM(O42:O64)</f>
        <v>#REF!</v>
      </c>
      <c r="P65" s="584" t="e">
        <f>SUM(P42:P64)</f>
        <v>#REF!</v>
      </c>
      <c r="Q65" s="585" t="e">
        <f>SUM(D65:P65)</f>
        <v>#REF!</v>
      </c>
      <c r="R65" s="508"/>
      <c r="S65" s="508"/>
      <c r="T65" s="508"/>
      <c r="U65" s="508"/>
      <c r="V65" s="508"/>
      <c r="W65" s="508"/>
      <c r="X65" s="508"/>
      <c r="Y65" s="508"/>
      <c r="Z65" s="508"/>
      <c r="AA65" s="508"/>
      <c r="AB65" s="508"/>
      <c r="AC65" s="508"/>
      <c r="AD65" s="508"/>
      <c r="AE65" s="508"/>
      <c r="AF65" s="508"/>
      <c r="AG65" s="508"/>
      <c r="AH65" s="508"/>
      <c r="AI65" s="508"/>
      <c r="AJ65" s="508"/>
      <c r="AK65" s="508"/>
    </row>
    <row r="66" s="467" customFormat="1" ht="20.25" customHeight="1">
      <c r="A66" s="467"/>
      <c r="B66" s="467"/>
      <c r="C66" s="467"/>
      <c r="D66" s="586"/>
      <c r="E66" s="586"/>
      <c r="F66" s="586"/>
      <c r="G66" s="586"/>
      <c r="H66" s="586"/>
      <c r="I66" s="586"/>
      <c r="J66" s="586"/>
      <c r="K66" s="586"/>
      <c r="L66" s="586"/>
      <c r="M66" s="586"/>
      <c r="N66" s="586"/>
      <c r="O66" s="586"/>
      <c r="P66" s="586"/>
      <c r="Q66" s="587"/>
      <c r="R66" s="467"/>
      <c r="S66" s="467"/>
      <c r="T66" s="467"/>
      <c r="U66" s="467"/>
      <c r="V66" s="467"/>
      <c r="W66" s="467"/>
      <c r="X66" s="467"/>
      <c r="Y66" s="467"/>
      <c r="Z66" s="467"/>
      <c r="AA66" s="467"/>
      <c r="AB66" s="467"/>
      <c r="AC66" s="467"/>
      <c r="AD66" s="467"/>
      <c r="AE66" s="467"/>
      <c r="AF66" s="467"/>
      <c r="AG66" s="467"/>
      <c r="AH66" s="467"/>
      <c r="AI66" s="467"/>
      <c r="AJ66" s="467"/>
      <c r="AK66" s="467"/>
    </row>
    <row r="67" s="542" customFormat="1" ht="31.5" customHeight="1">
      <c r="A67" s="543"/>
      <c r="C67" s="588" t="s">
        <v>224</v>
      </c>
      <c r="D67" s="589">
        <f>D37-D65</f>
        <v>0</v>
      </c>
      <c r="E67" s="581" t="e">
        <f>E37-E65</f>
        <v>#REF!</v>
      </c>
      <c r="F67" s="581" t="e">
        <f>F37-F65</f>
        <v>#REF!</v>
      </c>
      <c r="G67" s="581" t="e">
        <f>G37-G65</f>
        <v>#REF!</v>
      </c>
      <c r="H67" s="581" t="e">
        <f>H37-H65</f>
        <v>#REF!</v>
      </c>
      <c r="I67" s="581" t="e">
        <f>I37-I65</f>
        <v>#REF!</v>
      </c>
      <c r="J67" s="581" t="e">
        <f>J37-J65</f>
        <v>#REF!</v>
      </c>
      <c r="K67" s="581" t="e">
        <f>K37-K65</f>
        <v>#REF!</v>
      </c>
      <c r="L67" s="581" t="e">
        <f>L37-L65</f>
        <v>#REF!</v>
      </c>
      <c r="M67" s="581" t="e">
        <f>M37-M65</f>
        <v>#REF!</v>
      </c>
      <c r="N67" s="581" t="e">
        <f>N37-N65</f>
        <v>#REF!</v>
      </c>
      <c r="O67" s="581" t="e">
        <f>O37-O65</f>
        <v>#REF!</v>
      </c>
      <c r="P67" s="581" t="e">
        <f>P37-P65</f>
        <v>#REF!</v>
      </c>
      <c r="Q67" s="550" t="e">
        <f>Q37-Q65</f>
        <v>#REF!</v>
      </c>
      <c r="R67" s="543"/>
      <c r="S67" s="543"/>
      <c r="T67" s="543"/>
      <c r="U67" s="543"/>
      <c r="V67" s="543"/>
      <c r="W67" s="543"/>
      <c r="X67" s="543"/>
      <c r="Y67" s="543"/>
      <c r="Z67" s="543"/>
      <c r="AA67" s="543"/>
      <c r="AB67" s="543"/>
      <c r="AC67" s="543"/>
      <c r="AD67" s="543"/>
      <c r="AE67" s="543"/>
      <c r="AF67" s="543"/>
      <c r="AG67" s="543"/>
      <c r="AH67" s="543"/>
      <c r="AI67" s="543"/>
      <c r="AJ67" s="543"/>
      <c r="AK67" s="543"/>
    </row>
    <row r="68" s="467" customFormat="1" ht="21" customHeight="1">
      <c r="A68" s="467"/>
      <c r="B68" s="467"/>
      <c r="C68" s="590"/>
      <c r="D68" s="591"/>
      <c r="E68" s="591"/>
      <c r="F68" s="591"/>
      <c r="G68" s="591"/>
      <c r="H68" s="591"/>
      <c r="I68" s="591"/>
      <c r="J68" s="591"/>
      <c r="K68" s="591"/>
      <c r="L68" s="591"/>
      <c r="M68" s="591"/>
      <c r="N68" s="591"/>
      <c r="O68" s="591"/>
      <c r="P68" s="591"/>
      <c r="Q68" s="591"/>
      <c r="R68" s="467"/>
      <c r="S68" s="467"/>
      <c r="T68" s="467"/>
      <c r="U68" s="467"/>
      <c r="V68" s="467"/>
      <c r="W68" s="467"/>
      <c r="X68" s="467"/>
      <c r="Y68" s="467"/>
      <c r="Z68" s="467"/>
      <c r="AA68" s="467"/>
      <c r="AB68" s="467"/>
      <c r="AC68" s="467"/>
      <c r="AD68" s="467"/>
      <c r="AE68" s="467"/>
      <c r="AF68" s="467"/>
      <c r="AG68" s="467"/>
      <c r="AH68" s="467"/>
      <c r="AI68" s="467"/>
      <c r="AJ68" s="467"/>
      <c r="AK68" s="467"/>
    </row>
    <row r="69" ht="30.75">
      <c r="A69" s="467"/>
      <c r="B69" s="466"/>
      <c r="C69" s="592" t="s">
        <v>225</v>
      </c>
      <c r="D69" s="593">
        <v>0</v>
      </c>
      <c r="E69" s="581">
        <f>D71</f>
        <v>0</v>
      </c>
      <c r="F69" s="581" t="e">
        <f>E71</f>
        <v>#REF!</v>
      </c>
      <c r="G69" s="581" t="e">
        <f>F71</f>
        <v>#REF!</v>
      </c>
      <c r="H69" s="581" t="e">
        <f>G71</f>
        <v>#REF!</v>
      </c>
      <c r="I69" s="581" t="e">
        <f>H71</f>
        <v>#REF!</v>
      </c>
      <c r="J69" s="581" t="e">
        <f>I71</f>
        <v>#REF!</v>
      </c>
      <c r="K69" s="581" t="e">
        <f>J71</f>
        <v>#REF!</v>
      </c>
      <c r="L69" s="581" t="e">
        <f>K71</f>
        <v>#REF!</v>
      </c>
      <c r="M69" s="581" t="e">
        <f>L71</f>
        <v>#REF!</v>
      </c>
      <c r="N69" s="581" t="e">
        <f>M71</f>
        <v>#REF!</v>
      </c>
      <c r="O69" s="581" t="e">
        <f>N71</f>
        <v>#REF!</v>
      </c>
      <c r="P69" s="581" t="e">
        <f>O71</f>
        <v>#REF!</v>
      </c>
      <c r="Q69" s="550" t="e">
        <f>P71</f>
        <v>#REF!</v>
      </c>
      <c r="R69" s="467"/>
      <c r="S69" s="467"/>
      <c r="T69" s="467"/>
      <c r="U69" s="467"/>
      <c r="V69" s="467"/>
      <c r="W69" s="467"/>
      <c r="X69" s="467"/>
      <c r="Y69" s="467"/>
      <c r="Z69" s="467"/>
      <c r="AA69" s="467"/>
      <c r="AB69" s="467"/>
      <c r="AC69" s="467"/>
      <c r="AD69" s="467"/>
      <c r="AE69" s="467"/>
      <c r="AF69" s="467"/>
      <c r="AG69" s="467"/>
      <c r="AH69" s="467"/>
      <c r="AI69" s="467"/>
      <c r="AJ69" s="467"/>
      <c r="AK69" s="467"/>
    </row>
    <row r="70" s="467" customFormat="1" ht="15.75">
      <c r="A70" s="467"/>
      <c r="B70" s="594"/>
      <c r="C70" s="595"/>
      <c r="D70" s="591"/>
      <c r="E70" s="591"/>
      <c r="F70" s="591"/>
      <c r="G70" s="591"/>
      <c r="H70" s="591"/>
      <c r="I70" s="591"/>
      <c r="J70" s="591"/>
      <c r="K70" s="591"/>
      <c r="L70" s="591"/>
      <c r="M70" s="591"/>
      <c r="N70" s="591"/>
      <c r="O70" s="591"/>
      <c r="P70" s="591"/>
      <c r="Q70" s="591"/>
      <c r="R70" s="467"/>
      <c r="S70" s="467"/>
      <c r="T70" s="467"/>
      <c r="U70" s="467"/>
      <c r="V70" s="467"/>
      <c r="W70" s="467"/>
      <c r="X70" s="467"/>
      <c r="Y70" s="467"/>
      <c r="Z70" s="467"/>
      <c r="AA70" s="467"/>
      <c r="AB70" s="467"/>
      <c r="AC70" s="467"/>
      <c r="AD70" s="467"/>
      <c r="AE70" s="467"/>
      <c r="AF70" s="467"/>
      <c r="AG70" s="467"/>
      <c r="AH70" s="467"/>
      <c r="AI70" s="467"/>
      <c r="AJ70" s="467"/>
      <c r="AK70" s="467"/>
    </row>
    <row r="71" ht="30.75" customHeight="1">
      <c r="A71" s="467"/>
      <c r="B71" s="466"/>
      <c r="C71" s="592" t="s">
        <v>226</v>
      </c>
      <c r="D71" s="596">
        <f>D67+D69</f>
        <v>0</v>
      </c>
      <c r="E71" s="581" t="e">
        <f>E67+E69</f>
        <v>#REF!</v>
      </c>
      <c r="F71" s="581" t="e">
        <f>F67+F69</f>
        <v>#REF!</v>
      </c>
      <c r="G71" s="581" t="e">
        <f>G67+G69</f>
        <v>#REF!</v>
      </c>
      <c r="H71" s="581" t="e">
        <f>H67+H69</f>
        <v>#REF!</v>
      </c>
      <c r="I71" s="581" t="e">
        <f>I67+I69</f>
        <v>#REF!</v>
      </c>
      <c r="J71" s="581" t="e">
        <f>J67+J69</f>
        <v>#REF!</v>
      </c>
      <c r="K71" s="581" t="e">
        <f>K67+K69</f>
        <v>#REF!</v>
      </c>
      <c r="L71" s="581" t="e">
        <f>L67+L69</f>
        <v>#REF!</v>
      </c>
      <c r="M71" s="581" t="e">
        <f>M67+M69</f>
        <v>#REF!</v>
      </c>
      <c r="N71" s="581" t="e">
        <f>N67+N69</f>
        <v>#REF!</v>
      </c>
      <c r="O71" s="581" t="e">
        <f>O67+O69</f>
        <v>#REF!</v>
      </c>
      <c r="P71" s="581" t="e">
        <f>P67+P69</f>
        <v>#REF!</v>
      </c>
      <c r="Q71" s="550" t="e">
        <f>Q69</f>
        <v>#REF!</v>
      </c>
      <c r="R71" s="467"/>
      <c r="S71" s="467"/>
      <c r="T71" s="467"/>
      <c r="U71" s="467"/>
      <c r="V71" s="467"/>
      <c r="W71" s="467"/>
      <c r="X71" s="467"/>
      <c r="Y71" s="467"/>
      <c r="Z71" s="467"/>
      <c r="AA71" s="467"/>
      <c r="AB71" s="467"/>
      <c r="AC71" s="467"/>
      <c r="AD71" s="467"/>
      <c r="AE71" s="467"/>
      <c r="AF71" s="467"/>
      <c r="AG71" s="467"/>
      <c r="AH71" s="467"/>
      <c r="AI71" s="467"/>
      <c r="AJ71" s="467"/>
      <c r="AK71" s="467"/>
    </row>
    <row r="72" s="467" customFormat="1">
      <c r="A72" s="467"/>
      <c r="B72" s="467"/>
      <c r="C72" s="467"/>
      <c r="D72" s="467"/>
      <c r="E72" s="467"/>
      <c r="F72" s="467"/>
      <c r="G72" s="467"/>
      <c r="H72" s="467"/>
      <c r="I72" s="467"/>
      <c r="J72" s="467"/>
      <c r="K72" s="467"/>
      <c r="L72" s="467"/>
      <c r="M72" s="467"/>
      <c r="N72" s="467"/>
      <c r="O72" s="467"/>
      <c r="P72" s="467"/>
      <c r="Q72" s="467"/>
      <c r="R72" s="467"/>
      <c r="S72" s="467"/>
      <c r="T72" s="467"/>
      <c r="U72" s="467"/>
      <c r="V72" s="467"/>
      <c r="W72" s="467"/>
      <c r="X72" s="467"/>
      <c r="Y72" s="467"/>
      <c r="Z72" s="467"/>
      <c r="AA72" s="467"/>
      <c r="AB72" s="467"/>
      <c r="AC72" s="467"/>
      <c r="AD72" s="467"/>
      <c r="AE72" s="467"/>
      <c r="AF72" s="467"/>
      <c r="AG72" s="467"/>
      <c r="AH72" s="467"/>
      <c r="AI72" s="467"/>
      <c r="AJ72" s="467"/>
      <c r="AK72" s="467"/>
    </row>
    <row r="73" s="467" customFormat="1" hidden="1">
      <c r="A73" s="467"/>
      <c r="B73" s="467"/>
      <c r="C73" s="597" t="s">
        <v>227</v>
      </c>
      <c r="D73" s="598" t="e">
        <f t="array" ref="D73">_xlfn.IFS(#REF!="Stress test at 10% reduction in revenue",0.9,#REF!="Stress test at 15% reduction in revenue",0.85,#REF!="Stress test at 20% reduction in revenue",0.8)</f>
        <v>#REF!</v>
      </c>
      <c r="E73" s="467"/>
      <c r="F73" s="467"/>
      <c r="G73" s="467"/>
      <c r="H73" s="467"/>
      <c r="I73" s="467"/>
      <c r="J73" s="467"/>
      <c r="K73" s="467"/>
      <c r="L73" s="467"/>
      <c r="M73" s="467"/>
      <c r="N73" s="467"/>
      <c r="O73" s="467"/>
      <c r="P73" s="467"/>
      <c r="Q73" s="467"/>
      <c r="R73" s="467"/>
      <c r="S73" s="467"/>
      <c r="T73" s="467"/>
      <c r="U73" s="467"/>
      <c r="V73" s="467"/>
      <c r="W73" s="467"/>
      <c r="X73" s="467"/>
      <c r="Y73" s="467"/>
      <c r="Z73" s="467"/>
      <c r="AA73" s="467"/>
      <c r="AB73" s="467"/>
      <c r="AC73" s="467"/>
      <c r="AD73" s="467"/>
      <c r="AE73" s="467"/>
      <c r="AF73" s="467"/>
      <c r="AG73" s="467"/>
      <c r="AH73" s="467"/>
      <c r="AI73" s="467"/>
      <c r="AJ73" s="467"/>
      <c r="AK73" s="467"/>
    </row>
    <row r="74" s="467" customFormat="1" hidden="1">
      <c r="A74" s="467"/>
      <c r="B74" s="467"/>
      <c r="C74" s="597" t="s">
        <v>228</v>
      </c>
      <c r="D74" s="467"/>
      <c r="E74" s="467"/>
      <c r="F74" s="467"/>
      <c r="G74" s="467"/>
      <c r="H74" s="467"/>
      <c r="I74" s="467"/>
      <c r="J74" s="467"/>
      <c r="K74" s="467"/>
      <c r="L74" s="467"/>
      <c r="M74" s="467"/>
      <c r="N74" s="467"/>
      <c r="O74" s="467"/>
      <c r="P74" s="467"/>
      <c r="Q74" s="467"/>
      <c r="R74" s="467"/>
      <c r="S74" s="467"/>
      <c r="T74" s="467"/>
      <c r="U74" s="467"/>
      <c r="V74" s="467"/>
      <c r="W74" s="467"/>
      <c r="X74" s="467"/>
      <c r="Y74" s="467"/>
      <c r="Z74" s="467"/>
      <c r="AA74" s="467"/>
      <c r="AB74" s="467"/>
      <c r="AC74" s="467"/>
      <c r="AD74" s="467"/>
      <c r="AE74" s="467"/>
      <c r="AF74" s="467"/>
      <c r="AG74" s="467"/>
      <c r="AH74" s="467"/>
      <c r="AI74" s="467"/>
      <c r="AJ74" s="467"/>
      <c r="AK74" s="467"/>
    </row>
    <row r="75" s="467" customFormat="1">
      <c r="A75" s="467"/>
      <c r="B75" s="467"/>
      <c r="C75" s="597" t="s">
        <v>229</v>
      </c>
      <c r="D75" s="467"/>
      <c r="E75" s="467"/>
      <c r="F75" s="467"/>
      <c r="G75" s="467"/>
      <c r="H75" s="467"/>
      <c r="I75" s="467"/>
      <c r="J75" s="467"/>
      <c r="K75" s="467"/>
      <c r="L75" s="467"/>
      <c r="M75" s="467"/>
      <c r="N75" s="467"/>
      <c r="O75" s="467"/>
      <c r="P75" s="467"/>
      <c r="Q75" s="467"/>
      <c r="R75" s="467"/>
      <c r="S75" s="467"/>
      <c r="T75" s="467"/>
      <c r="U75" s="467"/>
      <c r="V75" s="467"/>
      <c r="W75" s="467"/>
      <c r="X75" s="467"/>
      <c r="Y75" s="467"/>
      <c r="Z75" s="467"/>
      <c r="AA75" s="467"/>
      <c r="AB75" s="467"/>
      <c r="AC75" s="467"/>
      <c r="AD75" s="467"/>
      <c r="AE75" s="467"/>
      <c r="AF75" s="467"/>
      <c r="AG75" s="467"/>
      <c r="AH75" s="467"/>
      <c r="AI75" s="467"/>
      <c r="AJ75" s="467"/>
      <c r="AK75" s="467"/>
    </row>
    <row r="76" s="467" customFormat="1">
      <c r="A76" s="467"/>
      <c r="B76" s="467"/>
      <c r="C76" s="467"/>
      <c r="D76" s="467"/>
      <c r="E76" s="467"/>
      <c r="F76" s="467"/>
      <c r="G76" s="467"/>
      <c r="H76" s="467"/>
      <c r="I76" s="467"/>
      <c r="J76" s="467"/>
      <c r="K76" s="467"/>
      <c r="L76" s="467"/>
      <c r="M76" s="467"/>
      <c r="N76" s="467"/>
      <c r="O76" s="467"/>
      <c r="P76" s="467"/>
      <c r="Q76" s="467"/>
      <c r="R76" s="467"/>
      <c r="S76" s="467"/>
      <c r="T76" s="467"/>
      <c r="U76" s="467"/>
      <c r="V76" s="467"/>
      <c r="W76" s="467"/>
      <c r="X76" s="467"/>
      <c r="Y76" s="467"/>
      <c r="Z76" s="467"/>
      <c r="AA76" s="467"/>
      <c r="AB76" s="467"/>
      <c r="AC76" s="467"/>
      <c r="AD76" s="467"/>
      <c r="AE76" s="467"/>
      <c r="AF76" s="467"/>
      <c r="AG76" s="467"/>
      <c r="AH76" s="467"/>
      <c r="AI76" s="467"/>
      <c r="AJ76" s="467"/>
      <c r="AK76" s="467"/>
    </row>
    <row r="77" s="467" customFormat="1" ht="15">
      <c r="A77" s="467"/>
      <c r="B77" s="467"/>
      <c r="C77" s="467"/>
      <c r="D77" s="467"/>
      <c r="E77" s="467"/>
      <c r="F77" s="467"/>
      <c r="G77" s="467"/>
      <c r="H77" s="467"/>
      <c r="I77" s="467"/>
      <c r="J77" s="467"/>
      <c r="K77" s="467"/>
      <c r="L77" s="467"/>
      <c r="M77" s="467"/>
      <c r="N77" s="467"/>
      <c r="O77" s="467"/>
      <c r="P77" s="467"/>
      <c r="Q77" s="467"/>
      <c r="R77" s="467"/>
      <c r="S77" s="467"/>
      <c r="T77" s="467"/>
      <c r="U77" s="467"/>
      <c r="V77" s="467"/>
      <c r="W77" s="467"/>
      <c r="X77" s="467"/>
      <c r="Y77" s="467"/>
      <c r="Z77" s="467"/>
      <c r="AA77" s="467"/>
      <c r="AB77" s="467"/>
      <c r="AC77" s="467"/>
      <c r="AD77" s="467"/>
      <c r="AE77" s="467"/>
      <c r="AF77" s="467"/>
      <c r="AG77" s="467"/>
      <c r="AH77" s="467"/>
      <c r="AI77" s="467"/>
      <c r="AJ77" s="467"/>
      <c r="AK77" s="467"/>
    </row>
    <row r="78" ht="18" customHeight="1">
      <c r="A78" s="467"/>
      <c r="B78" s="467"/>
      <c r="C78" s="599" t="s">
        <v>230</v>
      </c>
      <c r="D78" s="600"/>
      <c r="E78" s="600"/>
      <c r="F78" s="600"/>
      <c r="G78" s="600"/>
      <c r="H78" s="600"/>
      <c r="I78" s="600"/>
      <c r="J78" s="600"/>
      <c r="K78" s="600"/>
      <c r="L78" s="600"/>
      <c r="M78" s="601"/>
      <c r="N78" s="467"/>
      <c r="O78" s="467"/>
      <c r="P78" s="467"/>
      <c r="Q78" s="467"/>
      <c r="R78" s="467"/>
      <c r="S78" s="467"/>
      <c r="T78" s="467"/>
      <c r="U78" s="467"/>
      <c r="V78" s="467"/>
      <c r="W78" s="467"/>
      <c r="X78" s="467"/>
      <c r="Y78" s="467"/>
      <c r="Z78" s="467"/>
      <c r="AA78" s="467"/>
      <c r="AB78" s="467"/>
      <c r="AC78" s="467"/>
      <c r="AD78" s="467"/>
      <c r="AE78" s="467"/>
      <c r="AF78" s="467"/>
      <c r="AG78" s="467"/>
      <c r="AH78" s="467"/>
      <c r="AI78" s="467"/>
      <c r="AJ78" s="467"/>
      <c r="AK78" s="467"/>
    </row>
    <row r="79" ht="14.25" customHeight="1">
      <c r="A79" s="467"/>
      <c r="B79" s="467"/>
      <c r="C79" s="602" t="s">
        <v>231</v>
      </c>
      <c r="D79" s="603"/>
      <c r="E79" s="603"/>
      <c r="F79" s="603"/>
      <c r="G79" s="603"/>
      <c r="H79" s="603"/>
      <c r="I79" s="603"/>
      <c r="J79" s="603"/>
      <c r="K79" s="603"/>
      <c r="L79" s="603"/>
      <c r="M79" s="604"/>
      <c r="N79" s="467"/>
      <c r="O79" s="467"/>
      <c r="P79" s="467"/>
      <c r="Q79" s="467"/>
      <c r="R79" s="467"/>
      <c r="S79" s="467"/>
      <c r="T79" s="467"/>
      <c r="U79" s="467"/>
      <c r="V79" s="467"/>
      <c r="W79" s="467"/>
      <c r="X79" s="467"/>
      <c r="Y79" s="467"/>
      <c r="Z79" s="467"/>
      <c r="AA79" s="467"/>
      <c r="AB79" s="467"/>
      <c r="AC79" s="467"/>
      <c r="AD79" s="467"/>
      <c r="AE79" s="467"/>
      <c r="AF79" s="467"/>
      <c r="AG79" s="467"/>
      <c r="AH79" s="467"/>
      <c r="AI79" s="467"/>
      <c r="AJ79" s="467"/>
      <c r="AK79" s="467"/>
    </row>
    <row r="80" ht="153.19999999999999" customHeight="1">
      <c r="A80" s="467"/>
      <c r="B80" s="467"/>
      <c r="C80" s="605"/>
      <c r="D80" s="606"/>
      <c r="E80" s="606"/>
      <c r="F80" s="606"/>
      <c r="G80" s="606"/>
      <c r="H80" s="606"/>
      <c r="I80" s="606"/>
      <c r="J80" s="606"/>
      <c r="K80" s="606"/>
      <c r="L80" s="606"/>
      <c r="M80" s="607"/>
      <c r="N80" s="467"/>
      <c r="O80" s="467"/>
      <c r="P80" s="467"/>
      <c r="Q80" s="467"/>
      <c r="R80" s="467"/>
      <c r="S80" s="467"/>
      <c r="T80" s="467"/>
      <c r="U80" s="467"/>
      <c r="V80" s="467"/>
      <c r="W80" s="467"/>
      <c r="X80" s="467"/>
      <c r="Y80" s="467"/>
      <c r="Z80" s="467"/>
      <c r="AA80" s="467"/>
      <c r="AB80" s="467"/>
      <c r="AC80" s="467"/>
      <c r="AD80" s="467"/>
      <c r="AE80" s="467"/>
      <c r="AF80" s="467"/>
      <c r="AG80" s="467"/>
      <c r="AH80" s="467"/>
      <c r="AI80" s="467"/>
      <c r="AJ80" s="467"/>
      <c r="AK80" s="467"/>
    </row>
    <row r="81">
      <c r="A81" s="467"/>
      <c r="B81" s="467"/>
      <c r="C81" s="467"/>
      <c r="D81" s="467"/>
      <c r="E81" s="467"/>
      <c r="F81" s="467"/>
      <c r="G81" s="467"/>
      <c r="H81" s="467"/>
      <c r="I81" s="467"/>
      <c r="J81" s="467"/>
      <c r="K81" s="467"/>
      <c r="L81" s="467"/>
      <c r="M81" s="467"/>
      <c r="N81" s="467"/>
      <c r="O81" s="467"/>
      <c r="P81" s="467"/>
      <c r="Q81" s="467"/>
      <c r="R81" s="467"/>
      <c r="S81" s="467"/>
      <c r="T81" s="467"/>
      <c r="U81" s="467"/>
      <c r="V81" s="467"/>
      <c r="W81" s="467"/>
      <c r="X81" s="467"/>
      <c r="Y81" s="467"/>
      <c r="Z81" s="467"/>
      <c r="AA81" s="467"/>
      <c r="AB81" s="467"/>
      <c r="AC81" s="467"/>
      <c r="AD81" s="467"/>
      <c r="AE81" s="467"/>
      <c r="AF81" s="467"/>
      <c r="AG81" s="467"/>
      <c r="AH81" s="467"/>
      <c r="AI81" s="467"/>
      <c r="AJ81" s="467"/>
      <c r="AK81" s="467"/>
    </row>
    <row r="82">
      <c r="A82" s="467"/>
      <c r="B82" s="467"/>
      <c r="C82" s="467"/>
      <c r="D82" s="467"/>
      <c r="E82" s="467"/>
      <c r="F82" s="467"/>
      <c r="G82" s="467"/>
      <c r="H82" s="467"/>
      <c r="I82" s="467"/>
      <c r="J82" s="467"/>
      <c r="K82" s="467"/>
      <c r="L82" s="467"/>
      <c r="M82" s="467"/>
      <c r="N82" s="467"/>
      <c r="O82" s="467"/>
      <c r="P82" s="467"/>
      <c r="Q82" s="467"/>
      <c r="R82" s="467"/>
      <c r="S82" s="467"/>
      <c r="T82" s="467"/>
      <c r="U82" s="467"/>
      <c r="V82" s="467"/>
      <c r="W82" s="467"/>
      <c r="X82" s="467"/>
      <c r="Y82" s="467"/>
      <c r="Z82" s="467"/>
      <c r="AA82" s="467"/>
      <c r="AB82" s="467"/>
      <c r="AC82" s="467"/>
      <c r="AD82" s="467"/>
      <c r="AE82" s="467"/>
      <c r="AF82" s="467"/>
      <c r="AG82" s="467"/>
      <c r="AH82" s="467"/>
      <c r="AI82" s="467"/>
      <c r="AJ82" s="467"/>
      <c r="AK82" s="467"/>
    </row>
    <row r="83">
      <c r="A83" s="467"/>
      <c r="B83" s="467"/>
      <c r="C83" s="467"/>
      <c r="D83" s="467"/>
      <c r="E83" s="467"/>
      <c r="F83" s="467"/>
      <c r="G83" s="467"/>
      <c r="H83" s="467"/>
      <c r="I83" s="467"/>
      <c r="J83" s="467"/>
      <c r="K83" s="467"/>
      <c r="L83" s="467"/>
      <c r="M83" s="467"/>
      <c r="N83" s="467"/>
      <c r="O83" s="467"/>
      <c r="P83" s="467"/>
      <c r="Q83" s="467"/>
      <c r="R83" s="467"/>
      <c r="S83" s="467"/>
      <c r="T83" s="467"/>
      <c r="U83" s="467"/>
      <c r="V83" s="467"/>
      <c r="W83" s="467"/>
      <c r="X83" s="467"/>
      <c r="Y83" s="467"/>
      <c r="Z83" s="467"/>
      <c r="AA83" s="467"/>
      <c r="AB83" s="467"/>
      <c r="AC83" s="467"/>
      <c r="AD83" s="467"/>
      <c r="AE83" s="467"/>
      <c r="AF83" s="467"/>
      <c r="AG83" s="467"/>
      <c r="AH83" s="467"/>
      <c r="AI83" s="467"/>
      <c r="AJ83" s="467"/>
      <c r="AK83" s="467"/>
    </row>
    <row r="84">
      <c r="A84" s="467"/>
      <c r="B84" s="467"/>
      <c r="C84" s="467"/>
      <c r="D84" s="467"/>
      <c r="E84" s="467"/>
      <c r="F84" s="467"/>
      <c r="G84" s="467"/>
      <c r="H84" s="467"/>
      <c r="I84" s="467"/>
      <c r="J84" s="467"/>
      <c r="K84" s="467"/>
      <c r="L84" s="467"/>
      <c r="M84" s="467"/>
      <c r="N84" s="467"/>
      <c r="O84" s="467"/>
      <c r="P84" s="467"/>
      <c r="Q84" s="467"/>
      <c r="R84" s="467"/>
      <c r="S84" s="467"/>
      <c r="T84" s="467"/>
      <c r="U84" s="467"/>
      <c r="V84" s="467"/>
      <c r="W84" s="467"/>
      <c r="X84" s="467"/>
      <c r="Y84" s="467"/>
      <c r="Z84" s="467"/>
      <c r="AA84" s="467"/>
      <c r="AB84" s="467"/>
      <c r="AC84" s="467"/>
      <c r="AD84" s="467"/>
      <c r="AE84" s="467"/>
      <c r="AF84" s="467"/>
      <c r="AG84" s="467"/>
      <c r="AH84" s="467"/>
      <c r="AI84" s="467"/>
      <c r="AJ84" s="467"/>
      <c r="AK84" s="467"/>
    </row>
    <row r="85">
      <c r="A85" s="467"/>
      <c r="B85" s="467"/>
      <c r="C85" s="467"/>
      <c r="D85" s="467"/>
      <c r="E85" s="467"/>
      <c r="F85" s="467"/>
      <c r="G85" s="467"/>
      <c r="H85" s="467"/>
      <c r="I85" s="467"/>
      <c r="J85" s="467"/>
      <c r="K85" s="467"/>
      <c r="L85" s="467"/>
      <c r="M85" s="467"/>
      <c r="N85" s="467"/>
      <c r="O85" s="467"/>
      <c r="P85" s="467"/>
      <c r="Q85" s="467"/>
      <c r="R85" s="467"/>
      <c r="S85" s="467"/>
      <c r="T85" s="467"/>
      <c r="U85" s="467"/>
      <c r="V85" s="467"/>
      <c r="W85" s="467"/>
      <c r="X85" s="467"/>
      <c r="Y85" s="467"/>
      <c r="Z85" s="467"/>
      <c r="AA85" s="467"/>
      <c r="AB85" s="467"/>
      <c r="AC85" s="467"/>
      <c r="AD85" s="467"/>
      <c r="AE85" s="467"/>
      <c r="AF85" s="467"/>
      <c r="AG85" s="467"/>
      <c r="AH85" s="467"/>
      <c r="AI85" s="467"/>
      <c r="AJ85" s="467"/>
      <c r="AK85" s="467"/>
    </row>
    <row r="86">
      <c r="A86" s="467"/>
      <c r="B86" s="467"/>
      <c r="C86" s="467"/>
      <c r="D86" s="467"/>
      <c r="E86" s="467"/>
      <c r="F86" s="467"/>
      <c r="G86" s="467"/>
      <c r="H86" s="467"/>
      <c r="I86" s="467"/>
      <c r="J86" s="467"/>
      <c r="K86" s="467"/>
      <c r="L86" s="467"/>
      <c r="M86" s="467"/>
      <c r="N86" s="467"/>
      <c r="O86" s="467"/>
      <c r="P86" s="467"/>
      <c r="Q86" s="467"/>
      <c r="R86" s="467"/>
      <c r="S86" s="467"/>
      <c r="T86" s="467"/>
      <c r="U86" s="467"/>
      <c r="V86" s="467"/>
      <c r="W86" s="467"/>
      <c r="X86" s="467"/>
      <c r="Y86" s="467"/>
      <c r="Z86" s="467"/>
      <c r="AA86" s="467"/>
      <c r="AB86" s="467"/>
      <c r="AC86" s="467"/>
      <c r="AD86" s="467"/>
      <c r="AE86" s="467"/>
      <c r="AF86" s="467"/>
      <c r="AG86" s="467"/>
      <c r="AH86" s="467"/>
      <c r="AI86" s="467"/>
      <c r="AJ86" s="467"/>
      <c r="AK86" s="467"/>
    </row>
    <row r="87">
      <c r="A87" s="467"/>
      <c r="B87" s="467"/>
      <c r="C87" s="467"/>
      <c r="D87" s="467"/>
      <c r="E87" s="467"/>
      <c r="F87" s="467"/>
      <c r="G87" s="467"/>
      <c r="H87" s="467"/>
      <c r="I87" s="467"/>
      <c r="J87" s="467"/>
      <c r="K87" s="467"/>
      <c r="L87" s="467"/>
      <c r="M87" s="467"/>
      <c r="N87" s="467"/>
      <c r="O87" s="467"/>
      <c r="P87" s="467"/>
      <c r="Q87" s="467"/>
      <c r="R87" s="467"/>
      <c r="S87" s="467"/>
      <c r="T87" s="467"/>
      <c r="U87" s="467"/>
      <c r="V87" s="467"/>
      <c r="W87" s="467"/>
      <c r="X87" s="467"/>
      <c r="Y87" s="467"/>
      <c r="Z87" s="467"/>
      <c r="AA87" s="467"/>
      <c r="AB87" s="467"/>
      <c r="AC87" s="467"/>
      <c r="AD87" s="467"/>
      <c r="AE87" s="467"/>
      <c r="AF87" s="467"/>
      <c r="AG87" s="467"/>
      <c r="AH87" s="467"/>
      <c r="AI87" s="467"/>
      <c r="AJ87" s="467"/>
      <c r="AK87" s="467"/>
    </row>
    <row r="88" hidden="1">
      <c r="A88" s="467"/>
      <c r="B88" s="466"/>
      <c r="C88" s="466"/>
      <c r="D88" s="466"/>
      <c r="E88" s="466"/>
      <c r="F88" s="466"/>
      <c r="G88" s="466"/>
      <c r="H88" s="466"/>
      <c r="I88" s="466"/>
      <c r="J88" s="466"/>
      <c r="K88" s="466"/>
      <c r="L88" s="466"/>
      <c r="M88" s="466"/>
      <c r="N88" s="466"/>
      <c r="O88" s="466"/>
      <c r="P88" s="466"/>
      <c r="Q88" s="466"/>
      <c r="R88" s="467"/>
      <c r="S88" s="467"/>
      <c r="T88" s="467"/>
      <c r="U88" s="467"/>
      <c r="V88" s="467"/>
      <c r="W88" s="467"/>
      <c r="X88" s="467"/>
      <c r="Y88" s="467"/>
      <c r="Z88" s="467"/>
      <c r="AA88" s="467"/>
      <c r="AB88" s="467"/>
      <c r="AC88" s="467"/>
      <c r="AD88" s="467"/>
      <c r="AE88" s="467"/>
      <c r="AF88" s="467"/>
      <c r="AG88" s="467"/>
      <c r="AH88" s="467"/>
      <c r="AI88" s="467"/>
      <c r="AJ88" s="467"/>
      <c r="AK88" s="467"/>
    </row>
    <row r="89" hidden="1">
      <c r="A89" s="467"/>
      <c r="B89" s="466" t="s">
        <v>0</v>
      </c>
      <c r="C89" s="466"/>
      <c r="D89" s="466"/>
      <c r="E89" s="466"/>
      <c r="F89" s="466"/>
      <c r="G89" s="466"/>
      <c r="H89" s="466"/>
      <c r="I89" s="466"/>
      <c r="J89" s="466"/>
      <c r="K89" s="466"/>
      <c r="L89" s="466"/>
      <c r="M89" s="466"/>
      <c r="N89" s="466"/>
      <c r="O89" s="466"/>
      <c r="P89" s="466"/>
      <c r="Q89" s="466"/>
      <c r="R89" s="467"/>
      <c r="S89" s="467"/>
      <c r="T89" s="467"/>
      <c r="U89" s="467"/>
      <c r="V89" s="467"/>
      <c r="W89" s="467"/>
      <c r="X89" s="467"/>
      <c r="Y89" s="467"/>
      <c r="Z89" s="467"/>
      <c r="AA89" s="467"/>
      <c r="AB89" s="467"/>
      <c r="AC89" s="467"/>
      <c r="AD89" s="467"/>
      <c r="AE89" s="467"/>
      <c r="AF89" s="467"/>
      <c r="AG89" s="467"/>
      <c r="AH89" s="467"/>
      <c r="AI89" s="467"/>
      <c r="AJ89" s="467"/>
      <c r="AK89" s="467"/>
    </row>
    <row r="90" hidden="1">
      <c r="A90" s="467"/>
      <c r="B90" s="466" t="s">
        <v>1</v>
      </c>
      <c r="C90" s="466"/>
      <c r="D90" s="466"/>
      <c r="E90" s="466"/>
      <c r="F90" s="466"/>
      <c r="G90" s="466"/>
      <c r="H90" s="466"/>
      <c r="I90" s="466"/>
      <c r="J90" s="466"/>
      <c r="K90" s="466"/>
      <c r="L90" s="466"/>
      <c r="M90" s="466"/>
      <c r="N90" s="466"/>
      <c r="O90" s="466"/>
      <c r="P90" s="466"/>
      <c r="Q90" s="466"/>
      <c r="R90" s="467"/>
      <c r="S90" s="467"/>
      <c r="T90" s="467"/>
      <c r="U90" s="467"/>
      <c r="V90" s="467"/>
      <c r="W90" s="467"/>
      <c r="X90" s="467"/>
      <c r="Y90" s="467"/>
      <c r="Z90" s="467"/>
      <c r="AA90" s="467"/>
      <c r="AB90" s="467"/>
      <c r="AC90" s="467"/>
      <c r="AD90" s="467"/>
      <c r="AE90" s="467"/>
      <c r="AF90" s="467"/>
      <c r="AG90" s="467"/>
      <c r="AH90" s="467"/>
      <c r="AI90" s="467"/>
      <c r="AJ90" s="467"/>
      <c r="AK90" s="467"/>
    </row>
    <row r="91" hidden="1">
      <c r="A91" s="467"/>
      <c r="B91" s="466" t="s">
        <v>2</v>
      </c>
      <c r="C91" s="466"/>
      <c r="D91" s="466"/>
      <c r="E91" s="466"/>
      <c r="F91" s="466"/>
      <c r="G91" s="466"/>
      <c r="H91" s="466"/>
      <c r="I91" s="466"/>
      <c r="J91" s="466"/>
      <c r="K91" s="466"/>
      <c r="L91" s="466"/>
      <c r="M91" s="466"/>
      <c r="N91" s="466"/>
      <c r="O91" s="466"/>
      <c r="P91" s="466"/>
      <c r="Q91" s="466"/>
      <c r="R91" s="467"/>
      <c r="S91" s="467"/>
      <c r="T91" s="467"/>
      <c r="U91" s="467"/>
      <c r="V91" s="467"/>
      <c r="W91" s="467"/>
      <c r="X91" s="467"/>
      <c r="Y91" s="467"/>
      <c r="Z91" s="467"/>
      <c r="AA91" s="467"/>
      <c r="AB91" s="467"/>
      <c r="AC91" s="467"/>
      <c r="AD91" s="467"/>
      <c r="AE91" s="467"/>
      <c r="AF91" s="467"/>
      <c r="AG91" s="467"/>
      <c r="AH91" s="467"/>
      <c r="AI91" s="467"/>
      <c r="AJ91" s="467"/>
      <c r="AK91" s="467"/>
    </row>
    <row r="92" hidden="1">
      <c r="A92" s="467"/>
      <c r="B92" s="466" t="s">
        <v>3</v>
      </c>
      <c r="C92" s="466"/>
      <c r="D92" s="466"/>
      <c r="E92" s="466"/>
      <c r="F92" s="466"/>
      <c r="G92" s="466"/>
      <c r="H92" s="466"/>
      <c r="I92" s="466"/>
      <c r="J92" s="466"/>
      <c r="K92" s="466"/>
      <c r="L92" s="466"/>
      <c r="M92" s="466"/>
      <c r="N92" s="466"/>
      <c r="O92" s="466"/>
      <c r="P92" s="466"/>
      <c r="Q92" s="466"/>
      <c r="R92" s="467"/>
      <c r="S92" s="467"/>
      <c r="T92" s="467"/>
      <c r="U92" s="467"/>
      <c r="V92" s="467"/>
      <c r="W92" s="467"/>
      <c r="X92" s="467"/>
      <c r="Y92" s="467"/>
      <c r="Z92" s="467"/>
      <c r="AA92" s="467"/>
      <c r="AB92" s="467"/>
      <c r="AC92" s="467"/>
      <c r="AD92" s="467"/>
      <c r="AE92" s="467"/>
      <c r="AF92" s="467"/>
      <c r="AG92" s="467"/>
      <c r="AH92" s="467"/>
      <c r="AI92" s="467"/>
      <c r="AJ92" s="467"/>
      <c r="AK92" s="467"/>
    </row>
    <row r="93" hidden="1">
      <c r="A93" s="467"/>
      <c r="B93" s="466" t="s">
        <v>4</v>
      </c>
      <c r="C93" s="466"/>
      <c r="D93" s="466"/>
      <c r="E93" s="466"/>
      <c r="F93" s="466"/>
      <c r="G93" s="466"/>
      <c r="H93" s="466"/>
      <c r="I93" s="466"/>
      <c r="J93" s="466"/>
      <c r="K93" s="466"/>
      <c r="L93" s="466"/>
      <c r="M93" s="466"/>
      <c r="N93" s="466"/>
      <c r="O93" s="466"/>
      <c r="P93" s="466"/>
      <c r="Q93" s="466"/>
      <c r="R93" s="467"/>
      <c r="S93" s="467"/>
      <c r="T93" s="467"/>
      <c r="U93" s="467"/>
      <c r="V93" s="467"/>
      <c r="W93" s="467"/>
      <c r="X93" s="467"/>
      <c r="Y93" s="467"/>
      <c r="Z93" s="467"/>
      <c r="AA93" s="467"/>
      <c r="AB93" s="467"/>
      <c r="AC93" s="467"/>
      <c r="AD93" s="467"/>
      <c r="AE93" s="467"/>
      <c r="AF93" s="467"/>
      <c r="AG93" s="467"/>
      <c r="AH93" s="467"/>
      <c r="AI93" s="467"/>
      <c r="AJ93" s="467"/>
      <c r="AK93" s="467"/>
    </row>
    <row r="94" hidden="1">
      <c r="A94" s="467"/>
      <c r="B94" s="466" t="s">
        <v>5</v>
      </c>
      <c r="C94" s="466"/>
      <c r="D94" s="466"/>
      <c r="E94" s="466"/>
      <c r="F94" s="466"/>
      <c r="G94" s="466"/>
      <c r="H94" s="466"/>
      <c r="I94" s="466"/>
      <c r="J94" s="466"/>
      <c r="K94" s="466"/>
      <c r="L94" s="466"/>
      <c r="M94" s="466"/>
      <c r="N94" s="466"/>
      <c r="O94" s="466"/>
      <c r="P94" s="466"/>
      <c r="Q94" s="466"/>
      <c r="R94" s="467"/>
      <c r="S94" s="467"/>
      <c r="T94" s="467"/>
      <c r="U94" s="467"/>
      <c r="V94" s="467"/>
      <c r="W94" s="467"/>
      <c r="X94" s="467"/>
      <c r="Y94" s="467"/>
      <c r="Z94" s="467"/>
      <c r="AA94" s="467"/>
      <c r="AB94" s="467"/>
      <c r="AC94" s="467"/>
      <c r="AD94" s="467"/>
      <c r="AE94" s="467"/>
      <c r="AF94" s="467"/>
      <c r="AG94" s="467"/>
      <c r="AH94" s="467"/>
      <c r="AI94" s="467"/>
      <c r="AJ94" s="467"/>
      <c r="AK94" s="467"/>
    </row>
    <row r="95" hidden="1">
      <c r="A95" s="467"/>
      <c r="B95" s="466" t="s">
        <v>6</v>
      </c>
      <c r="C95" s="466"/>
      <c r="D95" s="466"/>
      <c r="E95" s="466"/>
      <c r="F95" s="466"/>
      <c r="G95" s="466"/>
      <c r="H95" s="466"/>
      <c r="I95" s="466"/>
      <c r="J95" s="466"/>
      <c r="K95" s="466"/>
      <c r="L95" s="466"/>
      <c r="M95" s="466"/>
      <c r="N95" s="466"/>
      <c r="O95" s="466"/>
      <c r="P95" s="466"/>
      <c r="Q95" s="466"/>
      <c r="R95" s="467"/>
      <c r="S95" s="467"/>
      <c r="T95" s="467"/>
      <c r="U95" s="467"/>
      <c r="V95" s="467"/>
      <c r="W95" s="467"/>
      <c r="X95" s="467"/>
      <c r="Y95" s="467"/>
      <c r="Z95" s="467"/>
      <c r="AA95" s="467"/>
      <c r="AB95" s="467"/>
      <c r="AC95" s="467"/>
      <c r="AD95" s="467"/>
      <c r="AE95" s="467"/>
      <c r="AF95" s="467"/>
      <c r="AG95" s="467"/>
      <c r="AH95" s="467"/>
      <c r="AI95" s="467"/>
      <c r="AJ95" s="467"/>
      <c r="AK95" s="467"/>
    </row>
    <row r="96" hidden="1">
      <c r="A96" s="467"/>
      <c r="B96" s="466" t="s">
        <v>7</v>
      </c>
      <c r="C96" s="466"/>
      <c r="D96" s="466"/>
      <c r="E96" s="466"/>
      <c r="F96" s="466"/>
      <c r="G96" s="466"/>
      <c r="H96" s="466"/>
      <c r="I96" s="466"/>
      <c r="J96" s="466"/>
      <c r="K96" s="466"/>
      <c r="L96" s="466"/>
      <c r="M96" s="466"/>
      <c r="N96" s="466"/>
      <c r="O96" s="466"/>
      <c r="P96" s="466"/>
      <c r="Q96" s="466"/>
      <c r="R96" s="467"/>
      <c r="S96" s="467"/>
      <c r="T96" s="467"/>
      <c r="U96" s="467"/>
      <c r="V96" s="467"/>
      <c r="W96" s="467"/>
      <c r="X96" s="467"/>
      <c r="Y96" s="467"/>
      <c r="Z96" s="467"/>
      <c r="AA96" s="467"/>
      <c r="AB96" s="467"/>
      <c r="AC96" s="467"/>
      <c r="AD96" s="467"/>
      <c r="AE96" s="467"/>
      <c r="AF96" s="467"/>
      <c r="AG96" s="467"/>
      <c r="AH96" s="467"/>
      <c r="AI96" s="467"/>
      <c r="AJ96" s="467"/>
      <c r="AK96" s="467"/>
    </row>
    <row r="97" hidden="1">
      <c r="B97" s="466" t="s">
        <v>8</v>
      </c>
    </row>
    <row r="98" hidden="1">
      <c r="B98" s="466" t="s">
        <v>9</v>
      </c>
    </row>
    <row r="99" hidden="1">
      <c r="B99" s="466" t="s">
        <v>10</v>
      </c>
    </row>
    <row r="100" hidden="1">
      <c r="B100" s="466" t="s">
        <v>11</v>
      </c>
    </row>
    <row r="101" hidden="1">
      <c r="B101" s="466"/>
    </row>
  </sheetData>
  <sheetProtection autoFilter="1" deleteColumns="1" deleteRows="1" formatCells="1" formatColumns="1" formatRows="1" insertColumns="1" insertHyperlinks="1" insertRows="1" pivotTables="1" selectLockedCells="1" selectUnlockedCells="0" sheet="0" sort="1"/>
  <mergeCells count="12">
    <mergeCell ref="C5:J5"/>
    <mergeCell ref="C6:J6"/>
    <mergeCell ref="B8:M15"/>
    <mergeCell ref="P14:Q14"/>
    <mergeCell ref="P15:Q15"/>
    <mergeCell ref="E24:P24"/>
    <mergeCell ref="B37:C37"/>
    <mergeCell ref="E40:P40"/>
    <mergeCell ref="B65:C65"/>
    <mergeCell ref="C78:M78"/>
    <mergeCell ref="C79:M79"/>
    <mergeCell ref="C80:M80"/>
  </mergeCells>
  <dataValidations count="2" disablePrompts="0">
    <dataValidation sqref="C20" type="none" allowBlank="1" errorStyle="stop" imeMode="noControl" operator="between" prompt="Please choose from 12 months (1yr) up to 60 months (5yrs)" showDropDown="0" showErrorMessage="1" showInputMessage="1"/>
    <dataValidation sqref="C18" type="none" allowBlank="1" errorStyle="stop" imeMode="noControl" operator="between" prompt="The minimum you can borrow is £500 up to a maximum of £25,000" showDropDown="0" showErrorMessage="1" showInputMessage="1"/>
  </dataValidations>
  <printOptions headings="0" gridLines="0" horizontalCentered="1"/>
  <pageMargins left="0.70866141732283472" right="0.70866141732283472" top="0.74803149606299213" bottom="0.74803149606299213" header="0.31496062992125984" footer="0.31496062992125984"/>
  <pageSetup paperSize="9" scale="50" fitToWidth="1" fitToHeight="1" pageOrder="downThenOver" orientation="landscape" usePrinterDefaults="1" blackAndWhite="0" draft="0" cellComments="none" useFirstPageNumber="0" errors="displayed" horizontalDpi="600" verticalDpi="600" copies="1"/>
  <headerFooter/>
  <rowBreaks count="1" manualBreakCount="1">
    <brk id="75" man="1" max="17"/>
  </rowBreaks>
  <drawing r:id="rId3"/>
  <legacyDrawing r:id="rId4"/>
  <extLst>
    <ext xmlns:x14="http://schemas.microsoft.com/office/spreadsheetml/2009/9/main" uri="{CCE6A557-97BC-4b89-ADB6-D9C93CAAB3DF}">
      <x14:dataValidations xmlns:xm="http://schemas.microsoft.com/office/excel/2006/main" count="1" disablePrompts="0">
        <x14:dataValidation xr:uid="{00300060-005A-47D3-973F-005600CA004A}" type="list" allowBlank="1" errorStyle="stop" imeMode="noControl" operator="between" showDropDown="0" showErrorMessage="1" showInputMessage="1">
          <x14:formula1>
            <xm:f>$B$89:$B$100</xm:f>
          </x14:formula1>
          <xm:sqref>C23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025F71"/>
    <outlinePr applyStyles="0" summaryBelow="1" summaryRight="1" showOutlineSymbols="1"/>
    <pageSetUpPr autoPageBreaks="1" fitToPage="0"/>
  </sheetPr>
  <sheetViews>
    <sheetView topLeftCell="B9" zoomScale="85" workbookViewId="0">
      <selection activeCell="J30" activeCellId="0" sqref="J30"/>
    </sheetView>
  </sheetViews>
  <sheetFormatPr defaultColWidth="8.625" defaultRowHeight="14.25"/>
  <cols>
    <col customWidth="1" min="1" max="1" style="467" width="4.375"/>
    <col customWidth="1" min="2" max="2" style="466" width="42.5"/>
    <col customWidth="1" min="3" max="3" style="466" width="40.875"/>
    <col customWidth="1" min="4" max="4" style="466" width="15.375"/>
    <col customWidth="1" min="5" max="5" style="466" width="10.375"/>
    <col customWidth="1" min="6" max="16" style="466" width="9.125"/>
    <col customWidth="1" min="17" max="17" style="466" width="18.5"/>
    <col customWidth="1" min="18" max="18" style="467" width="4.875"/>
    <col min="19" max="37" style="467" width="8.625"/>
    <col min="38" max="16384" style="466" width="8.625"/>
  </cols>
  <sheetData>
    <row r="1" s="467" customFormat="1" ht="17.25" customHeight="1">
      <c r="A1" s="467"/>
      <c r="B1" s="468"/>
      <c r="C1" s="468"/>
      <c r="D1" s="468"/>
      <c r="E1" s="468"/>
      <c r="F1" s="468"/>
      <c r="G1" s="468"/>
      <c r="H1" s="468"/>
      <c r="I1" s="468"/>
      <c r="J1" s="468"/>
      <c r="K1" s="468"/>
      <c r="L1" s="468"/>
      <c r="M1" s="468"/>
      <c r="N1" s="468"/>
      <c r="O1" s="468"/>
      <c r="P1" s="468"/>
      <c r="Q1" s="468"/>
      <c r="R1" s="467"/>
      <c r="S1" s="467"/>
      <c r="T1" s="467"/>
      <c r="U1" s="467"/>
      <c r="V1" s="467"/>
      <c r="W1" s="467"/>
      <c r="X1" s="467"/>
      <c r="Y1" s="467"/>
      <c r="Z1" s="467"/>
      <c r="AA1" s="467"/>
      <c r="AB1" s="467"/>
      <c r="AC1" s="467"/>
      <c r="AD1" s="467"/>
      <c r="AE1" s="467"/>
      <c r="AF1" s="467"/>
      <c r="AG1" s="467"/>
      <c r="AH1" s="467"/>
      <c r="AI1" s="467"/>
      <c r="AJ1" s="467"/>
      <c r="AK1" s="467"/>
    </row>
    <row r="2" s="467" customFormat="1" ht="17.25" customHeight="1">
      <c r="A2" s="467"/>
      <c r="B2" s="469"/>
      <c r="C2" s="469"/>
      <c r="D2" s="469"/>
      <c r="E2" s="469"/>
      <c r="F2" s="469"/>
      <c r="G2" s="469"/>
      <c r="H2" s="469"/>
      <c r="I2" s="469"/>
      <c r="J2" s="469"/>
      <c r="K2" s="469"/>
      <c r="L2" s="469"/>
      <c r="M2" s="469"/>
      <c r="N2" s="469"/>
      <c r="O2" s="469"/>
      <c r="P2" s="469"/>
      <c r="Q2" s="469"/>
      <c r="R2" s="467"/>
      <c r="S2" s="467"/>
      <c r="T2" s="467"/>
      <c r="U2" s="467"/>
      <c r="V2" s="467"/>
      <c r="W2" s="467"/>
      <c r="X2" s="467"/>
      <c r="Y2" s="467"/>
      <c r="Z2" s="467"/>
      <c r="AA2" s="467"/>
      <c r="AB2" s="467"/>
      <c r="AC2" s="467"/>
      <c r="AD2" s="467"/>
      <c r="AE2" s="467"/>
      <c r="AF2" s="467"/>
      <c r="AG2" s="467"/>
      <c r="AH2" s="467"/>
      <c r="AI2" s="467"/>
      <c r="AJ2" s="467"/>
      <c r="AK2" s="467"/>
    </row>
    <row r="3" s="437" customFormat="1" ht="21" customHeight="1">
      <c r="B3" s="470" t="s">
        <v>179</v>
      </c>
      <c r="C3" s="471"/>
      <c r="D3" s="472"/>
      <c r="E3" s="473"/>
      <c r="F3" s="474"/>
      <c r="G3" s="474"/>
      <c r="I3" s="474"/>
      <c r="L3" s="474"/>
      <c r="M3" s="474"/>
      <c r="N3" s="474"/>
      <c r="O3" s="474"/>
      <c r="P3" s="474"/>
      <c r="Q3" s="474"/>
    </row>
    <row r="4" s="437" customFormat="1" ht="33" customHeight="1">
      <c r="B4" s="472"/>
      <c r="C4" s="472"/>
      <c r="D4" s="472"/>
      <c r="E4" s="473"/>
      <c r="F4" s="474"/>
      <c r="G4" s="474"/>
      <c r="P4" s="474"/>
      <c r="Q4" s="474"/>
    </row>
    <row r="5" s="437" customFormat="1" ht="33" customHeight="1">
      <c r="B5" s="8" t="s">
        <v>12</v>
      </c>
      <c r="C5" s="41" t="str">
        <f>IF(ISBLANK(Guidance!$E$3),"",Guidance!$E$3)</f>
        <v/>
      </c>
      <c r="D5" s="10"/>
      <c r="E5" s="10"/>
      <c r="F5" s="10"/>
      <c r="G5" s="10"/>
      <c r="H5" s="10"/>
      <c r="I5" s="10"/>
      <c r="J5" s="10"/>
      <c r="P5" s="474"/>
      <c r="Q5" s="474"/>
    </row>
    <row r="6" s="437" customFormat="1" ht="33" customHeight="1">
      <c r="B6" s="8" t="s">
        <v>13</v>
      </c>
      <c r="C6" s="41" t="str">
        <f>IF(ISBLANK(Guidance!$E$4),"",Guidance!$E$4)</f>
        <v/>
      </c>
      <c r="D6" s="10"/>
      <c r="E6" s="10"/>
      <c r="F6" s="10"/>
      <c r="G6" s="10"/>
      <c r="H6" s="10"/>
      <c r="I6" s="10"/>
      <c r="J6" s="10"/>
      <c r="P6" s="474"/>
      <c r="Q6" s="474"/>
    </row>
    <row r="7" s="437" customFormat="1" ht="33" customHeight="1">
      <c r="B7" s="472"/>
      <c r="C7" s="472"/>
      <c r="D7" s="472"/>
      <c r="E7" s="473"/>
      <c r="F7" s="474"/>
      <c r="G7" s="474"/>
      <c r="P7" s="474"/>
      <c r="Q7" s="474"/>
    </row>
    <row r="8" s="467" customFormat="1" ht="22.5" customHeight="1">
      <c r="A8" s="467"/>
      <c r="B8" s="475" t="s">
        <v>180</v>
      </c>
      <c r="C8" s="476"/>
      <c r="D8" s="476"/>
      <c r="E8" s="476"/>
      <c r="F8" s="476"/>
      <c r="G8" s="476"/>
      <c r="H8" s="476"/>
      <c r="I8" s="476"/>
      <c r="J8" s="476"/>
      <c r="K8" s="476"/>
      <c r="L8" s="476"/>
      <c r="M8" s="477"/>
      <c r="N8" s="467"/>
      <c r="O8" s="467"/>
      <c r="P8" s="467"/>
      <c r="Q8" s="437"/>
      <c r="R8" s="474"/>
      <c r="S8" s="467"/>
      <c r="T8" s="437"/>
      <c r="U8" s="437"/>
      <c r="V8" s="437"/>
      <c r="W8" s="437"/>
      <c r="X8" s="437"/>
      <c r="Y8" s="467"/>
      <c r="Z8" s="467"/>
      <c r="AA8" s="467"/>
      <c r="AB8" s="467"/>
      <c r="AC8" s="467"/>
      <c r="AD8" s="467"/>
      <c r="AE8" s="467"/>
      <c r="AF8" s="467"/>
      <c r="AG8" s="467"/>
      <c r="AH8" s="467"/>
      <c r="AI8" s="467"/>
      <c r="AJ8" s="467"/>
      <c r="AK8" s="467"/>
    </row>
    <row r="9" s="467" customFormat="1" ht="22.5" customHeight="1">
      <c r="A9" s="467"/>
      <c r="B9" s="478"/>
      <c r="C9" s="479"/>
      <c r="D9" s="479"/>
      <c r="E9" s="479"/>
      <c r="F9" s="479"/>
      <c r="G9" s="479"/>
      <c r="H9" s="479"/>
      <c r="I9" s="479"/>
      <c r="J9" s="479"/>
      <c r="K9" s="479"/>
      <c r="L9" s="479"/>
      <c r="M9" s="480"/>
      <c r="N9" s="467"/>
      <c r="O9" s="481"/>
      <c r="P9" s="467"/>
      <c r="Q9" s="437"/>
      <c r="R9" s="474"/>
      <c r="S9" s="467"/>
      <c r="T9" s="437"/>
      <c r="U9" s="437"/>
      <c r="V9" s="437"/>
      <c r="W9" s="437"/>
      <c r="X9" s="437"/>
      <c r="Y9" s="467"/>
      <c r="Z9" s="467"/>
      <c r="AA9" s="467"/>
      <c r="AB9" s="467"/>
      <c r="AC9" s="467"/>
      <c r="AD9" s="467"/>
      <c r="AE9" s="467"/>
      <c r="AF9" s="467"/>
      <c r="AG9" s="467"/>
      <c r="AH9" s="467"/>
      <c r="AI9" s="467"/>
      <c r="AJ9" s="467"/>
      <c r="AK9" s="467"/>
    </row>
    <row r="10" s="467" customFormat="1" ht="22.5" customHeight="1">
      <c r="A10" s="467"/>
      <c r="B10" s="478"/>
      <c r="C10" s="479"/>
      <c r="D10" s="479"/>
      <c r="E10" s="479"/>
      <c r="F10" s="479"/>
      <c r="G10" s="479"/>
      <c r="H10" s="479"/>
      <c r="I10" s="479"/>
      <c r="J10" s="479"/>
      <c r="K10" s="479"/>
      <c r="L10" s="479"/>
      <c r="M10" s="480"/>
      <c r="N10" s="467"/>
      <c r="O10" s="481"/>
      <c r="P10" s="467"/>
      <c r="Q10" s="437"/>
      <c r="R10" s="474"/>
      <c r="S10" s="467"/>
      <c r="T10" s="437"/>
      <c r="U10" s="437"/>
      <c r="V10" s="437"/>
      <c r="W10" s="437"/>
      <c r="X10" s="437"/>
      <c r="Y10" s="467"/>
      <c r="Z10" s="467"/>
      <c r="AA10" s="467"/>
      <c r="AB10" s="467"/>
      <c r="AC10" s="467"/>
      <c r="AD10" s="467"/>
      <c r="AE10" s="467"/>
      <c r="AF10" s="467"/>
      <c r="AG10" s="467"/>
      <c r="AH10" s="467"/>
      <c r="AI10" s="467"/>
      <c r="AJ10" s="467"/>
      <c r="AK10" s="467"/>
    </row>
    <row r="11" s="467" customFormat="1" ht="22.5" customHeight="1">
      <c r="A11" s="467"/>
      <c r="B11" s="478"/>
      <c r="C11" s="479"/>
      <c r="D11" s="479"/>
      <c r="E11" s="479"/>
      <c r="F11" s="479"/>
      <c r="G11" s="479"/>
      <c r="H11" s="479"/>
      <c r="I11" s="479"/>
      <c r="J11" s="479"/>
      <c r="K11" s="479"/>
      <c r="L11" s="479"/>
      <c r="M11" s="480"/>
      <c r="N11" s="467"/>
      <c r="O11" s="467"/>
      <c r="P11" s="467"/>
      <c r="Q11" s="467"/>
      <c r="R11" s="474"/>
      <c r="S11" s="467"/>
      <c r="T11" s="437"/>
      <c r="U11" s="437"/>
      <c r="V11" s="437"/>
      <c r="W11" s="437"/>
      <c r="X11" s="437"/>
      <c r="Y11" s="467"/>
      <c r="Z11" s="467"/>
      <c r="AA11" s="467"/>
      <c r="AB11" s="467"/>
      <c r="AC11" s="467"/>
      <c r="AD11" s="467"/>
      <c r="AE11" s="467"/>
      <c r="AF11" s="467"/>
      <c r="AG11" s="467"/>
      <c r="AH11" s="467"/>
      <c r="AI11" s="467"/>
      <c r="AJ11" s="467"/>
      <c r="AK11" s="467"/>
    </row>
    <row r="12" s="467" customFormat="1" ht="22.5" customHeight="1">
      <c r="A12" s="467"/>
      <c r="B12" s="478"/>
      <c r="C12" s="479"/>
      <c r="D12" s="479"/>
      <c r="E12" s="479"/>
      <c r="F12" s="479"/>
      <c r="G12" s="479"/>
      <c r="H12" s="479"/>
      <c r="I12" s="479"/>
      <c r="J12" s="479"/>
      <c r="K12" s="479"/>
      <c r="L12" s="479"/>
      <c r="M12" s="480"/>
      <c r="N12" s="467"/>
      <c r="O12" s="467"/>
      <c r="P12" s="467"/>
      <c r="Q12" s="467"/>
      <c r="R12" s="474"/>
      <c r="S12" s="467"/>
      <c r="T12" s="437"/>
      <c r="U12" s="437"/>
      <c r="V12" s="437"/>
      <c r="W12" s="437"/>
      <c r="X12" s="437"/>
      <c r="Y12" s="467"/>
      <c r="Z12" s="467"/>
      <c r="AA12" s="467"/>
      <c r="AB12" s="467"/>
      <c r="AC12" s="467"/>
      <c r="AD12" s="467"/>
      <c r="AE12" s="467"/>
      <c r="AF12" s="467"/>
      <c r="AG12" s="467"/>
      <c r="AH12" s="467"/>
      <c r="AI12" s="467"/>
      <c r="AJ12" s="467"/>
      <c r="AK12" s="467"/>
    </row>
    <row r="13" s="467" customFormat="1" ht="22.5" customHeight="1">
      <c r="A13" s="467"/>
      <c r="B13" s="478"/>
      <c r="C13" s="479"/>
      <c r="D13" s="479"/>
      <c r="E13" s="479"/>
      <c r="F13" s="479"/>
      <c r="G13" s="479"/>
      <c r="H13" s="479"/>
      <c r="I13" s="479"/>
      <c r="J13" s="479"/>
      <c r="K13" s="479"/>
      <c r="L13" s="479"/>
      <c r="M13" s="480"/>
      <c r="N13" s="467"/>
      <c r="O13" s="481" t="s">
        <v>158</v>
      </c>
      <c r="P13" s="467"/>
      <c r="Q13" s="437"/>
      <c r="R13" s="474"/>
      <c r="S13" s="467"/>
      <c r="T13" s="437"/>
      <c r="U13" s="437"/>
      <c r="V13" s="437"/>
      <c r="W13" s="437"/>
      <c r="X13" s="437"/>
      <c r="Y13" s="467"/>
      <c r="Z13" s="467"/>
      <c r="AA13" s="467"/>
      <c r="AB13" s="467"/>
      <c r="AC13" s="467"/>
      <c r="AD13" s="467"/>
      <c r="AE13" s="467"/>
      <c r="AF13" s="467"/>
      <c r="AG13" s="467"/>
      <c r="AH13" s="467"/>
      <c r="AI13" s="467"/>
      <c r="AJ13" s="467"/>
      <c r="AK13" s="467"/>
    </row>
    <row r="14" s="467" customFormat="1" ht="24" customHeight="1">
      <c r="A14" s="467"/>
      <c r="B14" s="478"/>
      <c r="C14" s="479"/>
      <c r="D14" s="479"/>
      <c r="E14" s="479"/>
      <c r="F14" s="479"/>
      <c r="G14" s="479"/>
      <c r="H14" s="479"/>
      <c r="I14" s="479"/>
      <c r="J14" s="479"/>
      <c r="K14" s="479"/>
      <c r="L14" s="479"/>
      <c r="M14" s="480"/>
      <c r="N14" s="467"/>
      <c r="O14" s="482"/>
      <c r="P14" s="483" t="s">
        <v>181</v>
      </c>
      <c r="Q14" s="483"/>
      <c r="R14" s="474"/>
      <c r="S14" s="467"/>
      <c r="T14" s="437"/>
      <c r="U14" s="437"/>
      <c r="V14" s="437"/>
      <c r="W14" s="437"/>
      <c r="X14" s="437"/>
      <c r="Y14" s="467"/>
      <c r="Z14" s="467"/>
      <c r="AA14" s="467"/>
      <c r="AB14" s="467"/>
      <c r="AC14" s="467"/>
      <c r="AD14" s="467"/>
      <c r="AE14" s="467"/>
      <c r="AF14" s="467"/>
      <c r="AG14" s="467"/>
      <c r="AH14" s="467"/>
      <c r="AI14" s="467"/>
      <c r="AJ14" s="467"/>
      <c r="AK14" s="467"/>
    </row>
    <row r="15" s="467" customFormat="1" ht="29.25" customHeight="1">
      <c r="A15" s="467"/>
      <c r="B15" s="484"/>
      <c r="C15" s="485"/>
      <c r="D15" s="485"/>
      <c r="E15" s="485"/>
      <c r="F15" s="485"/>
      <c r="G15" s="485"/>
      <c r="H15" s="485"/>
      <c r="I15" s="485"/>
      <c r="J15" s="485"/>
      <c r="K15" s="485"/>
      <c r="L15" s="485"/>
      <c r="M15" s="486"/>
      <c r="N15" s="467"/>
      <c r="O15" s="487"/>
      <c r="P15" s="488" t="s">
        <v>182</v>
      </c>
      <c r="Q15" s="489"/>
      <c r="R15" s="474"/>
      <c r="S15" s="467"/>
      <c r="T15" s="437"/>
      <c r="U15" s="437"/>
      <c r="V15" s="437"/>
      <c r="W15" s="437"/>
      <c r="X15" s="437"/>
      <c r="Y15" s="467"/>
      <c r="Z15" s="467"/>
      <c r="AA15" s="467"/>
      <c r="AB15" s="467"/>
      <c r="AC15" s="467"/>
      <c r="AD15" s="467"/>
      <c r="AE15" s="467"/>
      <c r="AF15" s="467"/>
      <c r="AG15" s="467"/>
      <c r="AH15" s="467"/>
      <c r="AI15" s="467"/>
      <c r="AJ15" s="467"/>
      <c r="AK15" s="467"/>
    </row>
    <row r="16" s="467" customFormat="1" ht="21" customHeight="1">
      <c r="A16" s="467"/>
      <c r="B16" s="490"/>
      <c r="C16" s="490"/>
      <c r="D16" s="491"/>
      <c r="E16" s="491"/>
      <c r="F16" s="491"/>
      <c r="G16" s="492"/>
      <c r="H16" s="490"/>
      <c r="I16" s="492"/>
      <c r="J16" s="491"/>
      <c r="K16" s="491"/>
      <c r="L16" s="491"/>
      <c r="M16" s="491"/>
      <c r="N16" s="491"/>
      <c r="O16" s="491"/>
      <c r="P16" s="491"/>
      <c r="Q16" s="491"/>
      <c r="R16" s="474"/>
      <c r="S16" s="467"/>
      <c r="T16" s="437"/>
      <c r="U16" s="437"/>
      <c r="V16" s="437"/>
      <c r="W16" s="437"/>
      <c r="X16" s="437"/>
      <c r="Y16" s="467"/>
      <c r="Z16" s="467"/>
      <c r="AA16" s="467"/>
      <c r="AB16" s="467"/>
      <c r="AC16" s="467"/>
      <c r="AD16" s="467"/>
      <c r="AE16" s="467"/>
      <c r="AF16" s="467"/>
      <c r="AG16" s="467"/>
      <c r="AH16" s="467"/>
      <c r="AI16" s="467"/>
      <c r="AJ16" s="467"/>
      <c r="AK16" s="467"/>
    </row>
    <row r="17" s="467" customFormat="1" ht="16.5" customHeight="1">
      <c r="A17" s="467"/>
      <c r="B17" s="493"/>
      <c r="C17" s="493"/>
      <c r="D17" s="494"/>
      <c r="E17" s="494"/>
      <c r="F17" s="494"/>
      <c r="G17" s="494"/>
      <c r="H17" s="494"/>
      <c r="I17" s="494"/>
      <c r="J17" s="494"/>
      <c r="K17" s="494"/>
      <c r="L17" s="494"/>
      <c r="M17" s="494"/>
      <c r="N17" s="494"/>
      <c r="O17" s="494"/>
      <c r="P17" s="494"/>
      <c r="Q17" s="494"/>
      <c r="R17" s="474"/>
      <c r="S17" s="467"/>
      <c r="T17" s="437"/>
      <c r="U17" s="437"/>
      <c r="V17" s="437"/>
      <c r="W17" s="437"/>
      <c r="X17" s="437"/>
      <c r="Y17" s="467"/>
      <c r="Z17" s="467"/>
      <c r="AA17" s="467"/>
      <c r="AB17" s="467"/>
      <c r="AC17" s="467"/>
      <c r="AD17" s="467"/>
      <c r="AE17" s="467"/>
      <c r="AF17" s="467"/>
      <c r="AG17" s="467"/>
      <c r="AH17" s="467"/>
      <c r="AI17" s="467"/>
      <c r="AJ17" s="467"/>
      <c r="AK17" s="467"/>
    </row>
    <row r="18" s="467" customFormat="1" ht="16.5" customHeight="1">
      <c r="A18" s="467"/>
      <c r="B18" s="495" t="s">
        <v>161</v>
      </c>
      <c r="C18" s="496">
        <v>2500</v>
      </c>
      <c r="D18" s="494"/>
      <c r="E18" s="494"/>
      <c r="F18" s="494"/>
      <c r="G18" s="494"/>
      <c r="H18" s="494"/>
      <c r="I18" s="494"/>
      <c r="J18" s="494"/>
      <c r="K18" s="494"/>
      <c r="L18" s="494"/>
      <c r="M18" s="494"/>
      <c r="N18" s="494"/>
      <c r="O18" s="494"/>
      <c r="P18" s="494"/>
      <c r="Q18" s="494"/>
      <c r="R18" s="474"/>
      <c r="S18" s="467"/>
      <c r="T18" s="437"/>
      <c r="U18" s="437"/>
      <c r="V18" s="437"/>
      <c r="W18" s="437"/>
      <c r="X18" s="437"/>
      <c r="Y18" s="467"/>
      <c r="Z18" s="467"/>
      <c r="AA18" s="467"/>
      <c r="AB18" s="467"/>
      <c r="AC18" s="467"/>
      <c r="AD18" s="467"/>
      <c r="AE18" s="467"/>
      <c r="AF18" s="467"/>
      <c r="AG18" s="467"/>
      <c r="AH18" s="467"/>
      <c r="AI18" s="467"/>
      <c r="AJ18" s="467"/>
      <c r="AK18" s="467"/>
    </row>
    <row r="19" s="467" customFormat="1" ht="16.5" customHeight="1">
      <c r="A19" s="467"/>
      <c r="B19" s="495" t="s">
        <v>183</v>
      </c>
      <c r="C19" s="497">
        <v>5.9999999999999998e-002</v>
      </c>
      <c r="D19" s="494"/>
      <c r="E19" s="494"/>
      <c r="F19" s="494"/>
      <c r="G19" s="494"/>
      <c r="H19" s="494"/>
      <c r="I19" s="494"/>
      <c r="J19" s="494"/>
      <c r="K19" s="494"/>
      <c r="L19" s="494"/>
      <c r="M19" s="494"/>
      <c r="N19" s="494"/>
      <c r="O19" s="494"/>
      <c r="P19" s="494"/>
      <c r="Q19" s="494"/>
      <c r="R19" s="474"/>
      <c r="S19" s="467"/>
      <c r="T19" s="437"/>
      <c r="U19" s="437"/>
      <c r="V19" s="437"/>
      <c r="W19" s="437"/>
      <c r="X19" s="437"/>
      <c r="Y19" s="467"/>
      <c r="Z19" s="467"/>
      <c r="AA19" s="467"/>
      <c r="AB19" s="467"/>
      <c r="AC19" s="467"/>
      <c r="AD19" s="467"/>
      <c r="AE19" s="467"/>
      <c r="AF19" s="467"/>
      <c r="AG19" s="467"/>
      <c r="AH19" s="467"/>
      <c r="AI19" s="467"/>
      <c r="AJ19" s="467"/>
      <c r="AK19" s="467"/>
    </row>
    <row r="20" s="467" customFormat="1" ht="16.5" customHeight="1">
      <c r="A20" s="467"/>
      <c r="B20" s="495" t="s">
        <v>184</v>
      </c>
      <c r="C20" s="498">
        <v>0</v>
      </c>
      <c r="D20" s="494"/>
      <c r="E20" s="494"/>
      <c r="F20" s="494"/>
      <c r="G20" s="494"/>
      <c r="H20" s="494"/>
      <c r="I20" s="494"/>
      <c r="J20" s="494"/>
      <c r="K20" s="494"/>
      <c r="L20" s="494"/>
      <c r="M20" s="494"/>
      <c r="N20" s="494"/>
      <c r="O20" s="494"/>
      <c r="P20" s="494"/>
      <c r="Q20" s="494"/>
      <c r="R20" s="474"/>
      <c r="S20" s="467"/>
      <c r="T20" s="437"/>
      <c r="U20" s="437"/>
      <c r="V20" s="437"/>
      <c r="W20" s="437"/>
      <c r="X20" s="437"/>
      <c r="Y20" s="467"/>
      <c r="Z20" s="467"/>
      <c r="AA20" s="467"/>
      <c r="AB20" s="467"/>
      <c r="AC20" s="467"/>
      <c r="AD20" s="467"/>
      <c r="AE20" s="467"/>
      <c r="AF20" s="467"/>
      <c r="AG20" s="467"/>
      <c r="AH20" s="467"/>
      <c r="AI20" s="467"/>
      <c r="AJ20" s="467"/>
      <c r="AK20" s="467"/>
    </row>
    <row r="21" s="467" customFormat="1" ht="16.5" customHeight="1">
      <c r="A21" s="467"/>
      <c r="B21" s="495" t="s">
        <v>185</v>
      </c>
      <c r="C21" s="499" t="str">
        <f>IFERROR(PMT(C19/12,C20,C18)*-1,"")</f>
        <v/>
      </c>
      <c r="D21" s="494"/>
      <c r="E21" s="494"/>
      <c r="F21" s="494"/>
      <c r="G21" s="494"/>
      <c r="H21" s="494"/>
      <c r="I21" s="494"/>
      <c r="J21" s="494"/>
      <c r="K21" s="494"/>
      <c r="L21" s="494"/>
      <c r="M21" s="494"/>
      <c r="N21" s="494"/>
      <c r="O21" s="494"/>
      <c r="P21" s="494"/>
      <c r="Q21" s="494"/>
      <c r="R21" s="474"/>
      <c r="S21" s="467"/>
      <c r="T21" s="437"/>
      <c r="U21" s="437"/>
      <c r="V21" s="437"/>
      <c r="W21" s="437"/>
      <c r="X21" s="437"/>
      <c r="Y21" s="467"/>
      <c r="Z21" s="467"/>
      <c r="AA21" s="467"/>
      <c r="AB21" s="467"/>
      <c r="AC21" s="467"/>
      <c r="AD21" s="467"/>
      <c r="AE21" s="467"/>
      <c r="AF21" s="467"/>
      <c r="AG21" s="467"/>
      <c r="AH21" s="467"/>
      <c r="AI21" s="467"/>
      <c r="AJ21" s="467"/>
      <c r="AK21" s="467"/>
    </row>
    <row r="22" s="467" customFormat="1" ht="16.5" customHeight="1">
      <c r="A22" s="467"/>
      <c r="B22" s="493"/>
      <c r="C22" s="493"/>
      <c r="D22" s="494"/>
      <c r="E22" s="494"/>
      <c r="F22" s="494"/>
      <c r="G22" s="494"/>
      <c r="H22" s="494"/>
      <c r="I22" s="494"/>
      <c r="J22" s="494"/>
      <c r="K22" s="494"/>
      <c r="L22" s="494"/>
      <c r="M22" s="494"/>
      <c r="N22" s="494"/>
      <c r="O22" s="494"/>
      <c r="P22" s="494"/>
      <c r="Q22" s="494"/>
      <c r="R22" s="474"/>
      <c r="S22" s="467"/>
      <c r="T22" s="437"/>
      <c r="U22" s="437"/>
      <c r="V22" s="437"/>
      <c r="W22" s="437"/>
      <c r="X22" s="437"/>
      <c r="Y22" s="467"/>
      <c r="Z22" s="467"/>
      <c r="AA22" s="467"/>
      <c r="AB22" s="467"/>
      <c r="AC22" s="467"/>
      <c r="AD22" s="467"/>
      <c r="AE22" s="467"/>
      <c r="AF22" s="467"/>
      <c r="AG22" s="467"/>
      <c r="AH22" s="467"/>
      <c r="AI22" s="467"/>
      <c r="AJ22" s="467"/>
      <c r="AK22" s="467"/>
    </row>
    <row r="23" s="467" customFormat="1" ht="18" customHeight="1">
      <c r="A23" s="467"/>
      <c r="B23" s="500" t="s">
        <v>186</v>
      </c>
      <c r="C23" s="501" t="s">
        <v>4</v>
      </c>
      <c r="D23" s="467"/>
      <c r="E23" s="473"/>
      <c r="F23" s="502"/>
      <c r="G23" s="502"/>
      <c r="H23" s="473"/>
      <c r="I23" s="467"/>
      <c r="J23" s="502"/>
      <c r="K23" s="502"/>
      <c r="L23" s="502"/>
      <c r="M23" s="502"/>
      <c r="N23" s="502"/>
      <c r="O23" s="502"/>
      <c r="P23" s="502"/>
      <c r="Q23" s="502"/>
      <c r="R23" s="467"/>
      <c r="S23" s="467"/>
      <c r="T23" s="467"/>
      <c r="U23" s="467"/>
      <c r="V23" s="467"/>
      <c r="W23" s="467"/>
      <c r="X23" s="467"/>
      <c r="Y23" s="467"/>
      <c r="Z23" s="467"/>
      <c r="AA23" s="467"/>
      <c r="AB23" s="467"/>
      <c r="AC23" s="467"/>
      <c r="AD23" s="467"/>
      <c r="AE23" s="467"/>
      <c r="AF23" s="467"/>
      <c r="AG23" s="467"/>
      <c r="AH23" s="467"/>
      <c r="AI23" s="467"/>
      <c r="AJ23" s="467"/>
      <c r="AK23" s="467"/>
    </row>
    <row r="24" s="467" customFormat="1" ht="20.25" customHeight="1">
      <c r="A24" s="467"/>
      <c r="B24" s="503"/>
      <c r="C24" s="503"/>
      <c r="D24" s="494"/>
      <c r="E24" s="504" t="s">
        <v>187</v>
      </c>
      <c r="F24" s="505"/>
      <c r="G24" s="505"/>
      <c r="H24" s="505"/>
      <c r="I24" s="505"/>
      <c r="J24" s="505"/>
      <c r="K24" s="505"/>
      <c r="L24" s="505"/>
      <c r="M24" s="505"/>
      <c r="N24" s="505"/>
      <c r="O24" s="505"/>
      <c r="P24" s="506"/>
      <c r="Q24" s="507"/>
      <c r="R24" s="467"/>
      <c r="S24" s="467"/>
      <c r="T24" s="467"/>
      <c r="U24" s="467"/>
      <c r="V24" s="467"/>
      <c r="W24" s="467"/>
      <c r="X24" s="467"/>
      <c r="Y24" s="467"/>
      <c r="Z24" s="467"/>
      <c r="AA24" s="467"/>
      <c r="AB24" s="467"/>
      <c r="AC24" s="467"/>
      <c r="AD24" s="467"/>
      <c r="AE24" s="467"/>
      <c r="AF24" s="467"/>
      <c r="AG24" s="467"/>
      <c r="AH24" s="467"/>
      <c r="AI24" s="467"/>
      <c r="AJ24" s="467"/>
      <c r="AK24" s="467"/>
    </row>
    <row r="25" s="508" customFormat="1" ht="31.5" customHeight="1">
      <c r="A25" s="508"/>
      <c r="B25" s="509" t="s">
        <v>188</v>
      </c>
      <c r="C25" s="510" t="s">
        <v>189</v>
      </c>
      <c r="D25" s="511" t="s">
        <v>190</v>
      </c>
      <c r="E25" s="512">
        <v>1</v>
      </c>
      <c r="F25" s="512">
        <v>2</v>
      </c>
      <c r="G25" s="512">
        <v>3</v>
      </c>
      <c r="H25" s="512">
        <v>4</v>
      </c>
      <c r="I25" s="512">
        <v>5</v>
      </c>
      <c r="J25" s="513">
        <v>6</v>
      </c>
      <c r="K25" s="512">
        <v>7</v>
      </c>
      <c r="L25" s="513">
        <v>8</v>
      </c>
      <c r="M25" s="512">
        <v>9</v>
      </c>
      <c r="N25" s="512">
        <v>10</v>
      </c>
      <c r="O25" s="512">
        <v>11</v>
      </c>
      <c r="P25" s="512">
        <v>12</v>
      </c>
      <c r="Q25" s="514" t="s">
        <v>191</v>
      </c>
      <c r="R25" s="508"/>
      <c r="S25" s="508"/>
      <c r="T25" s="508"/>
      <c r="U25" s="508"/>
      <c r="V25" s="508"/>
      <c r="W25" s="508"/>
      <c r="X25" s="508"/>
      <c r="Y25" s="508"/>
      <c r="Z25" s="508"/>
      <c r="AA25" s="508"/>
      <c r="AB25" s="508"/>
      <c r="AC25" s="508"/>
      <c r="AD25" s="508"/>
      <c r="AE25" s="508"/>
      <c r="AF25" s="508"/>
      <c r="AG25" s="508"/>
      <c r="AH25" s="508"/>
      <c r="AI25" s="508"/>
      <c r="AJ25" s="508"/>
      <c r="AK25" s="508"/>
    </row>
    <row r="26">
      <c r="A26" s="467"/>
      <c r="B26" s="515" t="s">
        <v>192</v>
      </c>
      <c r="C26" s="516"/>
      <c r="D26" s="517">
        <v>0</v>
      </c>
      <c r="E26" s="518" t="e">
        <f>#REF!</f>
        <v>#REF!</v>
      </c>
      <c r="F26" s="518" t="e">
        <f>#REF!</f>
        <v>#REF!</v>
      </c>
      <c r="G26" s="518" t="e">
        <f>#REF!</f>
        <v>#REF!</v>
      </c>
      <c r="H26" s="518" t="e">
        <f>#REF!</f>
        <v>#REF!</v>
      </c>
      <c r="I26" s="518" t="e">
        <f>#REF!</f>
        <v>#REF!</v>
      </c>
      <c r="J26" s="518" t="e">
        <f>#REF!</f>
        <v>#REF!</v>
      </c>
      <c r="K26" s="518" t="e">
        <f>#REF!</f>
        <v>#REF!</v>
      </c>
      <c r="L26" s="518" t="e">
        <f>#REF!</f>
        <v>#REF!</v>
      </c>
      <c r="M26" s="518" t="e">
        <f>#REF!</f>
        <v>#REF!</v>
      </c>
      <c r="N26" s="518" t="e">
        <f>#REF!</f>
        <v>#REF!</v>
      </c>
      <c r="O26" s="518" t="e">
        <f>#REF!</f>
        <v>#REF!</v>
      </c>
      <c r="P26" s="518" t="e">
        <f>#REF!</f>
        <v>#REF!</v>
      </c>
      <c r="Q26" s="519" t="e">
        <f t="shared" ref="Q26:Q54" si="28">SUM(D26:P26)</f>
        <v>#REF!</v>
      </c>
      <c r="R26" s="467"/>
      <c r="S26" s="467"/>
      <c r="T26" s="467"/>
      <c r="U26" s="467"/>
      <c r="V26" s="467"/>
      <c r="W26" s="467"/>
      <c r="X26" s="467"/>
      <c r="Y26" s="467"/>
      <c r="Z26" s="467"/>
      <c r="AA26" s="467"/>
      <c r="AB26" s="467"/>
      <c r="AC26" s="467"/>
      <c r="AD26" s="467"/>
      <c r="AE26" s="467"/>
      <c r="AF26" s="467"/>
      <c r="AG26" s="467"/>
      <c r="AH26" s="467"/>
      <c r="AI26" s="467"/>
      <c r="AJ26" s="467"/>
      <c r="AK26" s="467"/>
    </row>
    <row r="27">
      <c r="A27" s="467"/>
      <c r="B27" s="520" t="s">
        <v>193</v>
      </c>
      <c r="C27" s="521"/>
      <c r="D27" s="522">
        <f>C18</f>
        <v>2500</v>
      </c>
      <c r="E27" s="523" t="s">
        <v>194</v>
      </c>
      <c r="F27" s="523" t="s">
        <v>194</v>
      </c>
      <c r="G27" s="523" t="s">
        <v>194</v>
      </c>
      <c r="H27" s="523" t="s">
        <v>194</v>
      </c>
      <c r="I27" s="523" t="s">
        <v>194</v>
      </c>
      <c r="J27" s="523" t="s">
        <v>194</v>
      </c>
      <c r="K27" s="523" t="s">
        <v>194</v>
      </c>
      <c r="L27" s="524" t="s">
        <v>194</v>
      </c>
      <c r="M27" s="523" t="s">
        <v>194</v>
      </c>
      <c r="N27" s="523" t="s">
        <v>194</v>
      </c>
      <c r="O27" s="523" t="s">
        <v>194</v>
      </c>
      <c r="P27" s="523" t="s">
        <v>194</v>
      </c>
      <c r="Q27" s="525">
        <f t="shared" si="28"/>
        <v>2500</v>
      </c>
      <c r="R27" s="467"/>
      <c r="S27" s="467"/>
      <c r="T27" s="467"/>
      <c r="U27" s="467"/>
      <c r="V27" s="467"/>
      <c r="W27" s="467"/>
      <c r="X27" s="467"/>
      <c r="Y27" s="467"/>
      <c r="Z27" s="467"/>
      <c r="AA27" s="467"/>
      <c r="AB27" s="467"/>
      <c r="AC27" s="467"/>
      <c r="AD27" s="467"/>
      <c r="AE27" s="467"/>
      <c r="AF27" s="467"/>
      <c r="AG27" s="467"/>
      <c r="AH27" s="467"/>
      <c r="AI27" s="467"/>
      <c r="AJ27" s="467"/>
      <c r="AK27" s="467"/>
    </row>
    <row r="28">
      <c r="A28" s="467"/>
      <c r="B28" s="526" t="s">
        <v>195</v>
      </c>
      <c r="C28" s="516"/>
      <c r="D28" s="527">
        <v>0</v>
      </c>
      <c r="E28" s="528">
        <v>0</v>
      </c>
      <c r="F28" s="528">
        <v>0</v>
      </c>
      <c r="G28" s="528">
        <v>0</v>
      </c>
      <c r="H28" s="528">
        <v>0</v>
      </c>
      <c r="I28" s="528">
        <v>0</v>
      </c>
      <c r="J28" s="528">
        <v>0</v>
      </c>
      <c r="K28" s="528">
        <v>0</v>
      </c>
      <c r="L28" s="527">
        <v>0</v>
      </c>
      <c r="M28" s="528">
        <v>0</v>
      </c>
      <c r="N28" s="528">
        <v>0</v>
      </c>
      <c r="O28" s="528">
        <v>0</v>
      </c>
      <c r="P28" s="528">
        <v>0</v>
      </c>
      <c r="Q28" s="529">
        <f t="shared" si="28"/>
        <v>0</v>
      </c>
      <c r="R28" s="467"/>
      <c r="S28" s="467"/>
      <c r="T28" s="467"/>
      <c r="U28" s="467"/>
      <c r="V28" s="467"/>
      <c r="W28" s="467"/>
      <c r="X28" s="467"/>
      <c r="Y28" s="467"/>
      <c r="Z28" s="467"/>
      <c r="AA28" s="467"/>
      <c r="AB28" s="467"/>
      <c r="AC28" s="467"/>
      <c r="AD28" s="467"/>
      <c r="AE28" s="467"/>
      <c r="AF28" s="467"/>
      <c r="AG28" s="467"/>
      <c r="AH28" s="467"/>
      <c r="AI28" s="467"/>
      <c r="AJ28" s="467"/>
      <c r="AK28" s="467"/>
    </row>
    <row r="29">
      <c r="A29" s="467"/>
      <c r="B29" s="520" t="s">
        <v>196</v>
      </c>
      <c r="C29" s="521"/>
      <c r="D29" s="530">
        <v>0</v>
      </c>
      <c r="E29" s="531">
        <v>0</v>
      </c>
      <c r="F29" s="531">
        <v>0</v>
      </c>
      <c r="G29" s="531">
        <v>0</v>
      </c>
      <c r="H29" s="531">
        <v>0</v>
      </c>
      <c r="I29" s="531">
        <v>0</v>
      </c>
      <c r="J29" s="531">
        <v>0</v>
      </c>
      <c r="K29" s="531">
        <v>0</v>
      </c>
      <c r="L29" s="530">
        <v>0</v>
      </c>
      <c r="M29" s="531">
        <v>0</v>
      </c>
      <c r="N29" s="531">
        <v>0</v>
      </c>
      <c r="O29" s="531">
        <v>0</v>
      </c>
      <c r="P29" s="531">
        <v>0</v>
      </c>
      <c r="Q29" s="525">
        <f t="shared" si="28"/>
        <v>0</v>
      </c>
      <c r="R29" s="467"/>
      <c r="S29" s="467"/>
      <c r="T29" s="467"/>
      <c r="U29" s="467"/>
      <c r="V29" s="467"/>
      <c r="W29" s="467"/>
      <c r="X29" s="467"/>
      <c r="Y29" s="467"/>
      <c r="Z29" s="467"/>
      <c r="AA29" s="467"/>
      <c r="AB29" s="467"/>
      <c r="AC29" s="467"/>
      <c r="AD29" s="467"/>
      <c r="AE29" s="467"/>
      <c r="AF29" s="467"/>
      <c r="AG29" s="467"/>
      <c r="AH29" s="467"/>
      <c r="AI29" s="467"/>
      <c r="AJ29" s="467"/>
      <c r="AK29" s="467"/>
    </row>
    <row r="30">
      <c r="A30" s="467"/>
      <c r="B30" s="532" t="s">
        <v>197</v>
      </c>
      <c r="C30" s="516"/>
      <c r="D30" s="527">
        <v>0</v>
      </c>
      <c r="E30" s="528">
        <v>0</v>
      </c>
      <c r="F30" s="528">
        <v>0</v>
      </c>
      <c r="G30" s="528">
        <v>0</v>
      </c>
      <c r="H30" s="528">
        <v>0</v>
      </c>
      <c r="I30" s="528">
        <v>0</v>
      </c>
      <c r="J30" s="528">
        <v>0</v>
      </c>
      <c r="K30" s="528">
        <v>0</v>
      </c>
      <c r="L30" s="527">
        <v>0</v>
      </c>
      <c r="M30" s="528">
        <v>0</v>
      </c>
      <c r="N30" s="528">
        <v>0</v>
      </c>
      <c r="O30" s="528">
        <v>0</v>
      </c>
      <c r="P30" s="528">
        <v>0</v>
      </c>
      <c r="Q30" s="529">
        <f t="shared" si="28"/>
        <v>0</v>
      </c>
      <c r="R30" s="467"/>
      <c r="S30" s="467"/>
      <c r="T30" s="467"/>
      <c r="U30" s="467"/>
      <c r="V30" s="467"/>
      <c r="W30" s="467"/>
      <c r="X30" s="467"/>
      <c r="Y30" s="467"/>
      <c r="Z30" s="467"/>
      <c r="AA30" s="467"/>
      <c r="AB30" s="467"/>
      <c r="AC30" s="467"/>
      <c r="AD30" s="467"/>
      <c r="AE30" s="467"/>
      <c r="AF30" s="467"/>
      <c r="AG30" s="467"/>
      <c r="AH30" s="467"/>
      <c r="AI30" s="467"/>
      <c r="AJ30" s="467"/>
      <c r="AK30" s="467"/>
    </row>
    <row r="31">
      <c r="A31" s="467"/>
      <c r="B31" s="533" t="s">
        <v>198</v>
      </c>
      <c r="C31" s="534"/>
      <c r="D31" s="517">
        <v>0</v>
      </c>
      <c r="E31" s="535">
        <v>0</v>
      </c>
      <c r="F31" s="535">
        <v>0</v>
      </c>
      <c r="G31" s="535">
        <v>0</v>
      </c>
      <c r="H31" s="535">
        <v>0</v>
      </c>
      <c r="I31" s="535">
        <v>0</v>
      </c>
      <c r="J31" s="535">
        <v>0</v>
      </c>
      <c r="K31" s="535">
        <v>0</v>
      </c>
      <c r="L31" s="517">
        <v>0</v>
      </c>
      <c r="M31" s="535">
        <v>0</v>
      </c>
      <c r="N31" s="535">
        <v>0</v>
      </c>
      <c r="O31" s="535">
        <v>0</v>
      </c>
      <c r="P31" s="535">
        <v>0</v>
      </c>
      <c r="Q31" s="536">
        <f t="shared" si="28"/>
        <v>0</v>
      </c>
      <c r="R31" s="467"/>
      <c r="S31" s="467"/>
      <c r="T31" s="467"/>
      <c r="U31" s="467"/>
      <c r="V31" s="467"/>
      <c r="W31" s="467"/>
      <c r="X31" s="467"/>
      <c r="Y31" s="467"/>
      <c r="Z31" s="467"/>
      <c r="AA31" s="467"/>
      <c r="AB31" s="467"/>
      <c r="AC31" s="467"/>
      <c r="AD31" s="467"/>
      <c r="AE31" s="467"/>
      <c r="AF31" s="467"/>
      <c r="AG31" s="467"/>
      <c r="AH31" s="467"/>
      <c r="AI31" s="467"/>
      <c r="AJ31" s="467"/>
      <c r="AK31" s="467"/>
    </row>
    <row r="32">
      <c r="A32" s="467"/>
      <c r="B32" s="532" t="s">
        <v>198</v>
      </c>
      <c r="C32" s="516"/>
      <c r="D32" s="527">
        <v>0</v>
      </c>
      <c r="E32" s="528">
        <v>0</v>
      </c>
      <c r="F32" s="528">
        <v>0</v>
      </c>
      <c r="G32" s="528">
        <v>0</v>
      </c>
      <c r="H32" s="528">
        <v>0</v>
      </c>
      <c r="I32" s="528">
        <v>0</v>
      </c>
      <c r="J32" s="528">
        <v>0</v>
      </c>
      <c r="K32" s="528">
        <v>0</v>
      </c>
      <c r="L32" s="527">
        <v>0</v>
      </c>
      <c r="M32" s="528">
        <v>0</v>
      </c>
      <c r="N32" s="528">
        <v>0</v>
      </c>
      <c r="O32" s="528">
        <v>0</v>
      </c>
      <c r="P32" s="528">
        <v>0</v>
      </c>
      <c r="Q32" s="529">
        <f t="shared" si="28"/>
        <v>0</v>
      </c>
      <c r="R32" s="467"/>
      <c r="S32" s="467"/>
      <c r="T32" s="467"/>
      <c r="U32" s="467"/>
      <c r="V32" s="467"/>
      <c r="W32" s="467"/>
      <c r="X32" s="467"/>
      <c r="Y32" s="467"/>
      <c r="Z32" s="467"/>
      <c r="AA32" s="467"/>
      <c r="AB32" s="467"/>
      <c r="AC32" s="467"/>
      <c r="AD32" s="467"/>
      <c r="AE32" s="467"/>
      <c r="AF32" s="467"/>
      <c r="AG32" s="467"/>
      <c r="AH32" s="467"/>
      <c r="AI32" s="467"/>
      <c r="AJ32" s="467"/>
      <c r="AK32" s="467"/>
    </row>
    <row r="33" ht="15">
      <c r="A33" s="467"/>
      <c r="B33" s="537" t="s">
        <v>198</v>
      </c>
      <c r="C33" s="538"/>
      <c r="D33" s="539">
        <v>0</v>
      </c>
      <c r="E33" s="540">
        <v>0</v>
      </c>
      <c r="F33" s="540">
        <v>0</v>
      </c>
      <c r="G33" s="540">
        <v>0</v>
      </c>
      <c r="H33" s="540">
        <v>0</v>
      </c>
      <c r="I33" s="540">
        <v>0</v>
      </c>
      <c r="J33" s="540">
        <v>0</v>
      </c>
      <c r="K33" s="540">
        <v>0</v>
      </c>
      <c r="L33" s="539">
        <v>0</v>
      </c>
      <c r="M33" s="540">
        <v>0</v>
      </c>
      <c r="N33" s="540">
        <v>0</v>
      </c>
      <c r="O33" s="540">
        <v>0</v>
      </c>
      <c r="P33" s="540">
        <v>0</v>
      </c>
      <c r="Q33" s="541">
        <f t="shared" si="28"/>
        <v>0</v>
      </c>
      <c r="R33" s="467"/>
      <c r="S33" s="467"/>
      <c r="T33" s="467"/>
      <c r="U33" s="467"/>
      <c r="V33" s="467"/>
      <c r="W33" s="467"/>
      <c r="X33" s="467"/>
      <c r="Y33" s="467"/>
      <c r="Z33" s="467"/>
      <c r="AA33" s="467"/>
      <c r="AB33" s="467"/>
      <c r="AC33" s="467"/>
      <c r="AD33" s="467"/>
      <c r="AE33" s="467"/>
      <c r="AF33" s="467"/>
      <c r="AG33" s="467"/>
      <c r="AH33" s="467"/>
      <c r="AI33" s="467"/>
      <c r="AJ33" s="467"/>
      <c r="AK33" s="467"/>
    </row>
    <row r="34" ht="15">
      <c r="A34" s="467"/>
      <c r="B34" s="537" t="s">
        <v>198</v>
      </c>
      <c r="C34" s="538"/>
      <c r="D34" s="539">
        <v>0</v>
      </c>
      <c r="E34" s="540">
        <v>0</v>
      </c>
      <c r="F34" s="540">
        <v>0</v>
      </c>
      <c r="G34" s="540">
        <v>0</v>
      </c>
      <c r="H34" s="540">
        <v>0</v>
      </c>
      <c r="I34" s="540">
        <v>0</v>
      </c>
      <c r="J34" s="540">
        <v>0</v>
      </c>
      <c r="K34" s="540">
        <v>0</v>
      </c>
      <c r="L34" s="539">
        <v>0</v>
      </c>
      <c r="M34" s="540">
        <v>0</v>
      </c>
      <c r="N34" s="540">
        <v>0</v>
      </c>
      <c r="O34" s="540">
        <v>0</v>
      </c>
      <c r="P34" s="540">
        <v>0</v>
      </c>
      <c r="Q34" s="541">
        <f t="shared" si="28"/>
        <v>0</v>
      </c>
      <c r="R34" s="467"/>
      <c r="S34" s="467"/>
      <c r="T34" s="467"/>
      <c r="U34" s="467"/>
      <c r="V34" s="467"/>
      <c r="W34" s="467"/>
      <c r="X34" s="467"/>
      <c r="Y34" s="467"/>
      <c r="Z34" s="467"/>
      <c r="AA34" s="467"/>
      <c r="AB34" s="467"/>
      <c r="AC34" s="467"/>
      <c r="AD34" s="467"/>
      <c r="AE34" s="467"/>
      <c r="AF34" s="467"/>
      <c r="AG34" s="467"/>
      <c r="AH34" s="467"/>
      <c r="AI34" s="467"/>
      <c r="AJ34" s="467"/>
      <c r="AK34" s="467"/>
    </row>
    <row r="35" ht="15">
      <c r="A35" s="467"/>
      <c r="B35" s="537" t="s">
        <v>198</v>
      </c>
      <c r="C35" s="538"/>
      <c r="D35" s="539">
        <v>0</v>
      </c>
      <c r="E35" s="540">
        <v>0</v>
      </c>
      <c r="F35" s="540">
        <v>0</v>
      </c>
      <c r="G35" s="540">
        <v>0</v>
      </c>
      <c r="H35" s="540">
        <v>0</v>
      </c>
      <c r="I35" s="540">
        <v>0</v>
      </c>
      <c r="J35" s="540">
        <v>0</v>
      </c>
      <c r="K35" s="540">
        <v>0</v>
      </c>
      <c r="L35" s="539">
        <v>0</v>
      </c>
      <c r="M35" s="540">
        <v>0</v>
      </c>
      <c r="N35" s="540">
        <v>0</v>
      </c>
      <c r="O35" s="540">
        <v>0</v>
      </c>
      <c r="P35" s="540">
        <v>0</v>
      </c>
      <c r="Q35" s="541">
        <f t="shared" si="28"/>
        <v>0</v>
      </c>
      <c r="R35" s="467"/>
      <c r="S35" s="467"/>
      <c r="T35" s="467"/>
      <c r="U35" s="467"/>
      <c r="V35" s="467"/>
      <c r="W35" s="467"/>
      <c r="X35" s="467"/>
      <c r="Y35" s="467"/>
      <c r="Z35" s="467"/>
      <c r="AA35" s="467"/>
      <c r="AB35" s="467"/>
      <c r="AC35" s="467"/>
      <c r="AD35" s="467"/>
      <c r="AE35" s="467"/>
      <c r="AF35" s="467"/>
      <c r="AG35" s="467"/>
      <c r="AH35" s="467"/>
      <c r="AI35" s="467"/>
      <c r="AJ35" s="467"/>
      <c r="AK35" s="467"/>
    </row>
    <row r="36" ht="15">
      <c r="A36" s="467"/>
      <c r="B36" s="537" t="s">
        <v>198</v>
      </c>
      <c r="C36" s="538"/>
      <c r="D36" s="539">
        <v>0</v>
      </c>
      <c r="E36" s="540">
        <v>0</v>
      </c>
      <c r="F36" s="540">
        <v>0</v>
      </c>
      <c r="G36" s="540">
        <v>0</v>
      </c>
      <c r="H36" s="540">
        <v>0</v>
      </c>
      <c r="I36" s="540">
        <v>0</v>
      </c>
      <c r="J36" s="540">
        <v>0</v>
      </c>
      <c r="K36" s="540">
        <v>0</v>
      </c>
      <c r="L36" s="539">
        <v>0</v>
      </c>
      <c r="M36" s="540">
        <v>0</v>
      </c>
      <c r="N36" s="540">
        <v>0</v>
      </c>
      <c r="O36" s="540">
        <v>0</v>
      </c>
      <c r="P36" s="540">
        <v>0</v>
      </c>
      <c r="Q36" s="541">
        <f t="shared" si="28"/>
        <v>0</v>
      </c>
      <c r="R36" s="467"/>
      <c r="S36" s="467"/>
      <c r="T36" s="467"/>
      <c r="U36" s="467"/>
      <c r="V36" s="467"/>
      <c r="W36" s="467"/>
      <c r="X36" s="467"/>
      <c r="Y36" s="467"/>
      <c r="Z36" s="467"/>
      <c r="AA36" s="467"/>
      <c r="AB36" s="467"/>
      <c r="AC36" s="467"/>
      <c r="AD36" s="467"/>
      <c r="AE36" s="467"/>
      <c r="AF36" s="467"/>
      <c r="AG36" s="467"/>
      <c r="AH36" s="467"/>
      <c r="AI36" s="467"/>
      <c r="AJ36" s="467"/>
      <c r="AK36" s="467"/>
    </row>
    <row r="37" s="542" customFormat="1" ht="20.25" customHeight="1">
      <c r="A37" s="543"/>
      <c r="B37" s="544" t="s">
        <v>199</v>
      </c>
      <c r="C37" s="545"/>
      <c r="D37" s="546">
        <f t="shared" ref="D37:P37" si="29">SUM(D26:D36)</f>
        <v>2500</v>
      </c>
      <c r="E37" s="547" t="e">
        <f t="shared" si="29"/>
        <v>#REF!</v>
      </c>
      <c r="F37" s="547" t="e">
        <f t="shared" si="29"/>
        <v>#REF!</v>
      </c>
      <c r="G37" s="547" t="e">
        <f t="shared" si="29"/>
        <v>#REF!</v>
      </c>
      <c r="H37" s="548" t="e">
        <f t="shared" si="29"/>
        <v>#REF!</v>
      </c>
      <c r="I37" s="549" t="e">
        <f t="shared" si="29"/>
        <v>#REF!</v>
      </c>
      <c r="J37" s="549" t="e">
        <f t="shared" si="29"/>
        <v>#REF!</v>
      </c>
      <c r="K37" s="549" t="e">
        <f t="shared" si="29"/>
        <v>#REF!</v>
      </c>
      <c r="L37" s="546" t="e">
        <f t="shared" si="29"/>
        <v>#REF!</v>
      </c>
      <c r="M37" s="547" t="e">
        <f t="shared" si="29"/>
        <v>#REF!</v>
      </c>
      <c r="N37" s="547" t="e">
        <f t="shared" si="29"/>
        <v>#REF!</v>
      </c>
      <c r="O37" s="548" t="e">
        <f t="shared" si="29"/>
        <v>#REF!</v>
      </c>
      <c r="P37" s="549" t="e">
        <f t="shared" si="29"/>
        <v>#REF!</v>
      </c>
      <c r="Q37" s="550" t="e">
        <f t="shared" si="28"/>
        <v>#REF!</v>
      </c>
      <c r="R37" s="543"/>
      <c r="S37" s="543"/>
      <c r="T37" s="543"/>
      <c r="U37" s="543"/>
      <c r="V37" s="543"/>
      <c r="W37" s="543"/>
      <c r="X37" s="543"/>
      <c r="Y37" s="543"/>
      <c r="Z37" s="543"/>
      <c r="AA37" s="543"/>
      <c r="AB37" s="543"/>
      <c r="AC37" s="543"/>
      <c r="AD37" s="543"/>
      <c r="AE37" s="543"/>
      <c r="AF37" s="543"/>
      <c r="AG37" s="543"/>
      <c r="AH37" s="543"/>
      <c r="AI37" s="543"/>
      <c r="AJ37" s="543"/>
      <c r="AK37" s="543"/>
    </row>
    <row r="38" s="467" customFormat="1" ht="30.75" customHeight="1">
      <c r="A38" s="467"/>
      <c r="B38" s="551"/>
      <c r="C38" s="551"/>
      <c r="D38" s="552"/>
      <c r="E38" s="552"/>
      <c r="F38" s="552"/>
      <c r="G38" s="552"/>
      <c r="H38" s="552"/>
      <c r="I38" s="552"/>
      <c r="J38" s="552"/>
      <c r="K38" s="552"/>
      <c r="L38" s="552"/>
      <c r="M38" s="552"/>
      <c r="N38" s="552"/>
      <c r="O38" s="552"/>
      <c r="P38" s="552"/>
      <c r="Q38" s="553"/>
      <c r="R38" s="467"/>
      <c r="S38" s="467"/>
      <c r="T38" s="467"/>
      <c r="U38" s="467"/>
      <c r="V38" s="467"/>
      <c r="W38" s="467"/>
      <c r="X38" s="467"/>
      <c r="Y38" s="467"/>
      <c r="Z38" s="467"/>
      <c r="AA38" s="467"/>
      <c r="AB38" s="467"/>
      <c r="AC38" s="467"/>
      <c r="AD38" s="467"/>
      <c r="AE38" s="467"/>
      <c r="AF38" s="467"/>
      <c r="AG38" s="467"/>
      <c r="AH38" s="467"/>
      <c r="AI38" s="467"/>
      <c r="AJ38" s="467"/>
      <c r="AK38" s="467"/>
    </row>
    <row r="39" s="467" customFormat="1" ht="30.75" customHeight="1">
      <c r="A39" s="467"/>
      <c r="B39" s="551"/>
      <c r="C39" s="551"/>
      <c r="D39" s="552"/>
      <c r="E39" s="552"/>
      <c r="F39" s="552"/>
      <c r="G39" s="552"/>
      <c r="H39" s="552"/>
      <c r="I39" s="552"/>
      <c r="J39" s="552"/>
      <c r="K39" s="552"/>
      <c r="L39" s="552"/>
      <c r="M39" s="552"/>
      <c r="N39" s="552"/>
      <c r="O39" s="552"/>
      <c r="P39" s="552"/>
      <c r="Q39" s="553"/>
      <c r="R39" s="467"/>
      <c r="S39" s="467"/>
      <c r="T39" s="467"/>
      <c r="U39" s="467"/>
      <c r="V39" s="467"/>
      <c r="W39" s="467"/>
      <c r="X39" s="467"/>
      <c r="Y39" s="467"/>
      <c r="Z39" s="467"/>
      <c r="AA39" s="467"/>
      <c r="AB39" s="467"/>
      <c r="AC39" s="467"/>
      <c r="AD39" s="467"/>
      <c r="AE39" s="467"/>
      <c r="AF39" s="467"/>
      <c r="AG39" s="467"/>
      <c r="AH39" s="467"/>
      <c r="AI39" s="467"/>
      <c r="AJ39" s="467"/>
      <c r="AK39" s="467"/>
    </row>
    <row r="40" s="467" customFormat="1" ht="18.75" customHeight="1">
      <c r="A40" s="467"/>
      <c r="B40" s="551"/>
      <c r="C40" s="551"/>
      <c r="D40" s="552"/>
      <c r="E40" s="504" t="s">
        <v>187</v>
      </c>
      <c r="F40" s="505"/>
      <c r="G40" s="505"/>
      <c r="H40" s="505"/>
      <c r="I40" s="505"/>
      <c r="J40" s="505"/>
      <c r="K40" s="505"/>
      <c r="L40" s="505"/>
      <c r="M40" s="505"/>
      <c r="N40" s="505"/>
      <c r="O40" s="505"/>
      <c r="P40" s="506"/>
      <c r="Q40" s="553"/>
      <c r="R40" s="467"/>
      <c r="S40" s="467"/>
      <c r="T40" s="467"/>
      <c r="U40" s="467"/>
      <c r="V40" s="467"/>
      <c r="W40" s="467"/>
      <c r="X40" s="467"/>
      <c r="Y40" s="467"/>
      <c r="Z40" s="467"/>
      <c r="AA40" s="467"/>
      <c r="AB40" s="467"/>
      <c r="AC40" s="467"/>
      <c r="AD40" s="467"/>
      <c r="AE40" s="467"/>
      <c r="AF40" s="467"/>
      <c r="AG40" s="467"/>
      <c r="AH40" s="467"/>
      <c r="AI40" s="467"/>
      <c r="AJ40" s="467"/>
      <c r="AK40" s="467"/>
    </row>
    <row r="41" s="467" customFormat="1" ht="21.75" customHeight="1">
      <c r="A41" s="467"/>
      <c r="B41" s="509" t="s">
        <v>200</v>
      </c>
      <c r="C41" s="510" t="s">
        <v>189</v>
      </c>
      <c r="D41" s="510" t="s">
        <v>190</v>
      </c>
      <c r="E41" s="513">
        <v>1</v>
      </c>
      <c r="F41" s="513">
        <v>2</v>
      </c>
      <c r="G41" s="513">
        <v>3</v>
      </c>
      <c r="H41" s="513">
        <v>4</v>
      </c>
      <c r="I41" s="513">
        <v>5</v>
      </c>
      <c r="J41" s="554">
        <v>6</v>
      </c>
      <c r="K41" s="512">
        <v>7</v>
      </c>
      <c r="L41" s="513">
        <v>8</v>
      </c>
      <c r="M41" s="513">
        <v>9</v>
      </c>
      <c r="N41" s="513">
        <v>10</v>
      </c>
      <c r="O41" s="512">
        <v>11</v>
      </c>
      <c r="P41" s="512">
        <v>12</v>
      </c>
      <c r="Q41" s="514" t="s">
        <v>191</v>
      </c>
      <c r="R41" s="467"/>
      <c r="S41" s="467"/>
      <c r="T41" s="467"/>
      <c r="U41" s="467"/>
      <c r="V41" s="467"/>
      <c r="W41" s="467"/>
      <c r="X41" s="467"/>
      <c r="Y41" s="467"/>
      <c r="Z41" s="467"/>
      <c r="AA41" s="467"/>
      <c r="AB41" s="467"/>
      <c r="AC41" s="467"/>
      <c r="AD41" s="467"/>
      <c r="AE41" s="467"/>
      <c r="AF41" s="467"/>
      <c r="AG41" s="467"/>
      <c r="AH41" s="467"/>
      <c r="AI41" s="467"/>
      <c r="AJ41" s="467"/>
      <c r="AK41" s="467"/>
    </row>
    <row r="42">
      <c r="A42" s="467"/>
      <c r="B42" s="555" t="s">
        <v>201</v>
      </c>
      <c r="C42" s="556"/>
      <c r="D42" s="557">
        <v>0</v>
      </c>
      <c r="E42" s="518" t="e">
        <f>#REF!</f>
        <v>#REF!</v>
      </c>
      <c r="F42" s="518" t="e">
        <f>#REF!</f>
        <v>#REF!</v>
      </c>
      <c r="G42" s="518" t="e">
        <f>#REF!</f>
        <v>#REF!</v>
      </c>
      <c r="H42" s="518" t="e">
        <f>#REF!</f>
        <v>#REF!</v>
      </c>
      <c r="I42" s="518" t="e">
        <f>#REF!</f>
        <v>#REF!</v>
      </c>
      <c r="J42" s="518" t="e">
        <f>#REF!</f>
        <v>#REF!</v>
      </c>
      <c r="K42" s="518" t="e">
        <f>#REF!</f>
        <v>#REF!</v>
      </c>
      <c r="L42" s="518" t="e">
        <f>#REF!</f>
        <v>#REF!</v>
      </c>
      <c r="M42" s="518" t="e">
        <f>#REF!</f>
        <v>#REF!</v>
      </c>
      <c r="N42" s="518" t="e">
        <f>#REF!</f>
        <v>#REF!</v>
      </c>
      <c r="O42" s="518" t="e">
        <f>#REF!</f>
        <v>#REF!</v>
      </c>
      <c r="P42" s="518" t="e">
        <f>#REF!</f>
        <v>#REF!</v>
      </c>
      <c r="Q42" s="519" t="e">
        <f t="shared" si="28"/>
        <v>#REF!</v>
      </c>
      <c r="R42" s="467"/>
      <c r="S42" s="467"/>
      <c r="T42" s="467"/>
      <c r="U42" s="467"/>
      <c r="V42" s="467"/>
      <c r="W42" s="467"/>
      <c r="X42" s="467"/>
      <c r="Y42" s="467"/>
      <c r="Z42" s="467"/>
      <c r="AA42" s="467"/>
      <c r="AB42" s="467"/>
      <c r="AC42" s="467"/>
      <c r="AD42" s="467"/>
      <c r="AE42" s="467"/>
      <c r="AF42" s="467"/>
      <c r="AG42" s="467"/>
      <c r="AH42" s="467"/>
      <c r="AI42" s="467"/>
      <c r="AJ42" s="467"/>
      <c r="AK42" s="467"/>
    </row>
    <row r="43" ht="13.5" customHeight="1">
      <c r="A43" s="467"/>
      <c r="B43" s="558" t="s">
        <v>196</v>
      </c>
      <c r="C43" s="559">
        <v>0</v>
      </c>
      <c r="D43" s="560">
        <f>SUM(D29)</f>
        <v>0</v>
      </c>
      <c r="E43" s="561">
        <v>0</v>
      </c>
      <c r="F43" s="561">
        <v>0</v>
      </c>
      <c r="G43" s="561">
        <v>0</v>
      </c>
      <c r="H43" s="561">
        <v>0</v>
      </c>
      <c r="I43" s="561">
        <v>0</v>
      </c>
      <c r="J43" s="561">
        <v>0</v>
      </c>
      <c r="K43" s="561">
        <v>0</v>
      </c>
      <c r="L43" s="561">
        <v>0</v>
      </c>
      <c r="M43" s="561">
        <v>0</v>
      </c>
      <c r="N43" s="561">
        <v>0</v>
      </c>
      <c r="O43" s="561">
        <v>0</v>
      </c>
      <c r="P43" s="561">
        <v>0</v>
      </c>
      <c r="Q43" s="529">
        <f t="shared" si="28"/>
        <v>0</v>
      </c>
      <c r="R43" s="467"/>
      <c r="S43" s="467"/>
      <c r="T43" s="467"/>
      <c r="U43" s="467"/>
      <c r="V43" s="467"/>
      <c r="W43" s="467"/>
      <c r="X43" s="467"/>
      <c r="Y43" s="467"/>
      <c r="Z43" s="467"/>
      <c r="AA43" s="467"/>
      <c r="AB43" s="467"/>
      <c r="AC43" s="467"/>
      <c r="AD43" s="467"/>
      <c r="AE43" s="467"/>
      <c r="AF43" s="467"/>
      <c r="AG43" s="467"/>
      <c r="AH43" s="467"/>
      <c r="AI43" s="467"/>
      <c r="AJ43" s="467"/>
      <c r="AK43" s="467"/>
    </row>
    <row r="44" ht="13.5" customHeight="1">
      <c r="A44" s="467"/>
      <c r="B44" s="555" t="s">
        <v>202</v>
      </c>
      <c r="C44" s="562"/>
      <c r="D44" s="563">
        <v>0</v>
      </c>
      <c r="E44" s="561">
        <v>0</v>
      </c>
      <c r="F44" s="561">
        <v>0</v>
      </c>
      <c r="G44" s="561">
        <v>0</v>
      </c>
      <c r="H44" s="561">
        <v>0</v>
      </c>
      <c r="I44" s="561">
        <v>0</v>
      </c>
      <c r="J44" s="561">
        <v>0</v>
      </c>
      <c r="K44" s="561">
        <v>0</v>
      </c>
      <c r="L44" s="561">
        <v>0</v>
      </c>
      <c r="M44" s="561">
        <v>0</v>
      </c>
      <c r="N44" s="561">
        <v>0</v>
      </c>
      <c r="O44" s="561">
        <v>0</v>
      </c>
      <c r="P44" s="561">
        <v>0</v>
      </c>
      <c r="Q44" s="536">
        <f t="shared" si="28"/>
        <v>0</v>
      </c>
      <c r="R44" s="467"/>
      <c r="S44" s="467"/>
      <c r="T44" s="467"/>
      <c r="U44" s="467"/>
      <c r="V44" s="467"/>
      <c r="W44" s="467"/>
      <c r="X44" s="467"/>
      <c r="Y44" s="467"/>
      <c r="Z44" s="467"/>
      <c r="AA44" s="467"/>
      <c r="AB44" s="467"/>
      <c r="AC44" s="467"/>
      <c r="AD44" s="467"/>
      <c r="AE44" s="467"/>
      <c r="AF44" s="467"/>
      <c r="AG44" s="467"/>
      <c r="AH44" s="467"/>
      <c r="AI44" s="467"/>
      <c r="AJ44" s="467"/>
      <c r="AK44" s="467"/>
    </row>
    <row r="45" ht="14.25" customHeight="1">
      <c r="A45" s="467"/>
      <c r="B45" s="558" t="s">
        <v>203</v>
      </c>
      <c r="C45" s="559"/>
      <c r="D45" s="563">
        <v>0</v>
      </c>
      <c r="E45" s="561">
        <v>0</v>
      </c>
      <c r="F45" s="561">
        <v>0</v>
      </c>
      <c r="G45" s="561">
        <v>0</v>
      </c>
      <c r="H45" s="561">
        <v>0</v>
      </c>
      <c r="I45" s="561">
        <v>0</v>
      </c>
      <c r="J45" s="561">
        <v>0</v>
      </c>
      <c r="K45" s="561">
        <v>0</v>
      </c>
      <c r="L45" s="561">
        <v>0</v>
      </c>
      <c r="M45" s="561">
        <v>0</v>
      </c>
      <c r="N45" s="561">
        <v>0</v>
      </c>
      <c r="O45" s="561">
        <v>0</v>
      </c>
      <c r="P45" s="561">
        <v>0</v>
      </c>
      <c r="Q45" s="529">
        <f t="shared" si="28"/>
        <v>0</v>
      </c>
      <c r="R45" s="467"/>
      <c r="S45" s="467"/>
      <c r="T45" s="467"/>
      <c r="U45" s="467"/>
      <c r="V45" s="467"/>
      <c r="W45" s="467"/>
      <c r="X45" s="467"/>
      <c r="Y45" s="467"/>
      <c r="Z45" s="467"/>
      <c r="AA45" s="467"/>
      <c r="AB45" s="467"/>
      <c r="AC45" s="467"/>
      <c r="AD45" s="467"/>
      <c r="AE45" s="467"/>
      <c r="AF45" s="467"/>
      <c r="AG45" s="467"/>
      <c r="AH45" s="467"/>
      <c r="AI45" s="467"/>
      <c r="AJ45" s="467"/>
      <c r="AK45" s="467"/>
    </row>
    <row r="46" ht="14.25" customHeight="1">
      <c r="A46" s="467"/>
      <c r="B46" s="564" t="s">
        <v>204</v>
      </c>
      <c r="C46" s="565"/>
      <c r="D46" s="563">
        <v>0</v>
      </c>
      <c r="E46" s="561">
        <v>0</v>
      </c>
      <c r="F46" s="561">
        <v>0</v>
      </c>
      <c r="G46" s="561">
        <v>0</v>
      </c>
      <c r="H46" s="561">
        <v>0</v>
      </c>
      <c r="I46" s="561">
        <v>0</v>
      </c>
      <c r="J46" s="561">
        <v>0</v>
      </c>
      <c r="K46" s="561">
        <v>0</v>
      </c>
      <c r="L46" s="561">
        <v>0</v>
      </c>
      <c r="M46" s="561">
        <v>0</v>
      </c>
      <c r="N46" s="561">
        <v>0</v>
      </c>
      <c r="O46" s="561">
        <v>0</v>
      </c>
      <c r="P46" s="561">
        <v>0</v>
      </c>
      <c r="Q46" s="536">
        <f t="shared" si="28"/>
        <v>0</v>
      </c>
      <c r="R46" s="467"/>
      <c r="S46" s="467"/>
      <c r="T46" s="467"/>
      <c r="U46" s="467"/>
      <c r="V46" s="467"/>
      <c r="W46" s="467"/>
      <c r="X46" s="467"/>
      <c r="Y46" s="467"/>
      <c r="Z46" s="467"/>
      <c r="AA46" s="467"/>
      <c r="AB46" s="467"/>
      <c r="AC46" s="467"/>
      <c r="AD46" s="467"/>
      <c r="AE46" s="467"/>
      <c r="AF46" s="467"/>
      <c r="AG46" s="467"/>
      <c r="AH46" s="467"/>
      <c r="AI46" s="467"/>
      <c r="AJ46" s="467"/>
      <c r="AK46" s="467"/>
    </row>
    <row r="47">
      <c r="A47" s="467"/>
      <c r="B47" s="555" t="s">
        <v>205</v>
      </c>
      <c r="C47" s="556"/>
      <c r="D47" s="563">
        <v>0</v>
      </c>
      <c r="E47" s="561">
        <v>0</v>
      </c>
      <c r="F47" s="561">
        <v>0</v>
      </c>
      <c r="G47" s="561">
        <v>0</v>
      </c>
      <c r="H47" s="561">
        <v>0</v>
      </c>
      <c r="I47" s="561">
        <v>0</v>
      </c>
      <c r="J47" s="561">
        <v>0</v>
      </c>
      <c r="K47" s="561">
        <v>0</v>
      </c>
      <c r="L47" s="561">
        <v>0</v>
      </c>
      <c r="M47" s="561">
        <v>0</v>
      </c>
      <c r="N47" s="561">
        <v>0</v>
      </c>
      <c r="O47" s="561">
        <v>0</v>
      </c>
      <c r="P47" s="561">
        <v>0</v>
      </c>
      <c r="Q47" s="525">
        <f t="shared" si="28"/>
        <v>0</v>
      </c>
      <c r="R47" s="467"/>
      <c r="S47" s="467"/>
      <c r="T47" s="467"/>
      <c r="U47" s="467"/>
      <c r="V47" s="467"/>
      <c r="W47" s="467"/>
      <c r="X47" s="467"/>
      <c r="Y47" s="467"/>
      <c r="Z47" s="467"/>
      <c r="AA47" s="467"/>
      <c r="AB47" s="467"/>
      <c r="AC47" s="467"/>
      <c r="AD47" s="467"/>
      <c r="AE47" s="467"/>
      <c r="AF47" s="467"/>
      <c r="AG47" s="467"/>
      <c r="AH47" s="467"/>
      <c r="AI47" s="467"/>
      <c r="AJ47" s="467"/>
      <c r="AK47" s="467"/>
    </row>
    <row r="48">
      <c r="A48" s="467"/>
      <c r="B48" s="566" t="s">
        <v>206</v>
      </c>
      <c r="C48" s="567"/>
      <c r="D48" s="563">
        <v>0</v>
      </c>
      <c r="E48" s="561">
        <v>0</v>
      </c>
      <c r="F48" s="561">
        <v>0</v>
      </c>
      <c r="G48" s="561">
        <v>0</v>
      </c>
      <c r="H48" s="561">
        <v>0</v>
      </c>
      <c r="I48" s="561">
        <v>0</v>
      </c>
      <c r="J48" s="561">
        <v>0</v>
      </c>
      <c r="K48" s="561">
        <v>0</v>
      </c>
      <c r="L48" s="561">
        <v>0</v>
      </c>
      <c r="M48" s="561">
        <v>0</v>
      </c>
      <c r="N48" s="561">
        <v>0</v>
      </c>
      <c r="O48" s="561">
        <v>0</v>
      </c>
      <c r="P48" s="561">
        <v>0</v>
      </c>
      <c r="Q48" s="568">
        <f t="shared" si="28"/>
        <v>0</v>
      </c>
      <c r="R48" s="467"/>
      <c r="S48" s="467"/>
      <c r="T48" s="467"/>
      <c r="U48" s="467"/>
      <c r="V48" s="467"/>
      <c r="W48" s="467"/>
      <c r="X48" s="467"/>
      <c r="Y48" s="467"/>
      <c r="Z48" s="467"/>
      <c r="AA48" s="467"/>
      <c r="AB48" s="467"/>
      <c r="AC48" s="467"/>
      <c r="AD48" s="467"/>
      <c r="AE48" s="467"/>
      <c r="AF48" s="467"/>
      <c r="AG48" s="467"/>
      <c r="AH48" s="467"/>
      <c r="AI48" s="467"/>
      <c r="AJ48" s="467"/>
      <c r="AK48" s="467"/>
    </row>
    <row r="49">
      <c r="A49" s="467"/>
      <c r="B49" s="558" t="s">
        <v>207</v>
      </c>
      <c r="C49" s="559"/>
      <c r="D49" s="563">
        <v>0</v>
      </c>
      <c r="E49" s="561">
        <v>0</v>
      </c>
      <c r="F49" s="561">
        <v>0</v>
      </c>
      <c r="G49" s="561">
        <v>0</v>
      </c>
      <c r="H49" s="561">
        <v>0</v>
      </c>
      <c r="I49" s="561">
        <v>0</v>
      </c>
      <c r="J49" s="561">
        <v>0</v>
      </c>
      <c r="K49" s="561">
        <v>0</v>
      </c>
      <c r="L49" s="561">
        <v>0</v>
      </c>
      <c r="M49" s="561">
        <v>0</v>
      </c>
      <c r="N49" s="561">
        <v>0</v>
      </c>
      <c r="O49" s="561">
        <v>0</v>
      </c>
      <c r="P49" s="561">
        <v>0</v>
      </c>
      <c r="Q49" s="529">
        <f t="shared" si="28"/>
        <v>0</v>
      </c>
      <c r="R49" s="467"/>
      <c r="S49" s="467"/>
      <c r="T49" s="467"/>
      <c r="U49" s="467"/>
      <c r="V49" s="467"/>
      <c r="W49" s="467"/>
      <c r="X49" s="467"/>
      <c r="Y49" s="467"/>
      <c r="Z49" s="467"/>
      <c r="AA49" s="467"/>
      <c r="AB49" s="467"/>
      <c r="AC49" s="467"/>
      <c r="AD49" s="467"/>
      <c r="AE49" s="467"/>
      <c r="AF49" s="467"/>
      <c r="AG49" s="467"/>
      <c r="AH49" s="467"/>
      <c r="AI49" s="467"/>
      <c r="AJ49" s="467"/>
      <c r="AK49" s="467"/>
    </row>
    <row r="50">
      <c r="A50" s="467"/>
      <c r="B50" s="564" t="s">
        <v>208</v>
      </c>
      <c r="C50" s="565"/>
      <c r="D50" s="563">
        <v>0</v>
      </c>
      <c r="E50" s="561">
        <v>0</v>
      </c>
      <c r="F50" s="561">
        <v>0</v>
      </c>
      <c r="G50" s="561">
        <v>0</v>
      </c>
      <c r="H50" s="561">
        <v>0</v>
      </c>
      <c r="I50" s="561">
        <v>0</v>
      </c>
      <c r="J50" s="561">
        <v>0</v>
      </c>
      <c r="K50" s="561">
        <v>0</v>
      </c>
      <c r="L50" s="561">
        <v>0</v>
      </c>
      <c r="M50" s="561">
        <v>0</v>
      </c>
      <c r="N50" s="561">
        <v>0</v>
      </c>
      <c r="O50" s="561">
        <v>0</v>
      </c>
      <c r="P50" s="561">
        <v>0</v>
      </c>
      <c r="Q50" s="536">
        <f t="shared" si="28"/>
        <v>0</v>
      </c>
      <c r="R50" s="467"/>
      <c r="S50" s="467"/>
      <c r="T50" s="467"/>
      <c r="U50" s="467"/>
      <c r="V50" s="467"/>
      <c r="W50" s="467"/>
      <c r="X50" s="467"/>
      <c r="Y50" s="467"/>
      <c r="Z50" s="467"/>
      <c r="AA50" s="467"/>
      <c r="AB50" s="467"/>
      <c r="AC50" s="467"/>
      <c r="AD50" s="467"/>
      <c r="AE50" s="467"/>
      <c r="AF50" s="467"/>
      <c r="AG50" s="467"/>
      <c r="AH50" s="467"/>
      <c r="AI50" s="467"/>
      <c r="AJ50" s="467"/>
      <c r="AK50" s="467"/>
    </row>
    <row r="51">
      <c r="A51" s="467"/>
      <c r="B51" s="564" t="s">
        <v>209</v>
      </c>
      <c r="C51" s="565"/>
      <c r="D51" s="563">
        <v>200</v>
      </c>
      <c r="E51" s="561">
        <v>0</v>
      </c>
      <c r="F51" s="561">
        <v>0</v>
      </c>
      <c r="G51" s="561">
        <v>0</v>
      </c>
      <c r="H51" s="561">
        <v>0</v>
      </c>
      <c r="I51" s="561">
        <v>0</v>
      </c>
      <c r="J51" s="561">
        <v>0</v>
      </c>
      <c r="K51" s="561">
        <v>0</v>
      </c>
      <c r="L51" s="561">
        <v>0</v>
      </c>
      <c r="M51" s="561">
        <v>0</v>
      </c>
      <c r="N51" s="561">
        <v>0</v>
      </c>
      <c r="O51" s="561">
        <v>0</v>
      </c>
      <c r="P51" s="561">
        <v>0</v>
      </c>
      <c r="Q51" s="525">
        <f t="shared" si="28"/>
        <v>200</v>
      </c>
      <c r="R51" s="467"/>
      <c r="S51" s="467"/>
      <c r="T51" s="467"/>
      <c r="U51" s="467"/>
      <c r="V51" s="467"/>
      <c r="W51" s="467"/>
      <c r="X51" s="467"/>
      <c r="Y51" s="467"/>
      <c r="Z51" s="467"/>
      <c r="AA51" s="467"/>
      <c r="AB51" s="467"/>
      <c r="AC51" s="467"/>
      <c r="AD51" s="467"/>
      <c r="AE51" s="467"/>
      <c r="AF51" s="467"/>
      <c r="AG51" s="467"/>
      <c r="AH51" s="467"/>
      <c r="AI51" s="467"/>
      <c r="AJ51" s="467"/>
      <c r="AK51" s="467"/>
    </row>
    <row r="52">
      <c r="A52" s="467"/>
      <c r="B52" s="555" t="s">
        <v>210</v>
      </c>
      <c r="C52" s="569"/>
      <c r="D52" s="563">
        <v>0</v>
      </c>
      <c r="E52" s="561">
        <v>0</v>
      </c>
      <c r="F52" s="561">
        <v>0</v>
      </c>
      <c r="G52" s="561">
        <v>0</v>
      </c>
      <c r="H52" s="561">
        <v>0</v>
      </c>
      <c r="I52" s="561">
        <v>0</v>
      </c>
      <c r="J52" s="561">
        <v>0</v>
      </c>
      <c r="K52" s="561">
        <v>0</v>
      </c>
      <c r="L52" s="561">
        <v>0</v>
      </c>
      <c r="M52" s="561">
        <v>0</v>
      </c>
      <c r="N52" s="561">
        <v>0</v>
      </c>
      <c r="O52" s="561">
        <v>0</v>
      </c>
      <c r="P52" s="561">
        <v>0</v>
      </c>
      <c r="Q52" s="568">
        <f t="shared" si="28"/>
        <v>0</v>
      </c>
      <c r="R52" s="467"/>
      <c r="S52" s="467"/>
      <c r="T52" s="467"/>
      <c r="U52" s="467"/>
      <c r="V52" s="467"/>
      <c r="W52" s="467"/>
      <c r="X52" s="467"/>
      <c r="Y52" s="467"/>
      <c r="Z52" s="467"/>
      <c r="AA52" s="467"/>
      <c r="AB52" s="467"/>
      <c r="AC52" s="467"/>
      <c r="AD52" s="467"/>
      <c r="AE52" s="467"/>
      <c r="AF52" s="467"/>
      <c r="AG52" s="467"/>
      <c r="AH52" s="467"/>
      <c r="AI52" s="467"/>
      <c r="AJ52" s="467"/>
      <c r="AK52" s="467"/>
    </row>
    <row r="53">
      <c r="A53" s="467"/>
      <c r="B53" s="558" t="s">
        <v>211</v>
      </c>
      <c r="C53" s="570"/>
      <c r="D53" s="563">
        <v>300</v>
      </c>
      <c r="E53" s="561">
        <v>0</v>
      </c>
      <c r="F53" s="561">
        <v>0</v>
      </c>
      <c r="G53" s="561">
        <v>0</v>
      </c>
      <c r="H53" s="561">
        <v>0</v>
      </c>
      <c r="I53" s="561">
        <v>0</v>
      </c>
      <c r="J53" s="561">
        <v>0</v>
      </c>
      <c r="K53" s="561">
        <v>0</v>
      </c>
      <c r="L53" s="561">
        <v>0</v>
      </c>
      <c r="M53" s="561">
        <v>0</v>
      </c>
      <c r="N53" s="561">
        <v>0</v>
      </c>
      <c r="O53" s="561">
        <v>0</v>
      </c>
      <c r="P53" s="561">
        <v>0</v>
      </c>
      <c r="Q53" s="529">
        <f t="shared" si="28"/>
        <v>300</v>
      </c>
      <c r="R53" s="467"/>
      <c r="S53" s="467"/>
      <c r="T53" s="467"/>
      <c r="U53" s="467"/>
      <c r="V53" s="467"/>
      <c r="W53" s="467"/>
      <c r="X53" s="467"/>
      <c r="Y53" s="467"/>
      <c r="Z53" s="467"/>
      <c r="AA53" s="467"/>
      <c r="AB53" s="467"/>
      <c r="AC53" s="467"/>
      <c r="AD53" s="467"/>
      <c r="AE53" s="467"/>
      <c r="AF53" s="467"/>
      <c r="AG53" s="467"/>
      <c r="AH53" s="467"/>
      <c r="AI53" s="467"/>
      <c r="AJ53" s="467"/>
      <c r="AK53" s="467"/>
    </row>
    <row r="54">
      <c r="A54" s="467"/>
      <c r="B54" s="555" t="s">
        <v>212</v>
      </c>
      <c r="C54" s="556"/>
      <c r="D54" s="557">
        <v>0</v>
      </c>
      <c r="E54" s="561">
        <v>0</v>
      </c>
      <c r="F54" s="561">
        <v>0</v>
      </c>
      <c r="G54" s="561">
        <v>0</v>
      </c>
      <c r="H54" s="561">
        <v>0</v>
      </c>
      <c r="I54" s="561">
        <v>0</v>
      </c>
      <c r="J54" s="561">
        <v>0</v>
      </c>
      <c r="K54" s="561">
        <v>0</v>
      </c>
      <c r="L54" s="561">
        <v>0</v>
      </c>
      <c r="M54" s="561">
        <v>0</v>
      </c>
      <c r="N54" s="561">
        <v>0</v>
      </c>
      <c r="O54" s="561">
        <v>0</v>
      </c>
      <c r="P54" s="561">
        <v>0</v>
      </c>
      <c r="Q54" s="525">
        <f t="shared" si="28"/>
        <v>0</v>
      </c>
      <c r="R54" s="467"/>
      <c r="S54" s="467"/>
      <c r="T54" s="467"/>
      <c r="U54" s="467"/>
      <c r="V54" s="467"/>
      <c r="W54" s="467"/>
      <c r="X54" s="467"/>
      <c r="Y54" s="467"/>
      <c r="Z54" s="467"/>
      <c r="AA54" s="467"/>
      <c r="AB54" s="467"/>
      <c r="AC54" s="467"/>
      <c r="AD54" s="467"/>
      <c r="AE54" s="467"/>
      <c r="AF54" s="467"/>
      <c r="AG54" s="467"/>
      <c r="AH54" s="467"/>
      <c r="AI54" s="467"/>
      <c r="AJ54" s="467"/>
      <c r="AK54" s="467"/>
    </row>
    <row r="55">
      <c r="A55" s="467"/>
      <c r="B55" s="526" t="s">
        <v>213</v>
      </c>
      <c r="C55" s="559"/>
      <c r="D55" s="561" t="s">
        <v>194</v>
      </c>
      <c r="E55" s="560" t="e">
        <f>IF(#REF!&lt;0,-#REF!,0)</f>
        <v>#REF!</v>
      </c>
      <c r="F55" s="560" t="e">
        <f t="shared" ref="F55:P58" si="30">E55</f>
        <v>#REF!</v>
      </c>
      <c r="G55" s="560" t="e">
        <f t="shared" si="30"/>
        <v>#REF!</v>
      </c>
      <c r="H55" s="560" t="e">
        <f t="shared" si="30"/>
        <v>#REF!</v>
      </c>
      <c r="I55" s="560" t="e">
        <f t="shared" si="30"/>
        <v>#REF!</v>
      </c>
      <c r="J55" s="571" t="e">
        <f t="shared" si="30"/>
        <v>#REF!</v>
      </c>
      <c r="K55" s="572" t="e">
        <f t="shared" si="30"/>
        <v>#REF!</v>
      </c>
      <c r="L55" s="560" t="e">
        <f t="shared" si="30"/>
        <v>#REF!</v>
      </c>
      <c r="M55" s="560" t="e">
        <f t="shared" si="30"/>
        <v>#REF!</v>
      </c>
      <c r="N55" s="560" t="e">
        <f t="shared" si="30"/>
        <v>#REF!</v>
      </c>
      <c r="O55" s="560" t="e">
        <f t="shared" si="30"/>
        <v>#REF!</v>
      </c>
      <c r="P55" s="560" t="e">
        <f t="shared" si="30"/>
        <v>#REF!</v>
      </c>
      <c r="Q55" s="529" t="e">
        <f>SUM(E55:P55)</f>
        <v>#REF!</v>
      </c>
      <c r="R55" s="467"/>
      <c r="S55" s="467"/>
      <c r="T55" s="467"/>
      <c r="U55" s="467"/>
      <c r="V55" s="467"/>
      <c r="W55" s="467"/>
      <c r="X55" s="467"/>
      <c r="Y55" s="467"/>
      <c r="Z55" s="467"/>
      <c r="AA55" s="467"/>
      <c r="AB55" s="467"/>
      <c r="AC55" s="467"/>
      <c r="AD55" s="467"/>
      <c r="AE55" s="467"/>
      <c r="AF55" s="467"/>
      <c r="AG55" s="467"/>
      <c r="AH55" s="467"/>
      <c r="AI55" s="467"/>
      <c r="AJ55" s="467"/>
      <c r="AK55" s="467"/>
    </row>
    <row r="56">
      <c r="A56" s="467"/>
      <c r="B56" s="520" t="s">
        <v>214</v>
      </c>
      <c r="C56" s="562"/>
      <c r="D56" s="563" t="s">
        <v>194</v>
      </c>
      <c r="E56" s="563">
        <v>0</v>
      </c>
      <c r="F56" s="563">
        <v>0</v>
      </c>
      <c r="G56" s="563">
        <v>0</v>
      </c>
      <c r="H56" s="563">
        <v>0</v>
      </c>
      <c r="I56" s="563">
        <v>0</v>
      </c>
      <c r="J56" s="563">
        <v>0</v>
      </c>
      <c r="K56" s="563">
        <v>0</v>
      </c>
      <c r="L56" s="563">
        <v>0</v>
      </c>
      <c r="M56" s="563">
        <v>0</v>
      </c>
      <c r="N56" s="563">
        <v>0</v>
      </c>
      <c r="O56" s="563">
        <v>0</v>
      </c>
      <c r="P56" s="563">
        <v>0</v>
      </c>
      <c r="Q56" s="536">
        <f t="shared" ref="Q56:Q65" si="31">SUM(D56:P56)</f>
        <v>0</v>
      </c>
      <c r="R56" s="467"/>
      <c r="S56" s="467"/>
      <c r="T56" s="467"/>
      <c r="U56" s="467"/>
      <c r="V56" s="467"/>
      <c r="W56" s="467"/>
      <c r="X56" s="467"/>
      <c r="Y56" s="467"/>
      <c r="Z56" s="467"/>
      <c r="AA56" s="467"/>
      <c r="AB56" s="467"/>
      <c r="AC56" s="467"/>
      <c r="AD56" s="467"/>
      <c r="AE56" s="467"/>
      <c r="AF56" s="467"/>
      <c r="AG56" s="467"/>
      <c r="AH56" s="467"/>
      <c r="AI56" s="467"/>
      <c r="AJ56" s="467"/>
      <c r="AK56" s="467"/>
    </row>
    <row r="57">
      <c r="A57" s="467"/>
      <c r="B57" s="566" t="s">
        <v>215</v>
      </c>
      <c r="C57" s="556"/>
      <c r="D57" s="557">
        <v>0</v>
      </c>
      <c r="E57" s="563">
        <v>250</v>
      </c>
      <c r="F57" s="563">
        <v>250</v>
      </c>
      <c r="G57" s="563">
        <v>250</v>
      </c>
      <c r="H57" s="563">
        <v>250</v>
      </c>
      <c r="I57" s="563">
        <v>250</v>
      </c>
      <c r="J57" s="563">
        <v>250</v>
      </c>
      <c r="K57" s="563">
        <v>0</v>
      </c>
      <c r="L57" s="563">
        <v>0</v>
      </c>
      <c r="M57" s="563">
        <v>0</v>
      </c>
      <c r="N57" s="563">
        <v>0</v>
      </c>
      <c r="O57" s="563">
        <v>0</v>
      </c>
      <c r="P57" s="563">
        <v>0</v>
      </c>
      <c r="Q57" s="525">
        <f t="shared" si="31"/>
        <v>1500</v>
      </c>
      <c r="R57" s="467"/>
      <c r="S57" s="467"/>
      <c r="T57" s="467"/>
      <c r="U57" s="467"/>
      <c r="V57" s="467"/>
      <c r="W57" s="467"/>
      <c r="X57" s="467"/>
      <c r="Y57" s="467"/>
      <c r="Z57" s="467"/>
      <c r="AA57" s="467"/>
      <c r="AB57" s="467"/>
      <c r="AC57" s="467"/>
      <c r="AD57" s="467"/>
      <c r="AE57" s="467"/>
      <c r="AF57" s="467"/>
      <c r="AG57" s="467"/>
      <c r="AH57" s="467"/>
      <c r="AI57" s="467"/>
      <c r="AJ57" s="467"/>
      <c r="AK57" s="467"/>
    </row>
    <row r="58">
      <c r="A58" s="467"/>
      <c r="B58" s="573" t="s">
        <v>216</v>
      </c>
      <c r="C58" s="570"/>
      <c r="D58" s="561" t="s">
        <v>194</v>
      </c>
      <c r="E58" s="574" t="str">
        <f>C21</f>
        <v/>
      </c>
      <c r="F58" s="560" t="str">
        <f t="shared" si="30"/>
        <v/>
      </c>
      <c r="G58" s="560" t="str">
        <f t="shared" si="30"/>
        <v/>
      </c>
      <c r="H58" s="560" t="str">
        <f t="shared" si="30"/>
        <v/>
      </c>
      <c r="I58" s="560" t="str">
        <f t="shared" si="30"/>
        <v/>
      </c>
      <c r="J58" s="571" t="str">
        <f t="shared" si="30"/>
        <v/>
      </c>
      <c r="K58" s="572" t="str">
        <f t="shared" si="30"/>
        <v/>
      </c>
      <c r="L58" s="560" t="str">
        <f t="shared" si="30"/>
        <v/>
      </c>
      <c r="M58" s="560" t="str">
        <f t="shared" si="30"/>
        <v/>
      </c>
      <c r="N58" s="560" t="str">
        <f t="shared" si="30"/>
        <v/>
      </c>
      <c r="O58" s="560" t="str">
        <f t="shared" si="30"/>
        <v/>
      </c>
      <c r="P58" s="560" t="str">
        <f t="shared" si="30"/>
        <v/>
      </c>
      <c r="Q58" s="529">
        <f t="shared" si="31"/>
        <v>0</v>
      </c>
      <c r="R58" s="467"/>
      <c r="S58" s="467"/>
      <c r="T58" s="467"/>
      <c r="U58" s="467"/>
      <c r="V58" s="467"/>
      <c r="W58" s="467"/>
      <c r="X58" s="467"/>
      <c r="Y58" s="467"/>
      <c r="Z58" s="467"/>
      <c r="AA58" s="467"/>
      <c r="AB58" s="467"/>
      <c r="AC58" s="467"/>
      <c r="AD58" s="467"/>
      <c r="AE58" s="467"/>
      <c r="AF58" s="467"/>
      <c r="AG58" s="467"/>
      <c r="AH58" s="467"/>
      <c r="AI58" s="467"/>
      <c r="AJ58" s="467"/>
      <c r="AK58" s="467"/>
    </row>
    <row r="59">
      <c r="A59" s="467"/>
      <c r="B59" s="532" t="s">
        <v>217</v>
      </c>
      <c r="C59" s="565"/>
      <c r="D59" s="563">
        <v>900</v>
      </c>
      <c r="E59" s="561">
        <v>50</v>
      </c>
      <c r="F59" s="561">
        <v>50</v>
      </c>
      <c r="G59" s="561">
        <v>50</v>
      </c>
      <c r="H59" s="561">
        <v>50</v>
      </c>
      <c r="I59" s="561">
        <v>50</v>
      </c>
      <c r="J59" s="561">
        <v>50</v>
      </c>
      <c r="K59" s="561">
        <v>50</v>
      </c>
      <c r="L59" s="561">
        <v>50</v>
      </c>
      <c r="M59" s="561">
        <v>50</v>
      </c>
      <c r="N59" s="561">
        <v>50</v>
      </c>
      <c r="O59" s="563">
        <v>0</v>
      </c>
      <c r="P59" s="563">
        <v>0</v>
      </c>
      <c r="Q59" s="536">
        <f t="shared" si="31"/>
        <v>1400</v>
      </c>
      <c r="R59" s="467"/>
      <c r="S59" s="467"/>
      <c r="T59" s="467"/>
      <c r="U59" s="467"/>
      <c r="V59" s="467"/>
      <c r="W59" s="467"/>
      <c r="X59" s="467"/>
      <c r="Y59" s="467"/>
      <c r="Z59" s="467"/>
      <c r="AA59" s="467"/>
      <c r="AB59" s="467"/>
      <c r="AC59" s="467"/>
      <c r="AD59" s="467"/>
      <c r="AE59" s="467"/>
      <c r="AF59" s="467"/>
      <c r="AG59" s="467"/>
      <c r="AH59" s="467"/>
      <c r="AI59" s="467"/>
      <c r="AJ59" s="467"/>
      <c r="AK59" s="467"/>
    </row>
    <row r="60">
      <c r="A60" s="467"/>
      <c r="B60" s="532" t="s">
        <v>218</v>
      </c>
      <c r="C60" s="559"/>
      <c r="D60" s="561">
        <v>250</v>
      </c>
      <c r="E60" s="561">
        <v>50</v>
      </c>
      <c r="F60" s="561">
        <v>50</v>
      </c>
      <c r="G60" s="561">
        <v>50</v>
      </c>
      <c r="H60" s="561">
        <v>50</v>
      </c>
      <c r="I60" s="561">
        <v>50</v>
      </c>
      <c r="J60" s="561">
        <v>50</v>
      </c>
      <c r="K60" s="561">
        <v>50</v>
      </c>
      <c r="L60" s="561">
        <v>50</v>
      </c>
      <c r="M60" s="561">
        <v>50</v>
      </c>
      <c r="N60" s="561">
        <v>50</v>
      </c>
      <c r="O60" s="561">
        <v>0</v>
      </c>
      <c r="P60" s="561">
        <v>0</v>
      </c>
      <c r="Q60" s="529">
        <f t="shared" si="31"/>
        <v>750</v>
      </c>
      <c r="R60" s="467"/>
      <c r="S60" s="467"/>
      <c r="T60" s="467"/>
      <c r="U60" s="467"/>
      <c r="V60" s="467"/>
      <c r="W60" s="467"/>
      <c r="X60" s="467"/>
      <c r="Y60" s="467"/>
      <c r="Z60" s="467"/>
      <c r="AA60" s="467"/>
      <c r="AB60" s="467"/>
      <c r="AC60" s="467"/>
      <c r="AD60" s="467"/>
      <c r="AE60" s="467"/>
      <c r="AF60" s="467"/>
      <c r="AG60" s="467"/>
      <c r="AH60" s="467"/>
      <c r="AI60" s="467"/>
      <c r="AJ60" s="467"/>
      <c r="AK60" s="467"/>
    </row>
    <row r="61">
      <c r="A61" s="467"/>
      <c r="B61" s="532" t="s">
        <v>219</v>
      </c>
      <c r="C61" s="556"/>
      <c r="D61" s="557">
        <v>200</v>
      </c>
      <c r="E61" s="561">
        <v>0</v>
      </c>
      <c r="F61" s="561">
        <v>0</v>
      </c>
      <c r="G61" s="561">
        <v>0</v>
      </c>
      <c r="H61" s="561">
        <v>0</v>
      </c>
      <c r="I61" s="561">
        <v>0</v>
      </c>
      <c r="J61" s="561">
        <v>0</v>
      </c>
      <c r="K61" s="561">
        <v>0</v>
      </c>
      <c r="L61" s="561">
        <v>0</v>
      </c>
      <c r="M61" s="561">
        <v>0</v>
      </c>
      <c r="N61" s="561">
        <v>0</v>
      </c>
      <c r="O61" s="561">
        <v>0</v>
      </c>
      <c r="P61" s="561">
        <v>0</v>
      </c>
      <c r="Q61" s="525">
        <f t="shared" si="31"/>
        <v>200</v>
      </c>
      <c r="R61" s="467"/>
      <c r="S61" s="467"/>
      <c r="T61" s="467"/>
      <c r="U61" s="467"/>
      <c r="V61" s="467"/>
      <c r="W61" s="467"/>
      <c r="X61" s="467"/>
      <c r="Y61" s="467"/>
      <c r="Z61" s="467"/>
      <c r="AA61" s="467"/>
      <c r="AB61" s="467"/>
      <c r="AC61" s="467"/>
      <c r="AD61" s="467"/>
      <c r="AE61" s="467"/>
      <c r="AF61" s="467"/>
      <c r="AG61" s="467"/>
      <c r="AH61" s="467"/>
      <c r="AI61" s="467"/>
      <c r="AJ61" s="467"/>
      <c r="AK61" s="467"/>
    </row>
    <row r="62">
      <c r="A62" s="467"/>
      <c r="B62" s="532" t="s">
        <v>220</v>
      </c>
      <c r="C62" s="559"/>
      <c r="D62" s="561">
        <v>250</v>
      </c>
      <c r="E62" s="561">
        <v>0</v>
      </c>
      <c r="F62" s="561">
        <v>0</v>
      </c>
      <c r="G62" s="561">
        <v>0</v>
      </c>
      <c r="H62" s="561">
        <v>0</v>
      </c>
      <c r="I62" s="561">
        <v>0</v>
      </c>
      <c r="J62" s="561">
        <v>0</v>
      </c>
      <c r="K62" s="561">
        <v>0</v>
      </c>
      <c r="L62" s="561">
        <v>0</v>
      </c>
      <c r="M62" s="561">
        <v>0</v>
      </c>
      <c r="N62" s="561">
        <v>0</v>
      </c>
      <c r="O62" s="561">
        <v>0</v>
      </c>
      <c r="P62" s="561">
        <v>0</v>
      </c>
      <c r="Q62" s="529">
        <f t="shared" si="31"/>
        <v>250</v>
      </c>
      <c r="R62" s="467"/>
      <c r="S62" s="467"/>
      <c r="T62" s="467"/>
      <c r="U62" s="467"/>
      <c r="V62" s="467"/>
      <c r="W62" s="467"/>
      <c r="X62" s="467"/>
      <c r="Y62" s="467"/>
      <c r="Z62" s="467"/>
      <c r="AA62" s="467"/>
      <c r="AB62" s="467"/>
      <c r="AC62" s="467"/>
      <c r="AD62" s="467"/>
      <c r="AE62" s="467"/>
      <c r="AF62" s="467"/>
      <c r="AG62" s="467"/>
      <c r="AH62" s="467"/>
      <c r="AI62" s="467"/>
      <c r="AJ62" s="467"/>
      <c r="AK62" s="467"/>
    </row>
    <row r="63">
      <c r="A63" s="467"/>
      <c r="B63" s="533" t="s">
        <v>221</v>
      </c>
      <c r="C63" s="565"/>
      <c r="D63" s="563">
        <v>200</v>
      </c>
      <c r="E63" s="563">
        <v>0</v>
      </c>
      <c r="F63" s="563">
        <v>0</v>
      </c>
      <c r="G63" s="563">
        <v>0</v>
      </c>
      <c r="H63" s="563">
        <v>0</v>
      </c>
      <c r="I63" s="563">
        <v>0</v>
      </c>
      <c r="J63" s="563">
        <v>0</v>
      </c>
      <c r="K63" s="563">
        <v>0</v>
      </c>
      <c r="L63" s="563">
        <v>0</v>
      </c>
      <c r="M63" s="563">
        <v>0</v>
      </c>
      <c r="N63" s="563">
        <v>0</v>
      </c>
      <c r="O63" s="563">
        <v>0</v>
      </c>
      <c r="P63" s="563">
        <v>0</v>
      </c>
      <c r="Q63" s="536">
        <f t="shared" si="31"/>
        <v>200</v>
      </c>
      <c r="R63" s="467"/>
      <c r="S63" s="467"/>
      <c r="T63" s="467"/>
      <c r="U63" s="467"/>
      <c r="V63" s="467"/>
      <c r="W63" s="467"/>
      <c r="X63" s="467"/>
      <c r="Y63" s="467"/>
      <c r="Z63" s="467"/>
      <c r="AA63" s="467"/>
      <c r="AB63" s="467"/>
      <c r="AC63" s="467"/>
      <c r="AD63" s="467"/>
      <c r="AE63" s="467"/>
      <c r="AF63" s="467"/>
      <c r="AG63" s="467"/>
      <c r="AH63" s="467"/>
      <c r="AI63" s="467"/>
      <c r="AJ63" s="467"/>
      <c r="AK63" s="467"/>
    </row>
    <row r="64" ht="15">
      <c r="A64" s="467"/>
      <c r="B64" s="575" t="s">
        <v>222</v>
      </c>
      <c r="C64" s="576"/>
      <c r="D64" s="577">
        <v>200</v>
      </c>
      <c r="E64" s="577">
        <v>0</v>
      </c>
      <c r="F64" s="577">
        <v>0</v>
      </c>
      <c r="G64" s="577">
        <v>0</v>
      </c>
      <c r="H64" s="577">
        <v>0</v>
      </c>
      <c r="I64" s="577">
        <v>0</v>
      </c>
      <c r="J64" s="577">
        <v>0</v>
      </c>
      <c r="K64" s="577">
        <v>0</v>
      </c>
      <c r="L64" s="577">
        <v>0</v>
      </c>
      <c r="M64" s="577">
        <v>0</v>
      </c>
      <c r="N64" s="577">
        <v>0</v>
      </c>
      <c r="O64" s="577">
        <v>0</v>
      </c>
      <c r="P64" s="577">
        <v>0</v>
      </c>
      <c r="Q64" s="541">
        <f t="shared" si="31"/>
        <v>200</v>
      </c>
      <c r="R64" s="467"/>
      <c r="S64" s="467"/>
      <c r="T64" s="467"/>
      <c r="U64" s="467"/>
      <c r="V64" s="467"/>
      <c r="W64" s="467"/>
      <c r="X64" s="467"/>
      <c r="Y64" s="467"/>
      <c r="Z64" s="467"/>
      <c r="AA64" s="467"/>
      <c r="AB64" s="467"/>
      <c r="AC64" s="467"/>
      <c r="AD64" s="467"/>
      <c r="AE64" s="467"/>
      <c r="AF64" s="467"/>
      <c r="AG64" s="467"/>
      <c r="AH64" s="467"/>
      <c r="AI64" s="467"/>
      <c r="AJ64" s="467"/>
      <c r="AK64" s="467"/>
    </row>
    <row r="65" s="578" customFormat="1" ht="18.75" customHeight="1">
      <c r="A65" s="508"/>
      <c r="B65" s="579" t="s">
        <v>223</v>
      </c>
      <c r="C65" s="580"/>
      <c r="D65" s="581">
        <f t="shared" ref="D65:P65" si="32">SUM(D42:D64)</f>
        <v>2500</v>
      </c>
      <c r="E65" s="581" t="e">
        <f t="shared" si="32"/>
        <v>#REF!</v>
      </c>
      <c r="F65" s="581" t="e">
        <f t="shared" si="32"/>
        <v>#REF!</v>
      </c>
      <c r="G65" s="581" t="e">
        <f t="shared" si="32"/>
        <v>#REF!</v>
      </c>
      <c r="H65" s="581" t="e">
        <f t="shared" si="32"/>
        <v>#REF!</v>
      </c>
      <c r="I65" s="581" t="e">
        <f t="shared" si="32"/>
        <v>#REF!</v>
      </c>
      <c r="J65" s="582" t="e">
        <f t="shared" si="32"/>
        <v>#REF!</v>
      </c>
      <c r="K65" s="583" t="e">
        <f t="shared" si="32"/>
        <v>#REF!</v>
      </c>
      <c r="L65" s="584" t="e">
        <f t="shared" si="32"/>
        <v>#REF!</v>
      </c>
      <c r="M65" s="584" t="e">
        <f t="shared" si="32"/>
        <v>#REF!</v>
      </c>
      <c r="N65" s="584" t="e">
        <f t="shared" si="32"/>
        <v>#REF!</v>
      </c>
      <c r="O65" s="584" t="e">
        <f t="shared" si="32"/>
        <v>#REF!</v>
      </c>
      <c r="P65" s="584" t="e">
        <f t="shared" si="32"/>
        <v>#REF!</v>
      </c>
      <c r="Q65" s="585" t="e">
        <f t="shared" si="31"/>
        <v>#REF!</v>
      </c>
      <c r="R65" s="508"/>
      <c r="S65" s="508"/>
      <c r="T65" s="508"/>
      <c r="U65" s="508"/>
      <c r="V65" s="508"/>
      <c r="W65" s="508"/>
      <c r="X65" s="508"/>
      <c r="Y65" s="508"/>
      <c r="Z65" s="508"/>
      <c r="AA65" s="508"/>
      <c r="AB65" s="508"/>
      <c r="AC65" s="508"/>
      <c r="AD65" s="508"/>
      <c r="AE65" s="508"/>
      <c r="AF65" s="508"/>
      <c r="AG65" s="508"/>
      <c r="AH65" s="508"/>
      <c r="AI65" s="508"/>
      <c r="AJ65" s="508"/>
      <c r="AK65" s="508"/>
    </row>
    <row r="66" s="467" customFormat="1" ht="20.25" customHeight="1">
      <c r="A66" s="467"/>
      <c r="B66" s="467"/>
      <c r="C66" s="467"/>
      <c r="D66" s="586"/>
      <c r="E66" s="586"/>
      <c r="F66" s="586"/>
      <c r="G66" s="586"/>
      <c r="H66" s="586"/>
      <c r="I66" s="586"/>
      <c r="J66" s="586"/>
      <c r="K66" s="586"/>
      <c r="L66" s="586"/>
      <c r="M66" s="586"/>
      <c r="N66" s="586"/>
      <c r="O66" s="586"/>
      <c r="P66" s="586"/>
      <c r="Q66" s="587"/>
      <c r="R66" s="467"/>
      <c r="S66" s="467"/>
      <c r="T66" s="467"/>
      <c r="U66" s="467"/>
      <c r="V66" s="467"/>
      <c r="W66" s="467"/>
      <c r="X66" s="467"/>
      <c r="Y66" s="467"/>
      <c r="Z66" s="467"/>
      <c r="AA66" s="467"/>
      <c r="AB66" s="467"/>
      <c r="AC66" s="467"/>
      <c r="AD66" s="467"/>
      <c r="AE66" s="467"/>
      <c r="AF66" s="467"/>
      <c r="AG66" s="467"/>
      <c r="AH66" s="467"/>
      <c r="AI66" s="467"/>
      <c r="AJ66" s="467"/>
      <c r="AK66" s="467"/>
    </row>
    <row r="67" s="542" customFormat="1" ht="31.5" customHeight="1">
      <c r="A67" s="543"/>
      <c r="C67" s="588" t="s">
        <v>224</v>
      </c>
      <c r="D67" s="589">
        <f t="shared" ref="D67:Q67" si="33">D37-D65</f>
        <v>0</v>
      </c>
      <c r="E67" s="581" t="e">
        <f t="shared" si="33"/>
        <v>#REF!</v>
      </c>
      <c r="F67" s="581" t="e">
        <f t="shared" si="33"/>
        <v>#REF!</v>
      </c>
      <c r="G67" s="581" t="e">
        <f t="shared" si="33"/>
        <v>#REF!</v>
      </c>
      <c r="H67" s="581" t="e">
        <f t="shared" si="33"/>
        <v>#REF!</v>
      </c>
      <c r="I67" s="581" t="e">
        <f t="shared" si="33"/>
        <v>#REF!</v>
      </c>
      <c r="J67" s="581" t="e">
        <f t="shared" si="33"/>
        <v>#REF!</v>
      </c>
      <c r="K67" s="581" t="e">
        <f t="shared" si="33"/>
        <v>#REF!</v>
      </c>
      <c r="L67" s="581" t="e">
        <f t="shared" si="33"/>
        <v>#REF!</v>
      </c>
      <c r="M67" s="581" t="e">
        <f t="shared" si="33"/>
        <v>#REF!</v>
      </c>
      <c r="N67" s="581" t="e">
        <f t="shared" si="33"/>
        <v>#REF!</v>
      </c>
      <c r="O67" s="581" t="e">
        <f t="shared" si="33"/>
        <v>#REF!</v>
      </c>
      <c r="P67" s="581" t="e">
        <f t="shared" si="33"/>
        <v>#REF!</v>
      </c>
      <c r="Q67" s="550" t="e">
        <f t="shared" si="33"/>
        <v>#REF!</v>
      </c>
      <c r="R67" s="543"/>
      <c r="S67" s="543"/>
      <c r="T67" s="543"/>
      <c r="U67" s="543"/>
      <c r="V67" s="543"/>
      <c r="W67" s="543"/>
      <c r="X67" s="543"/>
      <c r="Y67" s="543"/>
      <c r="Z67" s="543"/>
      <c r="AA67" s="543"/>
      <c r="AB67" s="543"/>
      <c r="AC67" s="543"/>
      <c r="AD67" s="543"/>
      <c r="AE67" s="543"/>
      <c r="AF67" s="543"/>
      <c r="AG67" s="543"/>
      <c r="AH67" s="543"/>
      <c r="AI67" s="543"/>
      <c r="AJ67" s="543"/>
      <c r="AK67" s="543"/>
    </row>
    <row r="68" s="467" customFormat="1" ht="21" customHeight="1">
      <c r="A68" s="467"/>
      <c r="B68" s="467"/>
      <c r="C68" s="590"/>
      <c r="D68" s="591"/>
      <c r="E68" s="591"/>
      <c r="F68" s="591"/>
      <c r="G68" s="591"/>
      <c r="H68" s="591"/>
      <c r="I68" s="591"/>
      <c r="J68" s="591"/>
      <c r="K68" s="591"/>
      <c r="L68" s="591"/>
      <c r="M68" s="591"/>
      <c r="N68" s="591"/>
      <c r="O68" s="591"/>
      <c r="P68" s="591"/>
      <c r="Q68" s="591"/>
      <c r="R68" s="467"/>
      <c r="S68" s="467"/>
      <c r="T68" s="467"/>
      <c r="U68" s="467"/>
      <c r="V68" s="467"/>
      <c r="W68" s="467"/>
      <c r="X68" s="467"/>
      <c r="Y68" s="467"/>
      <c r="Z68" s="467"/>
      <c r="AA68" s="467"/>
      <c r="AB68" s="467"/>
      <c r="AC68" s="467"/>
      <c r="AD68" s="467"/>
      <c r="AE68" s="467"/>
      <c r="AF68" s="467"/>
      <c r="AG68" s="467"/>
      <c r="AH68" s="467"/>
      <c r="AI68" s="467"/>
      <c r="AJ68" s="467"/>
      <c r="AK68" s="467"/>
    </row>
    <row r="69" ht="30.75">
      <c r="A69" s="467"/>
      <c r="B69" s="466"/>
      <c r="C69" s="592" t="s">
        <v>225</v>
      </c>
      <c r="D69" s="593">
        <v>0</v>
      </c>
      <c r="E69" s="581">
        <f t="shared" ref="E69:Q69" si="34">D71</f>
        <v>0</v>
      </c>
      <c r="F69" s="581" t="e">
        <f t="shared" si="34"/>
        <v>#REF!</v>
      </c>
      <c r="G69" s="581" t="e">
        <f t="shared" si="34"/>
        <v>#REF!</v>
      </c>
      <c r="H69" s="581" t="e">
        <f t="shared" si="34"/>
        <v>#REF!</v>
      </c>
      <c r="I69" s="581" t="e">
        <f t="shared" si="34"/>
        <v>#REF!</v>
      </c>
      <c r="J69" s="581" t="e">
        <f t="shared" si="34"/>
        <v>#REF!</v>
      </c>
      <c r="K69" s="581" t="e">
        <f t="shared" si="34"/>
        <v>#REF!</v>
      </c>
      <c r="L69" s="581" t="e">
        <f t="shared" si="34"/>
        <v>#REF!</v>
      </c>
      <c r="M69" s="581" t="e">
        <f t="shared" si="34"/>
        <v>#REF!</v>
      </c>
      <c r="N69" s="581" t="e">
        <f t="shared" si="34"/>
        <v>#REF!</v>
      </c>
      <c r="O69" s="581" t="e">
        <f t="shared" si="34"/>
        <v>#REF!</v>
      </c>
      <c r="P69" s="581" t="e">
        <f t="shared" si="34"/>
        <v>#REF!</v>
      </c>
      <c r="Q69" s="550" t="e">
        <f t="shared" si="34"/>
        <v>#REF!</v>
      </c>
      <c r="R69" s="467"/>
      <c r="S69" s="467"/>
      <c r="T69" s="467"/>
      <c r="U69" s="467"/>
      <c r="V69" s="467"/>
      <c r="W69" s="467"/>
      <c r="X69" s="467"/>
      <c r="Y69" s="467"/>
      <c r="Z69" s="467"/>
      <c r="AA69" s="467"/>
      <c r="AB69" s="467"/>
      <c r="AC69" s="467"/>
      <c r="AD69" s="467"/>
      <c r="AE69" s="467"/>
      <c r="AF69" s="467"/>
      <c r="AG69" s="467"/>
      <c r="AH69" s="467"/>
      <c r="AI69" s="467"/>
      <c r="AJ69" s="467"/>
      <c r="AK69" s="467"/>
    </row>
    <row r="70" s="467" customFormat="1" ht="15.75">
      <c r="A70" s="467"/>
      <c r="B70" s="594"/>
      <c r="C70" s="595"/>
      <c r="D70" s="591"/>
      <c r="E70" s="591"/>
      <c r="F70" s="591"/>
      <c r="G70" s="591"/>
      <c r="H70" s="591"/>
      <c r="I70" s="591"/>
      <c r="J70" s="591"/>
      <c r="K70" s="591"/>
      <c r="L70" s="591"/>
      <c r="M70" s="591"/>
      <c r="N70" s="591"/>
      <c r="O70" s="591"/>
      <c r="P70" s="591"/>
      <c r="Q70" s="591"/>
      <c r="R70" s="467"/>
      <c r="S70" s="467"/>
      <c r="T70" s="467"/>
      <c r="U70" s="467"/>
      <c r="V70" s="467"/>
      <c r="W70" s="467"/>
      <c r="X70" s="467"/>
      <c r="Y70" s="467"/>
      <c r="Z70" s="467"/>
      <c r="AA70" s="467"/>
      <c r="AB70" s="467"/>
      <c r="AC70" s="467"/>
      <c r="AD70" s="467"/>
      <c r="AE70" s="467"/>
      <c r="AF70" s="467"/>
      <c r="AG70" s="467"/>
      <c r="AH70" s="467"/>
      <c r="AI70" s="467"/>
      <c r="AJ70" s="467"/>
      <c r="AK70" s="467"/>
    </row>
    <row r="71" ht="30.75" customHeight="1">
      <c r="A71" s="467"/>
      <c r="B71" s="466"/>
      <c r="C71" s="592" t="s">
        <v>226</v>
      </c>
      <c r="D71" s="596">
        <f t="shared" ref="D71:P71" si="35">D67+D69</f>
        <v>0</v>
      </c>
      <c r="E71" s="581" t="e">
        <f t="shared" si="35"/>
        <v>#REF!</v>
      </c>
      <c r="F71" s="581" t="e">
        <f t="shared" si="35"/>
        <v>#REF!</v>
      </c>
      <c r="G71" s="581" t="e">
        <f t="shared" si="35"/>
        <v>#REF!</v>
      </c>
      <c r="H71" s="581" t="e">
        <f t="shared" si="35"/>
        <v>#REF!</v>
      </c>
      <c r="I71" s="581" t="e">
        <f t="shared" si="35"/>
        <v>#REF!</v>
      </c>
      <c r="J71" s="581" t="e">
        <f t="shared" si="35"/>
        <v>#REF!</v>
      </c>
      <c r="K71" s="581" t="e">
        <f t="shared" si="35"/>
        <v>#REF!</v>
      </c>
      <c r="L71" s="581" t="e">
        <f t="shared" si="35"/>
        <v>#REF!</v>
      </c>
      <c r="M71" s="581" t="e">
        <f t="shared" si="35"/>
        <v>#REF!</v>
      </c>
      <c r="N71" s="581" t="e">
        <f t="shared" si="35"/>
        <v>#REF!</v>
      </c>
      <c r="O71" s="581" t="e">
        <f t="shared" si="35"/>
        <v>#REF!</v>
      </c>
      <c r="P71" s="581" t="e">
        <f t="shared" si="35"/>
        <v>#REF!</v>
      </c>
      <c r="Q71" s="550" t="e">
        <f>Q69</f>
        <v>#REF!</v>
      </c>
      <c r="R71" s="467"/>
      <c r="S71" s="467"/>
      <c r="T71" s="467"/>
      <c r="U71" s="467"/>
      <c r="V71" s="467"/>
      <c r="W71" s="467"/>
      <c r="X71" s="467"/>
      <c r="Y71" s="467"/>
      <c r="Z71" s="467"/>
      <c r="AA71" s="467"/>
      <c r="AB71" s="467"/>
      <c r="AC71" s="467"/>
      <c r="AD71" s="467"/>
      <c r="AE71" s="467"/>
      <c r="AF71" s="467"/>
      <c r="AG71" s="467"/>
      <c r="AH71" s="467"/>
      <c r="AI71" s="467"/>
      <c r="AJ71" s="467"/>
      <c r="AK71" s="467"/>
    </row>
    <row r="72" s="467" customFormat="1">
      <c r="A72" s="467"/>
      <c r="B72" s="467"/>
      <c r="C72" s="467"/>
      <c r="D72" s="467"/>
      <c r="E72" s="467"/>
      <c r="F72" s="467"/>
      <c r="G72" s="467"/>
      <c r="H72" s="467"/>
      <c r="I72" s="467"/>
      <c r="J72" s="467"/>
      <c r="K72" s="467"/>
      <c r="L72" s="467"/>
      <c r="M72" s="467"/>
      <c r="N72" s="467"/>
      <c r="O72" s="467"/>
      <c r="P72" s="467"/>
      <c r="Q72" s="467"/>
      <c r="R72" s="467"/>
      <c r="S72" s="467"/>
      <c r="T72" s="467"/>
      <c r="U72" s="467"/>
      <c r="V72" s="467"/>
      <c r="W72" s="467"/>
      <c r="X72" s="467"/>
      <c r="Y72" s="467"/>
      <c r="Z72" s="467"/>
      <c r="AA72" s="467"/>
      <c r="AB72" s="467"/>
      <c r="AC72" s="467"/>
      <c r="AD72" s="467"/>
      <c r="AE72" s="467"/>
      <c r="AF72" s="467"/>
      <c r="AG72" s="467"/>
      <c r="AH72" s="467"/>
      <c r="AI72" s="467"/>
      <c r="AJ72" s="467"/>
      <c r="AK72" s="467"/>
    </row>
    <row r="73" s="467" customFormat="1" hidden="1">
      <c r="A73" s="467"/>
      <c r="B73" s="467"/>
      <c r="C73" s="597" t="s">
        <v>227</v>
      </c>
      <c r="D73" s="598" t="e">
        <f t="array" ref="D73">_xlfn.IFS(#REF!="Stress test at 10% reduction in revenue",0.9,#REF!="Stress test at 15% reduction in revenue",0.85,#REF!="Stress test at 20% reduction in revenue",0.8)</f>
        <v>#REF!</v>
      </c>
      <c r="E73" s="467"/>
      <c r="F73" s="467"/>
      <c r="G73" s="467"/>
      <c r="H73" s="467"/>
      <c r="I73" s="467"/>
      <c r="J73" s="467"/>
      <c r="K73" s="467"/>
      <c r="L73" s="467"/>
      <c r="M73" s="467"/>
      <c r="N73" s="467"/>
      <c r="O73" s="467"/>
      <c r="P73" s="467"/>
      <c r="Q73" s="467"/>
      <c r="R73" s="467"/>
      <c r="S73" s="467"/>
      <c r="T73" s="467"/>
      <c r="U73" s="467"/>
      <c r="V73" s="467"/>
      <c r="W73" s="467"/>
      <c r="X73" s="467"/>
      <c r="Y73" s="467"/>
      <c r="Z73" s="467"/>
      <c r="AA73" s="467"/>
      <c r="AB73" s="467"/>
      <c r="AC73" s="467"/>
      <c r="AD73" s="467"/>
      <c r="AE73" s="467"/>
      <c r="AF73" s="467"/>
      <c r="AG73" s="467"/>
      <c r="AH73" s="467"/>
      <c r="AI73" s="467"/>
      <c r="AJ73" s="467"/>
      <c r="AK73" s="467"/>
    </row>
    <row r="74" s="467" customFormat="1" hidden="1">
      <c r="A74" s="467"/>
      <c r="B74" s="467"/>
      <c r="C74" s="597" t="s">
        <v>228</v>
      </c>
      <c r="D74" s="467"/>
      <c r="E74" s="467"/>
      <c r="F74" s="467"/>
      <c r="G74" s="467"/>
      <c r="H74" s="467"/>
      <c r="I74" s="467"/>
      <c r="J74" s="467"/>
      <c r="K74" s="467"/>
      <c r="L74" s="467"/>
      <c r="M74" s="467"/>
      <c r="N74" s="467"/>
      <c r="O74" s="467"/>
      <c r="P74" s="467"/>
      <c r="Q74" s="467"/>
      <c r="R74" s="467"/>
      <c r="S74" s="467"/>
      <c r="T74" s="467"/>
      <c r="U74" s="467"/>
      <c r="V74" s="467"/>
      <c r="W74" s="467"/>
      <c r="X74" s="467"/>
      <c r="Y74" s="467"/>
      <c r="Z74" s="467"/>
      <c r="AA74" s="467"/>
      <c r="AB74" s="467"/>
      <c r="AC74" s="467"/>
      <c r="AD74" s="467"/>
      <c r="AE74" s="467"/>
      <c r="AF74" s="467"/>
      <c r="AG74" s="467"/>
      <c r="AH74" s="467"/>
      <c r="AI74" s="467"/>
      <c r="AJ74" s="467"/>
      <c r="AK74" s="467"/>
    </row>
    <row r="75" s="467" customFormat="1">
      <c r="A75" s="467"/>
      <c r="B75" s="467"/>
      <c r="C75" s="597" t="s">
        <v>229</v>
      </c>
      <c r="D75" s="467"/>
      <c r="E75" s="467"/>
      <c r="F75" s="467"/>
      <c r="G75" s="467"/>
      <c r="H75" s="467"/>
      <c r="I75" s="467"/>
      <c r="J75" s="467"/>
      <c r="K75" s="467"/>
      <c r="L75" s="467"/>
      <c r="M75" s="467"/>
      <c r="N75" s="467"/>
      <c r="O75" s="467"/>
      <c r="P75" s="467"/>
      <c r="Q75" s="467"/>
      <c r="R75" s="467"/>
      <c r="S75" s="467"/>
      <c r="T75" s="467"/>
      <c r="U75" s="467"/>
      <c r="V75" s="467"/>
      <c r="W75" s="467"/>
      <c r="X75" s="467"/>
      <c r="Y75" s="467"/>
      <c r="Z75" s="467"/>
      <c r="AA75" s="467"/>
      <c r="AB75" s="467"/>
      <c r="AC75" s="467"/>
      <c r="AD75" s="467"/>
      <c r="AE75" s="467"/>
      <c r="AF75" s="467"/>
      <c r="AG75" s="467"/>
      <c r="AH75" s="467"/>
      <c r="AI75" s="467"/>
      <c r="AJ75" s="467"/>
      <c r="AK75" s="467"/>
    </row>
    <row r="76" s="467" customFormat="1">
      <c r="A76" s="467"/>
      <c r="B76" s="467"/>
      <c r="C76" s="467"/>
      <c r="D76" s="467"/>
      <c r="E76" s="467"/>
      <c r="F76" s="467"/>
      <c r="G76" s="467"/>
      <c r="H76" s="467"/>
      <c r="I76" s="467"/>
      <c r="J76" s="467"/>
      <c r="K76" s="467"/>
      <c r="L76" s="467"/>
      <c r="M76" s="467"/>
      <c r="N76" s="467"/>
      <c r="O76" s="467"/>
      <c r="P76" s="467"/>
      <c r="Q76" s="467"/>
      <c r="R76" s="467"/>
      <c r="S76" s="467"/>
      <c r="T76" s="467"/>
      <c r="U76" s="467"/>
      <c r="V76" s="467"/>
      <c r="W76" s="467"/>
      <c r="X76" s="467"/>
      <c r="Y76" s="467"/>
      <c r="Z76" s="467"/>
      <c r="AA76" s="467"/>
      <c r="AB76" s="467"/>
      <c r="AC76" s="467"/>
      <c r="AD76" s="467"/>
      <c r="AE76" s="467"/>
      <c r="AF76" s="467"/>
      <c r="AG76" s="467"/>
      <c r="AH76" s="467"/>
      <c r="AI76" s="467"/>
      <c r="AJ76" s="467"/>
      <c r="AK76" s="467"/>
    </row>
    <row r="77" s="467" customFormat="1" ht="15">
      <c r="A77" s="467"/>
      <c r="B77" s="467"/>
      <c r="C77" s="467"/>
      <c r="D77" s="467"/>
      <c r="E77" s="467"/>
      <c r="F77" s="467"/>
      <c r="G77" s="467"/>
      <c r="H77" s="467"/>
      <c r="I77" s="467"/>
      <c r="J77" s="467"/>
      <c r="K77" s="467"/>
      <c r="L77" s="467"/>
      <c r="M77" s="467"/>
      <c r="N77" s="467"/>
      <c r="O77" s="467"/>
      <c r="P77" s="467"/>
      <c r="Q77" s="467"/>
      <c r="R77" s="467"/>
      <c r="S77" s="467"/>
      <c r="T77" s="467"/>
      <c r="U77" s="467"/>
      <c r="V77" s="467"/>
      <c r="W77" s="467"/>
      <c r="X77" s="467"/>
      <c r="Y77" s="467"/>
      <c r="Z77" s="467"/>
      <c r="AA77" s="467"/>
      <c r="AB77" s="467"/>
      <c r="AC77" s="467"/>
      <c r="AD77" s="467"/>
      <c r="AE77" s="467"/>
      <c r="AF77" s="467"/>
      <c r="AG77" s="467"/>
      <c r="AH77" s="467"/>
      <c r="AI77" s="467"/>
      <c r="AJ77" s="467"/>
      <c r="AK77" s="467"/>
    </row>
    <row r="78" ht="18" customHeight="1">
      <c r="A78" s="467"/>
      <c r="B78" s="467"/>
      <c r="C78" s="599" t="s">
        <v>230</v>
      </c>
      <c r="D78" s="600"/>
      <c r="E78" s="600"/>
      <c r="F78" s="600"/>
      <c r="G78" s="600"/>
      <c r="H78" s="600"/>
      <c r="I78" s="600"/>
      <c r="J78" s="600"/>
      <c r="K78" s="600"/>
      <c r="L78" s="600"/>
      <c r="M78" s="601"/>
      <c r="N78" s="467"/>
      <c r="O78" s="467"/>
      <c r="P78" s="467"/>
      <c r="Q78" s="467"/>
      <c r="R78" s="467"/>
      <c r="S78" s="467"/>
      <c r="T78" s="467"/>
      <c r="U78" s="467"/>
      <c r="V78" s="467"/>
      <c r="W78" s="467"/>
      <c r="X78" s="467"/>
      <c r="Y78" s="467"/>
      <c r="Z78" s="467"/>
      <c r="AA78" s="467"/>
      <c r="AB78" s="467"/>
      <c r="AC78" s="467"/>
      <c r="AD78" s="467"/>
      <c r="AE78" s="467"/>
      <c r="AF78" s="467"/>
      <c r="AG78" s="467"/>
      <c r="AH78" s="467"/>
      <c r="AI78" s="467"/>
      <c r="AJ78" s="467"/>
      <c r="AK78" s="467"/>
    </row>
    <row r="79" ht="14.25" customHeight="1">
      <c r="A79" s="467"/>
      <c r="B79" s="467"/>
      <c r="C79" s="602" t="s">
        <v>231</v>
      </c>
      <c r="D79" s="603"/>
      <c r="E79" s="603"/>
      <c r="F79" s="603"/>
      <c r="G79" s="603"/>
      <c r="H79" s="603"/>
      <c r="I79" s="603"/>
      <c r="J79" s="603"/>
      <c r="K79" s="603"/>
      <c r="L79" s="603"/>
      <c r="M79" s="604"/>
      <c r="N79" s="467"/>
      <c r="O79" s="467"/>
      <c r="P79" s="467"/>
      <c r="Q79" s="467"/>
      <c r="R79" s="467"/>
      <c r="S79" s="467"/>
      <c r="T79" s="467"/>
      <c r="U79" s="467"/>
      <c r="V79" s="467"/>
      <c r="W79" s="467"/>
      <c r="X79" s="467"/>
      <c r="Y79" s="467"/>
      <c r="Z79" s="467"/>
      <c r="AA79" s="467"/>
      <c r="AB79" s="467"/>
      <c r="AC79" s="467"/>
      <c r="AD79" s="467"/>
      <c r="AE79" s="467"/>
      <c r="AF79" s="467"/>
      <c r="AG79" s="467"/>
      <c r="AH79" s="467"/>
      <c r="AI79" s="467"/>
      <c r="AJ79" s="467"/>
      <c r="AK79" s="467"/>
    </row>
    <row r="80" ht="153.19999999999999" customHeight="1">
      <c r="A80" s="467"/>
      <c r="B80" s="467"/>
      <c r="C80" s="605"/>
      <c r="D80" s="606"/>
      <c r="E80" s="606"/>
      <c r="F80" s="606"/>
      <c r="G80" s="606"/>
      <c r="H80" s="606"/>
      <c r="I80" s="606"/>
      <c r="J80" s="606"/>
      <c r="K80" s="606"/>
      <c r="L80" s="606"/>
      <c r="M80" s="607"/>
      <c r="N80" s="467"/>
      <c r="O80" s="467"/>
      <c r="P80" s="467"/>
      <c r="Q80" s="467"/>
      <c r="R80" s="467"/>
      <c r="S80" s="467"/>
      <c r="T80" s="467"/>
      <c r="U80" s="467"/>
      <c r="V80" s="467"/>
      <c r="W80" s="467"/>
      <c r="X80" s="467"/>
      <c r="Y80" s="467"/>
      <c r="Z80" s="467"/>
      <c r="AA80" s="467"/>
      <c r="AB80" s="467"/>
      <c r="AC80" s="467"/>
      <c r="AD80" s="467"/>
      <c r="AE80" s="467"/>
      <c r="AF80" s="467"/>
      <c r="AG80" s="467"/>
      <c r="AH80" s="467"/>
      <c r="AI80" s="467"/>
      <c r="AJ80" s="467"/>
      <c r="AK80" s="467"/>
    </row>
    <row r="81">
      <c r="A81" s="467"/>
      <c r="B81" s="467"/>
      <c r="C81" s="467"/>
      <c r="D81" s="467"/>
      <c r="E81" s="467"/>
      <c r="F81" s="467"/>
      <c r="G81" s="467"/>
      <c r="H81" s="467"/>
      <c r="I81" s="467"/>
      <c r="J81" s="467"/>
      <c r="K81" s="467"/>
      <c r="L81" s="467"/>
      <c r="M81" s="467"/>
      <c r="N81" s="467"/>
      <c r="O81" s="467"/>
      <c r="P81" s="467"/>
      <c r="Q81" s="467"/>
      <c r="R81" s="467"/>
      <c r="S81" s="467"/>
      <c r="T81" s="467"/>
      <c r="U81" s="467"/>
      <c r="V81" s="467"/>
      <c r="W81" s="467"/>
      <c r="X81" s="467"/>
      <c r="Y81" s="467"/>
      <c r="Z81" s="467"/>
      <c r="AA81" s="467"/>
      <c r="AB81" s="467"/>
      <c r="AC81" s="467"/>
      <c r="AD81" s="467"/>
      <c r="AE81" s="467"/>
      <c r="AF81" s="467"/>
      <c r="AG81" s="467"/>
      <c r="AH81" s="467"/>
      <c r="AI81" s="467"/>
      <c r="AJ81" s="467"/>
      <c r="AK81" s="467"/>
    </row>
    <row r="82">
      <c r="A82" s="467"/>
      <c r="B82" s="467"/>
      <c r="C82" s="467"/>
      <c r="D82" s="467"/>
      <c r="E82" s="467"/>
      <c r="F82" s="467"/>
      <c r="G82" s="467"/>
      <c r="H82" s="467"/>
      <c r="I82" s="467"/>
      <c r="J82" s="467"/>
      <c r="K82" s="467"/>
      <c r="L82" s="467"/>
      <c r="M82" s="467"/>
      <c r="N82" s="467"/>
      <c r="O82" s="467"/>
      <c r="P82" s="467"/>
      <c r="Q82" s="467"/>
      <c r="R82" s="467"/>
      <c r="S82" s="467"/>
      <c r="T82" s="467"/>
      <c r="U82" s="467"/>
      <c r="V82" s="467"/>
      <c r="W82" s="467"/>
      <c r="X82" s="467"/>
      <c r="Y82" s="467"/>
      <c r="Z82" s="467"/>
      <c r="AA82" s="467"/>
      <c r="AB82" s="467"/>
      <c r="AC82" s="467"/>
      <c r="AD82" s="467"/>
      <c r="AE82" s="467"/>
      <c r="AF82" s="467"/>
      <c r="AG82" s="467"/>
      <c r="AH82" s="467"/>
      <c r="AI82" s="467"/>
      <c r="AJ82" s="467"/>
      <c r="AK82" s="467"/>
    </row>
    <row r="83">
      <c r="A83" s="467"/>
      <c r="B83" s="467"/>
      <c r="C83" s="467"/>
      <c r="D83" s="467"/>
      <c r="E83" s="467"/>
      <c r="F83" s="467"/>
      <c r="G83" s="467"/>
      <c r="H83" s="467"/>
      <c r="I83" s="467"/>
      <c r="J83" s="467"/>
      <c r="K83" s="467"/>
      <c r="L83" s="467"/>
      <c r="M83" s="467"/>
      <c r="N83" s="467"/>
      <c r="O83" s="467"/>
      <c r="P83" s="467"/>
      <c r="Q83" s="467"/>
      <c r="R83" s="467"/>
      <c r="S83" s="467"/>
      <c r="T83" s="467"/>
      <c r="U83" s="467"/>
      <c r="V83" s="467"/>
      <c r="W83" s="467"/>
      <c r="X83" s="467"/>
      <c r="Y83" s="467"/>
      <c r="Z83" s="467"/>
      <c r="AA83" s="467"/>
      <c r="AB83" s="467"/>
      <c r="AC83" s="467"/>
      <c r="AD83" s="467"/>
      <c r="AE83" s="467"/>
      <c r="AF83" s="467"/>
      <c r="AG83" s="467"/>
      <c r="AH83" s="467"/>
      <c r="AI83" s="467"/>
      <c r="AJ83" s="467"/>
      <c r="AK83" s="467"/>
    </row>
    <row r="84">
      <c r="A84" s="467"/>
      <c r="B84" s="467"/>
      <c r="C84" s="467"/>
      <c r="D84" s="467"/>
      <c r="E84" s="467"/>
      <c r="F84" s="467"/>
      <c r="G84" s="467"/>
      <c r="H84" s="467"/>
      <c r="I84" s="467"/>
      <c r="J84" s="467"/>
      <c r="K84" s="467"/>
      <c r="L84" s="467"/>
      <c r="M84" s="467"/>
      <c r="N84" s="467"/>
      <c r="O84" s="467"/>
      <c r="P84" s="467"/>
      <c r="Q84" s="467"/>
      <c r="R84" s="467"/>
      <c r="S84" s="467"/>
      <c r="T84" s="467"/>
      <c r="U84" s="467"/>
      <c r="V84" s="467"/>
      <c r="W84" s="467"/>
      <c r="X84" s="467"/>
      <c r="Y84" s="467"/>
      <c r="Z84" s="467"/>
      <c r="AA84" s="467"/>
      <c r="AB84" s="467"/>
      <c r="AC84" s="467"/>
      <c r="AD84" s="467"/>
      <c r="AE84" s="467"/>
      <c r="AF84" s="467"/>
      <c r="AG84" s="467"/>
      <c r="AH84" s="467"/>
      <c r="AI84" s="467"/>
      <c r="AJ84" s="467"/>
      <c r="AK84" s="467"/>
    </row>
    <row r="85">
      <c r="A85" s="467"/>
      <c r="B85" s="467"/>
      <c r="C85" s="467"/>
      <c r="D85" s="467"/>
      <c r="E85" s="467"/>
      <c r="F85" s="467"/>
      <c r="G85" s="467"/>
      <c r="H85" s="467"/>
      <c r="I85" s="467"/>
      <c r="J85" s="467"/>
      <c r="K85" s="467"/>
      <c r="L85" s="467"/>
      <c r="M85" s="467"/>
      <c r="N85" s="467"/>
      <c r="O85" s="467"/>
      <c r="P85" s="467"/>
      <c r="Q85" s="467"/>
      <c r="R85" s="467"/>
      <c r="S85" s="467"/>
      <c r="T85" s="467"/>
      <c r="U85" s="467"/>
      <c r="V85" s="467"/>
      <c r="W85" s="467"/>
      <c r="X85" s="467"/>
      <c r="Y85" s="467"/>
      <c r="Z85" s="467"/>
      <c r="AA85" s="467"/>
      <c r="AB85" s="467"/>
      <c r="AC85" s="467"/>
      <c r="AD85" s="467"/>
      <c r="AE85" s="467"/>
      <c r="AF85" s="467"/>
      <c r="AG85" s="467"/>
      <c r="AH85" s="467"/>
      <c r="AI85" s="467"/>
      <c r="AJ85" s="467"/>
      <c r="AK85" s="467"/>
    </row>
    <row r="86">
      <c r="A86" s="467"/>
      <c r="B86" s="467"/>
      <c r="C86" s="467"/>
      <c r="D86" s="467"/>
      <c r="E86" s="467"/>
      <c r="F86" s="467"/>
      <c r="G86" s="467"/>
      <c r="H86" s="467"/>
      <c r="I86" s="467"/>
      <c r="J86" s="467"/>
      <c r="K86" s="467"/>
      <c r="L86" s="467"/>
      <c r="M86" s="467"/>
      <c r="N86" s="467"/>
      <c r="O86" s="467"/>
      <c r="P86" s="467"/>
      <c r="Q86" s="467"/>
      <c r="R86" s="467"/>
      <c r="S86" s="467"/>
      <c r="T86" s="467"/>
      <c r="U86" s="467"/>
      <c r="V86" s="467"/>
      <c r="W86" s="467"/>
      <c r="X86" s="467"/>
      <c r="Y86" s="467"/>
      <c r="Z86" s="467"/>
      <c r="AA86" s="467"/>
      <c r="AB86" s="467"/>
      <c r="AC86" s="467"/>
      <c r="AD86" s="467"/>
      <c r="AE86" s="467"/>
      <c r="AF86" s="467"/>
      <c r="AG86" s="467"/>
      <c r="AH86" s="467"/>
      <c r="AI86" s="467"/>
      <c r="AJ86" s="467"/>
      <c r="AK86" s="467"/>
    </row>
    <row r="87">
      <c r="A87" s="467"/>
      <c r="B87" s="467"/>
      <c r="C87" s="467"/>
      <c r="D87" s="467"/>
      <c r="E87" s="467"/>
      <c r="F87" s="467"/>
      <c r="G87" s="467"/>
      <c r="H87" s="467"/>
      <c r="I87" s="467"/>
      <c r="J87" s="467"/>
      <c r="K87" s="467"/>
      <c r="L87" s="467"/>
      <c r="M87" s="467"/>
      <c r="N87" s="467"/>
      <c r="O87" s="467"/>
      <c r="P87" s="467"/>
      <c r="Q87" s="467"/>
      <c r="R87" s="467"/>
      <c r="S87" s="467"/>
      <c r="T87" s="467"/>
      <c r="U87" s="467"/>
      <c r="V87" s="467"/>
      <c r="W87" s="467"/>
      <c r="X87" s="467"/>
      <c r="Y87" s="467"/>
      <c r="Z87" s="467"/>
      <c r="AA87" s="467"/>
      <c r="AB87" s="467"/>
      <c r="AC87" s="467"/>
      <c r="AD87" s="467"/>
      <c r="AE87" s="467"/>
      <c r="AF87" s="467"/>
      <c r="AG87" s="467"/>
      <c r="AH87" s="467"/>
      <c r="AI87" s="467"/>
      <c r="AJ87" s="467"/>
      <c r="AK87" s="467"/>
    </row>
    <row r="88" hidden="1">
      <c r="A88" s="467"/>
      <c r="B88" s="466"/>
      <c r="C88" s="466"/>
      <c r="D88" s="466"/>
      <c r="E88" s="466"/>
      <c r="F88" s="466"/>
      <c r="G88" s="466"/>
      <c r="H88" s="466"/>
      <c r="I88" s="466"/>
      <c r="J88" s="466"/>
      <c r="K88" s="466"/>
      <c r="L88" s="466"/>
      <c r="M88" s="466"/>
      <c r="N88" s="466"/>
      <c r="O88" s="466"/>
      <c r="P88" s="466"/>
      <c r="Q88" s="466"/>
      <c r="R88" s="467"/>
      <c r="S88" s="467"/>
      <c r="T88" s="467"/>
      <c r="U88" s="467"/>
      <c r="V88" s="467"/>
      <c r="W88" s="467"/>
      <c r="X88" s="467"/>
      <c r="Y88" s="467"/>
      <c r="Z88" s="467"/>
      <c r="AA88" s="467"/>
      <c r="AB88" s="467"/>
      <c r="AC88" s="467"/>
      <c r="AD88" s="467"/>
      <c r="AE88" s="467"/>
      <c r="AF88" s="467"/>
      <c r="AG88" s="467"/>
      <c r="AH88" s="467"/>
      <c r="AI88" s="467"/>
      <c r="AJ88" s="467"/>
      <c r="AK88" s="467"/>
    </row>
    <row r="89" hidden="1">
      <c r="A89" s="467"/>
      <c r="B89" s="466" t="s">
        <v>0</v>
      </c>
      <c r="C89" s="466"/>
      <c r="D89" s="466"/>
      <c r="E89" s="466"/>
      <c r="F89" s="466"/>
      <c r="G89" s="466"/>
      <c r="H89" s="466"/>
      <c r="I89" s="466"/>
      <c r="J89" s="466"/>
      <c r="K89" s="466"/>
      <c r="L89" s="466"/>
      <c r="M89" s="466"/>
      <c r="N89" s="466"/>
      <c r="O89" s="466"/>
      <c r="P89" s="466"/>
      <c r="Q89" s="466"/>
      <c r="R89" s="467"/>
      <c r="S89" s="467"/>
      <c r="T89" s="467"/>
      <c r="U89" s="467"/>
      <c r="V89" s="467"/>
      <c r="W89" s="467"/>
      <c r="X89" s="467"/>
      <c r="Y89" s="467"/>
      <c r="Z89" s="467"/>
      <c r="AA89" s="467"/>
      <c r="AB89" s="467"/>
      <c r="AC89" s="467"/>
      <c r="AD89" s="467"/>
      <c r="AE89" s="467"/>
      <c r="AF89" s="467"/>
      <c r="AG89" s="467"/>
      <c r="AH89" s="467"/>
      <c r="AI89" s="467"/>
      <c r="AJ89" s="467"/>
      <c r="AK89" s="467"/>
    </row>
    <row r="90" hidden="1">
      <c r="A90" s="467"/>
      <c r="B90" s="466" t="s">
        <v>1</v>
      </c>
      <c r="C90" s="466"/>
      <c r="D90" s="466"/>
      <c r="E90" s="466"/>
      <c r="F90" s="466"/>
      <c r="G90" s="466"/>
      <c r="H90" s="466"/>
      <c r="I90" s="466"/>
      <c r="J90" s="466"/>
      <c r="K90" s="466"/>
      <c r="L90" s="466"/>
      <c r="M90" s="466"/>
      <c r="N90" s="466"/>
      <c r="O90" s="466"/>
      <c r="P90" s="466"/>
      <c r="Q90" s="466"/>
      <c r="R90" s="467"/>
      <c r="S90" s="467"/>
      <c r="T90" s="467"/>
      <c r="U90" s="467"/>
      <c r="V90" s="467"/>
      <c r="W90" s="467"/>
      <c r="X90" s="467"/>
      <c r="Y90" s="467"/>
      <c r="Z90" s="467"/>
      <c r="AA90" s="467"/>
      <c r="AB90" s="467"/>
      <c r="AC90" s="467"/>
      <c r="AD90" s="467"/>
      <c r="AE90" s="467"/>
      <c r="AF90" s="467"/>
      <c r="AG90" s="467"/>
      <c r="AH90" s="467"/>
      <c r="AI90" s="467"/>
      <c r="AJ90" s="467"/>
      <c r="AK90" s="467"/>
    </row>
    <row r="91" hidden="1">
      <c r="A91" s="467"/>
      <c r="B91" s="466" t="s">
        <v>2</v>
      </c>
      <c r="C91" s="466"/>
      <c r="D91" s="466"/>
      <c r="E91" s="466"/>
      <c r="F91" s="466"/>
      <c r="G91" s="466"/>
      <c r="H91" s="466"/>
      <c r="I91" s="466"/>
      <c r="J91" s="466"/>
      <c r="K91" s="466"/>
      <c r="L91" s="466"/>
      <c r="M91" s="466"/>
      <c r="N91" s="466"/>
      <c r="O91" s="466"/>
      <c r="P91" s="466"/>
      <c r="Q91" s="466"/>
      <c r="R91" s="467"/>
      <c r="S91" s="467"/>
      <c r="T91" s="467"/>
      <c r="U91" s="467"/>
      <c r="V91" s="467"/>
      <c r="W91" s="467"/>
      <c r="X91" s="467"/>
      <c r="Y91" s="467"/>
      <c r="Z91" s="467"/>
      <c r="AA91" s="467"/>
      <c r="AB91" s="467"/>
      <c r="AC91" s="467"/>
      <c r="AD91" s="467"/>
      <c r="AE91" s="467"/>
      <c r="AF91" s="467"/>
      <c r="AG91" s="467"/>
      <c r="AH91" s="467"/>
      <c r="AI91" s="467"/>
      <c r="AJ91" s="467"/>
      <c r="AK91" s="467"/>
    </row>
    <row r="92" hidden="1">
      <c r="A92" s="467"/>
      <c r="B92" s="466" t="s">
        <v>3</v>
      </c>
      <c r="C92" s="466"/>
      <c r="D92" s="466"/>
      <c r="E92" s="466"/>
      <c r="F92" s="466"/>
      <c r="G92" s="466"/>
      <c r="H92" s="466"/>
      <c r="I92" s="466"/>
      <c r="J92" s="466"/>
      <c r="K92" s="466"/>
      <c r="L92" s="466"/>
      <c r="M92" s="466"/>
      <c r="N92" s="466"/>
      <c r="O92" s="466"/>
      <c r="P92" s="466"/>
      <c r="Q92" s="466"/>
      <c r="R92" s="467"/>
      <c r="S92" s="467"/>
      <c r="T92" s="467"/>
      <c r="U92" s="467"/>
      <c r="V92" s="467"/>
      <c r="W92" s="467"/>
      <c r="X92" s="467"/>
      <c r="Y92" s="467"/>
      <c r="Z92" s="467"/>
      <c r="AA92" s="467"/>
      <c r="AB92" s="467"/>
      <c r="AC92" s="467"/>
      <c r="AD92" s="467"/>
      <c r="AE92" s="467"/>
      <c r="AF92" s="467"/>
      <c r="AG92" s="467"/>
      <c r="AH92" s="467"/>
      <c r="AI92" s="467"/>
      <c r="AJ92" s="467"/>
      <c r="AK92" s="467"/>
    </row>
    <row r="93" hidden="1">
      <c r="A93" s="467"/>
      <c r="B93" s="466" t="s">
        <v>4</v>
      </c>
      <c r="C93" s="466"/>
      <c r="D93" s="466"/>
      <c r="E93" s="466"/>
      <c r="F93" s="466"/>
      <c r="G93" s="466"/>
      <c r="H93" s="466"/>
      <c r="I93" s="466"/>
      <c r="J93" s="466"/>
      <c r="K93" s="466"/>
      <c r="L93" s="466"/>
      <c r="M93" s="466"/>
      <c r="N93" s="466"/>
      <c r="O93" s="466"/>
      <c r="P93" s="466"/>
      <c r="Q93" s="466"/>
      <c r="R93" s="467"/>
      <c r="S93" s="467"/>
      <c r="T93" s="467"/>
      <c r="U93" s="467"/>
      <c r="V93" s="467"/>
      <c r="W93" s="467"/>
      <c r="X93" s="467"/>
      <c r="Y93" s="467"/>
      <c r="Z93" s="467"/>
      <c r="AA93" s="467"/>
      <c r="AB93" s="467"/>
      <c r="AC93" s="467"/>
      <c r="AD93" s="467"/>
      <c r="AE93" s="467"/>
      <c r="AF93" s="467"/>
      <c r="AG93" s="467"/>
      <c r="AH93" s="467"/>
      <c r="AI93" s="467"/>
      <c r="AJ93" s="467"/>
      <c r="AK93" s="467"/>
    </row>
    <row r="94" hidden="1">
      <c r="A94" s="467"/>
      <c r="B94" s="466" t="s">
        <v>5</v>
      </c>
      <c r="C94" s="466"/>
      <c r="D94" s="466"/>
      <c r="E94" s="466"/>
      <c r="F94" s="466"/>
      <c r="G94" s="466"/>
      <c r="H94" s="466"/>
      <c r="I94" s="466"/>
      <c r="J94" s="466"/>
      <c r="K94" s="466"/>
      <c r="L94" s="466"/>
      <c r="M94" s="466"/>
      <c r="N94" s="466"/>
      <c r="O94" s="466"/>
      <c r="P94" s="466"/>
      <c r="Q94" s="466"/>
      <c r="R94" s="467"/>
      <c r="S94" s="467"/>
      <c r="T94" s="467"/>
      <c r="U94" s="467"/>
      <c r="V94" s="467"/>
      <c r="W94" s="467"/>
      <c r="X94" s="467"/>
      <c r="Y94" s="467"/>
      <c r="Z94" s="467"/>
      <c r="AA94" s="467"/>
      <c r="AB94" s="467"/>
      <c r="AC94" s="467"/>
      <c r="AD94" s="467"/>
      <c r="AE94" s="467"/>
      <c r="AF94" s="467"/>
      <c r="AG94" s="467"/>
      <c r="AH94" s="467"/>
      <c r="AI94" s="467"/>
      <c r="AJ94" s="467"/>
      <c r="AK94" s="467"/>
    </row>
    <row r="95" hidden="1">
      <c r="A95" s="467"/>
      <c r="B95" s="466" t="s">
        <v>6</v>
      </c>
      <c r="C95" s="466"/>
      <c r="D95" s="466"/>
      <c r="E95" s="466"/>
      <c r="F95" s="466"/>
      <c r="G95" s="466"/>
      <c r="H95" s="466"/>
      <c r="I95" s="466"/>
      <c r="J95" s="466"/>
      <c r="K95" s="466"/>
      <c r="L95" s="466"/>
      <c r="M95" s="466"/>
      <c r="N95" s="466"/>
      <c r="O95" s="466"/>
      <c r="P95" s="466"/>
      <c r="Q95" s="466"/>
      <c r="R95" s="467"/>
      <c r="S95" s="467"/>
      <c r="T95" s="467"/>
      <c r="U95" s="467"/>
      <c r="V95" s="467"/>
      <c r="W95" s="467"/>
      <c r="X95" s="467"/>
      <c r="Y95" s="467"/>
      <c r="Z95" s="467"/>
      <c r="AA95" s="467"/>
      <c r="AB95" s="467"/>
      <c r="AC95" s="467"/>
      <c r="AD95" s="467"/>
      <c r="AE95" s="467"/>
      <c r="AF95" s="467"/>
      <c r="AG95" s="467"/>
      <c r="AH95" s="467"/>
      <c r="AI95" s="467"/>
      <c r="AJ95" s="467"/>
      <c r="AK95" s="467"/>
    </row>
    <row r="96" hidden="1">
      <c r="A96" s="467"/>
      <c r="B96" s="466" t="s">
        <v>7</v>
      </c>
      <c r="C96" s="466"/>
      <c r="D96" s="466"/>
      <c r="E96" s="466"/>
      <c r="F96" s="466"/>
      <c r="G96" s="466"/>
      <c r="H96" s="466"/>
      <c r="I96" s="466"/>
      <c r="J96" s="466"/>
      <c r="K96" s="466"/>
      <c r="L96" s="466"/>
      <c r="M96" s="466"/>
      <c r="N96" s="466"/>
      <c r="O96" s="466"/>
      <c r="P96" s="466"/>
      <c r="Q96" s="466"/>
      <c r="R96" s="467"/>
      <c r="S96" s="467"/>
      <c r="T96" s="467"/>
      <c r="U96" s="467"/>
      <c r="V96" s="467"/>
      <c r="W96" s="467"/>
      <c r="X96" s="467"/>
      <c r="Y96" s="467"/>
      <c r="Z96" s="467"/>
      <c r="AA96" s="467"/>
      <c r="AB96" s="467"/>
      <c r="AC96" s="467"/>
      <c r="AD96" s="467"/>
      <c r="AE96" s="467"/>
      <c r="AF96" s="467"/>
      <c r="AG96" s="467"/>
      <c r="AH96" s="467"/>
      <c r="AI96" s="467"/>
      <c r="AJ96" s="467"/>
      <c r="AK96" s="467"/>
    </row>
    <row r="97" hidden="1">
      <c r="B97" s="466" t="s">
        <v>8</v>
      </c>
    </row>
    <row r="98" hidden="1">
      <c r="B98" s="466" t="s">
        <v>9</v>
      </c>
    </row>
    <row r="99" hidden="1">
      <c r="B99" s="466" t="s">
        <v>10</v>
      </c>
    </row>
    <row r="100" hidden="1">
      <c r="B100" s="466" t="s">
        <v>11</v>
      </c>
    </row>
    <row r="101" hidden="1">
      <c r="B101" s="466"/>
    </row>
  </sheetData>
  <sheetProtection autoFilter="1" deleteColumns="1" deleteRows="1" formatCells="1" formatColumns="1" formatRows="1" insertColumns="1" insertHyperlinks="1" insertRows="1" pivotTables="1" selectLockedCells="1" selectUnlockedCells="0" sheet="0" sort="1"/>
  <mergeCells count="12">
    <mergeCell ref="C5:J5"/>
    <mergeCell ref="C6:J6"/>
    <mergeCell ref="B8:M15"/>
    <mergeCell ref="P14:Q14"/>
    <mergeCell ref="P15:Q15"/>
    <mergeCell ref="E24:P24"/>
    <mergeCell ref="B37:C37"/>
    <mergeCell ref="E40:P40"/>
    <mergeCell ref="B65:C65"/>
    <mergeCell ref="C78:M78"/>
    <mergeCell ref="C79:M79"/>
    <mergeCell ref="C80:M80"/>
  </mergeCells>
  <dataValidations count="2" disablePrompts="0" xWindow="707" yWindow="786">
    <dataValidation sqref="C20" type="none" allowBlank="1" errorStyle="stop" imeMode="noControl" operator="between" prompt="Please choose from 12 months (1yr) up to 60 months (5yrs)" showDropDown="0" showErrorMessage="1" showInputMessage="1"/>
    <dataValidation sqref="C18" type="none" allowBlank="1" errorStyle="stop" imeMode="noControl" operator="between" prompt="The minimum you can borrow is £500 up to a maximum of £25,000" showDropDown="0" showErrorMessage="1" showInputMessage="1"/>
  </dataValidations>
  <printOptions headings="0" gridLines="0" horizontalCentered="1"/>
  <pageMargins left="0.70866141732283472" right="0.70866141732283472" top="0.74803149606299213" bottom="0.74803149606299213" header="0.31496062992125984" footer="0.31496062992125984"/>
  <pageSetup paperSize="9" scale="50" fitToWidth="1" fitToHeight="1" pageOrder="downThenOver" orientation="landscape" usePrinterDefaults="1" blackAndWhite="0" draft="0" cellComments="none" useFirstPageNumber="0" errors="displayed" horizontalDpi="600" verticalDpi="600" copies="1"/>
  <headerFooter/>
  <rowBreaks count="1" manualBreakCount="1">
    <brk id="75" man="1" max="17"/>
  </rowBreaks>
  <drawing r:id="rId3"/>
  <legacyDrawing r:id="rId4"/>
  <extLst>
    <ext xmlns:x14="http://schemas.microsoft.com/office/spreadsheetml/2009/9/main" uri="{CCE6A557-97BC-4b89-ADB6-D9C93CAAB3DF}">
      <x14:dataValidations xmlns:xm="http://schemas.microsoft.com/office/excel/2006/main" count="1" disablePrompts="0" xWindow="707" yWindow="786">
        <x14:dataValidation xr:uid="{000F00FB-0021-45A1-9F02-00E700D30009}" type="list" allowBlank="1" errorStyle="stop" imeMode="noControl" operator="between" showDropDown="0" showErrorMessage="1" showInputMessage="1">
          <x14:formula1>
            <xm:f>$B$89:$B$100</xm:f>
          </x14:formula1>
          <xm:sqref>C23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5"/>
    <outlinePr applyStyles="0" summaryBelow="1" summaryRight="1" showOutlineSymbols="1"/>
    <pageSetUpPr autoPageBreaks="1" fitToPage="0"/>
  </sheetPr>
  <sheetViews>
    <sheetView view="pageBreakPreview" topLeftCell="A13" zoomScale="85" workbookViewId="0">
      <selection activeCell="B49" activeCellId="0" sqref="B49"/>
    </sheetView>
  </sheetViews>
  <sheetFormatPr defaultColWidth="8.625" defaultRowHeight="14.25"/>
  <cols>
    <col customWidth="1" min="1" max="1" style="609" width="4.375"/>
    <col customWidth="1" min="2" max="2" style="608" width="42.5"/>
    <col customWidth="1" min="3" max="3" style="608" width="40.875"/>
    <col customWidth="1" min="4" max="4" style="608" width="17.125"/>
    <col customWidth="1" min="5" max="5" style="608" width="10.375"/>
    <col customWidth="1" min="6" max="10" style="608" width="9.125"/>
    <col customWidth="1" min="11" max="11" style="608" width="20.5"/>
    <col customWidth="1" min="12" max="12" style="609" width="4.875"/>
    <col min="13" max="30" style="609" width="8.625"/>
    <col min="31" max="16384" style="608" width="8.625"/>
  </cols>
  <sheetData>
    <row r="1" s="609" customFormat="1" ht="17.25" customHeight="1">
      <c r="B1" s="610"/>
      <c r="C1" s="610"/>
      <c r="D1" s="610"/>
      <c r="E1" s="610"/>
      <c r="F1" s="610"/>
      <c r="G1" s="610"/>
      <c r="H1" s="610"/>
      <c r="I1" s="610"/>
      <c r="J1" s="610"/>
      <c r="K1" s="610"/>
    </row>
    <row r="2" s="609" customFormat="1" ht="17.25" customHeight="1">
      <c r="B2" s="611"/>
      <c r="C2" s="611"/>
      <c r="D2" s="611"/>
      <c r="E2" s="611"/>
      <c r="F2" s="611"/>
      <c r="G2" s="611"/>
      <c r="H2" s="611"/>
      <c r="I2" s="611"/>
      <c r="J2" s="611"/>
      <c r="K2" s="611"/>
    </row>
    <row r="3" s="612" customFormat="1" ht="21" customHeight="1">
      <c r="B3" s="613" t="s">
        <v>232</v>
      </c>
      <c r="C3" s="613"/>
      <c r="D3" s="614"/>
      <c r="E3" s="615"/>
      <c r="F3" s="616"/>
      <c r="G3" s="616"/>
      <c r="I3" s="616"/>
      <c r="K3" s="616"/>
    </row>
    <row r="4" s="612" customFormat="1" ht="33" customHeight="1">
      <c r="B4" s="614"/>
      <c r="C4" s="614"/>
      <c r="D4" s="614"/>
      <c r="E4" s="615"/>
      <c r="F4" s="616"/>
      <c r="G4" s="616"/>
      <c r="K4" s="616"/>
    </row>
    <row r="5" s="609" customFormat="1" ht="22.5" customHeight="1">
      <c r="B5" s="617" t="s">
        <v>233</v>
      </c>
      <c r="C5" s="618"/>
      <c r="D5" s="618"/>
      <c r="E5" s="618"/>
      <c r="F5" s="618"/>
      <c r="G5" s="618"/>
      <c r="I5" s="619" t="s">
        <v>158</v>
      </c>
      <c r="J5" s="620"/>
      <c r="K5" s="621"/>
      <c r="L5" s="616"/>
      <c r="M5" s="612"/>
      <c r="N5" s="612"/>
      <c r="O5" s="612"/>
      <c r="P5" s="612"/>
      <c r="Q5" s="612"/>
    </row>
    <row r="6" s="609" customFormat="1" ht="25.5" customHeight="1">
      <c r="B6" s="617" t="s">
        <v>234</v>
      </c>
      <c r="C6" s="618"/>
      <c r="D6" s="618"/>
      <c r="E6" s="622"/>
      <c r="F6" s="623"/>
      <c r="G6" s="623"/>
      <c r="I6" s="624"/>
      <c r="J6" s="625" t="s">
        <v>235</v>
      </c>
      <c r="K6" s="625"/>
      <c r="L6" s="616"/>
      <c r="M6" s="612"/>
      <c r="N6" s="612"/>
      <c r="O6" s="612"/>
      <c r="P6" s="612"/>
      <c r="Q6" s="612"/>
    </row>
    <row r="7" s="609" customFormat="1" ht="24.75" customHeight="1">
      <c r="B7" s="617" t="s">
        <v>236</v>
      </c>
      <c r="C7" s="618"/>
      <c r="D7" s="618"/>
      <c r="E7" s="618"/>
      <c r="F7" s="618"/>
      <c r="I7" s="626"/>
      <c r="J7" s="625" t="s">
        <v>182</v>
      </c>
      <c r="K7" s="625"/>
      <c r="L7" s="616"/>
      <c r="M7" s="612"/>
      <c r="N7" s="612"/>
      <c r="O7" s="612"/>
      <c r="P7" s="612"/>
      <c r="Q7" s="612"/>
    </row>
    <row r="8" s="609" customFormat="1" ht="21" customHeight="1">
      <c r="B8" s="627"/>
      <c r="C8" s="627"/>
      <c r="D8" s="628"/>
      <c r="E8" s="628"/>
      <c r="F8" s="628"/>
      <c r="G8" s="629"/>
      <c r="H8" s="627"/>
      <c r="I8" s="629"/>
      <c r="J8" s="628"/>
      <c r="K8" s="628"/>
      <c r="L8" s="616"/>
      <c r="M8" s="612"/>
      <c r="N8" s="612"/>
      <c r="O8" s="612"/>
      <c r="P8" s="612"/>
      <c r="Q8" s="612"/>
    </row>
    <row r="9" s="609" customFormat="1" ht="16.5" customHeight="1">
      <c r="B9" s="630"/>
      <c r="C9" s="631"/>
      <c r="D9" s="618"/>
      <c r="E9" s="618"/>
      <c r="F9" s="618"/>
      <c r="G9" s="618"/>
      <c r="H9" s="618"/>
      <c r="I9" s="618"/>
      <c r="J9" s="618"/>
      <c r="K9" s="618"/>
      <c r="L9" s="616"/>
      <c r="M9" s="612"/>
      <c r="N9" s="612"/>
      <c r="O9" s="612"/>
      <c r="P9" s="612"/>
      <c r="Q9" s="612"/>
    </row>
    <row r="10" s="609" customFormat="1" ht="18" customHeight="1">
      <c r="B10" s="632" t="s">
        <v>186</v>
      </c>
      <c r="C10" s="633"/>
      <c r="E10" s="615"/>
      <c r="F10" s="634"/>
      <c r="G10" s="634"/>
      <c r="H10" s="615"/>
      <c r="J10" s="634"/>
      <c r="K10" s="634"/>
    </row>
    <row r="11" s="609" customFormat="1" ht="20.25" customHeight="1">
      <c r="B11" s="635"/>
      <c r="C11" s="635"/>
      <c r="D11" s="636"/>
      <c r="E11" s="637" t="s">
        <v>187</v>
      </c>
      <c r="F11" s="637"/>
      <c r="G11" s="637"/>
      <c r="H11" s="637"/>
      <c r="I11" s="637"/>
      <c r="J11" s="637"/>
      <c r="K11" s="638"/>
    </row>
    <row r="12" s="639" customFormat="1" ht="31.5" customHeight="1">
      <c r="A12" s="640"/>
      <c r="B12" s="637" t="s">
        <v>188</v>
      </c>
      <c r="C12" s="641" t="s">
        <v>189</v>
      </c>
      <c r="D12" s="641" t="s">
        <v>190</v>
      </c>
      <c r="E12" s="642">
        <v>1</v>
      </c>
      <c r="F12" s="642">
        <v>2</v>
      </c>
      <c r="G12" s="642">
        <v>3</v>
      </c>
      <c r="H12" s="642">
        <v>4</v>
      </c>
      <c r="I12" s="642">
        <v>5</v>
      </c>
      <c r="J12" s="642">
        <v>6</v>
      </c>
      <c r="K12" s="642" t="s">
        <v>191</v>
      </c>
    </row>
    <row r="13">
      <c r="A13" s="643"/>
      <c r="B13" s="644" t="s">
        <v>237</v>
      </c>
      <c r="C13" s="645"/>
      <c r="D13" s="646">
        <v>0</v>
      </c>
      <c r="E13" s="647">
        <v>0</v>
      </c>
      <c r="F13" s="647">
        <v>0</v>
      </c>
      <c r="G13" s="647">
        <v>0</v>
      </c>
      <c r="H13" s="647">
        <v>0</v>
      </c>
      <c r="I13" s="647">
        <v>0</v>
      </c>
      <c r="J13" s="647">
        <v>0</v>
      </c>
      <c r="K13" s="648">
        <f t="shared" ref="K13:K43" si="36">SUM(D13:J13)</f>
        <v>0</v>
      </c>
    </row>
    <row r="14">
      <c r="A14" s="643"/>
      <c r="B14" s="644" t="s">
        <v>238</v>
      </c>
      <c r="C14" s="645"/>
      <c r="D14" s="646">
        <v>0</v>
      </c>
      <c r="E14" s="646">
        <v>0</v>
      </c>
      <c r="F14" s="646">
        <v>0</v>
      </c>
      <c r="G14" s="646">
        <v>0</v>
      </c>
      <c r="H14" s="646">
        <v>0</v>
      </c>
      <c r="I14" s="646">
        <v>0</v>
      </c>
      <c r="J14" s="646">
        <v>0</v>
      </c>
      <c r="K14" s="648">
        <f t="shared" si="36"/>
        <v>0</v>
      </c>
    </row>
    <row r="15">
      <c r="A15" s="643"/>
      <c r="B15" s="644" t="s">
        <v>239</v>
      </c>
      <c r="C15" s="645"/>
      <c r="D15" s="646">
        <v>0</v>
      </c>
      <c r="E15" s="646">
        <v>0</v>
      </c>
      <c r="F15" s="646">
        <v>0</v>
      </c>
      <c r="G15" s="646">
        <v>0</v>
      </c>
      <c r="H15" s="646">
        <v>0</v>
      </c>
      <c r="I15" s="646">
        <v>0</v>
      </c>
      <c r="J15" s="646">
        <v>0</v>
      </c>
      <c r="K15" s="648">
        <f t="shared" si="36"/>
        <v>0</v>
      </c>
    </row>
    <row r="16">
      <c r="A16" s="643"/>
      <c r="B16" s="644" t="s">
        <v>198</v>
      </c>
      <c r="C16" s="645"/>
      <c r="D16" s="646">
        <v>0</v>
      </c>
      <c r="E16" s="646">
        <v>0</v>
      </c>
      <c r="F16" s="646">
        <v>0</v>
      </c>
      <c r="G16" s="646">
        <v>0</v>
      </c>
      <c r="H16" s="646">
        <v>0</v>
      </c>
      <c r="I16" s="646">
        <v>0</v>
      </c>
      <c r="J16" s="646">
        <v>0</v>
      </c>
      <c r="K16" s="648">
        <f t="shared" si="36"/>
        <v>0</v>
      </c>
    </row>
    <row r="17">
      <c r="A17" s="643"/>
      <c r="B17" s="644" t="s">
        <v>198</v>
      </c>
      <c r="C17" s="645"/>
      <c r="D17" s="646">
        <v>0</v>
      </c>
      <c r="E17" s="646">
        <v>0</v>
      </c>
      <c r="F17" s="646">
        <v>0</v>
      </c>
      <c r="G17" s="646">
        <v>0</v>
      </c>
      <c r="H17" s="646">
        <v>0</v>
      </c>
      <c r="I17" s="646">
        <v>0</v>
      </c>
      <c r="J17" s="646">
        <v>0</v>
      </c>
      <c r="K17" s="648">
        <f t="shared" si="36"/>
        <v>0</v>
      </c>
    </row>
    <row r="18">
      <c r="A18" s="643"/>
      <c r="B18" s="644" t="s">
        <v>198</v>
      </c>
      <c r="C18" s="645"/>
      <c r="D18" s="646">
        <v>0</v>
      </c>
      <c r="E18" s="646">
        <v>0</v>
      </c>
      <c r="F18" s="646">
        <v>0</v>
      </c>
      <c r="G18" s="646">
        <v>0</v>
      </c>
      <c r="H18" s="646">
        <v>0</v>
      </c>
      <c r="I18" s="646">
        <v>0</v>
      </c>
      <c r="J18" s="646">
        <v>0</v>
      </c>
      <c r="K18" s="648">
        <f t="shared" si="36"/>
        <v>0</v>
      </c>
    </row>
    <row r="19" s="649" customFormat="1" ht="20.25" customHeight="1">
      <c r="A19" s="650"/>
      <c r="B19" s="651" t="s">
        <v>199</v>
      </c>
      <c r="C19" s="651"/>
      <c r="D19" s="652">
        <f t="shared" ref="D19:J19" si="37">SUM(D13:D18)</f>
        <v>0</v>
      </c>
      <c r="E19" s="652">
        <f t="shared" si="37"/>
        <v>0</v>
      </c>
      <c r="F19" s="652">
        <f t="shared" si="37"/>
        <v>0</v>
      </c>
      <c r="G19" s="652">
        <f t="shared" si="37"/>
        <v>0</v>
      </c>
      <c r="H19" s="652">
        <f t="shared" si="37"/>
        <v>0</v>
      </c>
      <c r="I19" s="652">
        <f t="shared" si="37"/>
        <v>0</v>
      </c>
      <c r="J19" s="652">
        <f t="shared" si="37"/>
        <v>0</v>
      </c>
      <c r="K19" s="653">
        <f t="shared" si="36"/>
        <v>0</v>
      </c>
      <c r="L19" s="654"/>
      <c r="M19" s="654"/>
      <c r="N19" s="654"/>
      <c r="O19" s="654"/>
      <c r="P19" s="654"/>
      <c r="Q19" s="654"/>
      <c r="R19" s="654"/>
      <c r="S19" s="654"/>
      <c r="T19" s="654"/>
      <c r="U19" s="654"/>
      <c r="V19" s="654"/>
      <c r="W19" s="654"/>
      <c r="X19" s="654"/>
      <c r="Y19" s="654"/>
      <c r="Z19" s="654"/>
      <c r="AA19" s="654"/>
      <c r="AB19" s="654"/>
      <c r="AC19" s="654"/>
      <c r="AD19" s="654"/>
    </row>
    <row r="20" s="609" customFormat="1" ht="30.75" customHeight="1">
      <c r="D20" s="655"/>
      <c r="E20" s="655"/>
      <c r="F20" s="655"/>
      <c r="G20" s="655"/>
      <c r="H20" s="655"/>
      <c r="I20" s="655"/>
      <c r="J20" s="655"/>
      <c r="K20" s="656"/>
    </row>
    <row r="21" s="609" customFormat="1" ht="18.75" customHeight="1">
      <c r="B21" s="657"/>
      <c r="C21" s="657"/>
      <c r="D21" s="658"/>
      <c r="E21" s="637" t="s">
        <v>187</v>
      </c>
      <c r="F21" s="637"/>
      <c r="G21" s="637"/>
      <c r="H21" s="637"/>
      <c r="I21" s="637"/>
      <c r="J21" s="637"/>
      <c r="K21" s="659"/>
    </row>
    <row r="22" s="609" customFormat="1" ht="21.75" customHeight="1">
      <c r="B22" s="637" t="s">
        <v>200</v>
      </c>
      <c r="C22" s="641" t="s">
        <v>189</v>
      </c>
      <c r="D22" s="641" t="s">
        <v>190</v>
      </c>
      <c r="E22" s="642">
        <v>1</v>
      </c>
      <c r="F22" s="642">
        <v>2</v>
      </c>
      <c r="G22" s="642">
        <v>3</v>
      </c>
      <c r="H22" s="642">
        <v>4</v>
      </c>
      <c r="I22" s="642">
        <v>5</v>
      </c>
      <c r="J22" s="642">
        <v>6</v>
      </c>
      <c r="K22" s="642" t="s">
        <v>191</v>
      </c>
    </row>
    <row r="23">
      <c r="B23" s="660" t="s">
        <v>240</v>
      </c>
      <c r="C23" s="617"/>
      <c r="D23" s="661">
        <v>0</v>
      </c>
      <c r="E23" s="647">
        <v>0</v>
      </c>
      <c r="F23" s="647">
        <v>0</v>
      </c>
      <c r="G23" s="647">
        <v>0</v>
      </c>
      <c r="H23" s="647">
        <v>0</v>
      </c>
      <c r="I23" s="647">
        <v>0</v>
      </c>
      <c r="J23" s="647">
        <v>0</v>
      </c>
      <c r="K23" s="648">
        <f t="shared" si="36"/>
        <v>0</v>
      </c>
    </row>
    <row r="24" ht="13.5" customHeight="1">
      <c r="B24" s="660" t="s">
        <v>202</v>
      </c>
      <c r="C24" s="617"/>
      <c r="D24" s="661">
        <v>0</v>
      </c>
      <c r="E24" s="647">
        <v>0</v>
      </c>
      <c r="F24" s="647">
        <v>0</v>
      </c>
      <c r="G24" s="647">
        <v>0</v>
      </c>
      <c r="H24" s="647">
        <v>0</v>
      </c>
      <c r="I24" s="647">
        <v>0</v>
      </c>
      <c r="J24" s="647">
        <v>0</v>
      </c>
      <c r="K24" s="648">
        <f t="shared" si="36"/>
        <v>0</v>
      </c>
    </row>
    <row r="25" ht="14.25" customHeight="1">
      <c r="B25" s="660" t="s">
        <v>203</v>
      </c>
      <c r="C25" s="617"/>
      <c r="D25" s="661">
        <v>0</v>
      </c>
      <c r="E25" s="647">
        <v>0</v>
      </c>
      <c r="F25" s="647">
        <v>0</v>
      </c>
      <c r="G25" s="647">
        <v>0</v>
      </c>
      <c r="H25" s="647">
        <v>0</v>
      </c>
      <c r="I25" s="647">
        <v>0</v>
      </c>
      <c r="J25" s="647">
        <v>0</v>
      </c>
      <c r="K25" s="648">
        <f t="shared" si="36"/>
        <v>0</v>
      </c>
    </row>
    <row r="26" ht="14.25" customHeight="1">
      <c r="B26" s="660" t="s">
        <v>204</v>
      </c>
      <c r="C26" s="617"/>
      <c r="D26" s="661">
        <v>0</v>
      </c>
      <c r="E26" s="647">
        <v>0</v>
      </c>
      <c r="F26" s="647">
        <v>0</v>
      </c>
      <c r="G26" s="647">
        <v>0</v>
      </c>
      <c r="H26" s="647">
        <v>0</v>
      </c>
      <c r="I26" s="647">
        <v>0</v>
      </c>
      <c r="J26" s="647">
        <v>0</v>
      </c>
      <c r="K26" s="648">
        <f t="shared" si="36"/>
        <v>0</v>
      </c>
    </row>
    <row r="27">
      <c r="B27" s="660" t="s">
        <v>205</v>
      </c>
      <c r="C27" s="617"/>
      <c r="D27" s="661">
        <v>0</v>
      </c>
      <c r="E27" s="647">
        <v>0</v>
      </c>
      <c r="F27" s="647">
        <v>0</v>
      </c>
      <c r="G27" s="647">
        <v>0</v>
      </c>
      <c r="H27" s="647">
        <v>0</v>
      </c>
      <c r="I27" s="647">
        <v>0</v>
      </c>
      <c r="J27" s="647">
        <v>0</v>
      </c>
      <c r="K27" s="648">
        <f t="shared" si="36"/>
        <v>0</v>
      </c>
    </row>
    <row r="28">
      <c r="B28" s="660" t="s">
        <v>206</v>
      </c>
      <c r="C28" s="617"/>
      <c r="D28" s="661">
        <v>0</v>
      </c>
      <c r="E28" s="647">
        <v>0</v>
      </c>
      <c r="F28" s="647">
        <v>0</v>
      </c>
      <c r="G28" s="647">
        <v>0</v>
      </c>
      <c r="H28" s="647">
        <v>0</v>
      </c>
      <c r="I28" s="647">
        <v>0</v>
      </c>
      <c r="J28" s="647">
        <v>0</v>
      </c>
      <c r="K28" s="648">
        <f t="shared" si="36"/>
        <v>0</v>
      </c>
    </row>
    <row r="29">
      <c r="B29" s="660" t="s">
        <v>207</v>
      </c>
      <c r="C29" s="617"/>
      <c r="D29" s="661">
        <v>0</v>
      </c>
      <c r="E29" s="647">
        <v>0</v>
      </c>
      <c r="F29" s="647">
        <v>0</v>
      </c>
      <c r="G29" s="647">
        <v>0</v>
      </c>
      <c r="H29" s="647">
        <v>0</v>
      </c>
      <c r="I29" s="647">
        <v>0</v>
      </c>
      <c r="J29" s="647">
        <v>0</v>
      </c>
      <c r="K29" s="648">
        <f t="shared" si="36"/>
        <v>0</v>
      </c>
    </row>
    <row r="30">
      <c r="B30" s="660" t="s">
        <v>208</v>
      </c>
      <c r="C30" s="617"/>
      <c r="D30" s="661">
        <v>0</v>
      </c>
      <c r="E30" s="647">
        <v>0</v>
      </c>
      <c r="F30" s="647">
        <v>0</v>
      </c>
      <c r="G30" s="647">
        <v>0</v>
      </c>
      <c r="H30" s="647">
        <v>0</v>
      </c>
      <c r="I30" s="647">
        <v>0</v>
      </c>
      <c r="J30" s="647">
        <v>0</v>
      </c>
      <c r="K30" s="648">
        <f t="shared" si="36"/>
        <v>0</v>
      </c>
    </row>
    <row r="31">
      <c r="B31" s="660" t="s">
        <v>209</v>
      </c>
      <c r="C31" s="617"/>
      <c r="D31" s="661">
        <v>0</v>
      </c>
      <c r="E31" s="647">
        <v>0</v>
      </c>
      <c r="F31" s="647">
        <v>0</v>
      </c>
      <c r="G31" s="647">
        <v>0</v>
      </c>
      <c r="H31" s="647">
        <v>0</v>
      </c>
      <c r="I31" s="647">
        <v>0</v>
      </c>
      <c r="J31" s="647">
        <v>0</v>
      </c>
      <c r="K31" s="648">
        <f t="shared" si="36"/>
        <v>0</v>
      </c>
    </row>
    <row r="32">
      <c r="B32" s="660" t="s">
        <v>210</v>
      </c>
      <c r="C32" s="617"/>
      <c r="D32" s="661">
        <v>0</v>
      </c>
      <c r="E32" s="647">
        <v>0</v>
      </c>
      <c r="F32" s="647">
        <v>0</v>
      </c>
      <c r="G32" s="647">
        <v>0</v>
      </c>
      <c r="H32" s="647">
        <v>0</v>
      </c>
      <c r="I32" s="647">
        <v>0</v>
      </c>
      <c r="J32" s="647">
        <v>0</v>
      </c>
      <c r="K32" s="648">
        <f t="shared" si="36"/>
        <v>0</v>
      </c>
    </row>
    <row r="33">
      <c r="B33" s="660" t="s">
        <v>211</v>
      </c>
      <c r="C33" s="617"/>
      <c r="D33" s="661">
        <v>0</v>
      </c>
      <c r="E33" s="647">
        <v>0</v>
      </c>
      <c r="F33" s="647">
        <v>0</v>
      </c>
      <c r="G33" s="647">
        <v>0</v>
      </c>
      <c r="H33" s="647">
        <v>0</v>
      </c>
      <c r="I33" s="647">
        <v>0</v>
      </c>
      <c r="J33" s="647">
        <v>0</v>
      </c>
      <c r="K33" s="648">
        <f t="shared" si="36"/>
        <v>0</v>
      </c>
    </row>
    <row r="34">
      <c r="B34" s="660" t="s">
        <v>212</v>
      </c>
      <c r="C34" s="617"/>
      <c r="D34" s="661">
        <v>0</v>
      </c>
      <c r="E34" s="647">
        <v>0</v>
      </c>
      <c r="F34" s="647">
        <v>0</v>
      </c>
      <c r="G34" s="647">
        <v>0</v>
      </c>
      <c r="H34" s="647">
        <v>0</v>
      </c>
      <c r="I34" s="647">
        <v>0</v>
      </c>
      <c r="J34" s="647">
        <v>0</v>
      </c>
      <c r="K34" s="648">
        <f t="shared" si="36"/>
        <v>0</v>
      </c>
    </row>
    <row r="35">
      <c r="B35" s="644" t="s">
        <v>241</v>
      </c>
      <c r="C35" s="617"/>
      <c r="D35" s="661" t="s">
        <v>194</v>
      </c>
      <c r="E35" s="647">
        <v>0</v>
      </c>
      <c r="F35" s="647">
        <v>0</v>
      </c>
      <c r="G35" s="647">
        <v>0</v>
      </c>
      <c r="H35" s="647">
        <v>0</v>
      </c>
      <c r="I35" s="647">
        <v>0</v>
      </c>
      <c r="J35" s="647">
        <v>0</v>
      </c>
      <c r="K35" s="648">
        <f t="shared" si="36"/>
        <v>0</v>
      </c>
    </row>
    <row r="36">
      <c r="B36" s="660" t="s">
        <v>215</v>
      </c>
      <c r="C36" s="617"/>
      <c r="D36" s="661">
        <v>0</v>
      </c>
      <c r="E36" s="647">
        <v>0</v>
      </c>
      <c r="F36" s="647">
        <v>0</v>
      </c>
      <c r="G36" s="647">
        <v>0</v>
      </c>
      <c r="H36" s="647">
        <v>0</v>
      </c>
      <c r="I36" s="647">
        <v>0</v>
      </c>
      <c r="J36" s="647">
        <v>0</v>
      </c>
      <c r="K36" s="648">
        <f t="shared" si="36"/>
        <v>0</v>
      </c>
    </row>
    <row r="37">
      <c r="B37" s="644" t="s">
        <v>242</v>
      </c>
      <c r="C37" s="617"/>
      <c r="D37" s="662" t="s">
        <v>194</v>
      </c>
      <c r="E37" s="647">
        <v>0</v>
      </c>
      <c r="F37" s="663">
        <f>E37</f>
        <v>0</v>
      </c>
      <c r="G37" s="663">
        <f>E37</f>
        <v>0</v>
      </c>
      <c r="H37" s="663">
        <f>E37</f>
        <v>0</v>
      </c>
      <c r="I37" s="663">
        <f>E37</f>
        <v>0</v>
      </c>
      <c r="J37" s="663">
        <f>E37</f>
        <v>0</v>
      </c>
      <c r="K37" s="648">
        <f t="shared" si="36"/>
        <v>0</v>
      </c>
    </row>
    <row r="38">
      <c r="B38" s="644" t="s">
        <v>198</v>
      </c>
      <c r="C38" s="617"/>
      <c r="D38" s="661">
        <v>0</v>
      </c>
      <c r="E38" s="647">
        <v>0</v>
      </c>
      <c r="F38" s="647">
        <v>0</v>
      </c>
      <c r="G38" s="647">
        <v>0</v>
      </c>
      <c r="H38" s="647">
        <v>0</v>
      </c>
      <c r="I38" s="647">
        <v>0</v>
      </c>
      <c r="J38" s="647">
        <v>0</v>
      </c>
      <c r="K38" s="648">
        <f t="shared" si="36"/>
        <v>0</v>
      </c>
    </row>
    <row r="39">
      <c r="B39" s="644" t="s">
        <v>198</v>
      </c>
      <c r="C39" s="617"/>
      <c r="D39" s="661">
        <v>0</v>
      </c>
      <c r="E39" s="647">
        <v>0</v>
      </c>
      <c r="F39" s="647">
        <v>0</v>
      </c>
      <c r="G39" s="647">
        <v>0</v>
      </c>
      <c r="H39" s="647">
        <v>0</v>
      </c>
      <c r="I39" s="647">
        <v>0</v>
      </c>
      <c r="J39" s="647">
        <v>0</v>
      </c>
      <c r="K39" s="648">
        <f t="shared" si="36"/>
        <v>0</v>
      </c>
    </row>
    <row r="40">
      <c r="B40" s="644" t="s">
        <v>198</v>
      </c>
      <c r="C40" s="617"/>
      <c r="D40" s="661">
        <v>0</v>
      </c>
      <c r="E40" s="647">
        <v>0</v>
      </c>
      <c r="F40" s="647">
        <v>0</v>
      </c>
      <c r="G40" s="647">
        <v>0</v>
      </c>
      <c r="H40" s="647">
        <v>0</v>
      </c>
      <c r="I40" s="647">
        <v>0</v>
      </c>
      <c r="J40" s="647">
        <v>0</v>
      </c>
      <c r="K40" s="648">
        <f t="shared" si="36"/>
        <v>0</v>
      </c>
    </row>
    <row r="41">
      <c r="B41" s="644" t="s">
        <v>198</v>
      </c>
      <c r="C41" s="617"/>
      <c r="D41" s="661">
        <v>0</v>
      </c>
      <c r="E41" s="647">
        <v>0</v>
      </c>
      <c r="F41" s="647">
        <v>0</v>
      </c>
      <c r="G41" s="647">
        <v>0</v>
      </c>
      <c r="H41" s="647">
        <v>0</v>
      </c>
      <c r="I41" s="647">
        <v>0</v>
      </c>
      <c r="J41" s="647">
        <v>0</v>
      </c>
      <c r="K41" s="648">
        <f t="shared" si="36"/>
        <v>0</v>
      </c>
    </row>
    <row r="42">
      <c r="B42" s="644" t="s">
        <v>198</v>
      </c>
      <c r="C42" s="617"/>
      <c r="D42" s="661">
        <v>0</v>
      </c>
      <c r="E42" s="647">
        <v>0</v>
      </c>
      <c r="F42" s="647">
        <v>0</v>
      </c>
      <c r="G42" s="647">
        <v>0</v>
      </c>
      <c r="H42" s="647">
        <v>0</v>
      </c>
      <c r="I42" s="647">
        <v>0</v>
      </c>
      <c r="J42" s="647">
        <v>0</v>
      </c>
      <c r="K42" s="648">
        <f t="shared" si="36"/>
        <v>0</v>
      </c>
    </row>
    <row r="43" s="664" customFormat="1" ht="18.75" customHeight="1">
      <c r="A43" s="639"/>
      <c r="B43" s="665" t="s">
        <v>223</v>
      </c>
      <c r="C43" s="665"/>
      <c r="D43" s="653">
        <f t="shared" ref="D43:J43" si="38">SUM(D23:D42)</f>
        <v>0</v>
      </c>
      <c r="E43" s="653">
        <f t="shared" si="38"/>
        <v>0</v>
      </c>
      <c r="F43" s="653">
        <f t="shared" si="38"/>
        <v>0</v>
      </c>
      <c r="G43" s="653">
        <f t="shared" si="38"/>
        <v>0</v>
      </c>
      <c r="H43" s="653">
        <f t="shared" si="38"/>
        <v>0</v>
      </c>
      <c r="I43" s="653">
        <f t="shared" si="38"/>
        <v>0</v>
      </c>
      <c r="J43" s="653">
        <f t="shared" si="38"/>
        <v>0</v>
      </c>
      <c r="K43" s="653">
        <f t="shared" si="36"/>
        <v>0</v>
      </c>
      <c r="L43" s="639"/>
      <c r="M43" s="639"/>
      <c r="N43" s="639"/>
      <c r="O43" s="639"/>
      <c r="P43" s="639"/>
      <c r="Q43" s="639"/>
      <c r="R43" s="639"/>
      <c r="S43" s="639"/>
      <c r="T43" s="639"/>
      <c r="U43" s="639"/>
      <c r="V43" s="639"/>
      <c r="W43" s="639"/>
      <c r="X43" s="639"/>
      <c r="Y43" s="639"/>
      <c r="Z43" s="639"/>
      <c r="AA43" s="639"/>
      <c r="AB43" s="639"/>
      <c r="AC43" s="639"/>
      <c r="AD43" s="639"/>
    </row>
    <row r="44" s="609" customFormat="1" ht="20.25" customHeight="1">
      <c r="D44" s="666"/>
      <c r="E44" s="666"/>
      <c r="F44" s="666"/>
      <c r="G44" s="666"/>
      <c r="H44" s="666"/>
      <c r="I44" s="666"/>
      <c r="J44" s="666"/>
      <c r="K44" s="667"/>
    </row>
    <row r="45" s="649" customFormat="1" ht="31.5" customHeight="1">
      <c r="A45" s="654"/>
      <c r="C45" s="668" t="s">
        <v>224</v>
      </c>
      <c r="D45" s="653">
        <f t="shared" ref="D45:K45" si="39">D19-D43</f>
        <v>0</v>
      </c>
      <c r="E45" s="653">
        <f t="shared" si="39"/>
        <v>0</v>
      </c>
      <c r="F45" s="653">
        <f t="shared" si="39"/>
        <v>0</v>
      </c>
      <c r="G45" s="653">
        <f t="shared" si="39"/>
        <v>0</v>
      </c>
      <c r="H45" s="653">
        <f t="shared" si="39"/>
        <v>0</v>
      </c>
      <c r="I45" s="653">
        <f t="shared" si="39"/>
        <v>0</v>
      </c>
      <c r="J45" s="653">
        <f t="shared" si="39"/>
        <v>0</v>
      </c>
      <c r="K45" s="653">
        <f t="shared" si="39"/>
        <v>0</v>
      </c>
      <c r="L45" s="654"/>
      <c r="M45" s="654"/>
      <c r="N45" s="654"/>
      <c r="O45" s="654"/>
      <c r="P45" s="654"/>
      <c r="Q45" s="654"/>
      <c r="R45" s="654"/>
      <c r="S45" s="654"/>
      <c r="T45" s="654"/>
      <c r="U45" s="654"/>
      <c r="V45" s="654"/>
      <c r="W45" s="654"/>
      <c r="X45" s="654"/>
      <c r="Y45" s="654"/>
      <c r="Z45" s="654"/>
      <c r="AA45" s="654"/>
      <c r="AB45" s="654"/>
      <c r="AC45" s="654"/>
      <c r="AD45" s="654"/>
    </row>
    <row r="46" s="609" customFormat="1" ht="21" customHeight="1">
      <c r="C46" s="669"/>
      <c r="D46" s="670"/>
      <c r="E46" s="670"/>
      <c r="F46" s="670"/>
      <c r="G46" s="670"/>
      <c r="H46" s="670"/>
      <c r="I46" s="670"/>
      <c r="J46" s="670"/>
      <c r="K46" s="670"/>
    </row>
    <row r="47" ht="30">
      <c r="C47" s="671" t="s">
        <v>225</v>
      </c>
      <c r="D47" s="672">
        <v>0</v>
      </c>
      <c r="E47" s="653">
        <f>D49</f>
        <v>0</v>
      </c>
      <c r="F47" s="653">
        <f>E49</f>
        <v>0</v>
      </c>
      <c r="G47" s="653">
        <f t="shared" ref="G47:I47" si="40">F49</f>
        <v>0</v>
      </c>
      <c r="H47" s="653">
        <f t="shared" si="40"/>
        <v>0</v>
      </c>
      <c r="I47" s="653">
        <f t="shared" si="40"/>
        <v>0</v>
      </c>
      <c r="J47" s="653">
        <f>I49</f>
        <v>0</v>
      </c>
      <c r="K47" s="653">
        <f>J49</f>
        <v>0</v>
      </c>
    </row>
    <row r="48" s="609" customFormat="1" ht="15">
      <c r="B48" s="673"/>
      <c r="C48" s="674"/>
      <c r="D48" s="670"/>
      <c r="E48" s="670"/>
      <c r="F48" s="670"/>
      <c r="G48" s="670"/>
      <c r="H48" s="670"/>
      <c r="I48" s="670"/>
      <c r="J48" s="670"/>
      <c r="K48" s="670"/>
    </row>
    <row r="49" ht="30.75" customHeight="1">
      <c r="C49" s="671" t="s">
        <v>226</v>
      </c>
      <c r="D49" s="653">
        <f>D45+D47</f>
        <v>0</v>
      </c>
      <c r="E49" s="653">
        <f>E45+E47</f>
        <v>0</v>
      </c>
      <c r="F49" s="653">
        <f t="shared" ref="F49:I49" si="41">F45+F47</f>
        <v>0</v>
      </c>
      <c r="G49" s="653">
        <f t="shared" si="41"/>
        <v>0</v>
      </c>
      <c r="H49" s="653">
        <f t="shared" si="41"/>
        <v>0</v>
      </c>
      <c r="I49" s="653">
        <f t="shared" si="41"/>
        <v>0</v>
      </c>
      <c r="J49" s="653">
        <f>J45+J47</f>
        <v>0</v>
      </c>
      <c r="K49" s="653">
        <f>K47</f>
        <v>0</v>
      </c>
    </row>
    <row r="50" s="609" customFormat="1"/>
    <row r="51" s="609" customFormat="1"/>
    <row r="52" s="609" customFormat="1" ht="18">
      <c r="B52" s="675" t="s">
        <v>243</v>
      </c>
      <c r="C52" s="675"/>
      <c r="D52" s="675"/>
      <c r="E52" s="675"/>
      <c r="F52" s="675"/>
      <c r="G52" s="675"/>
      <c r="H52" s="675"/>
      <c r="I52" s="675"/>
      <c r="J52" s="675"/>
      <c r="K52" s="675"/>
    </row>
    <row r="53" ht="18" customHeight="1">
      <c r="B53" s="676" t="s">
        <v>231</v>
      </c>
      <c r="C53" s="676"/>
      <c r="D53" s="676"/>
      <c r="E53" s="676"/>
      <c r="F53" s="676"/>
      <c r="G53" s="676"/>
      <c r="H53" s="676"/>
      <c r="I53" s="676"/>
      <c r="J53" s="676"/>
      <c r="K53" s="676"/>
    </row>
    <row r="54" ht="14.25" customHeight="1">
      <c r="B54" s="677"/>
      <c r="C54" s="677"/>
      <c r="D54" s="677"/>
      <c r="E54" s="677"/>
      <c r="F54" s="677"/>
      <c r="G54" s="677"/>
      <c r="H54" s="677"/>
      <c r="I54" s="677"/>
      <c r="J54" s="677"/>
      <c r="K54" s="677"/>
    </row>
    <row r="55" ht="153" customHeight="1">
      <c r="B55" s="677"/>
      <c r="C55" s="677"/>
      <c r="D55" s="677"/>
      <c r="E55" s="677"/>
      <c r="F55" s="677"/>
      <c r="G55" s="677"/>
      <c r="H55" s="677"/>
      <c r="I55" s="677"/>
      <c r="J55" s="677"/>
      <c r="K55" s="677"/>
    </row>
    <row r="56">
      <c r="B56" s="609"/>
      <c r="C56" s="609"/>
      <c r="D56" s="609"/>
      <c r="E56" s="609"/>
      <c r="F56" s="609"/>
      <c r="G56" s="609"/>
      <c r="H56" s="609"/>
      <c r="I56" s="609"/>
      <c r="J56" s="609"/>
      <c r="K56" s="609"/>
    </row>
    <row r="57">
      <c r="B57" s="609"/>
      <c r="C57" s="609"/>
      <c r="D57" s="609"/>
      <c r="E57" s="609"/>
      <c r="F57" s="609"/>
      <c r="G57" s="609"/>
      <c r="H57" s="609"/>
      <c r="I57" s="609"/>
      <c r="J57" s="609"/>
      <c r="K57" s="609"/>
    </row>
    <row r="58">
      <c r="B58" s="609"/>
      <c r="C58" s="609"/>
      <c r="D58" s="609"/>
      <c r="E58" s="609"/>
      <c r="F58" s="609"/>
      <c r="G58" s="609"/>
      <c r="H58" s="609"/>
      <c r="I58" s="609"/>
      <c r="J58" s="609"/>
      <c r="K58" s="609"/>
    </row>
    <row r="59">
      <c r="B59" s="609"/>
      <c r="C59" s="609"/>
      <c r="D59" s="609"/>
      <c r="E59" s="609"/>
      <c r="F59" s="609"/>
      <c r="G59" s="609"/>
      <c r="H59" s="609"/>
      <c r="I59" s="609"/>
      <c r="J59" s="609"/>
      <c r="K59" s="609"/>
    </row>
    <row r="60">
      <c r="B60" s="609"/>
      <c r="C60" s="609"/>
      <c r="D60" s="609"/>
      <c r="E60" s="609"/>
      <c r="F60" s="609"/>
      <c r="G60" s="609"/>
      <c r="H60" s="609"/>
      <c r="I60" s="609"/>
      <c r="J60" s="609"/>
      <c r="K60" s="609"/>
    </row>
    <row r="61">
      <c r="B61" s="609"/>
      <c r="C61" s="609"/>
      <c r="D61" s="609"/>
      <c r="E61" s="609"/>
      <c r="F61" s="609"/>
      <c r="G61" s="609"/>
      <c r="H61" s="609"/>
      <c r="I61" s="609"/>
      <c r="J61" s="609"/>
      <c r="K61" s="609"/>
    </row>
    <row r="62">
      <c r="B62" s="609"/>
      <c r="C62" s="609"/>
      <c r="D62" s="609"/>
      <c r="E62" s="609"/>
      <c r="F62" s="609"/>
      <c r="G62" s="609"/>
      <c r="H62" s="609"/>
      <c r="I62" s="609"/>
      <c r="J62" s="609"/>
      <c r="K62" s="609"/>
    </row>
    <row r="63">
      <c r="B63" s="609"/>
      <c r="C63" s="609"/>
      <c r="D63" s="609"/>
      <c r="E63" s="609"/>
      <c r="F63" s="609"/>
      <c r="G63" s="609"/>
      <c r="H63" s="609"/>
      <c r="I63" s="609"/>
      <c r="J63" s="609"/>
      <c r="K63" s="609"/>
    </row>
    <row r="64">
      <c r="B64" s="609"/>
      <c r="C64" s="609"/>
      <c r="D64" s="609"/>
      <c r="E64" s="609"/>
      <c r="F64" s="609"/>
      <c r="G64" s="609"/>
      <c r="H64" s="609"/>
      <c r="I64" s="609"/>
      <c r="J64" s="609"/>
      <c r="K64" s="609"/>
    </row>
    <row r="65">
      <c r="B65" s="609"/>
      <c r="C65" s="609"/>
      <c r="D65" s="609"/>
      <c r="E65" s="609"/>
      <c r="F65" s="609"/>
      <c r="G65" s="609"/>
      <c r="H65" s="609"/>
      <c r="I65" s="609"/>
      <c r="J65" s="609"/>
      <c r="K65" s="609"/>
    </row>
    <row r="66">
      <c r="B66" s="609"/>
      <c r="C66" s="609"/>
      <c r="D66" s="609"/>
      <c r="E66" s="609"/>
      <c r="F66" s="609"/>
      <c r="G66" s="609"/>
      <c r="H66" s="609"/>
      <c r="I66" s="609"/>
      <c r="J66" s="609"/>
      <c r="K66" s="609"/>
    </row>
  </sheetData>
  <mergeCells count="9">
    <mergeCell ref="B52:K52"/>
    <mergeCell ref="B53:K53"/>
    <mergeCell ref="B54:K55"/>
    <mergeCell ref="J6:K6"/>
    <mergeCell ref="J7:K7"/>
    <mergeCell ref="E11:J11"/>
    <mergeCell ref="B19:C19"/>
    <mergeCell ref="E21:J21"/>
    <mergeCell ref="B43:C43"/>
  </mergeCells>
  <printOptions headings="0" gridLines="0" horizontalCentered="1"/>
  <pageMargins left="0.70866141732283472" right="0.70866141732283472" top="0.74803149606299213" bottom="0.74803149606299213" header="0.31496062992125984" footer="0.31496062992125984"/>
  <pageSetup paperSize="9" scale="45" fitToWidth="1" fitToHeight="1" pageOrder="downThenOver" orientation="portrait" usePrinterDefaults="1" blackAndWhite="0" draft="0" cellComments="none" useFirstPageNumber="0" errors="displayed" horizontalDpi="600" verticalDpi="600" copies="1"/>
  <headerFooter/>
  <drawing r:id="rId3"/>
  <legacyDrawing r:id="rId4"/>
  <extLst>
    <ext xmlns:x14="http://schemas.microsoft.com/office/spreadsheetml/2009/9/main" uri="{78C0D931-6437-407d-A8EE-F0AAD7539E65}">
      <x14:conditionalFormattings>
        <x14:conditionalFormatting xmlns:xm="http://schemas.microsoft.com/office/excel/2006/main">
          <x14:cfRule type="cellIs" priority="2" operator="lessThan" stopIfTrue="1" id="{00B90044-0024-4A17-AEA5-005F009C00D9}">
            <xm:f>0</xm:f>
            <x14:dxf>
              <font>
                <color indexed="2"/>
              </font>
            </x14:dxf>
          </x14:cfRule>
          <xm:sqref>E13:J13</xm:sqref>
        </x14:conditionalFormatting>
        <x14:conditionalFormatting xmlns:xm="http://schemas.microsoft.com/office/excel/2006/main">
          <x14:cfRule type="cellIs" priority="1" operator="lessThan" stopIfTrue="1" id="{006100FF-00A3-459F-BAD9-0058007000CC}">
            <xm:f>0</xm:f>
            <x14:dxf>
              <font>
                <color indexed="2"/>
              </font>
            </x14:dxf>
          </x14:cfRule>
          <xm:sqref>E23:J42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4"/>
    <outlinePr applyStyles="0" summaryBelow="1" summaryRight="1" showOutlineSymbols="1"/>
    <pageSetUpPr autoPageBreaks="1" fitToPage="1"/>
  </sheetPr>
  <sheetViews>
    <sheetView showGridLines="0" zoomScale="80" workbookViewId="0">
      <selection activeCell="C63" activeCellId="0" sqref="C63:N63"/>
    </sheetView>
  </sheetViews>
  <sheetFormatPr defaultColWidth="8.625" defaultRowHeight="14.25"/>
  <cols>
    <col customWidth="1" min="1" max="1" style="2" width="4.625"/>
    <col customWidth="1" min="2" max="2" style="3" width="4"/>
    <col customWidth="1" min="3" max="3" style="2" width="4.125"/>
    <col min="4" max="12" style="2" width="8.625"/>
    <col customWidth="1" min="13" max="13" style="2" width="33"/>
    <col customWidth="1" min="14" max="14" style="2" width="39"/>
    <col customWidth="1" min="15" max="15" style="2" width="5"/>
    <col min="16" max="16384" style="2" width="8.625"/>
  </cols>
  <sheetData>
    <row r="1" ht="15">
      <c r="A1" s="4"/>
      <c r="B1" s="5"/>
      <c r="C1" s="6"/>
      <c r="D1" s="6"/>
      <c r="E1" s="6"/>
      <c r="F1" s="6"/>
      <c r="G1" s="6"/>
      <c r="H1" s="6"/>
      <c r="I1" s="6"/>
      <c r="J1" s="6"/>
      <c r="K1" s="6"/>
      <c r="L1" s="6"/>
      <c r="M1" s="6"/>
      <c r="N1" s="6"/>
      <c r="O1" s="4"/>
    </row>
    <row r="2" ht="15">
      <c r="A2" s="4"/>
      <c r="B2" s="7"/>
      <c r="C2" s="4"/>
      <c r="D2" s="4"/>
      <c r="E2" s="4"/>
      <c r="F2" s="4"/>
      <c r="G2" s="4"/>
      <c r="H2" s="4"/>
      <c r="I2" s="4"/>
      <c r="J2" s="4"/>
      <c r="K2" s="4"/>
      <c r="L2" s="4"/>
      <c r="M2" s="4"/>
      <c r="N2" s="4"/>
      <c r="O2" s="4"/>
    </row>
    <row r="3" ht="18">
      <c r="A3" s="4"/>
      <c r="B3" s="7"/>
      <c r="C3" s="4"/>
      <c r="D3" s="8" t="s">
        <v>12</v>
      </c>
      <c r="E3" s="41" t="str">
        <f>IF(ISBLANK(Guidance!$E$3),"",Guidance!$E$3)</f>
        <v/>
      </c>
      <c r="F3" s="10"/>
      <c r="G3" s="10"/>
      <c r="H3" s="10"/>
      <c r="I3" s="10"/>
      <c r="J3" s="10"/>
      <c r="K3" s="10"/>
      <c r="L3" s="10"/>
      <c r="M3" s="4"/>
      <c r="N3" s="4"/>
      <c r="O3" s="4"/>
    </row>
    <row r="4" ht="18">
      <c r="A4" s="4"/>
      <c r="B4" s="7"/>
      <c r="C4" s="4"/>
      <c r="D4" s="8" t="s">
        <v>13</v>
      </c>
      <c r="E4" s="41" t="str">
        <f>IF(ISBLANK(Guidance!$E$4),"",Guidance!$E$4)</f>
        <v/>
      </c>
      <c r="F4" s="10"/>
      <c r="G4" s="10"/>
      <c r="H4" s="10"/>
      <c r="I4" s="10"/>
      <c r="J4" s="10"/>
      <c r="K4" s="10"/>
      <c r="L4" s="10"/>
      <c r="M4" s="4"/>
      <c r="N4" s="4"/>
      <c r="O4" s="4"/>
    </row>
    <row r="5" ht="18">
      <c r="A5" s="4"/>
      <c r="B5" s="7"/>
      <c r="C5" s="4"/>
      <c r="D5" s="8" t="s">
        <v>244</v>
      </c>
      <c r="E5" s="41" t="e">
        <f>IF(ISBLANK(Guidance!#REF!),"",Guidance!#REF!)</f>
        <v>#REF!</v>
      </c>
      <c r="F5" s="10"/>
      <c r="G5" s="10"/>
      <c r="H5" s="10"/>
      <c r="I5" s="10"/>
      <c r="J5" s="10"/>
      <c r="K5" s="10"/>
      <c r="L5" s="10"/>
      <c r="M5" s="4"/>
      <c r="N5" s="4"/>
      <c r="O5" s="4"/>
    </row>
    <row r="6" ht="19.699999999999999" customHeight="1">
      <c r="A6" s="4"/>
      <c r="C6" s="4"/>
      <c r="D6" s="4"/>
      <c r="E6" s="4"/>
      <c r="F6" s="4"/>
      <c r="G6" s="4"/>
      <c r="H6" s="4"/>
      <c r="I6" s="4"/>
      <c r="J6" s="4"/>
      <c r="K6" s="4"/>
      <c r="L6" s="4"/>
      <c r="M6" s="4"/>
      <c r="N6" s="4"/>
      <c r="O6" s="4"/>
    </row>
    <row r="7" ht="23.25">
      <c r="A7" s="4"/>
      <c r="B7" s="22" t="s">
        <v>27</v>
      </c>
      <c r="C7" s="22"/>
      <c r="D7" s="22"/>
      <c r="E7" s="22"/>
      <c r="F7" s="22"/>
      <c r="G7" s="22"/>
      <c r="H7" s="22"/>
      <c r="I7" s="22"/>
      <c r="J7" s="22"/>
      <c r="K7" s="22"/>
      <c r="L7" s="22"/>
      <c r="M7" s="22"/>
      <c r="N7" s="22"/>
      <c r="O7" s="4"/>
      <c r="P7" s="4"/>
      <c r="Q7" s="4"/>
    </row>
    <row r="8">
      <c r="A8" s="4"/>
      <c r="B8" s="7"/>
      <c r="C8" s="4"/>
      <c r="D8" s="4"/>
      <c r="E8" s="4"/>
      <c r="F8" s="4"/>
      <c r="G8" s="4"/>
      <c r="H8" s="4"/>
      <c r="I8" s="4"/>
      <c r="J8" s="4"/>
      <c r="K8" s="4"/>
      <c r="L8" s="4"/>
      <c r="M8" s="4"/>
      <c r="N8" s="4"/>
      <c r="O8" s="4"/>
      <c r="P8" s="4"/>
      <c r="Q8" s="4"/>
    </row>
    <row r="9" ht="49.350000000000001" customHeight="1">
      <c r="B9" s="25" t="s">
        <v>17</v>
      </c>
      <c r="C9" s="26" t="s">
        <v>245</v>
      </c>
      <c r="D9" s="26"/>
      <c r="E9" s="26"/>
      <c r="F9" s="26"/>
      <c r="G9" s="26"/>
      <c r="H9" s="26"/>
      <c r="I9" s="26"/>
      <c r="J9" s="26"/>
      <c r="K9" s="26"/>
      <c r="L9" s="26"/>
      <c r="M9" s="26"/>
      <c r="N9" s="26"/>
    </row>
    <row r="10">
      <c r="B10" s="25" t="s">
        <v>17</v>
      </c>
      <c r="C10" s="26" t="s">
        <v>29</v>
      </c>
      <c r="D10" s="26"/>
      <c r="E10" s="26"/>
      <c r="F10" s="26"/>
      <c r="G10" s="26"/>
      <c r="H10" s="26"/>
      <c r="I10" s="26"/>
      <c r="J10" s="26"/>
      <c r="K10" s="26"/>
      <c r="L10" s="26"/>
      <c r="M10" s="26"/>
      <c r="N10" s="26"/>
    </row>
    <row r="25">
      <c r="B25" s="25" t="s">
        <v>17</v>
      </c>
      <c r="C25" s="26" t="s">
        <v>246</v>
      </c>
      <c r="D25" s="26"/>
      <c r="E25" s="26"/>
      <c r="F25" s="26"/>
      <c r="G25" s="26"/>
      <c r="H25" s="26"/>
      <c r="I25" s="26"/>
      <c r="J25" s="26"/>
      <c r="K25" s="26"/>
      <c r="L25" s="26"/>
      <c r="M25" s="26"/>
      <c r="N25" s="26"/>
    </row>
    <row r="37" ht="49.350000000000001" customHeight="1">
      <c r="B37" s="25" t="s">
        <v>17</v>
      </c>
      <c r="C37" s="26" t="s">
        <v>247</v>
      </c>
      <c r="D37" s="26"/>
      <c r="E37" s="26"/>
      <c r="F37" s="26"/>
      <c r="G37" s="26"/>
      <c r="H37" s="26"/>
      <c r="I37" s="26"/>
      <c r="J37" s="26"/>
      <c r="K37" s="26"/>
      <c r="L37" s="26"/>
      <c r="M37" s="26"/>
      <c r="N37" s="26"/>
    </row>
    <row r="52" ht="33.600000000000001" customHeight="1">
      <c r="B52" s="25" t="s">
        <v>17</v>
      </c>
      <c r="C52" s="678" t="s">
        <v>248</v>
      </c>
      <c r="D52" s="678"/>
      <c r="E52" s="678"/>
      <c r="F52" s="678"/>
      <c r="G52" s="678"/>
      <c r="H52" s="678"/>
      <c r="I52" s="678"/>
      <c r="J52" s="678"/>
      <c r="K52" s="678"/>
      <c r="L52" s="678"/>
      <c r="M52" s="678"/>
      <c r="N52" s="678"/>
    </row>
    <row r="63" ht="33.75" customHeight="1">
      <c r="B63" s="25" t="s">
        <v>17</v>
      </c>
      <c r="C63" s="678" t="s">
        <v>249</v>
      </c>
      <c r="D63" s="678"/>
      <c r="E63" s="678"/>
      <c r="F63" s="678"/>
      <c r="G63" s="678"/>
      <c r="H63" s="678"/>
      <c r="I63" s="678"/>
      <c r="J63" s="678"/>
      <c r="K63" s="678"/>
      <c r="L63" s="678"/>
      <c r="M63" s="678"/>
      <c r="N63" s="678"/>
    </row>
  </sheetData>
  <sheetProtection autoFilter="1" deleteColumns="1" deleteRows="1" formatCells="1" formatColumns="1" formatRows="1" insertColumns="1" insertHyperlinks="1" insertRows="1" pivotTables="1" selectLockedCells="1" selectUnlockedCells="0" sheet="0" sort="1"/>
  <mergeCells count="10">
    <mergeCell ref="C63:N63"/>
    <mergeCell ref="C52:N52"/>
    <mergeCell ref="B7:N7"/>
    <mergeCell ref="C9:N9"/>
    <mergeCell ref="C10:N10"/>
    <mergeCell ref="E3:L3"/>
    <mergeCell ref="E4:L4"/>
    <mergeCell ref="E5:L5"/>
    <mergeCell ref="C25:N25"/>
    <mergeCell ref="C37:N37"/>
  </mergeCells>
  <printOptions headings="0" gridLines="0" horizontalCentered="1"/>
  <pageMargins left="0.31496062992125984" right="0.31496062992125984" top="0.35433070866141736" bottom="0.15748031496062992" header="0.31496062992125984" footer="0.11811023622047245"/>
  <pageSetup paperSize="9" scale="58" fitToWidth="1" fitToHeight="1" pageOrder="downThenOver" orientation="portrait" usePrinterDefaults="1" blackAndWhite="0" draft="0" cellComments="none" useFirstPageNumber="0" errors="displayed" horizontalDpi="600" verticalDpi="600" copies="1"/>
  <headerFooter/>
  <drawing r:id="rId1"/>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BB Document" ma:contentTypeID="0x010100480CB59BB45EF54FBF22AC331A671B2900EDD87DFCF384224881EAC8E987AEF040" ma:contentTypeVersion="3" ma:contentTypeDescription="Default content type for all libraries" ma:contentTypeScope="" ma:versionID="81f45a0ffbe5e2ef07ac60593fa9b1db">
  <xsd:schema xmlns:xsd="http://www.w3.org/2001/XMLSchema" xmlns:xs="http://www.w3.org/2001/XMLSchema" xmlns:p="http://schemas.microsoft.com/office/2006/metadata/properties" xmlns:ns2="28151370-5e02-4f6c-aff6-f20a019dd6fd" targetNamespace="http://schemas.microsoft.com/office/2006/metadata/properties" ma:root="true" ma:fieldsID="d9900f676b55dbd058100e3808e6a833" ns2:_="">
    <xsd:import namespace="28151370-5e02-4f6c-aff6-f20a019dd6fd"/>
    <xsd:element name="properties">
      <xsd:complexType>
        <xsd:sequence>
          <xsd:element name="documentManagement">
            <xsd:complexType>
              <xsd:all>
                <xsd:element ref="ns2:DocumentClassification" minOccurs="0"/>
                <xsd:element ref="ns2:PD" minOccurs="0"/>
                <xsd:element ref="ns2:SC-PD" minOccurs="0"/>
                <xsd:element ref="ns2: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151370-5e02-4f6c-aff6-f20a019dd6fd" elementFormDefault="qualified">
    <xsd:import namespace="http://schemas.microsoft.com/office/2006/documentManagement/types"/>
    <xsd:import namespace="http://schemas.microsoft.com/office/infopath/2007/PartnerControls"/>
    <xsd:element name="DocumentClassification" ma:index="8" nillable="true" ma:displayName="Document Classification" ma:default="Official" ma:format="Dropdown" ma:internalName="DocumentClassification">
      <xsd:simpleType>
        <xsd:restriction base="dms:Choice">
          <xsd:enumeration value="Official"/>
          <xsd:enumeration value="Official - Sensitive"/>
          <xsd:enumeration value="Official - Sensitive: Personal Data"/>
        </xsd:restriction>
      </xsd:simpleType>
    </xsd:element>
    <xsd:element name="PD" ma:index="9" nillable="true" ma:displayName="PD" ma:default="N" ma:format="Dropdown" ma:internalName="PD">
      <xsd:simpleType>
        <xsd:restriction base="dms:Choice">
          <xsd:enumeration value="N"/>
          <xsd:enumeration value="Y"/>
        </xsd:restriction>
      </xsd:simpleType>
    </xsd:element>
    <xsd:element name="SC-PD" ma:index="10" nillable="true" ma:displayName="SC-PD" ma:default="N" ma:format="Dropdown" ma:internalName="SC_x005F_x002d_PD">
      <xsd:simpleType>
        <xsd:restriction base="dms:Choice">
          <xsd:enumeration value="N"/>
          <xsd:enumeration value="Y"/>
        </xsd:restriction>
      </xsd:simpleType>
    </xsd:element>
    <xsd:element name="AR" ma:index="11" nillable="true" ma:displayName="AR" ma:default="N" ma:format="Dropdown" ma:internalName="AR">
      <xsd:simpleType>
        <xsd:restriction base="dms:Choice">
          <xsd:enumeration value="N"/>
          <xsd:enumeration value="Y"/>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8899ca00-cb3a-44dc-80ac-37b6f5846730" ContentTypeId="0x010100480CB59BB45EF54FBF22AC331A671B29"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DocumentClassification xmlns="28151370-5e02-4f6c-aff6-f20a019dd6fd">Official</DocumentClassification>
    <PD xmlns="28151370-5e02-4f6c-aff6-f20a019dd6fd">N</PD>
    <AR xmlns="28151370-5e02-4f6c-aff6-f20a019dd6fd">N</AR>
    <SC-PD xmlns="28151370-5e02-4f6c-aff6-f20a019dd6fd">N</SC-PD>
  </documentManagement>
</p:properties>
</file>

<file path=customXml/itemProps1.xml><?xml version="1.0" encoding="utf-8"?>
<ds:datastoreItem xmlns:ds="http://schemas.openxmlformats.org/officeDocument/2006/customXml" ds:itemID="43dfaaaa-1dac-4af7-a058-0d8cc411b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151370-5e02-4f6c-aff6-f20a019dd6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 ds:uri="http://www.w3.org/2001/XMLSchema-instance"/>
  </ds:schemaRefs>
</ds:datastoreItem>
</file>

<file path=customXml/itemProps2.xml><?xml version="1.0" encoding="utf-8"?>
<ds:datastoreItem xmlns:ds="http://schemas.openxmlformats.org/officeDocument/2006/customXml" ds:itemID="b3919629-48ed-4e0c-acc1-2a3467205628">
  <ds:schemaRefs>
    <ds:schemaRef ds:uri="Microsoft.SharePoint.Taxonomy.ContentTypeSync"/>
  </ds:schemaRefs>
</ds:datastoreItem>
</file>

<file path=customXml/itemProps3.xml><?xml version="1.0" encoding="utf-8"?>
<ds:datastoreItem xmlns:ds="http://schemas.openxmlformats.org/officeDocument/2006/customXml" ds:itemID="d6140343-1f9f-46d3-ba41-0cb42764a67c">
  <ds:schemaRefs>
    <ds:schemaRef ds:uri="http://schemas.microsoft.com/sharepoint/v3/contenttype/forms"/>
  </ds:schemaRefs>
</ds:datastoreItem>
</file>

<file path=customXml/itemProps4.xml><?xml version="1.0" encoding="utf-8"?>
<ds:datastoreItem xmlns:ds="http://schemas.openxmlformats.org/officeDocument/2006/customXml" ds:itemID="15285a23-4d59-483c-aa7d-701f9686a045">
  <ds:schemaRefs>
    <ds:schemaRef ds:uri="http://schemas.microsoft.com/office/2006/metadata/properties"/>
    <ds:schemaRef ds:uri="http://schemas.microsoft.com/office/infopath/2007/PartnerControls"/>
    <ds:schemaRef ds:uri="28151370-5e02-4f6c-aff6-f20a019dd6fd"/>
    <ds:schemaRef ds:uri="http://www.w3.org/2001/XMLSchema-instance"/>
  </ds:schemaRefs>
</ds:datastoreItem>
</file>

<file path=docProps/app.xml><?xml version="1.0" encoding="utf-8"?>
<Properties xmlns="http://schemas.openxmlformats.org/officeDocument/2006/extended-properties" xmlns:vt="http://schemas.openxmlformats.org/officeDocument/2006/docPropsVTypes">
  <Application>ONLYOFFICE/9.3.0.140</Application>
  <DocSecurity>0</DocSecurity>
  <ScaleCrop>0</ScaleCrop>
  <HeadingPairs>
    <vt:vector size="0" baseType="variant"/>
  </HeadingPairs>
  <TitlesOfParts>
    <vt:vector size="0" baseType="lpstr"/>
  </TitlesOfParts>
  <Manager/>
  <Company>Start Up Loans</Company>
  <LinksUpToDate>0</LinksUpToDate>
  <SharedDoc>0</SharedDoc>
  <HyperlinkBase/>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Stephens</dc:creator>
  <cp:keywords/>
  <dc:description/>
  <cp:revision>2</cp:revision>
  <dcterms:created xsi:type="dcterms:W3CDTF">2013-11-28T09:20:30Z</dcterms:created>
  <dcterms:modified xsi:type="dcterms:W3CDTF">2026-03-04T18:06:19Z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0x010100480CB59BB45EF54FBF22AC331A671B2900EDD87DFCF384224881EAC8E987AEF040</vt:lpwstr>
  </property>
  <property fmtid="{D5CDD505-2E9C-101B-9397-08002B2CF9AE}" pid="3" name="SharedWithUsers">
    <vt:lpwstr>230;#Gonzalo Acha</vt:lpwstr>
  </property>
</Properties>
</file>