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\\wsl.localhost\Ubuntu-22.04\home\vitor\data-engineering-test\assets\"/>
    </mc:Choice>
  </mc:AlternateContent>
  <xr:revisionPtr revIDLastSave="0" documentId="8_{DD7D6A8C-C078-4B42-B8AA-901BC0F32AAF}" xr6:coauthVersionLast="47" xr6:coauthVersionMax="47" xr10:uidLastSave="{00000000-0000-0000-0000-000000000000}"/>
  <bookViews>
    <workbookView xWindow="-120" yWindow="-120" windowWidth="38640" windowHeight="21120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<sst xmlns="http://schemas.openxmlformats.org/spreadsheetml/2006/main" count="393" uniqueCount="76">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</sst>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7612-41A0-9F97-B419442496B6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7612-41A0-9F97-B419442496B6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7612-41A0-9F97-B419442496B6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7612-41A0-9F97-B419442496B6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7612-41A0-9F97-B419442496B6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7612-41A0-9F97-B419442496B6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7612-41A0-9F97-B419442496B6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7612-41A0-9F97-B419442496B6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2-41A0-9F97-B419442496B6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2-41A0-9F97-B419442496B6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2-41A0-9F97-B419442496B6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2-41A0-9F97-B419442496B6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2-41A0-9F97-B419442496B6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2-41A0-9F97-B419442496B6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2-41A0-9F97-B419442496B6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2-41A0-9F97-B419442496B6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2-41A0-9F97-B419442496B6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2-41A0-9F97-B419442496B6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2-41A0-9F97-B419442496B6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12-41A0-9F97-B419442496B6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12-41A0-9F97-B4194424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7087"/>
        <c:axId val="1"/>
      </c:barChart>
      <c:catAx>
        <c:axId val="169481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70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46715215476392"/>
          <c:y val="4.4945412748295582E-2"/>
          <c:w val="0.6292969172004796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4D69-BCFF-D34F35A8AA5D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9-4D69-BCFF-D34F35A8AA5D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9-4D69-BCFF-D34F35A8AA5D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9-4D69-BCFF-D34F35A8AA5D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9-4D69-BCFF-D34F35A8AA5D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9-4D69-BCFF-D34F35A8AA5D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9-4D69-BCFF-D34F35A8AA5D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F9-4D69-BCFF-D34F35A8AA5D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F9-4D69-BCFF-D34F35A8AA5D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F9-4D69-BCFF-D34F35A8AA5D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F9-4D69-BCFF-D34F35A8AA5D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F9-4D69-BCFF-D34F35A8AA5D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F9-4D69-BCFF-D34F35A8AA5D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F9-4D69-BCFF-D34F35A8AA5D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F9-4D69-BCFF-D34F35A8AA5D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F9-4D69-BCFF-D34F35A8AA5D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F9-4D69-BCFF-D34F35A8AA5D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F9-4D69-BCFF-D34F35A8AA5D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F9-4D69-BCFF-D34F35A8AA5D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F9-4D69-BCFF-D34F35A8AA5D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F9-4D69-BCFF-D34F35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23327"/>
        <c:axId val="1"/>
      </c:barChart>
      <c:catAx>
        <c:axId val="169482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233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70491331887058"/>
          <c:y val="4.8509090368010307E-2"/>
          <c:w val="0.62969616320391808"/>
          <c:h val="7.8360838286785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E68-84C0-F16C3D3E24E5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1-4E68-84C0-F16C3D3E24E5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1-4E68-84C0-F16C3D3E24E5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1-4E68-84C0-F16C3D3E24E5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1-4E68-84C0-F16C3D3E24E5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1-4E68-84C0-F16C3D3E24E5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1-4E68-84C0-F16C3D3E24E5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1-4E68-84C0-F16C3D3E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1263"/>
        <c:axId val="1"/>
      </c:barChart>
      <c:catAx>
        <c:axId val="169481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126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4692365036889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1-41FB-BE51-4A98ED788344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1-41FB-BE51-4A98ED788344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1-41FB-BE51-4A98ED788344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1-41FB-BE51-4A98ED788344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1-41FB-BE51-4A98ED788344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1-41FB-BE51-4A98ED788344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21-41FB-BE51-4A98ED788344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21-41FB-BE51-4A98ED78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8335"/>
        <c:axId val="1"/>
      </c:barChart>
      <c:catAx>
        <c:axId val="169481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83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67179176608876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1-4C05-8C90-1896C6672CF4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1-4C05-8C90-1896C6672CF4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1-4C05-8C90-1896C6672CF4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1-4C05-8C90-1896C6672CF4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1-4C05-8C90-1896C6672CF4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1-4C05-8C90-1896C6672CF4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1-4C05-8C90-1896C6672CF4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81-4C05-8C90-1896C6672CF4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81-4C05-8C90-1896C6672CF4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81-4C05-8C90-1896C6672CF4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81-4C05-8C90-1896C667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3343"/>
        <c:axId val="1"/>
      </c:barChart>
      <c:catAx>
        <c:axId val="169481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334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24765188251477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A0E-BFE5-817938B2A07D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A0E-BFE5-817938B2A07D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A0E-BFE5-817938B2A07D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7-4A0E-BFE5-817938B2A07D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7-4A0E-BFE5-817938B2A07D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7-4A0E-BFE5-817938B2A07D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7-4A0E-BFE5-817938B2A07D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77-4A0E-BFE5-817938B2A07D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77-4A0E-BFE5-817938B2A07D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77-4A0E-BFE5-817938B2A07D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77-4A0E-BFE5-817938B2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24159"/>
        <c:axId val="1"/>
      </c:barChart>
      <c:catAx>
        <c:axId val="169482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241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540432566900823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A-490E-879E-701C83D89AD2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A-490E-879E-701C83D89AD2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A-490E-879E-701C83D89AD2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A-490E-879E-701C83D89AD2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A-490E-879E-701C83D89AD2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A-490E-879E-701C83D89AD2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A-490E-879E-701C83D89AD2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A-490E-879E-701C83D89AD2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DA-490E-879E-701C83D8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3759"/>
        <c:axId val="1"/>
      </c:barChart>
      <c:catAx>
        <c:axId val="169481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37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2436314873011515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94E-87ED-A7995083049B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E-494E-87ED-A7995083049B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E-494E-87ED-A7995083049B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E-494E-87ED-A7995083049B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E-494E-87ED-A7995083049B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E-494E-87ED-A7995083049B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9E-494E-87ED-A7995083049B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9E-494E-87ED-A7995083049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9E-494E-87ED-A7995083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24575"/>
        <c:axId val="1"/>
      </c:barChart>
      <c:catAx>
        <c:axId val="169482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245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E-4981-BD86-FB5CC61494DB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E-4981-BD86-FB5CC61494DB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E-4981-BD86-FB5CC61494DB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E-4981-BD86-FB5CC61494DB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E-4981-BD86-FB5CC61494DB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5E-4981-BD86-FB5CC61494DB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E-4981-BD86-FB5CC61494DB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E-4981-BD86-FB5CC61494D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E-4981-BD86-FB5CC614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0431"/>
        <c:axId val="1"/>
      </c:barChart>
      <c:catAx>
        <c:axId val="169481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1043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51</xdr:row>
      <xdr:rowOff>0</xdr:rowOff>
    </xdr:from>
    <xdr:to>
      <xdr:col>41</xdr:col>
      <xdr:colOff>466725</xdr:colOff>
      <xdr:row>65</xdr:row>
      <xdr:rowOff>161925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F50A70C2-D8F6-EF97-86B8-BE5A0ABDA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91</xdr:row>
      <xdr:rowOff>0</xdr:rowOff>
    </xdr:from>
    <xdr:to>
      <xdr:col>41</xdr:col>
      <xdr:colOff>419100</xdr:colOff>
      <xdr:row>106</xdr:row>
      <xdr:rowOff>9525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F61E7A06-C845-3B4D-2A39-50124B36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1DDDD886-D21A-1D0A-C43D-31309F66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66675</xdr:colOff>
      <xdr:row>131</xdr:row>
      <xdr:rowOff>0</xdr:rowOff>
    </xdr:from>
    <xdr:to>
      <xdr:col>41</xdr:col>
      <xdr:colOff>466725</xdr:colOff>
      <xdr:row>145</xdr:row>
      <xdr:rowOff>161925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27A2E1C7-642A-0B43-391F-55955C27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169</xdr:row>
      <xdr:rowOff>0</xdr:rowOff>
    </xdr:from>
    <xdr:to>
      <xdr:col>41</xdr:col>
      <xdr:colOff>466725</xdr:colOff>
      <xdr:row>183</xdr:row>
      <xdr:rowOff>161925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1C586A57-0F48-F06F-D969-F5561B6C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</xdr:colOff>
      <xdr:row>208</xdr:row>
      <xdr:rowOff>0</xdr:rowOff>
    </xdr:from>
    <xdr:to>
      <xdr:col>41</xdr:col>
      <xdr:colOff>466725</xdr:colOff>
      <xdr:row>222</xdr:row>
      <xdr:rowOff>161925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0FE9C229-E141-263B-5C81-481A3880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</xdr:colOff>
      <xdr:row>244</xdr:row>
      <xdr:rowOff>0</xdr:rowOff>
    </xdr:from>
    <xdr:to>
      <xdr:col>41</xdr:col>
      <xdr:colOff>466725</xdr:colOff>
      <xdr:row>258</xdr:row>
      <xdr:rowOff>161925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1722A5BE-0790-BC19-6F13-50107280F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7F138778-DA37-A729-B0CD-AB23889CD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410BF819-09BA-C14B-91E6-3F1B51221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7DF3FDF4-1566-84DA-BD33-0048B908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109375" defaultRowHeight="12.75" x14ac:dyDescent="0.2"/>
  <cols>
    <col min="1" max="1" width="13.7109375" style="1"/>
    <col min="2" max="2" width="20.5703125" style="1" bestFit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16384" width="13.7109375" style="1"/>
  </cols>
  <sheetData>
    <row r="7" spans="2:2" ht="15.75" x14ac:dyDescent="0.25">
      <c r="B7" s="2" t="s">
        <v>27</v>
      </c>
    </row>
    <row r="8" spans="2:2" ht="15.75" x14ac:dyDescent="0.25">
      <c r="B8" s="2" t="s">
        <v>75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25" x14ac:dyDescent="0.3">
      <c r="B22" s="55" t="s">
        <v>26</v>
      </c>
      <c r="C22" s="55"/>
      <c r="D22" s="55"/>
      <c r="E22" s="55"/>
      <c r="F22" s="55"/>
      <c r="G22" s="55"/>
      <c r="H22" s="55"/>
      <c r="I22" s="56"/>
      <c r="J22" s="56"/>
      <c r="K22" s="57"/>
    </row>
    <row r="23" spans="2:11" ht="20.25" x14ac:dyDescent="0.3">
      <c r="B23" s="28" t="s">
        <v>31</v>
      </c>
    </row>
    <row r="24" spans="2:11" hidden="1" x14ac:dyDescent="0.2"/>
    <row r="25" spans="2:11" hidden="1" x14ac:dyDescent="0.2"/>
    <row r="27" spans="2:11" ht="18" x14ac:dyDescent="0.2">
      <c r="B27" s="58" t="s">
        <v>16</v>
      </c>
    </row>
    <row r="28" spans="2:11" ht="16.5" x14ac:dyDescent="0.2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2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25">
      <c r="B30" s="3" t="s">
        <v>51</v>
      </c>
      <c r="C30" s="4"/>
    </row>
    <row r="31" spans="2:11" ht="15.75" hidden="1" x14ac:dyDescent="0.25">
      <c r="B31" s="18"/>
      <c r="C31" s="4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3" t="s">
        <v>52</v>
      </c>
    </row>
    <row r="36" spans="2:26" ht="16.5" x14ac:dyDescent="0.25">
      <c r="B36" s="3" t="s">
        <v>53</v>
      </c>
    </row>
    <row r="37" spans="2:26" ht="16.5" x14ac:dyDescent="0.25">
      <c r="B37" s="3" t="s">
        <v>54</v>
      </c>
    </row>
    <row r="38" spans="2:26" ht="16.5" x14ac:dyDescent="0.25">
      <c r="B38" s="3" t="s">
        <v>55</v>
      </c>
    </row>
    <row r="39" spans="2:26" ht="16.5" x14ac:dyDescent="0.25">
      <c r="B39" s="3" t="s">
        <v>56</v>
      </c>
    </row>
    <row r="40" spans="2:26" ht="16.5" x14ac:dyDescent="0.25">
      <c r="B40" s="3" t="s">
        <v>57</v>
      </c>
    </row>
    <row r="42" spans="2:26" ht="18" x14ac:dyDescent="0.25">
      <c r="B42" s="31" t="s">
        <v>71</v>
      </c>
    </row>
    <row r="44" spans="2:26" ht="18" x14ac:dyDescent="0.25">
      <c r="B44" s="5" t="s">
        <v>58</v>
      </c>
    </row>
    <row r="45" spans="2:26" ht="15.75" x14ac:dyDescent="0.25">
      <c r="B45" s="2" t="s">
        <v>24</v>
      </c>
    </row>
    <row r="47" spans="2:26" x14ac:dyDescent="0.2">
      <c r="B47" s="6" t="str">
        <f>IF(C49="(Tudo)","BRASIL",C49)</f>
        <v>BRASIL</v>
      </c>
      <c r="G47" s="15"/>
    </row>
    <row r="48" spans="2:26" x14ac:dyDescent="0.2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">
      <c r="B49" s="36" t="s">
        <v>21</v>
      </c>
      <c r="C49" s="37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">
      <c r="B50" s="36" t="s">
        <v>22</v>
      </c>
      <c r="C50" s="37" t="s">
        <v>28</v>
      </c>
      <c r="R50" s="15"/>
      <c r="S50" s="15"/>
      <c r="Z50" s="14" t="s">
        <v>15</v>
      </c>
    </row>
    <row r="51" spans="2:26" x14ac:dyDescent="0.2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">
      <c r="B52" s="32"/>
      <c r="C52" s="33" t="s">
        <v>2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5"/>
      <c r="X52" s="16" t="s">
        <v>3</v>
      </c>
    </row>
    <row r="53" spans="2:26" x14ac:dyDescent="0.2">
      <c r="B53" s="33" t="s">
        <v>4</v>
      </c>
      <c r="C53" s="38">
        <v>2000</v>
      </c>
      <c r="D53" s="41">
        <v>2001</v>
      </c>
      <c r="E53" s="41">
        <v>2002</v>
      </c>
      <c r="F53" s="41">
        <v>2003</v>
      </c>
      <c r="G53" s="41">
        <v>2004</v>
      </c>
      <c r="H53" s="41">
        <v>2005</v>
      </c>
      <c r="I53" s="41">
        <v>2006</v>
      </c>
      <c r="J53" s="41">
        <v>2007</v>
      </c>
      <c r="K53" s="41">
        <v>2008</v>
      </c>
      <c r="L53" s="41">
        <v>2009</v>
      </c>
      <c r="M53" s="41">
        <v>2010</v>
      </c>
      <c r="N53" s="41">
        <v>2011</v>
      </c>
      <c r="O53" s="41">
        <v>2012</v>
      </c>
      <c r="P53" s="41">
        <v>2013</v>
      </c>
      <c r="Q53" s="41">
        <v>2014</v>
      </c>
      <c r="R53" s="41">
        <v>2015</v>
      </c>
      <c r="S53" s="42" t="s">
        <v>29</v>
      </c>
      <c r="T53" s="42">
        <v>2017</v>
      </c>
      <c r="U53" s="42">
        <v>2018</v>
      </c>
      <c r="V53" s="42">
        <v>2019</v>
      </c>
      <c r="W53" s="43">
        <v>2020</v>
      </c>
      <c r="X53" s="17" t="s">
        <v>67</v>
      </c>
    </row>
    <row r="54" spans="2:26" ht="13.5" x14ac:dyDescent="0.2">
      <c r="B54" s="38" t="s">
        <v>5</v>
      </c>
      <c r="C54" s="51">
        <v>6995110.4457272729</v>
      </c>
      <c r="D54" s="51">
        <v>7180755.2584916539</v>
      </c>
      <c r="E54" s="51">
        <v>7196582.65419666</v>
      </c>
      <c r="F54" s="51">
        <v>6688221.5205862727</v>
      </c>
      <c r="G54" s="51">
        <v>6770295.162675323</v>
      </c>
      <c r="H54" s="51">
        <v>6709517.032942486</v>
      </c>
      <c r="I54" s="51">
        <v>7050201.9787087226</v>
      </c>
      <c r="J54" s="51">
        <v>7470613.1396521796</v>
      </c>
      <c r="K54" s="51">
        <v>8256555.6828695675</v>
      </c>
      <c r="L54" s="51">
        <v>8215630.4441449204</v>
      </c>
      <c r="M54" s="51">
        <v>8633753.1015942041</v>
      </c>
      <c r="N54" s="51">
        <v>9110855.31378261</v>
      </c>
      <c r="O54" s="51">
        <v>9708937.3323478214</v>
      </c>
      <c r="P54" s="51">
        <v>10931208.28049276</v>
      </c>
      <c r="Q54" s="51">
        <v>11429168.840057969</v>
      </c>
      <c r="R54" s="51">
        <v>12047932.427376809</v>
      </c>
      <c r="S54" s="51">
        <v>10514005.25915942</v>
      </c>
      <c r="T54" s="51">
        <v>10428954.824289856</v>
      </c>
      <c r="U54" s="51">
        <v>10803217.399231885</v>
      </c>
      <c r="V54" s="51">
        <v>11230327.968681164</v>
      </c>
      <c r="W54" s="50">
        <v>11338519.570666667</v>
      </c>
      <c r="X54" s="24">
        <f>IF(W54=0,"",((W54/V54)-1)*100)</f>
        <v>0.96338773263990873</v>
      </c>
    </row>
    <row r="55" spans="2:26" ht="13.5" x14ac:dyDescent="0.2">
      <c r="B55" s="39" t="s">
        <v>6</v>
      </c>
      <c r="C55" s="52">
        <v>7416433.1628014855</v>
      </c>
      <c r="D55" s="52">
        <v>6548589.6750426758</v>
      </c>
      <c r="E55" s="52">
        <v>6655637.4704044489</v>
      </c>
      <c r="F55" s="52">
        <v>6294697.9863951784</v>
      </c>
      <c r="G55" s="52">
        <v>6362190.6137643792</v>
      </c>
      <c r="H55" s="52">
        <v>6597881.4403042709</v>
      </c>
      <c r="I55" s="52">
        <v>6733218.0995640103</v>
      </c>
      <c r="J55" s="52">
        <v>7066232.6783623165</v>
      </c>
      <c r="K55" s="52">
        <v>8048319.75489855</v>
      </c>
      <c r="L55" s="52">
        <v>7840032.8122753641</v>
      </c>
      <c r="M55" s="52">
        <v>8481647.3004782591</v>
      </c>
      <c r="N55" s="52">
        <v>9262542.1273768079</v>
      </c>
      <c r="O55" s="52">
        <v>9877026.7115217336</v>
      </c>
      <c r="P55" s="52">
        <v>10117862.393246375</v>
      </c>
      <c r="Q55" s="52">
        <v>11230844.799275365</v>
      </c>
      <c r="R55" s="52">
        <v>10490253.755014494</v>
      </c>
      <c r="S55" s="52">
        <v>10792682.102840584</v>
      </c>
      <c r="T55" s="52">
        <v>10121262.499869568</v>
      </c>
      <c r="U55" s="52">
        <v>10220520.134405799</v>
      </c>
      <c r="V55" s="52">
        <v>10802185.924463762</v>
      </c>
      <c r="W55" s="49">
        <v>11090440.936347825</v>
      </c>
      <c r="X55" s="27">
        <f>IF(SUM(V54:V55)=0,"n/d",((SUM(W54:W55))/(SUM(V54:V55))-1)*100)</f>
        <v>1.7993707653710445</v>
      </c>
    </row>
    <row r="56" spans="2:26" ht="13.5" x14ac:dyDescent="0.2">
      <c r="B56" s="39" t="s">
        <v>7</v>
      </c>
      <c r="C56" s="52">
        <v>7350794.8744211476</v>
      </c>
      <c r="D56" s="52">
        <v>7655263.0662541734</v>
      </c>
      <c r="E56" s="52">
        <v>7480152.9407031517</v>
      </c>
      <c r="F56" s="52">
        <v>6414784.7841020431</v>
      </c>
      <c r="G56" s="52">
        <v>7587215.3109090868</v>
      </c>
      <c r="H56" s="52">
        <v>7604798.3146140957</v>
      </c>
      <c r="I56" s="52">
        <v>7713759.9717959184</v>
      </c>
      <c r="J56" s="52">
        <v>8306224.3245507265</v>
      </c>
      <c r="K56" s="52">
        <v>8604527.0898985509</v>
      </c>
      <c r="L56" s="52">
        <v>8870255.1576521732</v>
      </c>
      <c r="M56" s="52">
        <v>10047228.492637677</v>
      </c>
      <c r="N56" s="52">
        <v>10148732.482681163</v>
      </c>
      <c r="O56" s="52">
        <v>10929435.863101447</v>
      </c>
      <c r="P56" s="52">
        <v>11053520.243811583</v>
      </c>
      <c r="Q56" s="52">
        <v>11521485.292927535</v>
      </c>
      <c r="R56" s="52">
        <v>12095848.153318837</v>
      </c>
      <c r="S56" s="52">
        <v>11601156.137217389</v>
      </c>
      <c r="T56" s="52">
        <v>11853140.6834058</v>
      </c>
      <c r="U56" s="52">
        <v>11724175.306275358</v>
      </c>
      <c r="V56" s="52">
        <v>11243409.656840581</v>
      </c>
      <c r="W56" s="49">
        <v>10645620.245260874</v>
      </c>
      <c r="X56" s="27">
        <f>IF(SUM(V54:V56)=0,"n/d",((SUM(W54:W56))/(SUM(V54:V56))-1)*100)</f>
        <v>-0.60507050212355029</v>
      </c>
    </row>
    <row r="57" spans="2:26" ht="13.5" x14ac:dyDescent="0.2">
      <c r="B57" s="39" t="s">
        <v>8</v>
      </c>
      <c r="C57" s="52">
        <v>7282572.8036307981</v>
      </c>
      <c r="D57" s="52">
        <v>7228914.3981113154</v>
      </c>
      <c r="E57" s="52">
        <v>7314484.5699183671</v>
      </c>
      <c r="F57" s="52">
        <v>6637099.3091799608</v>
      </c>
      <c r="G57" s="52">
        <v>7362965.4662022274</v>
      </c>
      <c r="H57" s="52">
        <v>7243180.3217532439</v>
      </c>
      <c r="I57" s="52">
        <v>7057554.4419666054</v>
      </c>
      <c r="J57" s="52">
        <v>7601037.6683333293</v>
      </c>
      <c r="K57" s="52">
        <v>8706377.8456666637</v>
      </c>
      <c r="L57" s="52">
        <v>8897816.5802753605</v>
      </c>
      <c r="M57" s="52">
        <v>9544461.3028405719</v>
      </c>
      <c r="N57" s="52">
        <v>9656896.7507536262</v>
      </c>
      <c r="O57" s="52">
        <v>10186467.3434058</v>
      </c>
      <c r="P57" s="52">
        <v>11377920.918985512</v>
      </c>
      <c r="Q57" s="52">
        <v>11874577.209681161</v>
      </c>
      <c r="R57" s="52">
        <v>11767280.134985514</v>
      </c>
      <c r="S57" s="52">
        <v>11199688.801739128</v>
      </c>
      <c r="T57" s="52">
        <v>10570124.140275352</v>
      </c>
      <c r="U57" s="52">
        <v>11109721.460637687</v>
      </c>
      <c r="V57" s="52">
        <v>11477190.882260861</v>
      </c>
      <c r="W57" s="49">
        <v>8872672.355130434</v>
      </c>
      <c r="X57" s="27">
        <f>IF(SUM(V54:V57)=0,"n/d",((SUM(W54:W57))/(SUM(V54:V57))-1)*100)</f>
        <v>-6.2696448290509244</v>
      </c>
    </row>
    <row r="58" spans="2:26" ht="13.5" x14ac:dyDescent="0.2">
      <c r="B58" s="39" t="s">
        <v>9</v>
      </c>
      <c r="C58" s="52">
        <v>7517881.6442133589</v>
      </c>
      <c r="D58" s="52">
        <v>7611895.7195157707</v>
      </c>
      <c r="E58" s="52">
        <v>7475772.6816307977</v>
      </c>
      <c r="F58" s="52">
        <v>7064182.7305194791</v>
      </c>
      <c r="G58" s="52">
        <v>7065017.1890111314</v>
      </c>
      <c r="H58" s="52">
        <v>7300532.1171465609</v>
      </c>
      <c r="I58" s="52">
        <v>7575074.9039350646</v>
      </c>
      <c r="J58" s="52">
        <v>8026655.5310000023</v>
      </c>
      <c r="K58" s="52">
        <v>8760641.6817971021</v>
      </c>
      <c r="L58" s="52">
        <v>8639588.9879275355</v>
      </c>
      <c r="M58" s="52">
        <v>9733818.2510144915</v>
      </c>
      <c r="N58" s="52">
        <v>10158049.542434784</v>
      </c>
      <c r="O58" s="52">
        <v>10775104.217666661</v>
      </c>
      <c r="P58" s="52">
        <v>11503971.874130433</v>
      </c>
      <c r="Q58" s="52">
        <v>12132305.178478254</v>
      </c>
      <c r="R58" s="52">
        <v>11449770.753347831</v>
      </c>
      <c r="S58" s="52">
        <v>11195715.027434781</v>
      </c>
      <c r="T58" s="52">
        <v>11374611.326014496</v>
      </c>
      <c r="U58" s="52">
        <v>9901079.2537391279</v>
      </c>
      <c r="V58" s="52">
        <v>11650921.994318839</v>
      </c>
      <c r="W58" s="49">
        <v>9497879.6450289842</v>
      </c>
      <c r="X58" s="27">
        <f>IF(SUM(V54:V58)=0,"n/d",((SUM(W54:W58))/(SUM(V54:V58))-1)*100)</f>
        <v>-8.7917531940938982</v>
      </c>
    </row>
    <row r="59" spans="2:26" ht="13.5" x14ac:dyDescent="0.2">
      <c r="B59" s="39" t="s">
        <v>10</v>
      </c>
      <c r="C59" s="52">
        <v>7788442.8595899818</v>
      </c>
      <c r="D59" s="52">
        <v>7657813.993406307</v>
      </c>
      <c r="E59" s="52">
        <v>7072254.6931317262</v>
      </c>
      <c r="F59" s="52">
        <v>6636083.2849294962</v>
      </c>
      <c r="G59" s="52">
        <v>7227510.0755046364</v>
      </c>
      <c r="H59" s="52">
        <v>7475038.8895936925</v>
      </c>
      <c r="I59" s="52">
        <v>7432494.0221892362</v>
      </c>
      <c r="J59" s="52">
        <v>8059005.5334782591</v>
      </c>
      <c r="K59" s="52">
        <v>8798585.9306956548</v>
      </c>
      <c r="L59" s="52">
        <v>8990696.5226811618</v>
      </c>
      <c r="M59" s="52">
        <v>9830120.1308695693</v>
      </c>
      <c r="N59" s="52">
        <v>10184502.858159425</v>
      </c>
      <c r="O59" s="52">
        <v>10506639.263565216</v>
      </c>
      <c r="P59" s="52">
        <v>11035208.483028976</v>
      </c>
      <c r="Q59" s="52">
        <v>11283405.267956519</v>
      </c>
      <c r="R59" s="52">
        <v>11867076.431463761</v>
      </c>
      <c r="S59" s="52">
        <v>11238238.734999992</v>
      </c>
      <c r="T59" s="52">
        <v>11399227.665681159</v>
      </c>
      <c r="U59" s="52">
        <v>11645914.133463766</v>
      </c>
      <c r="V59" s="52">
        <v>11073020.454565218</v>
      </c>
      <c r="W59" s="49">
        <v>10181302.482869571</v>
      </c>
      <c r="X59" s="27">
        <f>IF(SUM(V54:V59)=0,"n/d",((SUM(W54:W59))/(SUM(V54:V59))-1)*100)</f>
        <v>-8.6705347213538069</v>
      </c>
    </row>
    <row r="60" spans="2:26" ht="13.5" x14ac:dyDescent="0.2">
      <c r="B60" s="40" t="s">
        <v>17</v>
      </c>
      <c r="C60" s="52">
        <v>7434315.2887680903</v>
      </c>
      <c r="D60" s="52">
        <v>7630442.0301948069</v>
      </c>
      <c r="E60" s="52">
        <v>7537209.1728033414</v>
      </c>
      <c r="F60" s="52">
        <v>7351963.9556011111</v>
      </c>
      <c r="G60" s="52">
        <v>7738421.6018051924</v>
      </c>
      <c r="H60" s="52">
        <v>7492138.9497142863</v>
      </c>
      <c r="I60" s="52">
        <v>7539416.594330241</v>
      </c>
      <c r="J60" s="52">
        <v>8209919.7063623173</v>
      </c>
      <c r="K60" s="52">
        <v>9168208.6767188385</v>
      </c>
      <c r="L60" s="52">
        <v>9506493.6056521703</v>
      </c>
      <c r="M60" s="52">
        <v>10307741.175130432</v>
      </c>
      <c r="N60" s="52">
        <v>10360738.068275359</v>
      </c>
      <c r="O60" s="52">
        <v>10882147.833260873</v>
      </c>
      <c r="P60" s="52">
        <v>11691185.289492747</v>
      </c>
      <c r="Q60" s="52">
        <v>12215762.854710136</v>
      </c>
      <c r="R60" s="52">
        <v>12183784.337623198</v>
      </c>
      <c r="S60" s="52">
        <v>11414542.267985508</v>
      </c>
      <c r="T60" s="52">
        <v>11617860.727739131</v>
      </c>
      <c r="U60" s="52">
        <v>11530423.034652181</v>
      </c>
      <c r="V60" s="52">
        <v>12283089.972623186</v>
      </c>
      <c r="W60" s="49">
        <v>11276882.422536233</v>
      </c>
      <c r="X60" s="27">
        <f>IF(SUM(V54:V60)=0,"n/d",((SUM(W54:W60))/(SUM(V54:V60))-1)*100)</f>
        <v>-8.5968111474086673</v>
      </c>
    </row>
    <row r="61" spans="2:26" ht="13.5" x14ac:dyDescent="0.2">
      <c r="B61" s="39" t="s">
        <v>18</v>
      </c>
      <c r="C61" s="52">
        <v>7840943.9395473097</v>
      </c>
      <c r="D61" s="52">
        <v>8003567.9655547291</v>
      </c>
      <c r="E61" s="52">
        <v>7541354.6796994433</v>
      </c>
      <c r="F61" s="52">
        <v>7131433.3941985155</v>
      </c>
      <c r="G61" s="52">
        <v>7757804.8451447133</v>
      </c>
      <c r="H61" s="52">
        <v>8042449.1567365462</v>
      </c>
      <c r="I61" s="52">
        <v>8036490.5749944318</v>
      </c>
      <c r="J61" s="52">
        <v>8752804.8395217415</v>
      </c>
      <c r="K61" s="52">
        <v>9051563.5681159478</v>
      </c>
      <c r="L61" s="52">
        <v>9242321.0816376805</v>
      </c>
      <c r="M61" s="52">
        <v>10387643.436550727</v>
      </c>
      <c r="N61" s="52">
        <v>10979440.608000001</v>
      </c>
      <c r="O61" s="52">
        <v>11592307.125695659</v>
      </c>
      <c r="P61" s="52">
        <v>12082456.475710148</v>
      </c>
      <c r="Q61" s="52">
        <v>12538268.942623185</v>
      </c>
      <c r="R61" s="52">
        <v>12046884.497014489</v>
      </c>
      <c r="S61" s="52">
        <v>11851855.954724638</v>
      </c>
      <c r="T61" s="52">
        <v>12116749.232434785</v>
      </c>
      <c r="U61" s="52">
        <v>12373864.66289855</v>
      </c>
      <c r="V61" s="52">
        <v>12326807.832608705</v>
      </c>
      <c r="W61" s="49">
        <v>11208268.91117391</v>
      </c>
      <c r="X61" s="27">
        <f>IF(SUM(V54:V61)=0,"n/d",((SUM(W54:W61))/(SUM(V54:V61))-1)*100)</f>
        <v>-8.6606926513217886</v>
      </c>
    </row>
    <row r="62" spans="2:26" ht="13.5" x14ac:dyDescent="0.2">
      <c r="B62" s="39" t="s">
        <v>19</v>
      </c>
      <c r="C62" s="52">
        <v>7522385.0823116861</v>
      </c>
      <c r="D62" s="52">
        <v>7500608.8746270863</v>
      </c>
      <c r="E62" s="52">
        <v>7523605.6649573278</v>
      </c>
      <c r="F62" s="52">
        <v>7308318.744716146</v>
      </c>
      <c r="G62" s="52">
        <v>7739155.909580702</v>
      </c>
      <c r="H62" s="52">
        <v>7720371.6332931342</v>
      </c>
      <c r="I62" s="52">
        <v>7892381.8982523205</v>
      </c>
      <c r="J62" s="52">
        <v>8127877.7850869587</v>
      </c>
      <c r="K62" s="52">
        <v>9368012.3714927528</v>
      </c>
      <c r="L62" s="52">
        <v>9481387.2423478216</v>
      </c>
      <c r="M62" s="52">
        <v>10248554.004985511</v>
      </c>
      <c r="N62" s="52">
        <v>10692546.169492748</v>
      </c>
      <c r="O62" s="52">
        <v>10717877.034521742</v>
      </c>
      <c r="P62" s="52">
        <v>11451924.970115941</v>
      </c>
      <c r="Q62" s="52">
        <v>12592408.304608688</v>
      </c>
      <c r="R62" s="52">
        <v>11985710.196275366</v>
      </c>
      <c r="S62" s="52">
        <v>11644012.577753624</v>
      </c>
      <c r="T62" s="52">
        <v>11732360.419956515</v>
      </c>
      <c r="U62" s="52">
        <v>11411721.251855062</v>
      </c>
      <c r="V62" s="52">
        <v>11664500.105985498</v>
      </c>
      <c r="W62" s="49">
        <v>11554429.28556522</v>
      </c>
      <c r="X62" s="27">
        <f>IF(SUM(V54:V62)=0,"n/d",((SUM(W54:W62))/(SUM(V54:V62))-1)*100)</f>
        <v>-7.7930848815089826</v>
      </c>
    </row>
    <row r="63" spans="2:26" ht="13.5" x14ac:dyDescent="0.2">
      <c r="B63" s="39" t="s">
        <v>20</v>
      </c>
      <c r="C63" s="52">
        <v>7686804.2911725445</v>
      </c>
      <c r="D63" s="52">
        <v>7952202.5229313551</v>
      </c>
      <c r="E63" s="52">
        <v>8243983.362755103</v>
      </c>
      <c r="F63" s="52">
        <v>7718482.4507142864</v>
      </c>
      <c r="G63" s="52">
        <v>7595616.5310556591</v>
      </c>
      <c r="H63" s="52">
        <v>7386627.6566029694</v>
      </c>
      <c r="I63" s="52">
        <v>7980417.6822912833</v>
      </c>
      <c r="J63" s="52">
        <v>9020457.454695655</v>
      </c>
      <c r="K63" s="52">
        <v>9550067.0642318819</v>
      </c>
      <c r="L63" s="52">
        <v>10055110.924999999</v>
      </c>
      <c r="M63" s="52">
        <v>10205460.486347819</v>
      </c>
      <c r="N63" s="52">
        <v>10519426.955637686</v>
      </c>
      <c r="O63" s="52">
        <v>11858855.586623179</v>
      </c>
      <c r="P63" s="52">
        <v>12466573.999652172</v>
      </c>
      <c r="Q63" s="52">
        <v>13289592.493101453</v>
      </c>
      <c r="R63" s="52">
        <v>12526918.068550726</v>
      </c>
      <c r="S63" s="52">
        <v>11425057.587811599</v>
      </c>
      <c r="T63" s="52">
        <v>11939679.960942032</v>
      </c>
      <c r="U63" s="52">
        <v>12073886.679855078</v>
      </c>
      <c r="V63" s="52">
        <v>12695468.881362319</v>
      </c>
      <c r="W63" s="49"/>
      <c r="X63" s="27"/>
    </row>
    <row r="64" spans="2:26" ht="13.5" x14ac:dyDescent="0.2">
      <c r="B64" s="39" t="s">
        <v>11</v>
      </c>
      <c r="C64" s="52">
        <v>7601392.6536753206</v>
      </c>
      <c r="D64" s="52">
        <v>7453943.8814211497</v>
      </c>
      <c r="E64" s="52">
        <v>7153780.7847959204</v>
      </c>
      <c r="F64" s="52">
        <v>6954097.1096048253</v>
      </c>
      <c r="G64" s="52">
        <v>7428138.3609777372</v>
      </c>
      <c r="H64" s="52">
        <v>7467977.1067476803</v>
      </c>
      <c r="I64" s="52">
        <v>7772892.7838998195</v>
      </c>
      <c r="J64" s="52">
        <v>8570807.1518260837</v>
      </c>
      <c r="K64" s="52">
        <v>8562936.6286811586</v>
      </c>
      <c r="L64" s="52">
        <v>9141252.1633333266</v>
      </c>
      <c r="M64" s="52">
        <v>10051864.124391302</v>
      </c>
      <c r="N64" s="52">
        <v>10403944.990913048</v>
      </c>
      <c r="O64" s="52">
        <v>11382002.781652177</v>
      </c>
      <c r="P64" s="52">
        <v>11911867.949768115</v>
      </c>
      <c r="Q64" s="52">
        <v>11838314.952652168</v>
      </c>
      <c r="R64" s="52">
        <v>11239850.46588405</v>
      </c>
      <c r="S64" s="52">
        <v>10982918.913739128</v>
      </c>
      <c r="T64" s="52">
        <v>11419038.820768116</v>
      </c>
      <c r="U64" s="52">
        <v>11555668.420260869</v>
      </c>
      <c r="V64" s="52">
        <v>11806467.578072462</v>
      </c>
      <c r="W64" s="49"/>
      <c r="X64" s="27"/>
    </row>
    <row r="65" spans="2:26" ht="13.5" x14ac:dyDescent="0.2">
      <c r="B65" s="39" t="s">
        <v>12</v>
      </c>
      <c r="C65" s="52">
        <v>7380667.2299035294</v>
      </c>
      <c r="D65" s="52">
        <v>7200701.0513692051</v>
      </c>
      <c r="E65" s="52">
        <v>7301918.3044582605</v>
      </c>
      <c r="F65" s="52">
        <v>7534997.908944346</v>
      </c>
      <c r="G65" s="52">
        <v>7785470.6756085344</v>
      </c>
      <c r="H65" s="52">
        <v>7766879.0155788474</v>
      </c>
      <c r="I65" s="52">
        <v>7888891.0198293123</v>
      </c>
      <c r="J65" s="52">
        <v>8574078.9012898561</v>
      </c>
      <c r="K65" s="52">
        <v>9096716.6120869592</v>
      </c>
      <c r="L65" s="52">
        <v>9922268.258565221</v>
      </c>
      <c r="M65" s="52">
        <v>10479532.620550727</v>
      </c>
      <c r="N65" s="52">
        <v>10756126.761869568</v>
      </c>
      <c r="O65" s="52">
        <v>11271877.266246369</v>
      </c>
      <c r="P65" s="52">
        <v>11708206.545724634</v>
      </c>
      <c r="Q65" s="52">
        <v>12636639.384144928</v>
      </c>
      <c r="R65" s="52">
        <v>12115171.83004348</v>
      </c>
      <c r="S65" s="52">
        <v>11581780.440521738</v>
      </c>
      <c r="T65" s="52">
        <v>11514810.522362314</v>
      </c>
      <c r="U65" s="52">
        <v>11806209.432202905</v>
      </c>
      <c r="V65" s="52">
        <v>11881704.420913043</v>
      </c>
      <c r="W65" s="49"/>
      <c r="X65" s="27"/>
    </row>
    <row r="66" spans="2:26" x14ac:dyDescent="0.2">
      <c r="B66" s="46" t="s">
        <v>13</v>
      </c>
      <c r="C66" s="53">
        <v>89817744.275762573</v>
      </c>
      <c r="D66" s="53">
        <v>89624698.436920196</v>
      </c>
      <c r="E66" s="53">
        <v>88496736.979454517</v>
      </c>
      <c r="F66" s="53">
        <v>83734363.179491654</v>
      </c>
      <c r="G66" s="53">
        <v>88419801.742239341</v>
      </c>
      <c r="H66" s="53">
        <v>88807391.635027796</v>
      </c>
      <c r="I66" s="53">
        <v>90672793.971756965</v>
      </c>
      <c r="J66" s="53">
        <v>97785714.714159399</v>
      </c>
      <c r="K66" s="53">
        <v>105972512.9071537</v>
      </c>
      <c r="L66" s="53">
        <v>108802853.78149283</v>
      </c>
      <c r="M66" s="53">
        <v>117951824.42739126</v>
      </c>
      <c r="N66" s="53">
        <v>122233802.62937675</v>
      </c>
      <c r="O66" s="53">
        <v>129688678.35960868</v>
      </c>
      <c r="P66" s="53">
        <v>137331907.42415941</v>
      </c>
      <c r="Q66" s="53">
        <v>144582773.52021736</v>
      </c>
      <c r="R66" s="53">
        <v>141816481.05089852</v>
      </c>
      <c r="S66" s="53">
        <v>135441653.80592752</v>
      </c>
      <c r="T66" s="53">
        <v>136087820.8237392</v>
      </c>
      <c r="U66" s="53">
        <v>136156401.16947833</v>
      </c>
      <c r="V66" s="53">
        <v>140135095.6726957</v>
      </c>
      <c r="W66" s="54">
        <v>95665610.454579696</v>
      </c>
      <c r="X66" s="25"/>
    </row>
    <row r="67" spans="2:26" ht="13.5" x14ac:dyDescent="0.2">
      <c r="B67" s="29" t="s">
        <v>34</v>
      </c>
      <c r="F67" s="11"/>
      <c r="G67" s="19"/>
      <c r="L67" s="22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3"/>
    </row>
    <row r="68" spans="2:26" x14ac:dyDescent="0.2">
      <c r="B68" s="9" t="s">
        <v>36</v>
      </c>
      <c r="G68" s="11"/>
      <c r="M68" s="20"/>
      <c r="N68" s="20"/>
      <c r="O68" s="20"/>
      <c r="P68" s="20"/>
      <c r="Q68" s="20"/>
      <c r="R68" s="20"/>
      <c r="S68" s="20"/>
      <c r="T68" s="15"/>
      <c r="U68" s="20"/>
      <c r="V68" s="20"/>
      <c r="W68" s="15"/>
      <c r="X68" s="20"/>
      <c r="Y68" s="20"/>
      <c r="Z68" s="23"/>
    </row>
    <row r="69" spans="2:26" x14ac:dyDescent="0.2">
      <c r="B69" s="21" t="s">
        <v>37</v>
      </c>
      <c r="J69" s="11"/>
      <c r="K69" s="11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15"/>
      <c r="X69" s="20"/>
      <c r="Y69" s="20"/>
      <c r="Z69" s="23"/>
    </row>
    <row r="70" spans="2:26" ht="14.25" x14ac:dyDescent="0.2">
      <c r="B70" s="26" t="s">
        <v>42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11"/>
      <c r="X70" s="23"/>
      <c r="Y70" s="23"/>
      <c r="Z70" s="23"/>
    </row>
    <row r="71" spans="2:26" x14ac:dyDescent="0.2">
      <c r="B71" s="26" t="s">
        <v>43</v>
      </c>
      <c r="E71" s="11"/>
      <c r="F71" s="11"/>
      <c r="G71" s="11"/>
      <c r="W71" s="11"/>
    </row>
    <row r="72" spans="2:26" x14ac:dyDescent="0.2">
      <c r="B72" s="26" t="s">
        <v>72</v>
      </c>
      <c r="E72" s="11"/>
      <c r="F72" s="11"/>
      <c r="G72" s="11"/>
      <c r="W72" s="11"/>
    </row>
    <row r="73" spans="2:26" x14ac:dyDescent="0.2">
      <c r="B73" s="26" t="s">
        <v>46</v>
      </c>
      <c r="E73" s="11"/>
      <c r="F73" s="11"/>
      <c r="G73" s="11"/>
      <c r="W73" s="11"/>
    </row>
    <row r="74" spans="2:26" x14ac:dyDescent="0.2">
      <c r="B74" s="26" t="s">
        <v>69</v>
      </c>
      <c r="E74" s="11"/>
      <c r="F74" s="11"/>
      <c r="G74" s="11"/>
    </row>
    <row r="75" spans="2:26" x14ac:dyDescent="0.2">
      <c r="B75" s="26" t="s">
        <v>70</v>
      </c>
      <c r="E75" s="11"/>
      <c r="F75" s="11"/>
      <c r="G75" s="11"/>
    </row>
    <row r="76" spans="2:26" s="26" customFormat="1" ht="14.25" x14ac:dyDescent="0.2">
      <c r="B76" s="10" t="s">
        <v>41</v>
      </c>
      <c r="E76" s="30"/>
      <c r="F76" s="30"/>
      <c r="G76" s="30"/>
    </row>
    <row r="77" spans="2:26" ht="14.25" x14ac:dyDescent="0.2">
      <c r="B77" s="10" t="s">
        <v>68</v>
      </c>
    </row>
    <row r="78" spans="2:26" ht="14.25" x14ac:dyDescent="0.2">
      <c r="B78" s="10"/>
    </row>
    <row r="80" spans="2:26" ht="16.5" x14ac:dyDescent="0.25">
      <c r="B80" s="12" t="s">
        <v>14</v>
      </c>
    </row>
    <row r="84" spans="2:26" ht="18" x14ac:dyDescent="0.25">
      <c r="B84" s="5" t="s">
        <v>59</v>
      </c>
    </row>
    <row r="85" spans="2:26" ht="15.75" x14ac:dyDescent="0.25">
      <c r="B85" s="2" t="s">
        <v>23</v>
      </c>
    </row>
    <row r="87" spans="2:26" x14ac:dyDescent="0.2">
      <c r="B87" s="6" t="str">
        <f>IF(C89="(Tudo)","BRASIL",C89)</f>
        <v>BRASIL</v>
      </c>
    </row>
    <row r="88" spans="2:26" x14ac:dyDescent="0.2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">
      <c r="B89" s="36" t="s">
        <v>25</v>
      </c>
      <c r="C89" s="37" t="s">
        <v>28</v>
      </c>
      <c r="H89" s="20"/>
      <c r="Z89" s="13" t="str">
        <f>IF(C90="(Tudo)","COMBUSTÍVEIS TOTAL (m3)",C90)</f>
        <v>COMBUSTÍVEIS TOTAL (m3)</v>
      </c>
    </row>
    <row r="90" spans="2:26" x14ac:dyDescent="0.2">
      <c r="B90" s="36" t="s">
        <v>22</v>
      </c>
      <c r="C90" s="37" t="s">
        <v>28</v>
      </c>
      <c r="G90" s="11"/>
      <c r="Z90" s="14" t="s">
        <v>15</v>
      </c>
    </row>
    <row r="91" spans="2:26" x14ac:dyDescent="0.2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">
      <c r="B92" s="32"/>
      <c r="C92" s="33" t="s">
        <v>2</v>
      </c>
      <c r="D92" s="34"/>
      <c r="E92" s="34"/>
      <c r="F92" s="34"/>
      <c r="G92" s="34"/>
      <c r="H92" s="34"/>
      <c r="I92" s="34"/>
      <c r="J92" s="34"/>
      <c r="K92" s="4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5"/>
      <c r="X92" s="16" t="s">
        <v>3</v>
      </c>
    </row>
    <row r="93" spans="2:26" x14ac:dyDescent="0.2">
      <c r="B93" s="33" t="s">
        <v>4</v>
      </c>
      <c r="C93" s="38">
        <v>2000</v>
      </c>
      <c r="D93" s="41">
        <v>2001</v>
      </c>
      <c r="E93" s="41">
        <v>2002</v>
      </c>
      <c r="F93" s="41">
        <v>2003</v>
      </c>
      <c r="G93" s="41">
        <v>2004</v>
      </c>
      <c r="H93" s="41">
        <v>2005</v>
      </c>
      <c r="I93" s="41">
        <v>2006</v>
      </c>
      <c r="J93" s="41">
        <v>2007</v>
      </c>
      <c r="K93" s="47">
        <v>2008</v>
      </c>
      <c r="L93" s="47">
        <v>2009</v>
      </c>
      <c r="M93" s="41">
        <v>2010</v>
      </c>
      <c r="N93" s="41">
        <v>2011</v>
      </c>
      <c r="O93" s="41">
        <v>2012</v>
      </c>
      <c r="P93" s="41">
        <v>2013</v>
      </c>
      <c r="Q93" s="41">
        <v>2014</v>
      </c>
      <c r="R93" s="41">
        <v>2015</v>
      </c>
      <c r="S93" s="41">
        <v>2016</v>
      </c>
      <c r="T93" s="41">
        <v>2017</v>
      </c>
      <c r="U93" s="41">
        <v>2018</v>
      </c>
      <c r="V93" s="41">
        <v>2019</v>
      </c>
      <c r="W93" s="45">
        <v>2020</v>
      </c>
      <c r="X93" s="17" t="s">
        <v>67</v>
      </c>
    </row>
    <row r="94" spans="2:26" ht="13.5" x14ac:dyDescent="0.2">
      <c r="B94" s="38" t="s">
        <v>5</v>
      </c>
      <c r="C94" s="51">
        <v>6995110.4457272729</v>
      </c>
      <c r="D94" s="51">
        <v>7180755.2584916539</v>
      </c>
      <c r="E94" s="51">
        <v>7196582.65419666</v>
      </c>
      <c r="F94" s="51">
        <v>6688221.5205862727</v>
      </c>
      <c r="G94" s="51">
        <v>6770295.162675323</v>
      </c>
      <c r="H94" s="51">
        <v>6709517.032942486</v>
      </c>
      <c r="I94" s="51">
        <v>7050201.9787087226</v>
      </c>
      <c r="J94" s="51">
        <v>7470613.1396521796</v>
      </c>
      <c r="K94" s="51">
        <v>8256555.6828695675</v>
      </c>
      <c r="L94" s="51">
        <v>8215630.4441449204</v>
      </c>
      <c r="M94" s="51">
        <v>8633753.1015942041</v>
      </c>
      <c r="N94" s="51">
        <v>9110855.31378261</v>
      </c>
      <c r="O94" s="51">
        <v>9708937.3323478214</v>
      </c>
      <c r="P94" s="51">
        <v>10931208.28049276</v>
      </c>
      <c r="Q94" s="51">
        <v>11429168.840057969</v>
      </c>
      <c r="R94" s="51">
        <v>12047932.427376809</v>
      </c>
      <c r="S94" s="51">
        <v>10514005.25915942</v>
      </c>
      <c r="T94" s="51">
        <v>10428954.824289856</v>
      </c>
      <c r="U94" s="51">
        <v>10803217.399231885</v>
      </c>
      <c r="V94" s="51">
        <v>11230327.968681164</v>
      </c>
      <c r="W94" s="50">
        <v>11338519.570666667</v>
      </c>
      <c r="X94" s="24">
        <f>IF(W94=0,"",((W94/V94)-1)*100)</f>
        <v>0.96338773263990873</v>
      </c>
    </row>
    <row r="95" spans="2:26" ht="13.5" x14ac:dyDescent="0.2">
      <c r="B95" s="39" t="s">
        <v>6</v>
      </c>
      <c r="C95" s="52">
        <v>7416433.1628014855</v>
      </c>
      <c r="D95" s="52">
        <v>6548589.6750426758</v>
      </c>
      <c r="E95" s="52">
        <v>6655637.4704044489</v>
      </c>
      <c r="F95" s="52">
        <v>6294697.9863951784</v>
      </c>
      <c r="G95" s="52">
        <v>6362190.6137643792</v>
      </c>
      <c r="H95" s="52">
        <v>6597881.4403042709</v>
      </c>
      <c r="I95" s="52">
        <v>6733218.0995640103</v>
      </c>
      <c r="J95" s="52">
        <v>7066232.6783623165</v>
      </c>
      <c r="K95" s="52">
        <v>8048319.75489855</v>
      </c>
      <c r="L95" s="52">
        <v>7840032.8122753641</v>
      </c>
      <c r="M95" s="52">
        <v>8481647.3004782591</v>
      </c>
      <c r="N95" s="52">
        <v>9262542.1273768079</v>
      </c>
      <c r="O95" s="52">
        <v>9877026.7115217336</v>
      </c>
      <c r="P95" s="52">
        <v>10117862.393246375</v>
      </c>
      <c r="Q95" s="52">
        <v>11230844.799275365</v>
      </c>
      <c r="R95" s="52">
        <v>10490253.755014494</v>
      </c>
      <c r="S95" s="52">
        <v>10792682.102840584</v>
      </c>
      <c r="T95" s="52">
        <v>10121262.499869568</v>
      </c>
      <c r="U95" s="52">
        <v>10220520.134405799</v>
      </c>
      <c r="V95" s="52">
        <v>10802185.924463762</v>
      </c>
      <c r="W95" s="49">
        <v>11090440.936347825</v>
      </c>
      <c r="X95" s="27">
        <f>IF(SUM(V94:V95)=0,"n/d",((SUM(W94:W95))/(SUM(V94:V95))-1)*100)</f>
        <v>1.7993707653710445</v>
      </c>
    </row>
    <row r="96" spans="2:26" ht="13.5" x14ac:dyDescent="0.2">
      <c r="B96" s="39" t="s">
        <v>7</v>
      </c>
      <c r="C96" s="52">
        <v>7350794.8744211476</v>
      </c>
      <c r="D96" s="52">
        <v>7655263.0662541734</v>
      </c>
      <c r="E96" s="52">
        <v>7480152.9407031517</v>
      </c>
      <c r="F96" s="52">
        <v>6414784.7841020431</v>
      </c>
      <c r="G96" s="52">
        <v>7587215.3109090868</v>
      </c>
      <c r="H96" s="52">
        <v>7604798.3146140957</v>
      </c>
      <c r="I96" s="52">
        <v>7713759.9717959184</v>
      </c>
      <c r="J96" s="52">
        <v>8306224.3245507265</v>
      </c>
      <c r="K96" s="52">
        <v>8604527.0898985509</v>
      </c>
      <c r="L96" s="52">
        <v>8870255.1576521732</v>
      </c>
      <c r="M96" s="52">
        <v>10047228.492637677</v>
      </c>
      <c r="N96" s="52">
        <v>10148732.482681163</v>
      </c>
      <c r="O96" s="52">
        <v>10929435.863101447</v>
      </c>
      <c r="P96" s="52">
        <v>11053520.243811583</v>
      </c>
      <c r="Q96" s="52">
        <v>11521485.292927535</v>
      </c>
      <c r="R96" s="52">
        <v>12095848.153318837</v>
      </c>
      <c r="S96" s="52">
        <v>11601156.137217389</v>
      </c>
      <c r="T96" s="52">
        <v>11853140.6834058</v>
      </c>
      <c r="U96" s="52">
        <v>11724175.306275358</v>
      </c>
      <c r="V96" s="52">
        <v>11243409.656840581</v>
      </c>
      <c r="W96" s="49">
        <v>10645620.245260874</v>
      </c>
      <c r="X96" s="27">
        <f>IF(SUM(V94:V96)=0,"n/d",((SUM(W94:W96))/(SUM(V94:V96))-1)*100)</f>
        <v>-0.60507050212355029</v>
      </c>
    </row>
    <row r="97" spans="2:24" ht="13.5" x14ac:dyDescent="0.2">
      <c r="B97" s="39" t="s">
        <v>8</v>
      </c>
      <c r="C97" s="52">
        <v>7282572.8036307981</v>
      </c>
      <c r="D97" s="52">
        <v>7228914.3981113154</v>
      </c>
      <c r="E97" s="52">
        <v>7314484.5699183671</v>
      </c>
      <c r="F97" s="52">
        <v>6637099.3091799608</v>
      </c>
      <c r="G97" s="52">
        <v>7362965.4662022274</v>
      </c>
      <c r="H97" s="52">
        <v>7243180.3217532439</v>
      </c>
      <c r="I97" s="52">
        <v>7057554.4419666054</v>
      </c>
      <c r="J97" s="52">
        <v>7601037.6683333293</v>
      </c>
      <c r="K97" s="52">
        <v>8706377.8456666637</v>
      </c>
      <c r="L97" s="52">
        <v>8897816.5802753605</v>
      </c>
      <c r="M97" s="52">
        <v>9544461.3028405719</v>
      </c>
      <c r="N97" s="52">
        <v>9656896.7507536262</v>
      </c>
      <c r="O97" s="52">
        <v>10186467.3434058</v>
      </c>
      <c r="P97" s="52">
        <v>11377920.918985512</v>
      </c>
      <c r="Q97" s="52">
        <v>11874577.209681161</v>
      </c>
      <c r="R97" s="52">
        <v>11767280.134985514</v>
      </c>
      <c r="S97" s="52">
        <v>11199688.801739128</v>
      </c>
      <c r="T97" s="52">
        <v>10570124.140275352</v>
      </c>
      <c r="U97" s="52">
        <v>11109721.460637687</v>
      </c>
      <c r="V97" s="52">
        <v>11477190.882260861</v>
      </c>
      <c r="W97" s="49">
        <v>8872672.355130434</v>
      </c>
      <c r="X97" s="27">
        <f>IF(SUM(V94:V97)=0,"n/d",((SUM(W94:W97))/(SUM(V94:V97))-1)*100)</f>
        <v>-6.2696448290509244</v>
      </c>
    </row>
    <row r="98" spans="2:24" ht="13.5" x14ac:dyDescent="0.2">
      <c r="B98" s="39" t="s">
        <v>9</v>
      </c>
      <c r="C98" s="52">
        <v>7517881.6442133589</v>
      </c>
      <c r="D98" s="52">
        <v>7611895.7195157707</v>
      </c>
      <c r="E98" s="52">
        <v>7475772.6816307977</v>
      </c>
      <c r="F98" s="52">
        <v>7064182.7305194791</v>
      </c>
      <c r="G98" s="52">
        <v>7065017.1890111314</v>
      </c>
      <c r="H98" s="52">
        <v>7300532.1171465609</v>
      </c>
      <c r="I98" s="52">
        <v>7575074.9039350646</v>
      </c>
      <c r="J98" s="52">
        <v>8026655.5310000023</v>
      </c>
      <c r="K98" s="52">
        <v>8760641.6817971021</v>
      </c>
      <c r="L98" s="52">
        <v>8639588.9879275355</v>
      </c>
      <c r="M98" s="52">
        <v>9733818.2510144915</v>
      </c>
      <c r="N98" s="52">
        <v>10158049.542434784</v>
      </c>
      <c r="O98" s="52">
        <v>10775104.217666661</v>
      </c>
      <c r="P98" s="52">
        <v>11503971.874130433</v>
      </c>
      <c r="Q98" s="52">
        <v>12132305.178478254</v>
      </c>
      <c r="R98" s="52">
        <v>11449770.753347831</v>
      </c>
      <c r="S98" s="52">
        <v>11195715.027434781</v>
      </c>
      <c r="T98" s="52">
        <v>11374611.326014496</v>
      </c>
      <c r="U98" s="52">
        <v>9901079.2537391279</v>
      </c>
      <c r="V98" s="52">
        <v>11650921.994318839</v>
      </c>
      <c r="W98" s="49">
        <v>9497879.6450289842</v>
      </c>
      <c r="X98" s="27">
        <f>IF(SUM(V94:V98)=0,"n/d",((SUM(W94:W98))/(SUM(V94:V98))-1)*100)</f>
        <v>-8.7917531940938982</v>
      </c>
    </row>
    <row r="99" spans="2:24" ht="13.5" x14ac:dyDescent="0.2">
      <c r="B99" s="39" t="s">
        <v>10</v>
      </c>
      <c r="C99" s="52">
        <v>7788442.8595899818</v>
      </c>
      <c r="D99" s="52">
        <v>7657813.993406307</v>
      </c>
      <c r="E99" s="52">
        <v>7072254.6931317262</v>
      </c>
      <c r="F99" s="52">
        <v>6636083.2849294962</v>
      </c>
      <c r="G99" s="52">
        <v>7227510.0755046364</v>
      </c>
      <c r="H99" s="52">
        <v>7475038.8895936925</v>
      </c>
      <c r="I99" s="52">
        <v>7432494.0221892362</v>
      </c>
      <c r="J99" s="52">
        <v>8059005.5334782591</v>
      </c>
      <c r="K99" s="52">
        <v>8798585.9306956548</v>
      </c>
      <c r="L99" s="52">
        <v>8990696.5226811618</v>
      </c>
      <c r="M99" s="52">
        <v>9830120.1308695693</v>
      </c>
      <c r="N99" s="52">
        <v>10184502.858159425</v>
      </c>
      <c r="O99" s="52">
        <v>10506639.263565216</v>
      </c>
      <c r="P99" s="52">
        <v>11035208.483028976</v>
      </c>
      <c r="Q99" s="52">
        <v>11283405.267956519</v>
      </c>
      <c r="R99" s="52">
        <v>11867076.431463761</v>
      </c>
      <c r="S99" s="52">
        <v>11238238.734999992</v>
      </c>
      <c r="T99" s="52">
        <v>11399227.665681159</v>
      </c>
      <c r="U99" s="52">
        <v>11645914.133463766</v>
      </c>
      <c r="V99" s="52">
        <v>11073020.454565218</v>
      </c>
      <c r="W99" s="49">
        <v>10181302.482869571</v>
      </c>
      <c r="X99" s="27">
        <f>IF(SUM(V94:V99)=0,"n/d",((SUM(W94:W99))/(SUM(V94:V99))-1)*100)</f>
        <v>-8.6705347213538069</v>
      </c>
    </row>
    <row r="100" spans="2:24" ht="13.5" x14ac:dyDescent="0.2">
      <c r="B100" s="39" t="s">
        <v>17</v>
      </c>
      <c r="C100" s="52">
        <v>7434315.2887680903</v>
      </c>
      <c r="D100" s="52">
        <v>7630442.0301948069</v>
      </c>
      <c r="E100" s="52">
        <v>7537209.1728033414</v>
      </c>
      <c r="F100" s="52">
        <v>7351963.9556011111</v>
      </c>
      <c r="G100" s="52">
        <v>7738421.6018051924</v>
      </c>
      <c r="H100" s="52">
        <v>7492138.9497142863</v>
      </c>
      <c r="I100" s="52">
        <v>7539416.594330241</v>
      </c>
      <c r="J100" s="52">
        <v>8209919.7063623173</v>
      </c>
      <c r="K100" s="52">
        <v>9168208.6767188385</v>
      </c>
      <c r="L100" s="52">
        <v>9506493.6056521703</v>
      </c>
      <c r="M100" s="52">
        <v>10307741.175130432</v>
      </c>
      <c r="N100" s="52">
        <v>10360738.068275359</v>
      </c>
      <c r="O100" s="52">
        <v>10882147.833260873</v>
      </c>
      <c r="P100" s="52">
        <v>11691185.289492747</v>
      </c>
      <c r="Q100" s="52">
        <v>12215762.854710136</v>
      </c>
      <c r="R100" s="52">
        <v>12183784.337623198</v>
      </c>
      <c r="S100" s="52">
        <v>11414542.267985508</v>
      </c>
      <c r="T100" s="52">
        <v>11617860.727739131</v>
      </c>
      <c r="U100" s="52">
        <v>11530423.034652181</v>
      </c>
      <c r="V100" s="52">
        <v>12283089.972623186</v>
      </c>
      <c r="W100" s="49">
        <v>11276882.422536233</v>
      </c>
      <c r="X100" s="27">
        <f>IF(SUM(V94:V100)=0,"n/d",((SUM(W94:W100))/(SUM(V94:V100))-1)*100)</f>
        <v>-8.5968111474086673</v>
      </c>
    </row>
    <row r="101" spans="2:24" ht="13.5" x14ac:dyDescent="0.2">
      <c r="B101" s="39" t="s">
        <v>18</v>
      </c>
      <c r="C101" s="52">
        <v>7840943.9395473097</v>
      </c>
      <c r="D101" s="52">
        <v>8003567.9655547291</v>
      </c>
      <c r="E101" s="52">
        <v>7541354.6796994433</v>
      </c>
      <c r="F101" s="52">
        <v>7131433.3941985155</v>
      </c>
      <c r="G101" s="52">
        <v>7757804.8451447133</v>
      </c>
      <c r="H101" s="52">
        <v>8042449.1567365462</v>
      </c>
      <c r="I101" s="52">
        <v>8036490.5749944318</v>
      </c>
      <c r="J101" s="52">
        <v>8752804.8395217415</v>
      </c>
      <c r="K101" s="52">
        <v>9051563.5681159478</v>
      </c>
      <c r="L101" s="52">
        <v>9242321.0816376805</v>
      </c>
      <c r="M101" s="52">
        <v>10387643.436550727</v>
      </c>
      <c r="N101" s="52">
        <v>10979440.608000001</v>
      </c>
      <c r="O101" s="52">
        <v>11592307.125695659</v>
      </c>
      <c r="P101" s="52">
        <v>12082456.475710148</v>
      </c>
      <c r="Q101" s="52">
        <v>12538268.942623185</v>
      </c>
      <c r="R101" s="52">
        <v>12046884.497014489</v>
      </c>
      <c r="S101" s="52">
        <v>11851855.954724638</v>
      </c>
      <c r="T101" s="52">
        <v>12116749.232434785</v>
      </c>
      <c r="U101" s="52">
        <v>12373864.66289855</v>
      </c>
      <c r="V101" s="52">
        <v>12326807.832608705</v>
      </c>
      <c r="W101" s="49">
        <v>11208268.91117391</v>
      </c>
      <c r="X101" s="27">
        <f>IF(SUM(V94:V101)=0,"n/d",((SUM(W94:W101))/(SUM(V94:V101))-1)*100)</f>
        <v>-8.6606926513217886</v>
      </c>
    </row>
    <row r="102" spans="2:24" ht="13.5" x14ac:dyDescent="0.2">
      <c r="B102" s="39" t="s">
        <v>19</v>
      </c>
      <c r="C102" s="52">
        <v>7522385.0823116861</v>
      </c>
      <c r="D102" s="52">
        <v>7500608.8746270863</v>
      </c>
      <c r="E102" s="52">
        <v>7523605.6649573278</v>
      </c>
      <c r="F102" s="52">
        <v>7308318.744716146</v>
      </c>
      <c r="G102" s="52">
        <v>7739155.909580702</v>
      </c>
      <c r="H102" s="52">
        <v>7720371.6332931342</v>
      </c>
      <c r="I102" s="52">
        <v>7892381.8982523205</v>
      </c>
      <c r="J102" s="52">
        <v>8127877.7850869587</v>
      </c>
      <c r="K102" s="52">
        <v>9368012.3714927528</v>
      </c>
      <c r="L102" s="52">
        <v>9481387.2423478216</v>
      </c>
      <c r="M102" s="52">
        <v>10248554.004985511</v>
      </c>
      <c r="N102" s="52">
        <v>10692546.169492748</v>
      </c>
      <c r="O102" s="52">
        <v>10717877.034521742</v>
      </c>
      <c r="P102" s="52">
        <v>11451924.970115941</v>
      </c>
      <c r="Q102" s="52">
        <v>12592408.304608688</v>
      </c>
      <c r="R102" s="52">
        <v>11985710.196275366</v>
      </c>
      <c r="S102" s="52">
        <v>11644012.577753624</v>
      </c>
      <c r="T102" s="52">
        <v>11732360.419956515</v>
      </c>
      <c r="U102" s="52">
        <v>11411721.251855062</v>
      </c>
      <c r="V102" s="52">
        <v>11664500.105985498</v>
      </c>
      <c r="W102" s="49">
        <v>11554429.28556522</v>
      </c>
      <c r="X102" s="27">
        <f>IF(SUM(V94:V102)=0,"n/d",((SUM(W94:W102))/(SUM(V94:V102))-1)*100)</f>
        <v>-7.7930848815089826</v>
      </c>
    </row>
    <row r="103" spans="2:24" ht="13.5" x14ac:dyDescent="0.2">
      <c r="B103" s="39" t="s">
        <v>20</v>
      </c>
      <c r="C103" s="52">
        <v>7686804.2911725445</v>
      </c>
      <c r="D103" s="52">
        <v>7952202.5229313551</v>
      </c>
      <c r="E103" s="52">
        <v>8243983.362755103</v>
      </c>
      <c r="F103" s="52">
        <v>7718482.4507142864</v>
      </c>
      <c r="G103" s="52">
        <v>7595616.5310556591</v>
      </c>
      <c r="H103" s="52">
        <v>7386627.6566029694</v>
      </c>
      <c r="I103" s="52">
        <v>7980417.6822912833</v>
      </c>
      <c r="J103" s="52">
        <v>9020457.454695655</v>
      </c>
      <c r="K103" s="52">
        <v>9550067.0642318819</v>
      </c>
      <c r="L103" s="52">
        <v>10055110.924999999</v>
      </c>
      <c r="M103" s="52">
        <v>10205460.486347819</v>
      </c>
      <c r="N103" s="52">
        <v>10519426.955637686</v>
      </c>
      <c r="O103" s="52">
        <v>11858855.586623179</v>
      </c>
      <c r="P103" s="52">
        <v>12466573.999652172</v>
      </c>
      <c r="Q103" s="52">
        <v>13289592.493101453</v>
      </c>
      <c r="R103" s="52">
        <v>12526918.068550726</v>
      </c>
      <c r="S103" s="52">
        <v>11425057.587811599</v>
      </c>
      <c r="T103" s="52">
        <v>11939679.960942032</v>
      </c>
      <c r="U103" s="52">
        <v>12073886.679855078</v>
      </c>
      <c r="V103" s="52">
        <v>12695468.881362319</v>
      </c>
      <c r="W103" s="49"/>
      <c r="X103" s="27"/>
    </row>
    <row r="104" spans="2:24" ht="13.5" x14ac:dyDescent="0.2">
      <c r="B104" s="39" t="s">
        <v>11</v>
      </c>
      <c r="C104" s="52">
        <v>7601392.6536753206</v>
      </c>
      <c r="D104" s="52">
        <v>7453943.8814211497</v>
      </c>
      <c r="E104" s="52">
        <v>7153780.7847959204</v>
      </c>
      <c r="F104" s="52">
        <v>6954097.1096048253</v>
      </c>
      <c r="G104" s="52">
        <v>7428138.3609777372</v>
      </c>
      <c r="H104" s="52">
        <v>7467977.1067476803</v>
      </c>
      <c r="I104" s="52">
        <v>7772892.7838998195</v>
      </c>
      <c r="J104" s="52">
        <v>8570807.1518260837</v>
      </c>
      <c r="K104" s="52">
        <v>8562936.6286811586</v>
      </c>
      <c r="L104" s="52">
        <v>9141252.1633333266</v>
      </c>
      <c r="M104" s="52">
        <v>10051864.124391302</v>
      </c>
      <c r="N104" s="52">
        <v>10403944.990913048</v>
      </c>
      <c r="O104" s="52">
        <v>11382002.781652177</v>
      </c>
      <c r="P104" s="52">
        <v>11911867.949768115</v>
      </c>
      <c r="Q104" s="52">
        <v>11838314.952652168</v>
      </c>
      <c r="R104" s="52">
        <v>11239850.46588405</v>
      </c>
      <c r="S104" s="52">
        <v>10982918.913739128</v>
      </c>
      <c r="T104" s="52">
        <v>11419038.820768116</v>
      </c>
      <c r="U104" s="52">
        <v>11555668.420260869</v>
      </c>
      <c r="V104" s="52">
        <v>11806467.578072462</v>
      </c>
      <c r="W104" s="49"/>
      <c r="X104" s="27"/>
    </row>
    <row r="105" spans="2:24" ht="13.5" x14ac:dyDescent="0.2">
      <c r="B105" s="39" t="s">
        <v>12</v>
      </c>
      <c r="C105" s="52">
        <v>7380667.2299035294</v>
      </c>
      <c r="D105" s="52">
        <v>7200701.0513692051</v>
      </c>
      <c r="E105" s="52">
        <v>7301918.3044582605</v>
      </c>
      <c r="F105" s="52">
        <v>7534997.908944346</v>
      </c>
      <c r="G105" s="52">
        <v>7785470.6756085344</v>
      </c>
      <c r="H105" s="52">
        <v>7766879.0155788474</v>
      </c>
      <c r="I105" s="52">
        <v>7888891.0198293123</v>
      </c>
      <c r="J105" s="52">
        <v>8574078.9012898561</v>
      </c>
      <c r="K105" s="52">
        <v>9096716.6120869592</v>
      </c>
      <c r="L105" s="52">
        <v>9922268.258565221</v>
      </c>
      <c r="M105" s="52">
        <v>10479532.620550727</v>
      </c>
      <c r="N105" s="52">
        <v>10756126.761869568</v>
      </c>
      <c r="O105" s="52">
        <v>11271877.266246369</v>
      </c>
      <c r="P105" s="52">
        <v>11708206.545724634</v>
      </c>
      <c r="Q105" s="52">
        <v>12636639.384144928</v>
      </c>
      <c r="R105" s="52">
        <v>12115171.83004348</v>
      </c>
      <c r="S105" s="52">
        <v>11581780.440521738</v>
      </c>
      <c r="T105" s="52">
        <v>11514810.522362314</v>
      </c>
      <c r="U105" s="52">
        <v>11806209.432202905</v>
      </c>
      <c r="V105" s="52">
        <v>11881704.420913043</v>
      </c>
      <c r="W105" s="49"/>
      <c r="X105" s="27"/>
    </row>
    <row r="106" spans="2:24" x14ac:dyDescent="0.2">
      <c r="B106" s="48" t="s">
        <v>13</v>
      </c>
      <c r="C106" s="53">
        <v>89817744.275762573</v>
      </c>
      <c r="D106" s="53">
        <v>89624698.436920196</v>
      </c>
      <c r="E106" s="53">
        <v>88496736.979454517</v>
      </c>
      <c r="F106" s="53">
        <v>83734363.179491654</v>
      </c>
      <c r="G106" s="53">
        <v>88419801.742239341</v>
      </c>
      <c r="H106" s="53">
        <v>88807391.635027796</v>
      </c>
      <c r="I106" s="53">
        <v>90672793.971756965</v>
      </c>
      <c r="J106" s="53">
        <v>97785714.714159399</v>
      </c>
      <c r="K106" s="53">
        <v>105972512.9071537</v>
      </c>
      <c r="L106" s="53">
        <v>108802853.78149283</v>
      </c>
      <c r="M106" s="53">
        <v>117951824.42739126</v>
      </c>
      <c r="N106" s="53">
        <v>122233802.62937675</v>
      </c>
      <c r="O106" s="53">
        <v>129688678.35960868</v>
      </c>
      <c r="P106" s="53">
        <v>137331907.42415941</v>
      </c>
      <c r="Q106" s="53">
        <v>144582773.52021736</v>
      </c>
      <c r="R106" s="53">
        <v>141816481.05089852</v>
      </c>
      <c r="S106" s="53">
        <v>135441653.80592752</v>
      </c>
      <c r="T106" s="53">
        <v>136087820.8237392</v>
      </c>
      <c r="U106" s="53">
        <v>136156401.16947833</v>
      </c>
      <c r="V106" s="53">
        <v>140135095.6726957</v>
      </c>
      <c r="W106" s="54">
        <v>95665610.454579696</v>
      </c>
      <c r="X106" s="25"/>
    </row>
    <row r="107" spans="2:24" x14ac:dyDescent="0.2">
      <c r="B107" s="29" t="s">
        <v>34</v>
      </c>
    </row>
    <row r="108" spans="2:24" x14ac:dyDescent="0.2">
      <c r="B108" s="9" t="s">
        <v>36</v>
      </c>
      <c r="W108" s="15"/>
    </row>
    <row r="109" spans="2:24" x14ac:dyDescent="0.2">
      <c r="B109" s="21" t="s">
        <v>37</v>
      </c>
      <c r="W109" s="15"/>
    </row>
    <row r="110" spans="2:24" ht="14.25" x14ac:dyDescent="0.2">
      <c r="B110" s="26" t="s">
        <v>42</v>
      </c>
      <c r="W110" s="15"/>
    </row>
    <row r="111" spans="2:24" x14ac:dyDescent="0.2">
      <c r="B111" s="26" t="s">
        <v>43</v>
      </c>
      <c r="W111" s="15"/>
    </row>
    <row r="112" spans="2:24" x14ac:dyDescent="0.2">
      <c r="B112" s="26" t="str">
        <f>B72</f>
        <v xml:space="preserve">                  5) Dados atualizados 30 de outubro de 2020.</v>
      </c>
      <c r="W112" s="15"/>
    </row>
    <row r="113" spans="2:26" x14ac:dyDescent="0.2">
      <c r="B113" s="26" t="s">
        <v>46</v>
      </c>
      <c r="W113" s="15"/>
    </row>
    <row r="114" spans="2:26" x14ac:dyDescent="0.2">
      <c r="B114" s="26" t="s">
        <v>69</v>
      </c>
    </row>
    <row r="115" spans="2:26" x14ac:dyDescent="0.2">
      <c r="B115" s="26" t="s">
        <v>70</v>
      </c>
    </row>
    <row r="116" spans="2:26" ht="14.25" x14ac:dyDescent="0.2">
      <c r="B116" s="10" t="s">
        <v>41</v>
      </c>
    </row>
    <row r="117" spans="2:26" ht="14.25" x14ac:dyDescent="0.2">
      <c r="B117" s="10" t="s">
        <v>68</v>
      </c>
    </row>
    <row r="118" spans="2:26" ht="14.25" x14ac:dyDescent="0.2">
      <c r="B118" s="10"/>
    </row>
    <row r="120" spans="2:26" ht="16.5" x14ac:dyDescent="0.25">
      <c r="B120" s="12" t="s">
        <v>14</v>
      </c>
    </row>
    <row r="124" spans="2:26" ht="18" x14ac:dyDescent="0.25">
      <c r="B124" s="5" t="s">
        <v>60</v>
      </c>
    </row>
    <row r="125" spans="2:26" ht="15.75" x14ac:dyDescent="0.25">
      <c r="B125" s="2" t="s">
        <v>24</v>
      </c>
    </row>
    <row r="127" spans="2:26" x14ac:dyDescent="0.2">
      <c r="B127" s="6" t="str">
        <f>IF(C129="(Tudo)","BRASIL",C129)</f>
        <v>BRASIL</v>
      </c>
      <c r="G127" s="15"/>
    </row>
    <row r="128" spans="2:26" x14ac:dyDescent="0.2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">
      <c r="B129" s="36" t="s">
        <v>21</v>
      </c>
      <c r="C129" s="37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">
      <c r="B130" s="36" t="s">
        <v>22</v>
      </c>
      <c r="C130" s="37" t="s">
        <v>28</v>
      </c>
      <c r="R130" s="15"/>
      <c r="S130" s="15"/>
      <c r="Z130" s="14" t="s">
        <v>15</v>
      </c>
    </row>
    <row r="131" spans="2:26" x14ac:dyDescent="0.2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">
      <c r="B132" s="32"/>
      <c r="C132" s="33" t="s">
        <v>2</v>
      </c>
      <c r="D132" s="34"/>
      <c r="E132" s="34"/>
      <c r="F132" s="34"/>
      <c r="G132" s="34"/>
      <c r="H132" s="34"/>
      <c r="I132" s="34"/>
      <c r="J132" s="35"/>
      <c r="K132" s="16" t="s">
        <v>3</v>
      </c>
    </row>
    <row r="133" spans="2:26" x14ac:dyDescent="0.2">
      <c r="B133" s="33" t="s">
        <v>4</v>
      </c>
      <c r="C133" s="38">
        <v>2013</v>
      </c>
      <c r="D133" s="41">
        <v>2014</v>
      </c>
      <c r="E133" s="41">
        <v>2015</v>
      </c>
      <c r="F133" s="42" t="s">
        <v>29</v>
      </c>
      <c r="G133" s="42">
        <v>2017</v>
      </c>
      <c r="H133" s="42">
        <v>2018</v>
      </c>
      <c r="I133" s="42">
        <v>2019</v>
      </c>
      <c r="J133" s="43">
        <v>2020</v>
      </c>
      <c r="K133" s="17" t="s">
        <v>67</v>
      </c>
    </row>
    <row r="134" spans="2:26" ht="13.5" x14ac:dyDescent="0.2">
      <c r="B134" s="38" t="s">
        <v>5</v>
      </c>
      <c r="C134" s="51">
        <v>4456692.9900000012</v>
      </c>
      <c r="D134" s="51">
        <v>4566320.5500000007</v>
      </c>
      <c r="E134" s="51">
        <v>4732998.7530000005</v>
      </c>
      <c r="F134" s="51">
        <v>3942869.9829999991</v>
      </c>
      <c r="G134" s="51">
        <v>3959166.6520000002</v>
      </c>
      <c r="H134" s="51">
        <v>4135742.4269999992</v>
      </c>
      <c r="I134" s="51">
        <v>4391503.4300000016</v>
      </c>
      <c r="J134" s="51">
        <v>4432971.2609999999</v>
      </c>
      <c r="K134" s="24">
        <f>IF(J134=0,"",((J134/I134)-1)*100)</f>
        <v>0.94427413438222807</v>
      </c>
      <c r="M134" s="15"/>
    </row>
    <row r="135" spans="2:26" ht="13.5" x14ac:dyDescent="0.2">
      <c r="B135" s="39" t="s">
        <v>6</v>
      </c>
      <c r="C135" s="52">
        <v>4276021.1119999988</v>
      </c>
      <c r="D135" s="52">
        <v>4679585.0700000022</v>
      </c>
      <c r="E135" s="52">
        <v>4071620.8389999997</v>
      </c>
      <c r="F135" s="52">
        <v>4284566.7949999999</v>
      </c>
      <c r="G135" s="52">
        <v>4034946.4359999993</v>
      </c>
      <c r="H135" s="52">
        <v>4120481.7119999998</v>
      </c>
      <c r="I135" s="52">
        <v>4375219.4479999999</v>
      </c>
      <c r="J135" s="52">
        <v>4514231.5229999982</v>
      </c>
      <c r="K135" s="27">
        <f>IF(SUM(I134:I135)=0,"n/d",((SUM(J134:J135))/(SUM(I134:I135))-1)*100)</f>
        <v>2.058692951877239</v>
      </c>
      <c r="M135" s="15"/>
    </row>
    <row r="136" spans="2:26" ht="13.5" x14ac:dyDescent="0.2">
      <c r="B136" s="39" t="s">
        <v>7</v>
      </c>
      <c r="C136" s="52">
        <v>4696752.1669999994</v>
      </c>
      <c r="D136" s="52">
        <v>4815102.6629999988</v>
      </c>
      <c r="E136" s="52">
        <v>5013801.7279999983</v>
      </c>
      <c r="F136" s="52">
        <v>4751359.4499999993</v>
      </c>
      <c r="G136" s="52">
        <v>4852097.2460000003</v>
      </c>
      <c r="H136" s="52">
        <v>4825773.442999999</v>
      </c>
      <c r="I136" s="52">
        <v>4554752.7960000001</v>
      </c>
      <c r="J136" s="52">
        <v>4710564.495000001</v>
      </c>
      <c r="K136" s="27">
        <f>IF(SUM(I134:I136)=0,"n/d",((SUM(J134:J136))/(SUM(I134:I136))-1)*100)</f>
        <v>2.5244320766681261</v>
      </c>
      <c r="M136" s="15"/>
    </row>
    <row r="137" spans="2:26" ht="13.5" x14ac:dyDescent="0.2">
      <c r="B137" s="39" t="s">
        <v>8</v>
      </c>
      <c r="C137" s="52">
        <v>4943159.0370000023</v>
      </c>
      <c r="D137" s="52">
        <v>4885145.648</v>
      </c>
      <c r="E137" s="52">
        <v>4738922.6489999983</v>
      </c>
      <c r="F137" s="52">
        <v>4572943.9800000004</v>
      </c>
      <c r="G137" s="52">
        <v>4146623.9239999983</v>
      </c>
      <c r="H137" s="52">
        <v>4618470.2199999988</v>
      </c>
      <c r="I137" s="52">
        <v>4653654.3949999996</v>
      </c>
      <c r="J137" s="52">
        <v>4004816.9029999999</v>
      </c>
      <c r="K137" s="27">
        <f>IF(SUM(I134:I137)=0,"n/d",((SUM(J134:J137))/(SUM(I134:I137))-1)*100)</f>
        <v>-1.738768430605242</v>
      </c>
      <c r="M137" s="15"/>
    </row>
    <row r="138" spans="2:26" ht="13.5" x14ac:dyDescent="0.2">
      <c r="B138" s="39" t="s">
        <v>9</v>
      </c>
      <c r="C138" s="52">
        <v>4928345.7890000008</v>
      </c>
      <c r="D138" s="52">
        <v>5131918.7300000023</v>
      </c>
      <c r="E138" s="52">
        <v>4636556.5580000011</v>
      </c>
      <c r="F138" s="52">
        <v>4499732.5760000004</v>
      </c>
      <c r="G138" s="52">
        <v>4614686.9569999995</v>
      </c>
      <c r="H138" s="52">
        <v>3772603.2740000002</v>
      </c>
      <c r="I138" s="52">
        <v>4796717.5600000015</v>
      </c>
      <c r="J138" s="52">
        <v>4360350.2940000016</v>
      </c>
      <c r="K138" s="27">
        <f>IF(SUM(I134:I138)=0,"n/d",((SUM(J134:J138))/(SUM(I134:I138))-1)*100)</f>
        <v>-3.2887676274728772</v>
      </c>
      <c r="M138" s="15"/>
    </row>
    <row r="139" spans="2:26" ht="13.5" x14ac:dyDescent="0.2">
      <c r="B139" s="39" t="s">
        <v>10</v>
      </c>
      <c r="C139" s="52">
        <v>4708673.3839999987</v>
      </c>
      <c r="D139" s="52">
        <v>4707725.4330000011</v>
      </c>
      <c r="E139" s="52">
        <v>4863308.6790000005</v>
      </c>
      <c r="F139" s="52">
        <v>4616496.4809999987</v>
      </c>
      <c r="G139" s="52">
        <v>4677453.5930000003</v>
      </c>
      <c r="H139" s="52">
        <v>5011752.4369999999</v>
      </c>
      <c r="I139" s="52">
        <v>4653210.841</v>
      </c>
      <c r="J139" s="52">
        <v>4696043.3550000004</v>
      </c>
      <c r="K139" s="27">
        <f>IF(SUM(I134:I139)=0,"n/d",((SUM(J134:J139))/(SUM(I134:I139))-1)*100)</f>
        <v>-2.5745820734434433</v>
      </c>
      <c r="M139" s="15"/>
    </row>
    <row r="140" spans="2:26" ht="13.5" x14ac:dyDescent="0.2">
      <c r="B140" s="40" t="s">
        <v>17</v>
      </c>
      <c r="C140" s="52">
        <v>5119508.3110000035</v>
      </c>
      <c r="D140" s="52">
        <v>5186600.9310000017</v>
      </c>
      <c r="E140" s="52">
        <v>4963402.3359999973</v>
      </c>
      <c r="F140" s="52">
        <v>4697056.9579999987</v>
      </c>
      <c r="G140" s="52">
        <v>4821464.4479999989</v>
      </c>
      <c r="H140" s="52">
        <v>4982153.4780000011</v>
      </c>
      <c r="I140" s="52">
        <v>5187031.6069999998</v>
      </c>
      <c r="J140" s="52">
        <v>5231198.7910000002</v>
      </c>
      <c r="K140" s="27">
        <f>IF(SUM(I134:I140)=0,"n/d",((SUM(J134:J140))/(SUM(I134:I140))-1)*100)</f>
        <v>-2.0296566501477376</v>
      </c>
    </row>
    <row r="141" spans="2:26" ht="13.5" x14ac:dyDescent="0.2">
      <c r="B141" s="39" t="s">
        <v>18</v>
      </c>
      <c r="C141" s="52">
        <v>5369365.129999999</v>
      </c>
      <c r="D141" s="52">
        <v>5350986.9619999994</v>
      </c>
      <c r="E141" s="52">
        <v>5017610.4499999993</v>
      </c>
      <c r="F141" s="52">
        <v>4903384.9370000018</v>
      </c>
      <c r="G141" s="52">
        <v>5001582.4900000021</v>
      </c>
      <c r="H141" s="52">
        <v>5197649.5830000015</v>
      </c>
      <c r="I141" s="52">
        <v>5284080.5659999987</v>
      </c>
      <c r="J141" s="52">
        <v>5164439.1869999981</v>
      </c>
      <c r="K141" s="27">
        <f>IF(SUM(I134:I141)=0,"n/d",((SUM(J134:J141))/(SUM(I134:I141))-1)*100)</f>
        <v>-2.0623583352593178</v>
      </c>
    </row>
    <row r="142" spans="2:26" ht="13.5" x14ac:dyDescent="0.2">
      <c r="B142" s="39" t="s">
        <v>19</v>
      </c>
      <c r="C142" s="52">
        <v>5029822.6950000012</v>
      </c>
      <c r="D142" s="52">
        <v>5355678.4679999985</v>
      </c>
      <c r="E142" s="52">
        <v>4932080.5289999982</v>
      </c>
      <c r="F142" s="52">
        <v>4775598.2230000002</v>
      </c>
      <c r="G142" s="52">
        <v>4856584.3389999997</v>
      </c>
      <c r="H142" s="52">
        <v>4759710.9970000004</v>
      </c>
      <c r="I142" s="52">
        <v>4891110.9879999999</v>
      </c>
      <c r="J142" s="52">
        <v>5237175.7950000027</v>
      </c>
      <c r="K142" s="27">
        <f>IF(SUM(I134:I142)=0,"n/d",((SUM(J134:J142))/(SUM(I134:I142))-1)*100)</f>
        <v>-1.0178025113997569</v>
      </c>
    </row>
    <row r="143" spans="2:26" ht="13.5" x14ac:dyDescent="0.2">
      <c r="B143" s="39" t="s">
        <v>20</v>
      </c>
      <c r="C143" s="52">
        <v>5483350.453999999</v>
      </c>
      <c r="D143" s="52">
        <v>5732736.7169999983</v>
      </c>
      <c r="E143" s="52">
        <v>5181460.3140000021</v>
      </c>
      <c r="F143" s="52">
        <v>4631472.0719999997</v>
      </c>
      <c r="G143" s="52">
        <v>4915778.4640000006</v>
      </c>
      <c r="H143" s="52">
        <v>5058821.4720000019</v>
      </c>
      <c r="I143" s="52">
        <v>5415773.4340000004</v>
      </c>
      <c r="J143" s="52"/>
      <c r="K143" s="27"/>
    </row>
    <row r="144" spans="2:26" ht="13.5" x14ac:dyDescent="0.2">
      <c r="B144" s="39" t="s">
        <v>11</v>
      </c>
      <c r="C144" s="52">
        <v>5091614.6420000009</v>
      </c>
      <c r="D144" s="52">
        <v>4910217.6610000022</v>
      </c>
      <c r="E144" s="52">
        <v>4558032.3339999998</v>
      </c>
      <c r="F144" s="52">
        <v>4400045.949000001</v>
      </c>
      <c r="G144" s="52">
        <v>4640681.9250000007</v>
      </c>
      <c r="H144" s="52">
        <v>4738220.6340000005</v>
      </c>
      <c r="I144" s="52">
        <v>4808784.1529999999</v>
      </c>
      <c r="J144" s="52"/>
      <c r="K144" s="27"/>
    </row>
    <row r="145" spans="2:26" ht="13.5" x14ac:dyDescent="0.2">
      <c r="B145" s="39" t="s">
        <v>12</v>
      </c>
      <c r="C145" s="52">
        <v>4469189.3730000034</v>
      </c>
      <c r="D145" s="52">
        <v>4709598.756000001</v>
      </c>
      <c r="E145" s="52">
        <v>4501075.2029999979</v>
      </c>
      <c r="F145" s="52">
        <v>4203042.6690000007</v>
      </c>
      <c r="G145" s="52">
        <v>4251226.2489999998</v>
      </c>
      <c r="H145" s="52">
        <v>4408063.5219999989</v>
      </c>
      <c r="I145" s="52">
        <v>4286608.5060000019</v>
      </c>
      <c r="J145" s="52"/>
      <c r="K145" s="27"/>
    </row>
    <row r="146" spans="2:26" x14ac:dyDescent="0.2">
      <c r="B146" s="46" t="s">
        <v>13</v>
      </c>
      <c r="C146" s="53">
        <v>58572495.083999991</v>
      </c>
      <c r="D146" s="53">
        <v>60031617.588999994</v>
      </c>
      <c r="E146" s="53">
        <v>57210870.372000016</v>
      </c>
      <c r="F146" s="53">
        <v>54278570.072999991</v>
      </c>
      <c r="G146" s="53">
        <v>54772292.723000012</v>
      </c>
      <c r="H146" s="53">
        <v>55629443.199000001</v>
      </c>
      <c r="I146" s="53">
        <v>57298447.724000007</v>
      </c>
      <c r="J146" s="53">
        <v>42351791.60399998</v>
      </c>
      <c r="K146" s="25"/>
    </row>
    <row r="147" spans="2:26" ht="13.5" x14ac:dyDescent="0.2">
      <c r="B147" s="29" t="s">
        <v>34</v>
      </c>
      <c r="F147" s="11"/>
      <c r="G147" s="19"/>
      <c r="L147" s="22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3"/>
    </row>
    <row r="148" spans="2:26" ht="14.25" x14ac:dyDescent="0.2">
      <c r="B148" s="9" t="s">
        <v>35</v>
      </c>
      <c r="G148" s="11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3"/>
    </row>
    <row r="149" spans="2:26" x14ac:dyDescent="0.2">
      <c r="B149" s="21" t="s">
        <v>32</v>
      </c>
      <c r="J149" s="11"/>
      <c r="K149" s="11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3"/>
    </row>
    <row r="150" spans="2:26" x14ac:dyDescent="0.2">
      <c r="B150" s="21" t="s">
        <v>44</v>
      </c>
      <c r="J150" s="11"/>
      <c r="K150" s="11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3"/>
    </row>
    <row r="151" spans="2:26" x14ac:dyDescent="0.2">
      <c r="B151" s="26" t="s">
        <v>73</v>
      </c>
      <c r="J151" s="11"/>
      <c r="K151" s="11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3"/>
    </row>
    <row r="152" spans="2:26" x14ac:dyDescent="0.2">
      <c r="B152" s="26" t="s">
        <v>47</v>
      </c>
      <c r="E152" s="11"/>
      <c r="F152" s="11"/>
      <c r="G152" s="11"/>
    </row>
    <row r="153" spans="2:26" x14ac:dyDescent="0.2">
      <c r="B153" s="26" t="s">
        <v>69</v>
      </c>
      <c r="E153" s="11"/>
      <c r="F153" s="11"/>
      <c r="G153" s="11"/>
    </row>
    <row r="154" spans="2:26" x14ac:dyDescent="0.2">
      <c r="B154" s="26" t="s">
        <v>70</v>
      </c>
      <c r="E154" s="11"/>
      <c r="F154" s="11"/>
      <c r="G154" s="11"/>
    </row>
    <row r="155" spans="2:26" ht="14.25" x14ac:dyDescent="0.2">
      <c r="B155" s="10" t="s">
        <v>41</v>
      </c>
      <c r="E155" s="11"/>
      <c r="F155" s="11"/>
      <c r="G155" s="11"/>
    </row>
    <row r="156" spans="2:26" ht="14.25" x14ac:dyDescent="0.2">
      <c r="B156" s="10" t="s">
        <v>68</v>
      </c>
    </row>
    <row r="159" spans="2:26" ht="16.5" x14ac:dyDescent="0.25">
      <c r="B159" s="12" t="s">
        <v>14</v>
      </c>
    </row>
    <row r="162" spans="2:26" ht="18" x14ac:dyDescent="0.25">
      <c r="B162" s="5" t="s">
        <v>61</v>
      </c>
    </row>
    <row r="163" spans="2:26" ht="15.75" x14ac:dyDescent="0.25">
      <c r="B163" s="2" t="s">
        <v>23</v>
      </c>
    </row>
    <row r="165" spans="2:26" x14ac:dyDescent="0.2">
      <c r="B165" s="6" t="str">
        <f>IF(C167="(Tudo)","BRASIL",C167)</f>
        <v>BRASIL</v>
      </c>
      <c r="G165" s="15"/>
    </row>
    <row r="166" spans="2:26" x14ac:dyDescent="0.2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">
      <c r="B167" s="36" t="s">
        <v>30</v>
      </c>
      <c r="C167" s="37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">
      <c r="B168" s="36" t="s">
        <v>22</v>
      </c>
      <c r="C168" s="37" t="s">
        <v>28</v>
      </c>
      <c r="R168" s="15"/>
      <c r="S168" s="15"/>
      <c r="Z168" s="14" t="s">
        <v>15</v>
      </c>
    </row>
    <row r="169" spans="2:26" x14ac:dyDescent="0.2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">
      <c r="B170" s="32"/>
      <c r="C170" s="33" t="s">
        <v>2</v>
      </c>
      <c r="D170" s="34"/>
      <c r="E170" s="34"/>
      <c r="F170" s="34"/>
      <c r="G170" s="34"/>
      <c r="H170" s="34"/>
      <c r="I170" s="34"/>
      <c r="J170" s="35"/>
      <c r="K170" s="16" t="s">
        <v>3</v>
      </c>
    </row>
    <row r="171" spans="2:26" x14ac:dyDescent="0.2">
      <c r="B171" s="33" t="s">
        <v>4</v>
      </c>
      <c r="C171" s="38">
        <v>2013</v>
      </c>
      <c r="D171" s="41">
        <v>2014</v>
      </c>
      <c r="E171" s="41">
        <v>2015</v>
      </c>
      <c r="F171" s="42" t="s">
        <v>29</v>
      </c>
      <c r="G171" s="42">
        <v>2017</v>
      </c>
      <c r="H171" s="42">
        <v>2018</v>
      </c>
      <c r="I171" s="42">
        <v>2019</v>
      </c>
      <c r="J171" s="43">
        <v>2020</v>
      </c>
      <c r="K171" s="17" t="s">
        <v>67</v>
      </c>
    </row>
    <row r="172" spans="2:26" ht="13.5" x14ac:dyDescent="0.2">
      <c r="B172" s="38" t="s">
        <v>5</v>
      </c>
      <c r="C172" s="51">
        <v>4456692.9900000012</v>
      </c>
      <c r="D172" s="51">
        <v>4566320.5500000007</v>
      </c>
      <c r="E172" s="51">
        <v>4732998.7530000005</v>
      </c>
      <c r="F172" s="51">
        <v>3942869.9829999991</v>
      </c>
      <c r="G172" s="51">
        <v>3959166.6520000002</v>
      </c>
      <c r="H172" s="51">
        <v>4135742.4269999992</v>
      </c>
      <c r="I172" s="51">
        <v>4391503.4300000016</v>
      </c>
      <c r="J172" s="51">
        <v>4432971.2609999999</v>
      </c>
      <c r="K172" s="24">
        <f>IF(J172=0,"",((J172/I172)-1)*100)</f>
        <v>0.94427413438222807</v>
      </c>
    </row>
    <row r="173" spans="2:26" ht="13.5" x14ac:dyDescent="0.2">
      <c r="B173" s="39" t="s">
        <v>6</v>
      </c>
      <c r="C173" s="52">
        <v>4276021.1119999988</v>
      </c>
      <c r="D173" s="52">
        <v>4679585.0700000022</v>
      </c>
      <c r="E173" s="52">
        <v>4071620.8389999997</v>
      </c>
      <c r="F173" s="52">
        <v>4284566.7949999999</v>
      </c>
      <c r="G173" s="52">
        <v>4034946.4359999993</v>
      </c>
      <c r="H173" s="52">
        <v>4120481.7119999998</v>
      </c>
      <c r="I173" s="52">
        <v>4375219.4479999999</v>
      </c>
      <c r="J173" s="52">
        <v>4514231.5229999982</v>
      </c>
      <c r="K173" s="27">
        <f>IF(SUM(I172:I173)=0,"n/d",((SUM(J172:J173))/(SUM(I172:I173))-1)*100)</f>
        <v>2.058692951877239</v>
      </c>
    </row>
    <row r="174" spans="2:26" ht="13.5" x14ac:dyDescent="0.2">
      <c r="B174" s="39" t="s">
        <v>7</v>
      </c>
      <c r="C174" s="52">
        <v>4696752.1669999994</v>
      </c>
      <c r="D174" s="52">
        <v>4815102.6629999988</v>
      </c>
      <c r="E174" s="52">
        <v>5013801.7279999983</v>
      </c>
      <c r="F174" s="52">
        <v>4751359.4499999993</v>
      </c>
      <c r="G174" s="52">
        <v>4852097.2460000003</v>
      </c>
      <c r="H174" s="52">
        <v>4825773.442999999</v>
      </c>
      <c r="I174" s="52">
        <v>4554752.7960000001</v>
      </c>
      <c r="J174" s="52">
        <v>4710564.495000001</v>
      </c>
      <c r="K174" s="27">
        <f>IF(SUM(I172:I174)=0,"n/d",((SUM(J172:J174))/(SUM(I172:I174))-1)*100)</f>
        <v>2.5244320766681261</v>
      </c>
    </row>
    <row r="175" spans="2:26" ht="13.5" x14ac:dyDescent="0.2">
      <c r="B175" s="39" t="s">
        <v>8</v>
      </c>
      <c r="C175" s="52">
        <v>4943159.0370000023</v>
      </c>
      <c r="D175" s="52">
        <v>4885145.648</v>
      </c>
      <c r="E175" s="52">
        <v>4738922.6489999983</v>
      </c>
      <c r="F175" s="52">
        <v>4572943.9800000004</v>
      </c>
      <c r="G175" s="52">
        <v>4146623.9239999983</v>
      </c>
      <c r="H175" s="52">
        <v>4618470.2199999988</v>
      </c>
      <c r="I175" s="52">
        <v>4653654.3949999996</v>
      </c>
      <c r="J175" s="52">
        <v>4004816.9029999999</v>
      </c>
      <c r="K175" s="27">
        <f>IF(SUM(I172:I175)=0,"n/d",((SUM(J172:J175))/(SUM(I172:I175))-1)*100)</f>
        <v>-1.738768430605242</v>
      </c>
    </row>
    <row r="176" spans="2:26" ht="13.5" x14ac:dyDescent="0.2">
      <c r="B176" s="39" t="s">
        <v>9</v>
      </c>
      <c r="C176" s="52">
        <v>4928345.7890000008</v>
      </c>
      <c r="D176" s="52">
        <v>5131918.7300000023</v>
      </c>
      <c r="E176" s="52">
        <v>4636556.5580000011</v>
      </c>
      <c r="F176" s="52">
        <v>4499732.5760000004</v>
      </c>
      <c r="G176" s="52">
        <v>4614686.9569999995</v>
      </c>
      <c r="H176" s="52">
        <v>3772603.2740000002</v>
      </c>
      <c r="I176" s="52">
        <v>4796717.5600000015</v>
      </c>
      <c r="J176" s="52">
        <v>4360350.2940000016</v>
      </c>
      <c r="K176" s="27">
        <f>IF(SUM(I172:I176)=0,"n/d",((SUM(J172:J176))/(SUM(I172:I176))-1)*100)</f>
        <v>-3.2887676274728772</v>
      </c>
    </row>
    <row r="177" spans="2:26" ht="13.5" x14ac:dyDescent="0.2">
      <c r="B177" s="39" t="s">
        <v>10</v>
      </c>
      <c r="C177" s="52">
        <v>4708673.3839999987</v>
      </c>
      <c r="D177" s="52">
        <v>4707725.4330000011</v>
      </c>
      <c r="E177" s="52">
        <v>4863308.6790000005</v>
      </c>
      <c r="F177" s="52">
        <v>4616496.4809999987</v>
      </c>
      <c r="G177" s="52">
        <v>4677453.5930000003</v>
      </c>
      <c r="H177" s="52">
        <v>5011752.4369999999</v>
      </c>
      <c r="I177" s="52">
        <v>4653210.841</v>
      </c>
      <c r="J177" s="52">
        <v>4696043.3550000004</v>
      </c>
      <c r="K177" s="27">
        <f>IF(SUM(I172:I177)=0,"n/d",((SUM(J172:J177))/(SUM(I172:I177))-1)*100)</f>
        <v>-2.5745820734434433</v>
      </c>
    </row>
    <row r="178" spans="2:26" ht="13.5" x14ac:dyDescent="0.2">
      <c r="B178" s="40" t="s">
        <v>17</v>
      </c>
      <c r="C178" s="52">
        <v>5119508.3110000035</v>
      </c>
      <c r="D178" s="52">
        <v>5186600.9310000017</v>
      </c>
      <c r="E178" s="52">
        <v>4963402.3359999973</v>
      </c>
      <c r="F178" s="52">
        <v>4697056.9579999987</v>
      </c>
      <c r="G178" s="52">
        <v>4821464.4479999989</v>
      </c>
      <c r="H178" s="52">
        <v>4982153.4780000011</v>
      </c>
      <c r="I178" s="52">
        <v>5187031.6069999998</v>
      </c>
      <c r="J178" s="52">
        <v>5231198.7910000002</v>
      </c>
      <c r="K178" s="27">
        <f>IF(SUM(I172:I178)=0,"n/d",((SUM(J172:J178))/(SUM(I172:I178))-1)*100)</f>
        <v>-2.0296566501477376</v>
      </c>
    </row>
    <row r="179" spans="2:26" ht="13.5" x14ac:dyDescent="0.2">
      <c r="B179" s="39" t="s">
        <v>18</v>
      </c>
      <c r="C179" s="52">
        <v>5369365.129999999</v>
      </c>
      <c r="D179" s="52">
        <v>5350986.9619999994</v>
      </c>
      <c r="E179" s="52">
        <v>5017610.4499999993</v>
      </c>
      <c r="F179" s="52">
        <v>4903384.9370000018</v>
      </c>
      <c r="G179" s="52">
        <v>5001582.4900000021</v>
      </c>
      <c r="H179" s="52">
        <v>5197649.5830000015</v>
      </c>
      <c r="I179" s="52">
        <v>5284080.5659999987</v>
      </c>
      <c r="J179" s="52">
        <v>5164439.1869999981</v>
      </c>
      <c r="K179" s="27">
        <f>IF(SUM(I172:I179)=0,"n/d",((SUM(J172:J179))/(SUM(I172:I179))-1)*100)</f>
        <v>-2.0623583352593178</v>
      </c>
    </row>
    <row r="180" spans="2:26" ht="13.5" x14ac:dyDescent="0.2">
      <c r="B180" s="39" t="s">
        <v>19</v>
      </c>
      <c r="C180" s="52">
        <v>5029822.6950000012</v>
      </c>
      <c r="D180" s="52">
        <v>5355678.4679999985</v>
      </c>
      <c r="E180" s="52">
        <v>4932080.5289999982</v>
      </c>
      <c r="F180" s="52">
        <v>4775598.2230000002</v>
      </c>
      <c r="G180" s="52">
        <v>4856584.3389999997</v>
      </c>
      <c r="H180" s="52">
        <v>4759710.9970000004</v>
      </c>
      <c r="I180" s="52">
        <v>4891110.9879999999</v>
      </c>
      <c r="J180" s="52">
        <v>5237175.7950000027</v>
      </c>
      <c r="K180" s="27">
        <f>IF(SUM(I172:I180)=0,"n/d",((SUM(J172:J180))/(SUM(I172:I180))-1)*100)</f>
        <v>-1.0178025113997569</v>
      </c>
    </row>
    <row r="181" spans="2:26" ht="13.5" x14ac:dyDescent="0.2">
      <c r="B181" s="39" t="s">
        <v>20</v>
      </c>
      <c r="C181" s="52">
        <v>5483350.453999999</v>
      </c>
      <c r="D181" s="52">
        <v>5732736.7169999983</v>
      </c>
      <c r="E181" s="52">
        <v>5181460.3140000021</v>
      </c>
      <c r="F181" s="52">
        <v>4631472.0719999997</v>
      </c>
      <c r="G181" s="52">
        <v>4915778.4640000006</v>
      </c>
      <c r="H181" s="52">
        <v>5058821.4720000019</v>
      </c>
      <c r="I181" s="52">
        <v>5415773.4340000004</v>
      </c>
      <c r="J181" s="52"/>
      <c r="K181" s="27"/>
    </row>
    <row r="182" spans="2:26" ht="13.5" x14ac:dyDescent="0.2">
      <c r="B182" s="39" t="s">
        <v>11</v>
      </c>
      <c r="C182" s="52">
        <v>5091614.6420000009</v>
      </c>
      <c r="D182" s="52">
        <v>4910217.6610000022</v>
      </c>
      <c r="E182" s="52">
        <v>4558032.3339999998</v>
      </c>
      <c r="F182" s="52">
        <v>4400045.949000001</v>
      </c>
      <c r="G182" s="52">
        <v>4640681.9250000007</v>
      </c>
      <c r="H182" s="52">
        <v>4738220.6340000005</v>
      </c>
      <c r="I182" s="52">
        <v>4808784.1529999999</v>
      </c>
      <c r="J182" s="52"/>
      <c r="K182" s="27"/>
    </row>
    <row r="183" spans="2:26" ht="13.5" x14ac:dyDescent="0.2">
      <c r="B183" s="39" t="s">
        <v>12</v>
      </c>
      <c r="C183" s="52">
        <v>4469189.3730000034</v>
      </c>
      <c r="D183" s="52">
        <v>4709598.756000001</v>
      </c>
      <c r="E183" s="52">
        <v>4501075.2029999979</v>
      </c>
      <c r="F183" s="52">
        <v>4203042.6690000007</v>
      </c>
      <c r="G183" s="52">
        <v>4251226.2489999998</v>
      </c>
      <c r="H183" s="52">
        <v>4408063.5219999989</v>
      </c>
      <c r="I183" s="52">
        <v>4286608.5060000019</v>
      </c>
      <c r="J183" s="52"/>
      <c r="K183" s="27"/>
    </row>
    <row r="184" spans="2:26" x14ac:dyDescent="0.2">
      <c r="B184" s="46" t="s">
        <v>13</v>
      </c>
      <c r="C184" s="53">
        <v>58572495.083999991</v>
      </c>
      <c r="D184" s="53">
        <v>60031617.588999994</v>
      </c>
      <c r="E184" s="53">
        <v>57210870.372000016</v>
      </c>
      <c r="F184" s="53">
        <v>54278570.072999991</v>
      </c>
      <c r="G184" s="53">
        <v>54772292.723000012</v>
      </c>
      <c r="H184" s="53">
        <v>55629443.199000001</v>
      </c>
      <c r="I184" s="53">
        <v>57298447.724000007</v>
      </c>
      <c r="J184" s="53">
        <v>42351791.60399998</v>
      </c>
      <c r="K184" s="25"/>
    </row>
    <row r="185" spans="2:26" ht="13.5" x14ac:dyDescent="0.2">
      <c r="B185" s="29" t="s">
        <v>34</v>
      </c>
      <c r="F185" s="11"/>
      <c r="G185" s="19"/>
      <c r="L185" s="22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3"/>
    </row>
    <row r="186" spans="2:26" ht="14.25" x14ac:dyDescent="0.2">
      <c r="B186" s="9" t="s">
        <v>35</v>
      </c>
      <c r="G186" s="11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3"/>
    </row>
    <row r="187" spans="2:26" x14ac:dyDescent="0.2">
      <c r="B187" s="21" t="s">
        <v>32</v>
      </c>
      <c r="J187" s="11"/>
      <c r="K187" s="11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3"/>
    </row>
    <row r="188" spans="2:26" x14ac:dyDescent="0.2">
      <c r="B188" s="21" t="s">
        <v>44</v>
      </c>
      <c r="J188" s="11"/>
      <c r="K188" s="11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3"/>
    </row>
    <row r="189" spans="2:26" x14ac:dyDescent="0.2">
      <c r="B189" s="26" t="str">
        <f>B151</f>
        <v xml:space="preserve">                  4) Dados atualizados em 30 de outubro de 2020.</v>
      </c>
      <c r="J189" s="11"/>
      <c r="K189" s="11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3"/>
    </row>
    <row r="190" spans="2:26" x14ac:dyDescent="0.2">
      <c r="B190" s="26" t="s">
        <v>47</v>
      </c>
      <c r="E190" s="11"/>
      <c r="F190" s="11"/>
      <c r="G190" s="11"/>
    </row>
    <row r="191" spans="2:26" x14ac:dyDescent="0.2">
      <c r="B191" s="26" t="s">
        <v>69</v>
      </c>
      <c r="E191" s="11"/>
      <c r="F191" s="11"/>
      <c r="G191" s="11"/>
    </row>
    <row r="192" spans="2:26" x14ac:dyDescent="0.2">
      <c r="B192" s="26" t="s">
        <v>70</v>
      </c>
      <c r="E192" s="11"/>
      <c r="F192" s="11"/>
      <c r="G192" s="11"/>
    </row>
    <row r="193" spans="2:26" ht="14.25" x14ac:dyDescent="0.2">
      <c r="B193" s="10" t="s">
        <v>41</v>
      </c>
      <c r="E193" s="11"/>
      <c r="F193" s="11"/>
      <c r="G193" s="11"/>
    </row>
    <row r="194" spans="2:26" ht="14.25" x14ac:dyDescent="0.2">
      <c r="B194" s="10" t="s">
        <v>68</v>
      </c>
    </row>
    <row r="197" spans="2:26" ht="16.5" x14ac:dyDescent="0.25">
      <c r="B197" s="12" t="s">
        <v>14</v>
      </c>
    </row>
    <row r="201" spans="2:26" ht="18" x14ac:dyDescent="0.25">
      <c r="B201" s="5" t="s">
        <v>62</v>
      </c>
    </row>
    <row r="202" spans="2:26" ht="15.75" x14ac:dyDescent="0.25">
      <c r="B202" s="2" t="s">
        <v>24</v>
      </c>
    </row>
    <row r="204" spans="2:26" x14ac:dyDescent="0.2">
      <c r="B204" s="6" t="str">
        <f>IF(C206="(Tudo)","BRASIL",C206)</f>
        <v>BRASIL</v>
      </c>
      <c r="G204" s="15"/>
    </row>
    <row r="205" spans="2:26" x14ac:dyDescent="0.2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">
      <c r="B206" s="36" t="s">
        <v>21</v>
      </c>
      <c r="C206" s="37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">
      <c r="B207" s="36" t="s">
        <v>33</v>
      </c>
      <c r="C207" s="37" t="s">
        <v>28</v>
      </c>
      <c r="R207" s="15"/>
      <c r="S207" s="15"/>
      <c r="Z207" s="14" t="s">
        <v>15</v>
      </c>
    </row>
    <row r="208" spans="2:26" x14ac:dyDescent="0.2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">
      <c r="B209" s="32"/>
      <c r="C209" s="33" t="s">
        <v>2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5"/>
      <c r="N209" s="16" t="s">
        <v>3</v>
      </c>
    </row>
    <row r="210" spans="2:26" x14ac:dyDescent="0.2">
      <c r="B210" s="33" t="s">
        <v>4</v>
      </c>
      <c r="C210" s="38">
        <v>2010</v>
      </c>
      <c r="D210" s="41">
        <v>2011</v>
      </c>
      <c r="E210" s="41">
        <v>2012</v>
      </c>
      <c r="F210" s="41">
        <v>2013</v>
      </c>
      <c r="G210" s="41">
        <v>2014</v>
      </c>
      <c r="H210" s="41">
        <v>2015</v>
      </c>
      <c r="I210" s="42" t="s">
        <v>29</v>
      </c>
      <c r="J210" s="42">
        <v>2017</v>
      </c>
      <c r="K210" s="42">
        <v>2018</v>
      </c>
      <c r="L210" s="42">
        <v>2019</v>
      </c>
      <c r="M210" s="43">
        <v>2020</v>
      </c>
      <c r="N210" s="17" t="s">
        <v>67</v>
      </c>
    </row>
    <row r="211" spans="2:26" ht="13.5" x14ac:dyDescent="0.2">
      <c r="B211" s="38" t="s">
        <v>5</v>
      </c>
      <c r="C211" s="51">
        <v>927213.93659420265</v>
      </c>
      <c r="D211" s="51">
        <v>958148.18478260806</v>
      </c>
      <c r="E211" s="51">
        <v>1013303.4293478259</v>
      </c>
      <c r="F211" s="51">
        <v>1042884.8894927535</v>
      </c>
      <c r="G211" s="51">
        <v>1056473.2590579707</v>
      </c>
      <c r="H211" s="51">
        <v>1037069.8713768115</v>
      </c>
      <c r="I211" s="51">
        <v>999551.18115942029</v>
      </c>
      <c r="J211" s="51">
        <v>1011625.5452898545</v>
      </c>
      <c r="K211" s="51">
        <v>1039086.7862318839</v>
      </c>
      <c r="L211" s="51">
        <v>1022056.012681159</v>
      </c>
      <c r="M211" s="51">
        <v>1032876.5416666665</v>
      </c>
      <c r="N211" s="24">
        <f>IF(M211=0,"",((M211/L211)-1)*100)</f>
        <v>1.0587021504938843</v>
      </c>
    </row>
    <row r="212" spans="2:26" ht="13.5" x14ac:dyDescent="0.2">
      <c r="B212" s="39" t="s">
        <v>6</v>
      </c>
      <c r="C212" s="52">
        <v>899369.91847826063</v>
      </c>
      <c r="D212" s="52">
        <v>949228.87137681199</v>
      </c>
      <c r="E212" s="52">
        <v>996726.45652173902</v>
      </c>
      <c r="F212" s="52">
        <v>971971.25724637683</v>
      </c>
      <c r="G212" s="52">
        <v>993866.82427536207</v>
      </c>
      <c r="H212" s="52">
        <v>992039.59601449268</v>
      </c>
      <c r="I212" s="52">
        <v>1022272.4438405799</v>
      </c>
      <c r="J212" s="52">
        <v>967910.88586956495</v>
      </c>
      <c r="K212" s="52">
        <v>994369.06340579689</v>
      </c>
      <c r="L212" s="52">
        <v>997556.32246376819</v>
      </c>
      <c r="M212" s="52">
        <v>1014197.1576086958</v>
      </c>
      <c r="N212" s="27">
        <f>IF(SUM(L211:L212)=0,"n/d",((SUM(M211:M212))/(SUM(L211:L212))-1)*100)</f>
        <v>1.359734422916592</v>
      </c>
    </row>
    <row r="213" spans="2:26" ht="13.5" x14ac:dyDescent="0.2">
      <c r="B213" s="39" t="s">
        <v>7</v>
      </c>
      <c r="C213" s="52">
        <v>1057097.0996376809</v>
      </c>
      <c r="D213" s="52">
        <v>1071177.7626811594</v>
      </c>
      <c r="E213" s="52">
        <v>1092848.1721014492</v>
      </c>
      <c r="F213" s="52">
        <v>1037588.5018115939</v>
      </c>
      <c r="G213" s="52">
        <v>1075259.2699275361</v>
      </c>
      <c r="H213" s="52">
        <v>1124531.1123188403</v>
      </c>
      <c r="I213" s="52">
        <v>1114001.6902173911</v>
      </c>
      <c r="J213" s="52">
        <v>1182241.9384057971</v>
      </c>
      <c r="K213" s="52">
        <v>1095644.8242753621</v>
      </c>
      <c r="L213" s="52">
        <v>1052253.9438405796</v>
      </c>
      <c r="M213" s="52">
        <v>1177628.3532608694</v>
      </c>
      <c r="N213" s="27">
        <f>IF(SUM(L211:L213)=0,"n/d",((SUM(M211:M213))/(SUM(L211:L213))-1)*100)</f>
        <v>4.9753394083676961</v>
      </c>
    </row>
    <row r="214" spans="2:26" ht="13.5" x14ac:dyDescent="0.2">
      <c r="B214" s="39" t="s">
        <v>8</v>
      </c>
      <c r="C214" s="52">
        <v>1023515.9438405792</v>
      </c>
      <c r="D214" s="52">
        <v>1026988.4927536231</v>
      </c>
      <c r="E214" s="52">
        <v>1007929.5634057971</v>
      </c>
      <c r="F214" s="52">
        <v>1119606.0289855071</v>
      </c>
      <c r="G214" s="52">
        <v>1099296.1376811594</v>
      </c>
      <c r="H214" s="52">
        <v>1091034.6539855071</v>
      </c>
      <c r="I214" s="52">
        <v>1057721.7717391304</v>
      </c>
      <c r="J214" s="52">
        <v>1032438.0742753621</v>
      </c>
      <c r="K214" s="52">
        <v>1092362.5996376814</v>
      </c>
      <c r="L214" s="52">
        <v>1086750.4782608694</v>
      </c>
      <c r="M214" s="52">
        <v>1129284.2880434783</v>
      </c>
      <c r="N214" s="27">
        <f>IF(SUM(L211:L214)=0,"n/d",((SUM(M211:M214))/(SUM(L211:L214))-1)*100)</f>
        <v>4.6979463301806579</v>
      </c>
    </row>
    <row r="215" spans="2:26" ht="13.5" x14ac:dyDescent="0.2">
      <c r="B215" s="39" t="s">
        <v>9</v>
      </c>
      <c r="C215" s="52">
        <v>1055491.2210144922</v>
      </c>
      <c r="D215" s="52">
        <v>1105010.3804347825</v>
      </c>
      <c r="E215" s="52">
        <v>1134760.166666666</v>
      </c>
      <c r="F215" s="52">
        <v>1130482.3641304348</v>
      </c>
      <c r="G215" s="52">
        <v>1164096.168478261</v>
      </c>
      <c r="H215" s="52">
        <v>1099560.8043478264</v>
      </c>
      <c r="I215" s="52">
        <v>1143702.0054347822</v>
      </c>
      <c r="J215" s="52">
        <v>1175074.5960144929</v>
      </c>
      <c r="K215" s="52">
        <v>1033308.6467391304</v>
      </c>
      <c r="L215" s="52">
        <v>1134203.6123188401</v>
      </c>
      <c r="M215" s="52">
        <v>1099207.1992753621</v>
      </c>
      <c r="N215" s="27">
        <f>IF(SUM(L211:L215)=0,"n/d",((SUM(M211:M215))/(SUM(L211:L215))-1)*100)</f>
        <v>3.0300134728175276</v>
      </c>
    </row>
    <row r="216" spans="2:26" ht="13.5" x14ac:dyDescent="0.2">
      <c r="B216" s="39" t="s">
        <v>10</v>
      </c>
      <c r="C216" s="52">
        <v>1087579.3858695652</v>
      </c>
      <c r="D216" s="52">
        <v>1115029.6811594199</v>
      </c>
      <c r="E216" s="52">
        <v>1108563.7445652168</v>
      </c>
      <c r="F216" s="52">
        <v>1098939.0670289854</v>
      </c>
      <c r="G216" s="52">
        <v>1115178.2119565217</v>
      </c>
      <c r="H216" s="52">
        <v>1162208.8224637688</v>
      </c>
      <c r="I216" s="52">
        <v>1190052.5000000005</v>
      </c>
      <c r="J216" s="52">
        <v>1172208.0126811592</v>
      </c>
      <c r="K216" s="52">
        <v>1267631.1974637676</v>
      </c>
      <c r="L216" s="52">
        <v>1071226.4945652175</v>
      </c>
      <c r="M216" s="52">
        <v>1167510.1358695652</v>
      </c>
      <c r="N216" s="27">
        <f>IF(SUM(L211:L216)=0,"n/d",((SUM(M211:M216))/(SUM(L211:L216))-1)*100)</f>
        <v>4.0329183155578985</v>
      </c>
    </row>
    <row r="217" spans="2:26" ht="13.5" x14ac:dyDescent="0.2">
      <c r="B217" s="40" t="s">
        <v>17</v>
      </c>
      <c r="C217" s="52">
        <v>1134811.3641304346</v>
      </c>
      <c r="D217" s="52">
        <v>1123945.8242753623</v>
      </c>
      <c r="E217" s="52">
        <v>1138292.6032608694</v>
      </c>
      <c r="F217" s="52">
        <v>1208360.2644927534</v>
      </c>
      <c r="G217" s="52">
        <v>1233845.7047101452</v>
      </c>
      <c r="H217" s="52">
        <v>1217054.628623188</v>
      </c>
      <c r="I217" s="52">
        <v>1161307.9039855073</v>
      </c>
      <c r="J217" s="52">
        <v>1192929.3967391301</v>
      </c>
      <c r="K217" s="52">
        <v>1141142.8206521741</v>
      </c>
      <c r="L217" s="52">
        <v>1221513.5036231885</v>
      </c>
      <c r="M217" s="52">
        <v>1244131.9275362319</v>
      </c>
      <c r="N217" s="27">
        <f>IF(SUM(L211:L217)=0,"n/d",((SUM(M211:M217))/(SUM(L211:L217))-1)*100)</f>
        <v>3.6816691446350136</v>
      </c>
    </row>
    <row r="218" spans="2:26" ht="13.5" x14ac:dyDescent="0.2">
      <c r="B218" s="39" t="s">
        <v>18</v>
      </c>
      <c r="C218" s="52">
        <v>1128069.1485507241</v>
      </c>
      <c r="D218" s="52">
        <v>1181460.6249999995</v>
      </c>
      <c r="E218" s="52">
        <v>1166961.6086956521</v>
      </c>
      <c r="F218" s="52">
        <v>1206633.8297101448</v>
      </c>
      <c r="G218" s="52">
        <v>1183800.0036231887</v>
      </c>
      <c r="H218" s="52">
        <v>1158088.0960144929</v>
      </c>
      <c r="I218" s="52">
        <v>1232843.175724637</v>
      </c>
      <c r="J218" s="52">
        <v>1230011.8804347822</v>
      </c>
      <c r="K218" s="52">
        <v>1211620.5778985508</v>
      </c>
      <c r="L218" s="52">
        <v>1182873.4076086956</v>
      </c>
      <c r="M218" s="52">
        <v>1196802.1394927537</v>
      </c>
      <c r="N218" s="27">
        <f>IF(SUM(L211:L218)=0,"n/d",((SUM(M211:M218))/(SUM(L211:L218))-1)*100)</f>
        <v>3.343857921527027</v>
      </c>
    </row>
    <row r="219" spans="2:26" ht="13.5" x14ac:dyDescent="0.2">
      <c r="B219" s="39" t="s">
        <v>19</v>
      </c>
      <c r="C219" s="52">
        <v>1066313.1539855071</v>
      </c>
      <c r="D219" s="52">
        <v>1087716.3894927537</v>
      </c>
      <c r="E219" s="52">
        <v>1035291.0815217388</v>
      </c>
      <c r="F219" s="52">
        <v>1094027.8931159419</v>
      </c>
      <c r="G219" s="52">
        <v>1153514.532608696</v>
      </c>
      <c r="H219" s="52">
        <v>1113924.0742753623</v>
      </c>
      <c r="I219" s="52">
        <v>1137509.2427536228</v>
      </c>
      <c r="J219" s="52">
        <v>1126406.9619565215</v>
      </c>
      <c r="K219" s="52">
        <v>1090908.2898550727</v>
      </c>
      <c r="L219" s="52">
        <v>1094517.1539855066</v>
      </c>
      <c r="M219" s="52">
        <v>1138968.7445652171</v>
      </c>
      <c r="N219" s="27">
        <f>IF(SUM(L211:L219)=0,"n/d",((SUM(M211:M219))/(SUM(L211:L219))-1)*100)</f>
        <v>3.4234739723412844</v>
      </c>
    </row>
    <row r="220" spans="2:26" ht="13.5" x14ac:dyDescent="0.2">
      <c r="B220" s="39" t="s">
        <v>20</v>
      </c>
      <c r="C220" s="52">
        <v>1047264.4293478258</v>
      </c>
      <c r="D220" s="52">
        <v>1065559.3496376809</v>
      </c>
      <c r="E220" s="52">
        <v>1124422.6286231882</v>
      </c>
      <c r="F220" s="52">
        <v>1177841.5706521741</v>
      </c>
      <c r="G220" s="52">
        <v>1158228.5471014485</v>
      </c>
      <c r="H220" s="52">
        <v>1102364.3985507241</v>
      </c>
      <c r="I220" s="52">
        <v>1095817.3768115942</v>
      </c>
      <c r="J220" s="52">
        <v>1100501.490942029</v>
      </c>
      <c r="K220" s="52">
        <v>1129187.6648550723</v>
      </c>
      <c r="L220" s="52">
        <v>1153871.5253623191</v>
      </c>
      <c r="M220" s="52"/>
      <c r="N220" s="27"/>
    </row>
    <row r="221" spans="2:26" ht="13.5" x14ac:dyDescent="0.2">
      <c r="B221" s="39" t="s">
        <v>11</v>
      </c>
      <c r="C221" s="52">
        <v>1047236.3423913042</v>
      </c>
      <c r="D221" s="52">
        <v>1071082.7083333333</v>
      </c>
      <c r="E221" s="52">
        <v>1062813.3206521741</v>
      </c>
      <c r="F221" s="52">
        <v>1085388.3387681157</v>
      </c>
      <c r="G221" s="52">
        <v>1062273.6956521736</v>
      </c>
      <c r="H221" s="52">
        <v>1032727.4818840575</v>
      </c>
      <c r="I221" s="52">
        <v>1098597.5217391304</v>
      </c>
      <c r="J221" s="52">
        <v>1097456.9637681155</v>
      </c>
      <c r="K221" s="52">
        <v>1096103.7282608692</v>
      </c>
      <c r="L221" s="52">
        <v>1069645.2300724634</v>
      </c>
      <c r="M221" s="52"/>
      <c r="N221" s="27"/>
    </row>
    <row r="222" spans="2:26" ht="13.5" x14ac:dyDescent="0.2">
      <c r="B222" s="39" t="s">
        <v>12</v>
      </c>
      <c r="C222" s="52">
        <v>1084368.5235507246</v>
      </c>
      <c r="D222" s="52">
        <v>1111956.3297101452</v>
      </c>
      <c r="E222" s="52">
        <v>1044586.0072463768</v>
      </c>
      <c r="F222" s="52">
        <v>1102760.0507246377</v>
      </c>
      <c r="G222" s="52">
        <v>1148130.0851449275</v>
      </c>
      <c r="H222" s="52">
        <v>1118523.5380434778</v>
      </c>
      <c r="I222" s="52">
        <v>1144227.831521739</v>
      </c>
      <c r="J222" s="52">
        <v>1099940.6503623186</v>
      </c>
      <c r="K222" s="52">
        <v>1065519.9692028984</v>
      </c>
      <c r="L222" s="52">
        <v>1122450.4239130435</v>
      </c>
      <c r="M222" s="52"/>
      <c r="N222" s="27"/>
    </row>
    <row r="223" spans="2:26" x14ac:dyDescent="0.2">
      <c r="B223" s="46" t="s">
        <v>13</v>
      </c>
      <c r="C223" s="53">
        <v>12558330.467391295</v>
      </c>
      <c r="D223" s="53">
        <v>12867304.599637682</v>
      </c>
      <c r="E223" s="53">
        <v>12926498.78260869</v>
      </c>
      <c r="F223" s="53">
        <v>13276484.05615942</v>
      </c>
      <c r="G223" s="53">
        <v>13443962.440217389</v>
      </c>
      <c r="H223" s="53">
        <v>13249127.077898549</v>
      </c>
      <c r="I223" s="53">
        <v>13397604.644927537</v>
      </c>
      <c r="J223" s="53">
        <v>13388746.396739131</v>
      </c>
      <c r="K223" s="53">
        <v>13256886.168478258</v>
      </c>
      <c r="L223" s="53">
        <v>13208918.108695652</v>
      </c>
      <c r="M223" s="53">
        <v>10200606.487318842</v>
      </c>
      <c r="N223" s="25"/>
    </row>
    <row r="224" spans="2:26" ht="13.5" x14ac:dyDescent="0.2">
      <c r="B224" s="29" t="s">
        <v>34</v>
      </c>
      <c r="C224" s="15"/>
      <c r="D224" s="15"/>
      <c r="E224" s="15"/>
      <c r="F224" s="15"/>
      <c r="G224" s="15"/>
      <c r="H224" s="15"/>
      <c r="I224" s="15"/>
      <c r="J224" s="15"/>
      <c r="L224" s="22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3"/>
    </row>
    <row r="225" spans="2:26" ht="14.25" x14ac:dyDescent="0.2">
      <c r="B225" s="9" t="s">
        <v>38</v>
      </c>
      <c r="G225" s="11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3"/>
    </row>
    <row r="226" spans="2:26" x14ac:dyDescent="0.2">
      <c r="B226" s="21" t="s">
        <v>40</v>
      </c>
      <c r="J226" s="11"/>
      <c r="K226" s="11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3"/>
    </row>
    <row r="227" spans="2:26" x14ac:dyDescent="0.2">
      <c r="B227" s="26" t="s">
        <v>39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2:26" x14ac:dyDescent="0.2">
      <c r="B228" s="26" t="str">
        <f>B151</f>
        <v xml:space="preserve">                  4) Dados atualizados em 30 de outubro de 2020.</v>
      </c>
      <c r="E228" s="11"/>
      <c r="F228" s="11"/>
      <c r="G228" s="11"/>
    </row>
    <row r="229" spans="2:26" ht="14.25" x14ac:dyDescent="0.2">
      <c r="B229" s="10" t="s">
        <v>41</v>
      </c>
      <c r="E229" s="11"/>
      <c r="F229" s="11"/>
      <c r="G229" s="11"/>
    </row>
    <row r="230" spans="2:26" ht="14.25" x14ac:dyDescent="0.2">
      <c r="B230" s="10" t="s">
        <v>68</v>
      </c>
    </row>
    <row r="233" spans="2:26" ht="16.5" x14ac:dyDescent="0.25">
      <c r="B233" s="12" t="s">
        <v>14</v>
      </c>
    </row>
    <row r="237" spans="2:26" ht="18" x14ac:dyDescent="0.25">
      <c r="B237" s="5" t="s">
        <v>63</v>
      </c>
    </row>
    <row r="238" spans="2:26" ht="15.75" x14ac:dyDescent="0.25">
      <c r="B238" s="2" t="s">
        <v>24</v>
      </c>
    </row>
    <row r="240" spans="2:26" x14ac:dyDescent="0.2">
      <c r="B240" s="6" t="str">
        <f>IF(C242="(Tudo)","BRASIL",C242)</f>
        <v>BRASIL</v>
      </c>
      <c r="G240" s="15"/>
    </row>
    <row r="241" spans="2:26" x14ac:dyDescent="0.2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">
      <c r="B242" s="36" t="s">
        <v>30</v>
      </c>
      <c r="C242" s="37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">
      <c r="B243" s="36" t="s">
        <v>33</v>
      </c>
      <c r="C243" s="37" t="s">
        <v>28</v>
      </c>
      <c r="R243" s="15"/>
      <c r="S243" s="15"/>
      <c r="Z243" s="14" t="s">
        <v>15</v>
      </c>
    </row>
    <row r="244" spans="2:26" x14ac:dyDescent="0.2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">
      <c r="B245" s="32"/>
      <c r="C245" s="33" t="s">
        <v>2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5"/>
      <c r="N245" s="16" t="s">
        <v>3</v>
      </c>
    </row>
    <row r="246" spans="2:26" x14ac:dyDescent="0.2">
      <c r="B246" s="33" t="s">
        <v>4</v>
      </c>
      <c r="C246" s="38">
        <v>2010</v>
      </c>
      <c r="D246" s="41">
        <v>2011</v>
      </c>
      <c r="E246" s="41">
        <v>2012</v>
      </c>
      <c r="F246" s="41">
        <v>2013</v>
      </c>
      <c r="G246" s="41">
        <v>2014</v>
      </c>
      <c r="H246" s="41">
        <v>2015</v>
      </c>
      <c r="I246" s="42" t="s">
        <v>29</v>
      </c>
      <c r="J246" s="42">
        <v>2017</v>
      </c>
      <c r="K246" s="42">
        <v>2018</v>
      </c>
      <c r="L246" s="42">
        <v>2019</v>
      </c>
      <c r="M246" s="43">
        <v>2020</v>
      </c>
      <c r="N246" s="17" t="s">
        <v>67</v>
      </c>
    </row>
    <row r="247" spans="2:26" ht="13.5" x14ac:dyDescent="0.2">
      <c r="B247" s="38" t="s">
        <v>5</v>
      </c>
      <c r="C247" s="51">
        <v>927213.93659420265</v>
      </c>
      <c r="D247" s="51">
        <v>958148.18478260806</v>
      </c>
      <c r="E247" s="51">
        <v>1013303.4293478259</v>
      </c>
      <c r="F247" s="51">
        <v>1042884.8894927535</v>
      </c>
      <c r="G247" s="51">
        <v>1056473.2590579707</v>
      </c>
      <c r="H247" s="51">
        <v>1037069.8713768115</v>
      </c>
      <c r="I247" s="51">
        <v>999551.18115942029</v>
      </c>
      <c r="J247" s="51">
        <v>1011625.5452898545</v>
      </c>
      <c r="K247" s="51">
        <v>1039086.7862318839</v>
      </c>
      <c r="L247" s="51">
        <v>1022056.012681159</v>
      </c>
      <c r="M247" s="51">
        <v>1032876.5416666665</v>
      </c>
      <c r="N247" s="24">
        <f>IF(M247=0,"",((M247/L247)-1)*100)</f>
        <v>1.0587021504938843</v>
      </c>
    </row>
    <row r="248" spans="2:26" ht="13.5" x14ac:dyDescent="0.2">
      <c r="B248" s="39" t="s">
        <v>6</v>
      </c>
      <c r="C248" s="52">
        <v>899369.91847826063</v>
      </c>
      <c r="D248" s="52">
        <v>949228.87137681199</v>
      </c>
      <c r="E248" s="52">
        <v>996726.45652173902</v>
      </c>
      <c r="F248" s="52">
        <v>971971.25724637683</v>
      </c>
      <c r="G248" s="52">
        <v>993866.82427536207</v>
      </c>
      <c r="H248" s="52">
        <v>992039.59601449268</v>
      </c>
      <c r="I248" s="52">
        <v>1022272.4438405799</v>
      </c>
      <c r="J248" s="52">
        <v>967910.88586956495</v>
      </c>
      <c r="K248" s="52">
        <v>994369.06340579689</v>
      </c>
      <c r="L248" s="52">
        <v>997556.32246376819</v>
      </c>
      <c r="M248" s="52">
        <v>1014197.1576086958</v>
      </c>
      <c r="N248" s="27">
        <f>IF(SUM(L247:L248)=0,"n/d",((SUM(M247:M248))/(SUM(L247:L248))-1)*100)</f>
        <v>1.359734422916592</v>
      </c>
    </row>
    <row r="249" spans="2:26" ht="13.5" x14ac:dyDescent="0.2">
      <c r="B249" s="39" t="s">
        <v>7</v>
      </c>
      <c r="C249" s="52">
        <v>1057097.0996376809</v>
      </c>
      <c r="D249" s="52">
        <v>1071177.7626811594</v>
      </c>
      <c r="E249" s="52">
        <v>1092848.1721014492</v>
      </c>
      <c r="F249" s="52">
        <v>1037588.5018115939</v>
      </c>
      <c r="G249" s="52">
        <v>1075259.2699275361</v>
      </c>
      <c r="H249" s="52">
        <v>1124531.1123188403</v>
      </c>
      <c r="I249" s="52">
        <v>1114001.6902173911</v>
      </c>
      <c r="J249" s="52">
        <v>1182241.9384057971</v>
      </c>
      <c r="K249" s="52">
        <v>1095644.8242753621</v>
      </c>
      <c r="L249" s="52">
        <v>1052253.9438405796</v>
      </c>
      <c r="M249" s="52">
        <v>1177628.3532608694</v>
      </c>
      <c r="N249" s="27">
        <f>IF(SUM(L247:L249)=0,"n/d",((SUM(M247:M249))/(SUM(L247:L249))-1)*100)</f>
        <v>4.9753394083676961</v>
      </c>
    </row>
    <row r="250" spans="2:26" ht="13.5" x14ac:dyDescent="0.2">
      <c r="B250" s="39" t="s">
        <v>8</v>
      </c>
      <c r="C250" s="52">
        <v>1023515.9438405792</v>
      </c>
      <c r="D250" s="52">
        <v>1026988.4927536231</v>
      </c>
      <c r="E250" s="52">
        <v>1007929.5634057971</v>
      </c>
      <c r="F250" s="52">
        <v>1119606.0289855071</v>
      </c>
      <c r="G250" s="52">
        <v>1099296.1376811594</v>
      </c>
      <c r="H250" s="52">
        <v>1091034.6539855071</v>
      </c>
      <c r="I250" s="52">
        <v>1057721.7717391304</v>
      </c>
      <c r="J250" s="52">
        <v>1032438.0742753621</v>
      </c>
      <c r="K250" s="52">
        <v>1092362.5996376814</v>
      </c>
      <c r="L250" s="52">
        <v>1086750.4782608694</v>
      </c>
      <c r="M250" s="52">
        <v>1129284.2880434783</v>
      </c>
      <c r="N250" s="27">
        <f>IF(SUM(L247:L250)=0,"n/d",((SUM(M247:M250))/(SUM(L247:L250))-1)*100)</f>
        <v>4.6979463301806579</v>
      </c>
    </row>
    <row r="251" spans="2:26" ht="13.5" x14ac:dyDescent="0.2">
      <c r="B251" s="39" t="s">
        <v>9</v>
      </c>
      <c r="C251" s="52">
        <v>1055491.2210144922</v>
      </c>
      <c r="D251" s="52">
        <v>1105010.3804347825</v>
      </c>
      <c r="E251" s="52">
        <v>1134760.166666666</v>
      </c>
      <c r="F251" s="52">
        <v>1130482.3641304348</v>
      </c>
      <c r="G251" s="52">
        <v>1164096.168478261</v>
      </c>
      <c r="H251" s="52">
        <v>1099560.8043478264</v>
      </c>
      <c r="I251" s="52">
        <v>1143702.0054347822</v>
      </c>
      <c r="J251" s="52">
        <v>1175074.5960144929</v>
      </c>
      <c r="K251" s="52">
        <v>1033308.6467391304</v>
      </c>
      <c r="L251" s="52">
        <v>1134203.6123188401</v>
      </c>
      <c r="M251" s="52">
        <v>1099207.1992753621</v>
      </c>
      <c r="N251" s="27">
        <f>IF(SUM(L247:L251)=0,"n/d",((SUM(M247:M251))/(SUM(L247:L251))-1)*100)</f>
        <v>3.0300134728175276</v>
      </c>
    </row>
    <row r="252" spans="2:26" ht="13.5" x14ac:dyDescent="0.2">
      <c r="B252" s="39" t="s">
        <v>10</v>
      </c>
      <c r="C252" s="52">
        <v>1087579.3858695652</v>
      </c>
      <c r="D252" s="52">
        <v>1115029.6811594199</v>
      </c>
      <c r="E252" s="52">
        <v>1108563.7445652168</v>
      </c>
      <c r="F252" s="52">
        <v>1098939.0670289854</v>
      </c>
      <c r="G252" s="52">
        <v>1115178.2119565217</v>
      </c>
      <c r="H252" s="52">
        <v>1162208.8224637688</v>
      </c>
      <c r="I252" s="52">
        <v>1190052.5000000005</v>
      </c>
      <c r="J252" s="52">
        <v>1172208.0126811592</v>
      </c>
      <c r="K252" s="52">
        <v>1267631.1974637676</v>
      </c>
      <c r="L252" s="52">
        <v>1071226.4945652175</v>
      </c>
      <c r="M252" s="52">
        <v>1167510.1358695652</v>
      </c>
      <c r="N252" s="27">
        <f>IF(SUM(L247:L252)=0,"n/d",((SUM(M247:M252))/(SUM(L247:L252))-1)*100)</f>
        <v>4.0329183155578985</v>
      </c>
    </row>
    <row r="253" spans="2:26" ht="13.5" x14ac:dyDescent="0.2">
      <c r="B253" s="40" t="s">
        <v>17</v>
      </c>
      <c r="C253" s="52">
        <v>1134811.3641304346</v>
      </c>
      <c r="D253" s="52">
        <v>1123945.8242753623</v>
      </c>
      <c r="E253" s="52">
        <v>1138292.6032608694</v>
      </c>
      <c r="F253" s="52">
        <v>1208360.2644927534</v>
      </c>
      <c r="G253" s="52">
        <v>1233845.7047101452</v>
      </c>
      <c r="H253" s="52">
        <v>1217054.628623188</v>
      </c>
      <c r="I253" s="52">
        <v>1161307.9039855073</v>
      </c>
      <c r="J253" s="52">
        <v>1192929.3967391301</v>
      </c>
      <c r="K253" s="52">
        <v>1141142.8206521741</v>
      </c>
      <c r="L253" s="52">
        <v>1221513.5036231885</v>
      </c>
      <c r="M253" s="52">
        <v>1244131.9275362319</v>
      </c>
      <c r="N253" s="27">
        <f>IF(SUM(L247:L253)=0,"n/d",((SUM(M247:M253))/(SUM(L247:L253))-1)*100)</f>
        <v>3.6816691446350136</v>
      </c>
    </row>
    <row r="254" spans="2:26" ht="13.5" x14ac:dyDescent="0.2">
      <c r="B254" s="39" t="s">
        <v>18</v>
      </c>
      <c r="C254" s="52">
        <v>1128069.1485507241</v>
      </c>
      <c r="D254" s="52">
        <v>1181460.6249999995</v>
      </c>
      <c r="E254" s="52">
        <v>1166961.6086956521</v>
      </c>
      <c r="F254" s="52">
        <v>1206633.8297101448</v>
      </c>
      <c r="G254" s="52">
        <v>1183800.0036231887</v>
      </c>
      <c r="H254" s="52">
        <v>1158088.0960144929</v>
      </c>
      <c r="I254" s="52">
        <v>1232843.175724637</v>
      </c>
      <c r="J254" s="52">
        <v>1230011.8804347822</v>
      </c>
      <c r="K254" s="52">
        <v>1211620.5778985508</v>
      </c>
      <c r="L254" s="52">
        <v>1182873.4076086956</v>
      </c>
      <c r="M254" s="52">
        <v>1196802.1394927537</v>
      </c>
      <c r="N254" s="27">
        <f>IF(SUM(L247:L254)=0,"n/d",((SUM(M247:M254))/(SUM(L247:L254))-1)*100)</f>
        <v>3.343857921527027</v>
      </c>
    </row>
    <row r="255" spans="2:26" ht="13.5" x14ac:dyDescent="0.2">
      <c r="B255" s="39" t="s">
        <v>19</v>
      </c>
      <c r="C255" s="52">
        <v>1066313.1539855071</v>
      </c>
      <c r="D255" s="52">
        <v>1087716.3894927537</v>
      </c>
      <c r="E255" s="52">
        <v>1035291.0815217388</v>
      </c>
      <c r="F255" s="52">
        <v>1094027.8931159419</v>
      </c>
      <c r="G255" s="52">
        <v>1153514.532608696</v>
      </c>
      <c r="H255" s="52">
        <v>1113924.0742753623</v>
      </c>
      <c r="I255" s="52">
        <v>1137509.2427536228</v>
      </c>
      <c r="J255" s="52">
        <v>1126406.9619565215</v>
      </c>
      <c r="K255" s="52">
        <v>1090908.2898550727</v>
      </c>
      <c r="L255" s="52">
        <v>1094517.1539855066</v>
      </c>
      <c r="M255" s="52">
        <v>1138968.7445652171</v>
      </c>
      <c r="N255" s="27">
        <f>IF(SUM(L247:L255)=0,"n/d",((SUM(M247:M255))/(SUM(L247:L255))-1)*100)</f>
        <v>3.4234739723412844</v>
      </c>
    </row>
    <row r="256" spans="2:26" ht="13.5" x14ac:dyDescent="0.2">
      <c r="B256" s="39" t="s">
        <v>20</v>
      </c>
      <c r="C256" s="52">
        <v>1047264.4293478258</v>
      </c>
      <c r="D256" s="52">
        <v>1065559.3496376809</v>
      </c>
      <c r="E256" s="52">
        <v>1124422.6286231882</v>
      </c>
      <c r="F256" s="52">
        <v>1177841.5706521741</v>
      </c>
      <c r="G256" s="52">
        <v>1158228.5471014485</v>
      </c>
      <c r="H256" s="52">
        <v>1102364.3985507241</v>
      </c>
      <c r="I256" s="52">
        <v>1095817.3768115942</v>
      </c>
      <c r="J256" s="52">
        <v>1100501.490942029</v>
      </c>
      <c r="K256" s="52">
        <v>1129187.6648550723</v>
      </c>
      <c r="L256" s="52">
        <v>1153871.5253623191</v>
      </c>
      <c r="M256" s="52"/>
      <c r="N256" s="27"/>
    </row>
    <row r="257" spans="2:26" ht="13.5" x14ac:dyDescent="0.2">
      <c r="B257" s="39" t="s">
        <v>11</v>
      </c>
      <c r="C257" s="52">
        <v>1047236.3423913042</v>
      </c>
      <c r="D257" s="52">
        <v>1071082.7083333333</v>
      </c>
      <c r="E257" s="52">
        <v>1062813.3206521741</v>
      </c>
      <c r="F257" s="52">
        <v>1085388.3387681157</v>
      </c>
      <c r="G257" s="52">
        <v>1062273.6956521736</v>
      </c>
      <c r="H257" s="52">
        <v>1032727.4818840575</v>
      </c>
      <c r="I257" s="52">
        <v>1098597.5217391304</v>
      </c>
      <c r="J257" s="52">
        <v>1097456.9637681155</v>
      </c>
      <c r="K257" s="52">
        <v>1096103.7282608692</v>
      </c>
      <c r="L257" s="52">
        <v>1069645.2300724634</v>
      </c>
      <c r="M257" s="52"/>
      <c r="N257" s="27"/>
    </row>
    <row r="258" spans="2:26" ht="13.5" x14ac:dyDescent="0.2">
      <c r="B258" s="39" t="s">
        <v>12</v>
      </c>
      <c r="C258" s="52">
        <v>1084368.5235507246</v>
      </c>
      <c r="D258" s="52">
        <v>1111956.3297101452</v>
      </c>
      <c r="E258" s="52">
        <v>1044586.0072463768</v>
      </c>
      <c r="F258" s="52">
        <v>1102760.0507246377</v>
      </c>
      <c r="G258" s="52">
        <v>1148130.0851449275</v>
      </c>
      <c r="H258" s="52">
        <v>1118523.5380434778</v>
      </c>
      <c r="I258" s="52">
        <v>1144227.831521739</v>
      </c>
      <c r="J258" s="52">
        <v>1099940.6503623186</v>
      </c>
      <c r="K258" s="52">
        <v>1065519.9692028984</v>
      </c>
      <c r="L258" s="52">
        <v>1122450.4239130435</v>
      </c>
      <c r="M258" s="52"/>
      <c r="N258" s="27"/>
    </row>
    <row r="259" spans="2:26" x14ac:dyDescent="0.2">
      <c r="B259" s="46" t="s">
        <v>13</v>
      </c>
      <c r="C259" s="53">
        <v>12558330.467391295</v>
      </c>
      <c r="D259" s="53">
        <v>12867304.599637682</v>
      </c>
      <c r="E259" s="53">
        <v>12926498.78260869</v>
      </c>
      <c r="F259" s="53">
        <v>13276484.05615942</v>
      </c>
      <c r="G259" s="53">
        <v>13443962.440217389</v>
      </c>
      <c r="H259" s="53">
        <v>13249127.077898549</v>
      </c>
      <c r="I259" s="53">
        <v>13397604.644927537</v>
      </c>
      <c r="J259" s="53">
        <v>13388746.396739131</v>
      </c>
      <c r="K259" s="53">
        <v>13256886.168478258</v>
      </c>
      <c r="L259" s="53">
        <v>13208918.108695652</v>
      </c>
      <c r="M259" s="53">
        <v>10200606.487318842</v>
      </c>
      <c r="N259" s="25"/>
    </row>
    <row r="260" spans="2:26" ht="13.5" x14ac:dyDescent="0.2">
      <c r="B260" s="29" t="s">
        <v>34</v>
      </c>
      <c r="C260" s="15"/>
      <c r="D260" s="15"/>
      <c r="E260" s="15"/>
      <c r="F260" s="15"/>
      <c r="G260" s="15"/>
      <c r="H260" s="15"/>
      <c r="I260" s="15"/>
      <c r="J260" s="15"/>
      <c r="L260" s="22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3"/>
    </row>
    <row r="261" spans="2:26" ht="14.25" x14ac:dyDescent="0.2">
      <c r="B261" s="9" t="s">
        <v>38</v>
      </c>
      <c r="G261" s="11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3"/>
    </row>
    <row r="262" spans="2:26" x14ac:dyDescent="0.2">
      <c r="B262" s="21" t="s">
        <v>32</v>
      </c>
      <c r="J262" s="11"/>
      <c r="K262" s="11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3"/>
    </row>
    <row r="263" spans="2:26" x14ac:dyDescent="0.2">
      <c r="B263" s="26" t="s">
        <v>48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2:26" x14ac:dyDescent="0.2">
      <c r="B264" s="26" t="str">
        <f>B151</f>
        <v xml:space="preserve">                  4) Dados atualizados em 30 de outubro de 2020.</v>
      </c>
      <c r="E264" s="11"/>
      <c r="F264" s="11"/>
      <c r="G264" s="11"/>
    </row>
    <row r="265" spans="2:26" ht="14.25" x14ac:dyDescent="0.2">
      <c r="B265" s="10" t="s">
        <v>41</v>
      </c>
      <c r="E265" s="11"/>
      <c r="F265" s="11"/>
      <c r="G265" s="11"/>
    </row>
    <row r="266" spans="2:26" ht="14.25" x14ac:dyDescent="0.2">
      <c r="B266" s="10" t="s">
        <v>68</v>
      </c>
    </row>
    <row r="269" spans="2:26" ht="16.5" x14ac:dyDescent="0.25">
      <c r="B269" s="12" t="s">
        <v>14</v>
      </c>
    </row>
    <row r="270" spans="2:26" ht="16.5" x14ac:dyDescent="0.25">
      <c r="B270" s="12"/>
    </row>
    <row r="273" spans="2:26" ht="18" x14ac:dyDescent="0.25">
      <c r="B273" s="5" t="s">
        <v>64</v>
      </c>
    </row>
    <row r="274" spans="2:26" ht="15.75" x14ac:dyDescent="0.25">
      <c r="B274" s="2" t="s">
        <v>24</v>
      </c>
    </row>
    <row r="276" spans="2:26" x14ac:dyDescent="0.2">
      <c r="B276" s="6" t="str">
        <f>IF(C278="(Tudo)","BRASIL",C278)</f>
        <v>BRASIL</v>
      </c>
      <c r="G276" s="15"/>
    </row>
    <row r="277" spans="2:26" x14ac:dyDescent="0.2">
      <c r="B277" s="7" t="str">
        <f>IF(C279="(Tudo)","ETANOL HIDRATADO TOTAL (m3)",C279)</f>
        <v>ETANOL HIDRATADO TOTAL (m3)</v>
      </c>
      <c r="G277" s="11"/>
    </row>
    <row r="278" spans="2:26" x14ac:dyDescent="0.2">
      <c r="B278" s="36" t="s">
        <v>21</v>
      </c>
      <c r="C278" s="37" t="s">
        <v>28</v>
      </c>
      <c r="Z278" s="13" t="str">
        <f>IF(C278="(Tudo)","BRASIL",C278)</f>
        <v>BRASIL</v>
      </c>
    </row>
    <row r="279" spans="2:26" x14ac:dyDescent="0.2">
      <c r="B279" s="36" t="s">
        <v>45</v>
      </c>
      <c r="C279" s="37" t="s">
        <v>28</v>
      </c>
      <c r="Z279" s="13" t="str">
        <f>IF(C278="(Tudo)","ETANOL HIDRATADO TOTAL (m3)",C278)</f>
        <v>ETANOL HIDRATADO TOTAL (m3)</v>
      </c>
    </row>
    <row r="280" spans="2:26" x14ac:dyDescent="0.2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">
      <c r="B281" s="32"/>
      <c r="C281" s="33" t="s">
        <v>2</v>
      </c>
      <c r="D281" s="34"/>
      <c r="E281" s="34"/>
      <c r="F281" s="34"/>
      <c r="G281" s="34"/>
      <c r="H281" s="34"/>
      <c r="I281" s="34"/>
      <c r="J281" s="34"/>
      <c r="K281" s="35"/>
      <c r="L281" s="16" t="s">
        <v>3</v>
      </c>
      <c r="Z281" s="14"/>
    </row>
    <row r="282" spans="2:26" x14ac:dyDescent="0.2">
      <c r="B282" s="33" t="s">
        <v>4</v>
      </c>
      <c r="C282" s="38">
        <v>2012</v>
      </c>
      <c r="D282" s="41">
        <v>2013</v>
      </c>
      <c r="E282" s="41">
        <v>2014</v>
      </c>
      <c r="F282" s="41">
        <v>2015</v>
      </c>
      <c r="G282" s="42" t="s">
        <v>29</v>
      </c>
      <c r="H282" s="42">
        <v>2017</v>
      </c>
      <c r="I282" s="42">
        <v>2018</v>
      </c>
      <c r="J282" s="42">
        <v>2019</v>
      </c>
      <c r="K282" s="43">
        <v>2020</v>
      </c>
      <c r="L282" s="17" t="s">
        <v>67</v>
      </c>
    </row>
    <row r="283" spans="2:26" ht="13.5" x14ac:dyDescent="0.2">
      <c r="B283" s="38" t="s">
        <v>5</v>
      </c>
      <c r="C283" s="51">
        <v>737394.66300000018</v>
      </c>
      <c r="D283" s="51">
        <v>876568.82</v>
      </c>
      <c r="E283" s="51">
        <v>1105353.6460000002</v>
      </c>
      <c r="F283" s="51">
        <v>1251914.5639999995</v>
      </c>
      <c r="G283" s="51">
        <v>1212363.1019999997</v>
      </c>
      <c r="H283" s="51">
        <v>886757.91899999999</v>
      </c>
      <c r="I283" s="51">
        <v>1377296.2210000001</v>
      </c>
      <c r="J283" s="51">
        <v>1859509.6300000001</v>
      </c>
      <c r="K283" s="51">
        <v>1900091.8310000002</v>
      </c>
      <c r="L283" s="24">
        <f>IF(K283=0,"",((K283/J283)-1)*100)</f>
        <v>2.1824141346339809</v>
      </c>
    </row>
    <row r="284" spans="2:26" ht="13.5" x14ac:dyDescent="0.2">
      <c r="B284" s="39" t="s">
        <v>6</v>
      </c>
      <c r="C284" s="52">
        <v>792700.20900000003</v>
      </c>
      <c r="D284" s="52">
        <v>887521.76300000004</v>
      </c>
      <c r="E284" s="52">
        <v>1059307.807</v>
      </c>
      <c r="F284" s="52">
        <v>1269071.8109999998</v>
      </c>
      <c r="G284" s="52">
        <v>1140129.3390000002</v>
      </c>
      <c r="H284" s="52">
        <v>867881.94099999999</v>
      </c>
      <c r="I284" s="52">
        <v>1242878.6959999995</v>
      </c>
      <c r="J284" s="52">
        <v>1729379.8760000002</v>
      </c>
      <c r="K284" s="52">
        <v>1772916.8709999998</v>
      </c>
      <c r="L284" s="27">
        <f>IF(SUM(J283:J284)=0,"n/d",((SUM(K283:K284))/(SUM(J283:J284))-1)*100)</f>
        <v>2.3438781232848482</v>
      </c>
    </row>
    <row r="285" spans="2:26" ht="13.5" x14ac:dyDescent="0.2">
      <c r="B285" s="39" t="s">
        <v>7</v>
      </c>
      <c r="C285" s="52">
        <v>852874.201</v>
      </c>
      <c r="D285" s="52">
        <v>887354.34600000002</v>
      </c>
      <c r="E285" s="52">
        <v>959139.43299999984</v>
      </c>
      <c r="F285" s="52">
        <v>1448765.426</v>
      </c>
      <c r="G285" s="52">
        <v>1132195.0069999998</v>
      </c>
      <c r="H285" s="52">
        <v>1009815.7979999998</v>
      </c>
      <c r="I285" s="52">
        <v>1372784.0960000001</v>
      </c>
      <c r="J285" s="52">
        <v>1755817.1279999996</v>
      </c>
      <c r="K285" s="52">
        <v>1478098.6040000001</v>
      </c>
      <c r="L285" s="27">
        <f>IF(SUM(J283:J285)=0,"n/d",((SUM(K283:K285))/(SUM(J283:J285))-1)*100)</f>
        <v>-3.6222629464530476</v>
      </c>
    </row>
    <row r="286" spans="2:26" ht="13.5" x14ac:dyDescent="0.2">
      <c r="B286" s="39" t="s">
        <v>8</v>
      </c>
      <c r="C286" s="52">
        <v>789145.451</v>
      </c>
      <c r="D286" s="52">
        <v>884511.44599999988</v>
      </c>
      <c r="E286" s="52">
        <v>997590.68099999998</v>
      </c>
      <c r="F286" s="52">
        <v>1499971.5269999998</v>
      </c>
      <c r="G286" s="52">
        <v>1160337.0060000001</v>
      </c>
      <c r="H286" s="52">
        <v>985482.53500000003</v>
      </c>
      <c r="I286" s="52">
        <v>1286890.469</v>
      </c>
      <c r="J286" s="52">
        <v>1817073.4870000004</v>
      </c>
      <c r="K286" s="52">
        <v>1208503.1810000001</v>
      </c>
      <c r="L286" s="27">
        <f>IF(SUM(J283:J286)=0,"n/d",((SUM(K283:K286))/(SUM(J283:J286))-1)*100)</f>
        <v>-11.200701787085777</v>
      </c>
    </row>
    <row r="287" spans="2:26" ht="13.5" x14ac:dyDescent="0.2">
      <c r="B287" s="39" t="s">
        <v>9</v>
      </c>
      <c r="C287" s="52">
        <v>813118.39500000014</v>
      </c>
      <c r="D287" s="52">
        <v>871349.1170000002</v>
      </c>
      <c r="E287" s="52">
        <v>991461.44300000009</v>
      </c>
      <c r="F287" s="52">
        <v>1434707.5439999998</v>
      </c>
      <c r="G287" s="52">
        <v>1319907.2329999998</v>
      </c>
      <c r="H287" s="52">
        <v>1041871.1880000002</v>
      </c>
      <c r="I287" s="52">
        <v>1315822.2300000002</v>
      </c>
      <c r="J287" s="52">
        <v>1869708.1130000001</v>
      </c>
      <c r="K287" s="52">
        <v>1268952.5700000003</v>
      </c>
      <c r="L287" s="27">
        <f>IF(SUM(J283:J287)=0,"n/d",((SUM(K283:K287))/(SUM(J283:J287))-1)*100)</f>
        <v>-15.533709845499654</v>
      </c>
    </row>
    <row r="288" spans="2:26" ht="13.5" x14ac:dyDescent="0.2">
      <c r="B288" s="39" t="s">
        <v>10</v>
      </c>
      <c r="C288" s="52">
        <v>752357.70700000005</v>
      </c>
      <c r="D288" s="52">
        <v>906254.86800000002</v>
      </c>
      <c r="E288" s="52">
        <v>951224.97400000016</v>
      </c>
      <c r="F288" s="52">
        <v>1490273.4580000001</v>
      </c>
      <c r="G288" s="52">
        <v>1261522.51</v>
      </c>
      <c r="H288" s="52">
        <v>1047822.916</v>
      </c>
      <c r="I288" s="52">
        <v>1494048.567</v>
      </c>
      <c r="J288" s="52">
        <v>1729295.1529999999</v>
      </c>
      <c r="K288" s="52">
        <v>1335636.4489999996</v>
      </c>
      <c r="L288" s="27">
        <f>IF(SUM(J283:J288)=0,"n/d",((SUM(K283:K288))/(SUM(J283:J288))-1)*100)</f>
        <v>-16.695660681827661</v>
      </c>
    </row>
    <row r="289" spans="2:12" ht="13.5" x14ac:dyDescent="0.2">
      <c r="B289" s="40" t="s">
        <v>17</v>
      </c>
      <c r="C289" s="52">
        <v>766073.9600000002</v>
      </c>
      <c r="D289" s="52">
        <v>963603.58399999992</v>
      </c>
      <c r="E289" s="52">
        <v>1015424.9059999998</v>
      </c>
      <c r="F289" s="52">
        <v>1552109.5260000003</v>
      </c>
      <c r="G289" s="52">
        <v>1314601.9820000003</v>
      </c>
      <c r="H289" s="52">
        <v>1056344.3190000001</v>
      </c>
      <c r="I289" s="52">
        <v>1609360.2400000002</v>
      </c>
      <c r="J289" s="52">
        <v>1865746.8879999998</v>
      </c>
      <c r="K289" s="52">
        <v>1510860.9300000002</v>
      </c>
      <c r="L289" s="27">
        <f>IF(SUM(J283:J289)=0,"n/d",((SUM(K283:K289))/(SUM(J283:J289))-1)*100)</f>
        <v>-17.039279929972707</v>
      </c>
    </row>
    <row r="290" spans="2:12" ht="13.5" x14ac:dyDescent="0.2">
      <c r="B290" s="39" t="s">
        <v>18</v>
      </c>
      <c r="C290" s="52">
        <v>821321.799</v>
      </c>
      <c r="D290" s="52">
        <v>1021076.3110000002</v>
      </c>
      <c r="E290" s="52">
        <v>1061067.2370000002</v>
      </c>
      <c r="F290" s="52">
        <v>1576056.0879999995</v>
      </c>
      <c r="G290" s="52">
        <v>1351409.3360000001</v>
      </c>
      <c r="H290" s="52">
        <v>1220999.0180000002</v>
      </c>
      <c r="I290" s="52">
        <v>1822817.1459999999</v>
      </c>
      <c r="J290" s="52">
        <v>1868818.2019999998</v>
      </c>
      <c r="K290" s="52">
        <v>1569803.3250000002</v>
      </c>
      <c r="L290" s="27">
        <f>IF(SUM(J283:J290)=0,"n/d",((SUM(K283:K290))/(SUM(J283:J290))-1)*100)</f>
        <v>-16.905317729257941</v>
      </c>
    </row>
    <row r="291" spans="2:12" ht="13.5" x14ac:dyDescent="0.2">
      <c r="B291" s="39" t="s">
        <v>19</v>
      </c>
      <c r="C291" s="52">
        <v>815790.52299999993</v>
      </c>
      <c r="D291" s="52">
        <v>1017087.2340000001</v>
      </c>
      <c r="E291" s="52">
        <v>1100117.4990000003</v>
      </c>
      <c r="F291" s="52">
        <v>1633094.9710000001</v>
      </c>
      <c r="G291" s="52">
        <v>1344811.3769999999</v>
      </c>
      <c r="H291" s="52">
        <v>1311907.3320000004</v>
      </c>
      <c r="I291" s="52">
        <v>1799251.0150000001</v>
      </c>
      <c r="J291" s="52">
        <v>1873379.5610000002</v>
      </c>
      <c r="K291" s="52">
        <v>1700708.7100000004</v>
      </c>
      <c r="L291" s="27">
        <f>IF(SUM(J283:J291)=0,"n/d",((SUM(K283:K291))/(SUM(J283:J291))-1)*100)</f>
        <v>-16.025408699505217</v>
      </c>
    </row>
    <row r="292" spans="2:12" ht="13.5" x14ac:dyDescent="0.2">
      <c r="B292" s="39" t="s">
        <v>20</v>
      </c>
      <c r="C292" s="52">
        <v>918801.75699999987</v>
      </c>
      <c r="D292" s="52">
        <v>1126831.2320000001</v>
      </c>
      <c r="E292" s="52">
        <v>1208197.139</v>
      </c>
      <c r="F292" s="52">
        <v>1750110.0830000001</v>
      </c>
      <c r="G292" s="52">
        <v>1198896.5550000004</v>
      </c>
      <c r="H292" s="52">
        <v>1377058.1349999998</v>
      </c>
      <c r="I292" s="52">
        <v>2062893.023</v>
      </c>
      <c r="J292" s="52">
        <v>2055840.7039999999</v>
      </c>
      <c r="K292" s="52"/>
      <c r="L292" s="27"/>
    </row>
    <row r="293" spans="2:12" ht="13.5" x14ac:dyDescent="0.2">
      <c r="B293" s="39" t="s">
        <v>11</v>
      </c>
      <c r="C293" s="52">
        <v>898237.50999999978</v>
      </c>
      <c r="D293" s="52">
        <v>1104611.0659999999</v>
      </c>
      <c r="E293" s="52">
        <v>1165670.6120000002</v>
      </c>
      <c r="F293" s="52">
        <v>1409931.5540000002</v>
      </c>
      <c r="G293" s="52">
        <v>1005537.458</v>
      </c>
      <c r="H293" s="52">
        <v>1338011.872</v>
      </c>
      <c r="I293" s="52">
        <v>1945479.7849999999</v>
      </c>
      <c r="J293" s="52">
        <v>1981879.4650000001</v>
      </c>
      <c r="K293" s="52"/>
      <c r="L293" s="27"/>
    </row>
    <row r="294" spans="2:12" ht="13.5" x14ac:dyDescent="0.2">
      <c r="B294" s="39" t="s">
        <v>12</v>
      </c>
      <c r="C294" s="52">
        <v>892364.12900000007</v>
      </c>
      <c r="D294" s="52">
        <v>1210722.9750000001</v>
      </c>
      <c r="E294" s="52">
        <v>1379559.7789999999</v>
      </c>
      <c r="F294" s="52">
        <v>1546732.9529999997</v>
      </c>
      <c r="G294" s="52">
        <v>1144133.2709999999</v>
      </c>
      <c r="H294" s="52">
        <v>1497821.338</v>
      </c>
      <c r="I294" s="52">
        <v>2055197.6849999998</v>
      </c>
      <c r="J294" s="52">
        <v>2137636.3320000004</v>
      </c>
      <c r="K294" s="52"/>
      <c r="L294" s="27"/>
    </row>
    <row r="295" spans="2:12" x14ac:dyDescent="0.2">
      <c r="B295" s="46" t="s">
        <v>13</v>
      </c>
      <c r="C295" s="53">
        <v>9850180.303999994</v>
      </c>
      <c r="D295" s="53">
        <v>11757492.762</v>
      </c>
      <c r="E295" s="53">
        <v>12994115.155999999</v>
      </c>
      <c r="F295" s="53">
        <v>17862739.505000003</v>
      </c>
      <c r="G295" s="53">
        <v>14585844.175999997</v>
      </c>
      <c r="H295" s="53">
        <v>13641774.311000003</v>
      </c>
      <c r="I295" s="53">
        <v>19384719.173000004</v>
      </c>
      <c r="J295" s="53">
        <v>22544084.539000005</v>
      </c>
      <c r="K295" s="53">
        <v>13745572.471000001</v>
      </c>
      <c r="L295" s="25"/>
    </row>
    <row r="296" spans="2:12" x14ac:dyDescent="0.2">
      <c r="B296" s="29" t="s">
        <v>34</v>
      </c>
      <c r="F296" s="11"/>
      <c r="G296" s="19"/>
    </row>
    <row r="297" spans="2:12" ht="14.25" x14ac:dyDescent="0.2">
      <c r="B297" s="9" t="s">
        <v>35</v>
      </c>
      <c r="G297" s="11"/>
    </row>
    <row r="298" spans="2:12" x14ac:dyDescent="0.2">
      <c r="B298" s="21" t="s">
        <v>32</v>
      </c>
      <c r="J298" s="11"/>
      <c r="K298" s="11"/>
      <c r="L298" s="11"/>
    </row>
    <row r="299" spans="2:12" x14ac:dyDescent="0.2">
      <c r="B299" s="26" t="s">
        <v>74</v>
      </c>
      <c r="J299" s="11"/>
      <c r="K299" s="11"/>
      <c r="L299" s="11"/>
    </row>
    <row r="300" spans="2:12" ht="14.25" x14ac:dyDescent="0.2">
      <c r="B300" s="10" t="s">
        <v>41</v>
      </c>
      <c r="E300" s="11"/>
      <c r="F300" s="11"/>
      <c r="G300" s="11"/>
    </row>
    <row r="301" spans="2:12" ht="14.25" x14ac:dyDescent="0.2">
      <c r="B301" s="10" t="s">
        <v>68</v>
      </c>
      <c r="E301" s="11"/>
      <c r="F301" s="11"/>
      <c r="G301" s="11"/>
    </row>
    <row r="302" spans="2:12" x14ac:dyDescent="0.2">
      <c r="B302" s="26"/>
      <c r="E302" s="11"/>
      <c r="F302" s="11"/>
      <c r="G302" s="11"/>
    </row>
    <row r="303" spans="2:12" ht="14.25" x14ac:dyDescent="0.2">
      <c r="B303" s="10"/>
      <c r="E303" s="11"/>
      <c r="F303" s="11"/>
      <c r="G303" s="11"/>
    </row>
    <row r="304" spans="2:12" ht="16.5" x14ac:dyDescent="0.25">
      <c r="B304" s="12" t="s">
        <v>14</v>
      </c>
    </row>
    <row r="305" spans="2:26" ht="16.5" x14ac:dyDescent="0.25">
      <c r="B305" s="12"/>
    </row>
    <row r="308" spans="2:26" ht="18" x14ac:dyDescent="0.25">
      <c r="B308" s="5" t="s">
        <v>65</v>
      </c>
    </row>
    <row r="309" spans="2:26" ht="15.75" x14ac:dyDescent="0.25">
      <c r="B309" s="2" t="s">
        <v>24</v>
      </c>
    </row>
    <row r="311" spans="2:26" x14ac:dyDescent="0.2">
      <c r="B311" s="6" t="str">
        <f>IF(C313="(Tudo)","BRASIL",C313)</f>
        <v>BRASIL</v>
      </c>
      <c r="G311" s="15"/>
    </row>
    <row r="312" spans="2:26" x14ac:dyDescent="0.2">
      <c r="B312" s="7" t="str">
        <f>IF(C314="(Tudo)","GASOLINA C TOTAL (m3)",C314)</f>
        <v>GASOLINA C TOTAL (m3)</v>
      </c>
      <c r="G312" s="11"/>
    </row>
    <row r="313" spans="2:26" x14ac:dyDescent="0.2">
      <c r="B313" s="36" t="s">
        <v>21</v>
      </c>
      <c r="C313" s="37" t="s">
        <v>28</v>
      </c>
      <c r="Z313" s="13" t="str">
        <f>IF(C313="(Tudo)","BRASIL",C313)</f>
        <v>BRASIL</v>
      </c>
    </row>
    <row r="314" spans="2:26" x14ac:dyDescent="0.2">
      <c r="B314" s="36" t="s">
        <v>45</v>
      </c>
      <c r="C314" s="37" t="s">
        <v>28</v>
      </c>
      <c r="Z314" s="13" t="str">
        <f>IF(C313="(Tudo)","GASOLINA C TOTAL (m3)",C313)</f>
        <v>GASOLINA C TOTAL (m3)</v>
      </c>
    </row>
    <row r="315" spans="2:26" x14ac:dyDescent="0.2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">
      <c r="B316" s="32"/>
      <c r="C316" s="33" t="s">
        <v>2</v>
      </c>
      <c r="D316" s="34"/>
      <c r="E316" s="34"/>
      <c r="F316" s="34"/>
      <c r="G316" s="34"/>
      <c r="H316" s="34"/>
      <c r="I316" s="34"/>
      <c r="J316" s="34"/>
      <c r="K316" s="35"/>
      <c r="L316" s="16" t="s">
        <v>3</v>
      </c>
    </row>
    <row r="317" spans="2:26" x14ac:dyDescent="0.2">
      <c r="B317" s="33" t="s">
        <v>4</v>
      </c>
      <c r="C317" s="38">
        <v>2012</v>
      </c>
      <c r="D317" s="41">
        <v>2013</v>
      </c>
      <c r="E317" s="41">
        <v>2014</v>
      </c>
      <c r="F317" s="41">
        <v>2015</v>
      </c>
      <c r="G317" s="42" t="s">
        <v>29</v>
      </c>
      <c r="H317" s="42">
        <v>2017</v>
      </c>
      <c r="I317" s="42">
        <v>2018</v>
      </c>
      <c r="J317" s="42">
        <v>2019</v>
      </c>
      <c r="K317" s="43">
        <v>2020</v>
      </c>
      <c r="L317" s="17" t="s">
        <v>67</v>
      </c>
    </row>
    <row r="318" spans="2:26" ht="13.5" x14ac:dyDescent="0.2">
      <c r="B318" s="38" t="s">
        <v>5</v>
      </c>
      <c r="C318" s="51">
        <v>3097527.2760000001</v>
      </c>
      <c r="D318" s="51">
        <v>3335897.4120000005</v>
      </c>
      <c r="E318" s="51">
        <v>3588306.043000001</v>
      </c>
      <c r="F318" s="51">
        <v>3860410.4309999994</v>
      </c>
      <c r="G318" s="51">
        <v>3321867.9709999994</v>
      </c>
      <c r="H318" s="51">
        <v>3722536.7680000006</v>
      </c>
      <c r="I318" s="51">
        <v>3389921.8490000004</v>
      </c>
      <c r="J318" s="51">
        <v>3126943.2580000004</v>
      </c>
      <c r="K318" s="51">
        <v>3167239.5870000003</v>
      </c>
      <c r="L318" s="24">
        <f>IF(K318=0,"",((K318/J318)-1)*100)</f>
        <v>1.2886811712014667</v>
      </c>
    </row>
    <row r="319" spans="2:26" ht="13.5" x14ac:dyDescent="0.2">
      <c r="B319" s="39" t="s">
        <v>6</v>
      </c>
      <c r="C319" s="52">
        <v>3062795.1700000004</v>
      </c>
      <c r="D319" s="52">
        <v>2987486.7480000001</v>
      </c>
      <c r="E319" s="52">
        <v>3432934.9219999998</v>
      </c>
      <c r="F319" s="52">
        <v>3110122.5199999996</v>
      </c>
      <c r="G319" s="52">
        <v>3463858.3870000006</v>
      </c>
      <c r="H319" s="52">
        <v>3546965.9039999992</v>
      </c>
      <c r="I319" s="52">
        <v>3132420.3999999994</v>
      </c>
      <c r="J319" s="52">
        <v>2956866.4049999998</v>
      </c>
      <c r="K319" s="52">
        <v>3083980.7870000005</v>
      </c>
      <c r="L319" s="27">
        <f>IF(SUM(J318:J319)=0,"n/d",((SUM(K318:K319))/(SUM(J318:J319))-1)*100)</f>
        <v>2.7517414296858167</v>
      </c>
    </row>
    <row r="320" spans="2:26" ht="13.5" x14ac:dyDescent="0.2">
      <c r="B320" s="39" t="s">
        <v>7</v>
      </c>
      <c r="C320" s="52">
        <v>3309409.7730000005</v>
      </c>
      <c r="D320" s="52">
        <v>3360621.8799999994</v>
      </c>
      <c r="E320" s="52">
        <v>3555264.9879999999</v>
      </c>
      <c r="F320" s="52">
        <v>3402206.0810000002</v>
      </c>
      <c r="G320" s="52">
        <v>3732665.2580000004</v>
      </c>
      <c r="H320" s="52">
        <v>3948915.9669999997</v>
      </c>
      <c r="I320" s="52">
        <v>3625937.3129999996</v>
      </c>
      <c r="J320" s="52">
        <v>3112212.5189999999</v>
      </c>
      <c r="K320" s="52">
        <v>2697024.6129999994</v>
      </c>
      <c r="L320" s="27">
        <f>IF(SUM(J318:J320)=0,"n/d",((SUM(K318:K320))/(SUM(J318:J320))-1)*100)</f>
        <v>-2.6943953602568627</v>
      </c>
    </row>
    <row r="321" spans="2:12" ht="13.5" x14ac:dyDescent="0.2">
      <c r="B321" s="39" t="s">
        <v>8</v>
      </c>
      <c r="C321" s="52">
        <v>3167339.3749999986</v>
      </c>
      <c r="D321" s="52">
        <v>3423164.5539999995</v>
      </c>
      <c r="E321" s="52">
        <v>3763829.9799999991</v>
      </c>
      <c r="F321" s="52">
        <v>3449428.9850000003</v>
      </c>
      <c r="G321" s="52">
        <v>3571395.6639999999</v>
      </c>
      <c r="H321" s="52">
        <v>3650211.7049999991</v>
      </c>
      <c r="I321" s="52">
        <v>3374562.5639999984</v>
      </c>
      <c r="J321" s="52">
        <v>3195715.1770000006</v>
      </c>
      <c r="K321" s="52">
        <v>2286484.6970000011</v>
      </c>
      <c r="L321" s="27">
        <f>IF(SUM(J318:J321)=0,"n/d",((SUM(K318:K321))/(SUM(J318:J321))-1)*100)</f>
        <v>-9.3369286443089177</v>
      </c>
    </row>
    <row r="322" spans="2:12" ht="13.5" x14ac:dyDescent="0.2">
      <c r="B322" s="39" t="s">
        <v>9</v>
      </c>
      <c r="C322" s="52">
        <v>3245573.8760000006</v>
      </c>
      <c r="D322" s="52">
        <v>3499342.9269999992</v>
      </c>
      <c r="E322" s="52">
        <v>3716598.2479999997</v>
      </c>
      <c r="F322" s="52">
        <v>3274964.64</v>
      </c>
      <c r="G322" s="52">
        <v>3428700.68</v>
      </c>
      <c r="H322" s="52">
        <v>3784613.1779999998</v>
      </c>
      <c r="I322" s="52">
        <v>3067245.4379999982</v>
      </c>
      <c r="J322" s="52">
        <v>3139780.2470000009</v>
      </c>
      <c r="K322" s="52">
        <v>2499361.9559999998</v>
      </c>
      <c r="L322" s="27">
        <f>IF(SUM(J318:J322)=0,"n/d",((SUM(K318:K322))/(SUM(J318:J322))-1)*100)</f>
        <v>-11.572764565554339</v>
      </c>
    </row>
    <row r="323" spans="2:12" ht="13.5" x14ac:dyDescent="0.2">
      <c r="B323" s="39" t="s">
        <v>10</v>
      </c>
      <c r="C323" s="52">
        <v>3209042.5169999995</v>
      </c>
      <c r="D323" s="52">
        <v>3281793.46</v>
      </c>
      <c r="E323" s="52">
        <v>3455630.5299999993</v>
      </c>
      <c r="F323" s="52">
        <v>3344632.4549999996</v>
      </c>
      <c r="G323" s="52">
        <v>3370928.2050000001</v>
      </c>
      <c r="H323" s="52">
        <v>3761325.4109999989</v>
      </c>
      <c r="I323" s="52">
        <v>3152100.196</v>
      </c>
      <c r="J323" s="52">
        <v>2955523.365999999</v>
      </c>
      <c r="K323" s="52">
        <v>2722475.0370000005</v>
      </c>
      <c r="L323" s="27">
        <f>IF(SUM(J318:J323)=0,"n/d",((SUM(K318:K323))/(SUM(J318:J323))-1)*100)</f>
        <v>-10.983230350791706</v>
      </c>
    </row>
    <row r="324" spans="2:12" ht="13.5" x14ac:dyDescent="0.2">
      <c r="B324" s="40" t="s">
        <v>17</v>
      </c>
      <c r="C324" s="52">
        <v>3249795.0299999989</v>
      </c>
      <c r="D324" s="52">
        <v>3485650.3149999999</v>
      </c>
      <c r="E324" s="52">
        <v>3645347.8749999995</v>
      </c>
      <c r="F324" s="52">
        <v>3422148.9299999992</v>
      </c>
      <c r="G324" s="52">
        <v>3442005.5619999995</v>
      </c>
      <c r="H324" s="52">
        <v>3709278.449</v>
      </c>
      <c r="I324" s="52">
        <v>2996048.7350000003</v>
      </c>
      <c r="J324" s="52">
        <v>3226324.9249999998</v>
      </c>
      <c r="K324" s="52">
        <v>2981551.989000001</v>
      </c>
      <c r="L324" s="27">
        <f>IF(SUM(J318:J324)=0,"n/d",((SUM(K318:K324))/(SUM(J318:J324))-1)*100)</f>
        <v>-10.478556119732495</v>
      </c>
    </row>
    <row r="325" spans="2:12" ht="13.5" x14ac:dyDescent="0.2">
      <c r="B325" s="39" t="s">
        <v>18</v>
      </c>
      <c r="C325" s="52">
        <v>3443751.1469999994</v>
      </c>
      <c r="D325" s="52">
        <v>3586453.2959999992</v>
      </c>
      <c r="E325" s="52">
        <v>3703508.3389999992</v>
      </c>
      <c r="F325" s="52">
        <v>3289414.4390000002</v>
      </c>
      <c r="G325" s="52">
        <v>3553375.6139999991</v>
      </c>
      <c r="H325" s="52">
        <v>3695580.2629999998</v>
      </c>
      <c r="I325" s="52">
        <v>3197553.4230000004</v>
      </c>
      <c r="J325" s="52">
        <v>3257545.2990000001</v>
      </c>
      <c r="K325" s="52">
        <v>2933072.5439999998</v>
      </c>
      <c r="L325" s="27">
        <f>IF(SUM(J318:J325)=0,"n/d",((SUM(K318:K325))/(SUM(J318:J325))-1)*100)</f>
        <v>-10.410993678182001</v>
      </c>
    </row>
    <row r="326" spans="2:12" ht="13.5" x14ac:dyDescent="0.2">
      <c r="B326" s="39" t="s">
        <v>19</v>
      </c>
      <c r="C326" s="52">
        <v>3251623.9590000007</v>
      </c>
      <c r="D326" s="52">
        <v>3372566.5639999998</v>
      </c>
      <c r="E326" s="52">
        <v>3777758.4859999996</v>
      </c>
      <c r="F326" s="52">
        <v>3315073.8409999995</v>
      </c>
      <c r="G326" s="52">
        <v>3583991.9169999999</v>
      </c>
      <c r="H326" s="52">
        <v>3500534.9650000008</v>
      </c>
      <c r="I326" s="52">
        <v>2887525.0730000013</v>
      </c>
      <c r="J326" s="52">
        <v>3088984.4449999989</v>
      </c>
      <c r="K326" s="52">
        <v>3127219.0460000001</v>
      </c>
      <c r="L326" s="27">
        <f>IF(SUM(J318:J326)=0,"n/d",((SUM(K318:K326))/(SUM(J318:J326))-1)*100)</f>
        <v>-9.1286347525015739</v>
      </c>
    </row>
    <row r="327" spans="2:12" ht="13.5" x14ac:dyDescent="0.2">
      <c r="B327" s="39" t="s">
        <v>20</v>
      </c>
      <c r="C327" s="52">
        <v>3570055.057</v>
      </c>
      <c r="D327" s="52">
        <v>3648718.5900000003</v>
      </c>
      <c r="E327" s="52">
        <v>4000745.3369999998</v>
      </c>
      <c r="F327" s="52">
        <v>3475017.5749999993</v>
      </c>
      <c r="G327" s="52">
        <v>3620869.4019999993</v>
      </c>
      <c r="H327" s="52">
        <v>3538792.8140000002</v>
      </c>
      <c r="I327" s="52">
        <v>3053220.1409999998</v>
      </c>
      <c r="J327" s="52">
        <v>3322277.2499999991</v>
      </c>
      <c r="K327" s="52"/>
      <c r="L327" s="27"/>
    </row>
    <row r="328" spans="2:12" ht="13.5" x14ac:dyDescent="0.2">
      <c r="B328" s="39" t="s">
        <v>11</v>
      </c>
      <c r="C328" s="52">
        <v>3321685.2650000006</v>
      </c>
      <c r="D328" s="52">
        <v>3578908.929</v>
      </c>
      <c r="E328" s="52">
        <v>3537267.4489999991</v>
      </c>
      <c r="F328" s="52">
        <v>3249604.8760000002</v>
      </c>
      <c r="G328" s="52">
        <v>3706914.2960000001</v>
      </c>
      <c r="H328" s="52">
        <v>3434291.1490000002</v>
      </c>
      <c r="I328" s="52">
        <v>3018897.4690000014</v>
      </c>
      <c r="J328" s="52">
        <v>3219828.551</v>
      </c>
      <c r="K328" s="52"/>
      <c r="L328" s="27"/>
    </row>
    <row r="329" spans="2:12" ht="13.5" x14ac:dyDescent="0.2">
      <c r="B329" s="39" t="s">
        <v>12</v>
      </c>
      <c r="C329" s="52">
        <v>3769116.2800000007</v>
      </c>
      <c r="D329" s="52">
        <v>3865631.916999999</v>
      </c>
      <c r="E329" s="52">
        <v>4187054.611</v>
      </c>
      <c r="F329" s="52">
        <v>3944376.7969999993</v>
      </c>
      <c r="G329" s="52">
        <v>4222508.9219999993</v>
      </c>
      <c r="H329" s="52">
        <v>3856485.4399999985</v>
      </c>
      <c r="I329" s="52">
        <v>3456346.6609999994</v>
      </c>
      <c r="J329" s="52">
        <v>3563035.3279999997</v>
      </c>
      <c r="K329" s="52"/>
      <c r="L329" s="27"/>
    </row>
    <row r="330" spans="2:12" x14ac:dyDescent="0.2">
      <c r="B330" s="46" t="s">
        <v>13</v>
      </c>
      <c r="C330" s="53">
        <v>39697714.725000016</v>
      </c>
      <c r="D330" s="53">
        <v>41426236.592000023</v>
      </c>
      <c r="E330" s="53">
        <v>44364246.808000013</v>
      </c>
      <c r="F330" s="53">
        <v>41137401.570000015</v>
      </c>
      <c r="G330" s="53">
        <v>43019081.878000006</v>
      </c>
      <c r="H330" s="53">
        <v>44149532.013000004</v>
      </c>
      <c r="I330" s="53">
        <v>38351779.26199998</v>
      </c>
      <c r="J330" s="53">
        <v>38165036.769999996</v>
      </c>
      <c r="K330" s="53">
        <v>25498410.255999997</v>
      </c>
      <c r="L330" s="25"/>
    </row>
    <row r="331" spans="2:12" x14ac:dyDescent="0.2">
      <c r="B331" s="29" t="s">
        <v>34</v>
      </c>
      <c r="F331" s="11"/>
      <c r="G331" s="19"/>
    </row>
    <row r="332" spans="2:12" ht="14.25" x14ac:dyDescent="0.2">
      <c r="B332" s="9" t="s">
        <v>35</v>
      </c>
      <c r="G332" s="11"/>
    </row>
    <row r="333" spans="2:12" x14ac:dyDescent="0.2">
      <c r="B333" s="21" t="s">
        <v>32</v>
      </c>
      <c r="J333" s="11"/>
      <c r="K333" s="11"/>
      <c r="L333" s="11"/>
    </row>
    <row r="334" spans="2:12" x14ac:dyDescent="0.2">
      <c r="B334" s="26" t="str">
        <f>B299</f>
        <v xml:space="preserve">                  3) Dados atualizados em 30 de outubro de 2020.</v>
      </c>
      <c r="J334" s="11"/>
      <c r="K334" s="11"/>
      <c r="L334" s="11"/>
    </row>
    <row r="335" spans="2:12" ht="14.25" x14ac:dyDescent="0.2">
      <c r="B335" s="10" t="s">
        <v>41</v>
      </c>
      <c r="E335" s="11"/>
      <c r="F335" s="11"/>
      <c r="G335" s="11"/>
    </row>
    <row r="336" spans="2:12" ht="14.25" x14ac:dyDescent="0.2">
      <c r="B336" s="10" t="s">
        <v>68</v>
      </c>
      <c r="E336" s="11"/>
      <c r="F336" s="11"/>
      <c r="G336" s="11"/>
    </row>
    <row r="337" spans="2:26" x14ac:dyDescent="0.2">
      <c r="B337" s="26"/>
      <c r="E337" s="11"/>
      <c r="F337" s="11"/>
      <c r="G337" s="11"/>
    </row>
    <row r="338" spans="2:26" ht="14.25" x14ac:dyDescent="0.2">
      <c r="B338" s="10"/>
      <c r="E338" s="11"/>
      <c r="F338" s="11"/>
      <c r="G338" s="11"/>
    </row>
    <row r="339" spans="2:26" ht="16.5" x14ac:dyDescent="0.25">
      <c r="B339" s="12" t="s">
        <v>14</v>
      </c>
    </row>
    <row r="340" spans="2:26" ht="16.5" x14ac:dyDescent="0.25">
      <c r="B340" s="12"/>
    </row>
    <row r="343" spans="2:26" ht="18" x14ac:dyDescent="0.25">
      <c r="B343" s="5" t="s">
        <v>66</v>
      </c>
    </row>
    <row r="344" spans="2:26" ht="15.75" x14ac:dyDescent="0.25">
      <c r="B344" s="2" t="s">
        <v>24</v>
      </c>
    </row>
    <row r="346" spans="2:26" x14ac:dyDescent="0.2">
      <c r="B346" s="6" t="str">
        <f>IF(C348="(Tudo)","BRASIL",C348)</f>
        <v>BRASIL</v>
      </c>
      <c r="G346" s="15"/>
    </row>
    <row r="347" spans="2:26" x14ac:dyDescent="0.2">
      <c r="B347" s="7" t="str">
        <f>IF(C349="(Tudo)","ÓLEO DIESEL TOTAL (m3)",C349)</f>
        <v>ÓLEO DIESEL TOTAL (m3)</v>
      </c>
      <c r="G347" s="11"/>
    </row>
    <row r="348" spans="2:26" x14ac:dyDescent="0.2">
      <c r="B348" s="36" t="s">
        <v>21</v>
      </c>
      <c r="C348" s="37" t="s">
        <v>28</v>
      </c>
      <c r="Z348" s="13" t="str">
        <f>IF(C348="(Tudo)","BRASIL",C348)</f>
        <v>BRASIL</v>
      </c>
    </row>
    <row r="349" spans="2:26" x14ac:dyDescent="0.2">
      <c r="B349" s="36" t="s">
        <v>45</v>
      </c>
      <c r="C349" s="37" t="s">
        <v>28</v>
      </c>
      <c r="Z349" s="13" t="str">
        <f>IF(C348="(Tudo)","ÓLEO DIESEL TOTAL TOTAL (m3)",C348)</f>
        <v>ÓLEO DIESEL TOTAL TOTAL (m3)</v>
      </c>
    </row>
    <row r="350" spans="2:26" x14ac:dyDescent="0.2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">
      <c r="B351" s="32"/>
      <c r="C351" s="33" t="s">
        <v>2</v>
      </c>
      <c r="D351" s="34"/>
      <c r="E351" s="34"/>
      <c r="F351" s="34"/>
      <c r="G351" s="34"/>
      <c r="H351" s="34"/>
      <c r="I351" s="34"/>
      <c r="J351" s="34"/>
      <c r="K351" s="35"/>
      <c r="L351" s="16" t="s">
        <v>3</v>
      </c>
    </row>
    <row r="352" spans="2:26" x14ac:dyDescent="0.2">
      <c r="B352" s="33" t="s">
        <v>4</v>
      </c>
      <c r="C352" s="38">
        <v>2012</v>
      </c>
      <c r="D352" s="41">
        <v>2013</v>
      </c>
      <c r="E352" s="41">
        <v>2014</v>
      </c>
      <c r="F352" s="41">
        <v>2015</v>
      </c>
      <c r="G352" s="42" t="s">
        <v>29</v>
      </c>
      <c r="H352" s="42">
        <v>2017</v>
      </c>
      <c r="I352" s="42">
        <v>2018</v>
      </c>
      <c r="J352" s="42">
        <v>2019</v>
      </c>
      <c r="K352" s="43">
        <v>2020</v>
      </c>
      <c r="L352" s="17" t="s">
        <v>67</v>
      </c>
    </row>
    <row r="353" spans="2:12" ht="13.5" x14ac:dyDescent="0.2">
      <c r="B353" s="38" t="s">
        <v>5</v>
      </c>
      <c r="C353" s="51">
        <v>3927754.9330000011</v>
      </c>
      <c r="D353" s="51">
        <v>4456692.9899999993</v>
      </c>
      <c r="E353" s="51">
        <v>4566320.5499999989</v>
      </c>
      <c r="F353" s="51">
        <v>4732998.7530000005</v>
      </c>
      <c r="G353" s="51">
        <v>3942869.9830000005</v>
      </c>
      <c r="H353" s="51">
        <v>3959166.6519999984</v>
      </c>
      <c r="I353" s="51">
        <v>4135742.4269999987</v>
      </c>
      <c r="J353" s="51">
        <v>4391503.4300000016</v>
      </c>
      <c r="K353" s="51">
        <v>4432971.260999999</v>
      </c>
      <c r="L353" s="24">
        <f>IF(K353=0,"",((K353/J353)-1)*100)</f>
        <v>0.94427413438220587</v>
      </c>
    </row>
    <row r="354" spans="2:12" ht="13.5" x14ac:dyDescent="0.2">
      <c r="B354" s="39" t="s">
        <v>6</v>
      </c>
      <c r="C354" s="52">
        <v>4179450.8150000004</v>
      </c>
      <c r="D354" s="52">
        <v>4276021.1120000007</v>
      </c>
      <c r="E354" s="52">
        <v>4679585.07</v>
      </c>
      <c r="F354" s="52">
        <v>4071620.8390000002</v>
      </c>
      <c r="G354" s="52">
        <v>4284566.7949999999</v>
      </c>
      <c r="H354" s="52">
        <v>4034946.4360000002</v>
      </c>
      <c r="I354" s="52">
        <v>4120481.7120000012</v>
      </c>
      <c r="J354" s="52">
        <v>4375219.4479999989</v>
      </c>
      <c r="K354" s="52">
        <v>4514231.523</v>
      </c>
      <c r="L354" s="27">
        <f>IF(SUM(J353:J354)=0,"n/d",((SUM(K353:K354))/(SUM(J353:J354))-1)*100)</f>
        <v>2.0586929518772612</v>
      </c>
    </row>
    <row r="355" spans="2:12" ht="13.5" x14ac:dyDescent="0.2">
      <c r="B355" s="39" t="s">
        <v>7</v>
      </c>
      <c r="C355" s="52">
        <v>4750772.8780000024</v>
      </c>
      <c r="D355" s="52">
        <v>4696752.1670000013</v>
      </c>
      <c r="E355" s="52">
        <v>4815102.6629999978</v>
      </c>
      <c r="F355" s="52">
        <v>5013801.7280000001</v>
      </c>
      <c r="G355" s="52">
        <v>4751359.4499999983</v>
      </c>
      <c r="H355" s="52">
        <v>4852097.2459999993</v>
      </c>
      <c r="I355" s="52">
        <v>4825773.4430000018</v>
      </c>
      <c r="J355" s="52">
        <v>4554752.7959999992</v>
      </c>
      <c r="K355" s="52">
        <v>4710564.4950000001</v>
      </c>
      <c r="L355" s="27">
        <f>IF(SUM(J353:J355)=0,"n/d",((SUM(K353:K355))/(SUM(J353:J355))-1)*100)</f>
        <v>2.5244320766681483</v>
      </c>
    </row>
    <row r="356" spans="2:12" ht="13.5" x14ac:dyDescent="0.2">
      <c r="B356" s="39" t="s">
        <v>8</v>
      </c>
      <c r="C356" s="52">
        <v>4313013.5870000003</v>
      </c>
      <c r="D356" s="52">
        <v>4943159.0370000005</v>
      </c>
      <c r="E356" s="52">
        <v>4885145.648</v>
      </c>
      <c r="F356" s="52">
        <v>4738922.6490000002</v>
      </c>
      <c r="G356" s="52">
        <v>4572943.9799999986</v>
      </c>
      <c r="H356" s="52">
        <v>4146623.9240000006</v>
      </c>
      <c r="I356" s="52">
        <v>4618470.2200000007</v>
      </c>
      <c r="J356" s="52">
        <v>4653654.3949999996</v>
      </c>
      <c r="K356" s="52">
        <v>4004816.9029999999</v>
      </c>
      <c r="L356" s="27">
        <f>IF(SUM(J353:J356)=0,"n/d",((SUM(K353:K356))/(SUM(J353:J356))-1)*100)</f>
        <v>-1.7387684306052198</v>
      </c>
    </row>
    <row r="357" spans="2:12" ht="13.5" x14ac:dyDescent="0.2">
      <c r="B357" s="39" t="s">
        <v>9</v>
      </c>
      <c r="C357" s="52">
        <v>4669094.7479999997</v>
      </c>
      <c r="D357" s="52">
        <v>4928345.7890000017</v>
      </c>
      <c r="E357" s="52">
        <v>5131918.7300000023</v>
      </c>
      <c r="F357" s="52">
        <v>4636556.5580000021</v>
      </c>
      <c r="G357" s="52">
        <v>4499732.5760000013</v>
      </c>
      <c r="H357" s="52">
        <v>4614686.9570000004</v>
      </c>
      <c r="I357" s="52">
        <v>3772603.2739999988</v>
      </c>
      <c r="J357" s="52">
        <v>4796717.5599999987</v>
      </c>
      <c r="K357" s="52">
        <v>4360350.2940000016</v>
      </c>
      <c r="L357" s="27">
        <f>IF(SUM(J353:J357)=0,"n/d",((SUM(K353:K357))/(SUM(J353:J357))-1)*100)</f>
        <v>-3.2887676274728439</v>
      </c>
    </row>
    <row r="358" spans="2:12" ht="13.5" x14ac:dyDescent="0.2">
      <c r="B358" s="39" t="s">
        <v>10</v>
      </c>
      <c r="C358" s="52">
        <v>4563513.5899999989</v>
      </c>
      <c r="D358" s="52">
        <v>4708673.3840000005</v>
      </c>
      <c r="E358" s="52">
        <v>4707725.4329999983</v>
      </c>
      <c r="F358" s="52">
        <v>4863308.6789999995</v>
      </c>
      <c r="G358" s="52">
        <v>4616496.4809999978</v>
      </c>
      <c r="H358" s="52">
        <v>4677453.5930000003</v>
      </c>
      <c r="I358" s="52">
        <v>5011752.4370000008</v>
      </c>
      <c r="J358" s="52">
        <v>4653210.841</v>
      </c>
      <c r="K358" s="52">
        <v>4696043.3550000004</v>
      </c>
      <c r="L358" s="27">
        <f>IF(SUM(J353:J358)=0,"n/d",((SUM(K353:K358))/(SUM(J353:J358))-1)*100)</f>
        <v>-2.5745820734434099</v>
      </c>
    </row>
    <row r="359" spans="2:12" ht="13.5" x14ac:dyDescent="0.2">
      <c r="B359" s="40" t="s">
        <v>17</v>
      </c>
      <c r="C359" s="52">
        <v>4779889.0250000032</v>
      </c>
      <c r="D359" s="52">
        <v>5119508.3109999988</v>
      </c>
      <c r="E359" s="52">
        <v>5186600.9310000027</v>
      </c>
      <c r="F359" s="52">
        <v>4963402.3359999992</v>
      </c>
      <c r="G359" s="52">
        <v>4697056.9579999987</v>
      </c>
      <c r="H359" s="52">
        <v>4821464.4479999989</v>
      </c>
      <c r="I359" s="52">
        <v>4982153.4779999992</v>
      </c>
      <c r="J359" s="52">
        <v>5187031.6069999998</v>
      </c>
      <c r="K359" s="52">
        <v>5231198.7909999993</v>
      </c>
      <c r="L359" s="27">
        <f>IF(SUM(J353:J359)=0,"n/d",((SUM(K353:K359))/(SUM(J353:J359))-1)*100)</f>
        <v>-2.0296566501477264</v>
      </c>
    </row>
    <row r="360" spans="2:12" ht="13.5" x14ac:dyDescent="0.2">
      <c r="B360" s="39" t="s">
        <v>18</v>
      </c>
      <c r="C360" s="52">
        <v>5218640.9349999996</v>
      </c>
      <c r="D360" s="52">
        <v>5369365.1299999999</v>
      </c>
      <c r="E360" s="52">
        <v>5350986.9620000022</v>
      </c>
      <c r="F360" s="52">
        <v>5017610.4500000011</v>
      </c>
      <c r="G360" s="52">
        <v>4903384.936999999</v>
      </c>
      <c r="H360" s="52">
        <v>5001582.4899999984</v>
      </c>
      <c r="I360" s="52">
        <v>5197649.5830000006</v>
      </c>
      <c r="J360" s="52">
        <v>5284080.5659999987</v>
      </c>
      <c r="K360" s="52">
        <v>5164439.1869999981</v>
      </c>
      <c r="L360" s="27">
        <f>IF(SUM(J353:J360)=0,"n/d",((SUM(K353:K360))/(SUM(J353:J360))-1)*100)</f>
        <v>-2.0623583352593067</v>
      </c>
    </row>
    <row r="361" spans="2:12" ht="13.5" x14ac:dyDescent="0.2">
      <c r="B361" s="39" t="s">
        <v>19</v>
      </c>
      <c r="C361" s="52">
        <v>4734885.568</v>
      </c>
      <c r="D361" s="52">
        <v>5029822.6949999975</v>
      </c>
      <c r="E361" s="52">
        <v>5355678.4680000003</v>
      </c>
      <c r="F361" s="52">
        <v>4932080.529000001</v>
      </c>
      <c r="G361" s="52">
        <v>4775598.2230000012</v>
      </c>
      <c r="H361" s="52">
        <v>4856584.1009999979</v>
      </c>
      <c r="I361" s="52">
        <v>4759700.9699999988</v>
      </c>
      <c r="J361" s="52">
        <v>4891110.9880000027</v>
      </c>
      <c r="K361" s="52">
        <v>5237175.794999999</v>
      </c>
      <c r="L361" s="27">
        <f>IF(SUM(J353:J361)=0,"n/d",((SUM(K353:K361))/(SUM(J353:J361))-1)*100)</f>
        <v>-1.0178025113997569</v>
      </c>
    </row>
    <row r="362" spans="2:12" ht="13.5" x14ac:dyDescent="0.2">
      <c r="B362" s="39" t="s">
        <v>20</v>
      </c>
      <c r="C362" s="52">
        <v>5259784.5159999989</v>
      </c>
      <c r="D362" s="52">
        <v>5483350.453999998</v>
      </c>
      <c r="E362" s="52">
        <v>5732736.7170000002</v>
      </c>
      <c r="F362" s="52">
        <v>5181460.3139999993</v>
      </c>
      <c r="G362" s="52">
        <v>4631472.0720000025</v>
      </c>
      <c r="H362" s="52">
        <v>4915778.4639999997</v>
      </c>
      <c r="I362" s="52">
        <v>5058821.4720000001</v>
      </c>
      <c r="J362" s="52">
        <v>5415773.4340000022</v>
      </c>
      <c r="K362" s="52"/>
      <c r="L362" s="27"/>
    </row>
    <row r="363" spans="2:12" ht="13.5" x14ac:dyDescent="0.2">
      <c r="B363" s="39" t="s">
        <v>11</v>
      </c>
      <c r="C363" s="52">
        <v>5000417.4109999994</v>
      </c>
      <c r="D363" s="52">
        <v>5091614.642</v>
      </c>
      <c r="E363" s="52">
        <v>4910217.6610000012</v>
      </c>
      <c r="F363" s="52">
        <v>4558032.3339999998</v>
      </c>
      <c r="G363" s="52">
        <v>4400045.9489999991</v>
      </c>
      <c r="H363" s="52">
        <v>4640681.9250000007</v>
      </c>
      <c r="I363" s="52">
        <v>4738254.6340000005</v>
      </c>
      <c r="J363" s="52">
        <v>4808784.1529999999</v>
      </c>
      <c r="K363" s="52"/>
      <c r="L363" s="27"/>
    </row>
    <row r="364" spans="2:12" ht="13.5" x14ac:dyDescent="0.2">
      <c r="B364" s="39" t="s">
        <v>12</v>
      </c>
      <c r="C364" s="52">
        <v>4503145.6649999982</v>
      </c>
      <c r="D364" s="52">
        <v>4469189.3730000006</v>
      </c>
      <c r="E364" s="52">
        <v>4709598.7560000001</v>
      </c>
      <c r="F364" s="52">
        <v>4501075.2029999997</v>
      </c>
      <c r="G364" s="52">
        <v>4203042.6689999988</v>
      </c>
      <c r="H364" s="52">
        <v>4251226.248999997</v>
      </c>
      <c r="I364" s="52">
        <v>4408063.5220000017</v>
      </c>
      <c r="J364" s="52">
        <v>4286608.5059999991</v>
      </c>
      <c r="K364" s="52"/>
      <c r="L364" s="27"/>
    </row>
    <row r="365" spans="2:12" x14ac:dyDescent="0.2">
      <c r="B365" s="46" t="s">
        <v>13</v>
      </c>
      <c r="C365" s="53">
        <v>55900363.671000004</v>
      </c>
      <c r="D365" s="53">
        <v>58572495.084000014</v>
      </c>
      <c r="E365" s="53">
        <v>60031617.588999994</v>
      </c>
      <c r="F365" s="53">
        <v>57210870.372000009</v>
      </c>
      <c r="G365" s="53">
        <v>54278570.072999962</v>
      </c>
      <c r="H365" s="53">
        <v>54772292.484999999</v>
      </c>
      <c r="I365" s="53">
        <v>55629467.171999991</v>
      </c>
      <c r="J365" s="53">
        <v>57298447.72399997</v>
      </c>
      <c r="K365" s="53">
        <v>42351791.604000002</v>
      </c>
      <c r="L365" s="25"/>
    </row>
    <row r="366" spans="2:12" x14ac:dyDescent="0.2">
      <c r="B366" s="29" t="s">
        <v>34</v>
      </c>
      <c r="F366" s="11"/>
      <c r="G366" s="19"/>
    </row>
    <row r="367" spans="2:12" ht="14.25" x14ac:dyDescent="0.2">
      <c r="B367" s="9" t="s">
        <v>35</v>
      </c>
      <c r="G367" s="11"/>
    </row>
    <row r="368" spans="2:12" x14ac:dyDescent="0.2">
      <c r="B368" s="21" t="s">
        <v>32</v>
      </c>
      <c r="J368" s="11"/>
      <c r="K368" s="11"/>
    </row>
    <row r="369" spans="2:11" x14ac:dyDescent="0.2">
      <c r="B369" s="21" t="s">
        <v>44</v>
      </c>
      <c r="J369" s="11"/>
      <c r="K369" s="11"/>
    </row>
    <row r="370" spans="2:11" x14ac:dyDescent="0.2">
      <c r="B370" s="26" t="s">
        <v>73</v>
      </c>
      <c r="E370" s="11"/>
      <c r="F370" s="11"/>
      <c r="G370" s="11"/>
    </row>
    <row r="371" spans="2:11" x14ac:dyDescent="0.2">
      <c r="B371" s="26" t="s">
        <v>47</v>
      </c>
      <c r="E371" s="11"/>
      <c r="F371" s="11"/>
      <c r="G371" s="11"/>
    </row>
    <row r="372" spans="2:11" x14ac:dyDescent="0.2">
      <c r="B372" s="26" t="s">
        <v>69</v>
      </c>
      <c r="E372" s="11"/>
      <c r="F372" s="11"/>
      <c r="G372" s="11"/>
    </row>
    <row r="373" spans="2:11" x14ac:dyDescent="0.2">
      <c r="B373" s="26" t="s">
        <v>70</v>
      </c>
      <c r="E373" s="11"/>
      <c r="F373" s="11"/>
      <c r="G373" s="11"/>
    </row>
    <row r="374" spans="2:11" ht="14.25" x14ac:dyDescent="0.2">
      <c r="B374" s="10" t="s">
        <v>41</v>
      </c>
      <c r="E374" s="11"/>
      <c r="F374" s="11"/>
      <c r="G374" s="11"/>
    </row>
    <row r="375" spans="2:11" ht="14.25" x14ac:dyDescent="0.2">
      <c r="B375" s="10" t="s">
        <v>68</v>
      </c>
      <c r="E375" s="11"/>
      <c r="F375" s="11"/>
      <c r="G375" s="11"/>
    </row>
    <row r="376" spans="2:11" ht="14.25" x14ac:dyDescent="0.2">
      <c r="B376" s="10"/>
      <c r="E376" s="11"/>
      <c r="F376" s="11"/>
      <c r="G376" s="11"/>
    </row>
    <row r="377" spans="2:11" ht="14.25" x14ac:dyDescent="0.2">
      <c r="B377" s="10"/>
      <c r="E377" s="11"/>
      <c r="F377" s="11"/>
      <c r="G377" s="11"/>
    </row>
    <row r="378" spans="2:11" ht="16.5" x14ac:dyDescent="0.25">
      <c r="B378" s="12" t="s">
        <v>14</v>
      </c>
    </row>
    <row r="383" spans="2:11" ht="14.25" x14ac:dyDescent="0.2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Vitor Hugo Meneses Beck</cp:lastModifiedBy>
  <dcterms:created xsi:type="dcterms:W3CDTF">2002-06-13T16:34:05Z</dcterms:created>
  <dcterms:modified xsi:type="dcterms:W3CDTF">2022-12-06T03:47:40Z</dcterms:modified>
</cp:coreProperties>
</file>