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5"/>
  </bookViews>
  <sheets>
    <sheet name="Sheet1" sheetId="1" r:id="rId1"/>
    <sheet name="Sheet2" sheetId="2" r:id="rId2"/>
    <sheet name="Sheet3" sheetId="3" r:id="rId3"/>
    <sheet name="Sheet4" sheetId="4" r:id="rId4"/>
    <sheet name="Sheet5" sheetId="5" r:id="rId5"/>
    <sheet name="Sheet6" sheetId="6" r:id="rId6"/>
  </sheets>
  <calcPr calcId="144525"/>
</workbook>
</file>

<file path=xl/sharedStrings.xml><?xml version="1.0" encoding="utf-8"?>
<sst xmlns="http://schemas.openxmlformats.org/spreadsheetml/2006/main" count="261">
  <si>
    <t>管理员用户需求优先级分类</t>
  </si>
  <si>
    <t>请对相对收益和相对损失用1-9进行评价</t>
  </si>
  <si>
    <t>相对收益1为收益几乎没有，9为收益最大</t>
  </si>
  <si>
    <t>相对损失1为损失几乎没有，9为损失最大</t>
  </si>
  <si>
    <t>相对权重</t>
  </si>
  <si>
    <t>参与者</t>
  </si>
  <si>
    <t>用例</t>
  </si>
  <si>
    <t>说明</t>
  </si>
  <si>
    <t>相对收益（1-9）</t>
  </si>
  <si>
    <t>相对损失（1-9）</t>
  </si>
  <si>
    <t>总价值</t>
  </si>
  <si>
    <t>价值%</t>
  </si>
  <si>
    <t>相对成本</t>
  </si>
  <si>
    <t>成本%</t>
  </si>
  <si>
    <t>相对风险</t>
  </si>
  <si>
    <t>风险%</t>
  </si>
  <si>
    <t>优先级</t>
  </si>
  <si>
    <t>管理员</t>
  </si>
  <si>
    <t>用户管理</t>
  </si>
  <si>
    <t>管理员有权限可以对所有已注册用户的个人信息进行查看和修改</t>
  </si>
  <si>
    <t>维护网站</t>
  </si>
  <si>
    <t>管理员定期对网站进行维护，对数据库进行维护</t>
  </si>
  <si>
    <t>修改课程介绍</t>
  </si>
  <si>
    <t>管理员对课程介绍进行内容修改</t>
  </si>
  <si>
    <t>修改个人头像</t>
  </si>
  <si>
    <t>管理员有权限可以修改教师和学生个人设置的个人头像</t>
  </si>
  <si>
    <t>修改密码</t>
  </si>
  <si>
    <t>管理员有权限可以修改教师和学生个人设置的用户密码</t>
  </si>
  <si>
    <t>修改身份证号码</t>
  </si>
  <si>
    <t>管理员有权限可以修改教师和学生的身份证号码</t>
  </si>
  <si>
    <t>修改真实姓名</t>
  </si>
  <si>
    <t>管理员有权限可以修改教师和学生的真实姓名</t>
  </si>
  <si>
    <t>查看真实姓名</t>
  </si>
  <si>
    <t>管理员有权限可以查看教师和学生的真实姓名</t>
  </si>
  <si>
    <t>审核举报信息</t>
  </si>
  <si>
    <t>管理员对举报用户的信息进行审核，审核不通过的删除举报信息并通知相关用户</t>
  </si>
  <si>
    <t>增加删除修改课程链接</t>
  </si>
  <si>
    <t>管理员可以增加删除课程链接，也可以修改课程课程链接</t>
  </si>
  <si>
    <t>备份和还原</t>
  </si>
  <si>
    <t>管理员可以自动或手动备份服务器数据，并可以进行还原</t>
  </si>
  <si>
    <t>审核信息</t>
  </si>
  <si>
    <t>审核所有用户的发布信息和提交的申请信息</t>
  </si>
  <si>
    <t>审核教师开删课请求</t>
  </si>
  <si>
    <t>管理员接收到教师开课、删除课程的请求，要进行审核然后是否批准</t>
  </si>
  <si>
    <t>审核教师上传资料视频</t>
  </si>
  <si>
    <t>管理员对教师已上传资料视频进行审核，审核不通过的资料视频进行删除并通知教师</t>
  </si>
  <si>
    <t>修改邮箱地址</t>
  </si>
  <si>
    <t>管理员有权限可以修改教师和学生个人设置的邮箱地址</t>
  </si>
  <si>
    <t>修改个人介绍</t>
  </si>
  <si>
    <t>管理员有权限可以修改教师和学生个人设置的个人介绍</t>
  </si>
  <si>
    <t>增加删除课程</t>
  </si>
  <si>
    <t>管理员对已通过的教师申请请求进行实际增加删除课程操作</t>
  </si>
  <si>
    <t>增加删除修改课程通知</t>
  </si>
  <si>
    <t>管理员可以增加删除课程通知，也可以修改课程通知信息</t>
  </si>
  <si>
    <t>设置帖子置顶和精品</t>
  </si>
  <si>
    <t>管理员可以设置帖子的置顶和精品状态</t>
  </si>
  <si>
    <t>审核注册个人信息</t>
  </si>
  <si>
    <t>管理员对用户的注册信息进行审核，审核不通过的删除用户并通知相关用户</t>
  </si>
  <si>
    <t>课程管理</t>
  </si>
  <si>
    <t>管理员对课程版块所有信息有权利查看和修改</t>
  </si>
  <si>
    <t>论坛版块管理</t>
  </si>
  <si>
    <t>管理员对论坛版块所有内容进行管理</t>
  </si>
  <si>
    <t>开启课程答疑</t>
  </si>
  <si>
    <t>具有开放和关闭答疑的权限</t>
  </si>
  <si>
    <t>管理往期课程答疑</t>
  </si>
  <si>
    <t>管理员可以对往期的课程答疑内容进行管理操作</t>
  </si>
  <si>
    <t>更新网站介绍</t>
  </si>
  <si>
    <t>管理员不定期更新网站介绍的内容</t>
  </si>
  <si>
    <t>更新版权信息</t>
  </si>
  <si>
    <t>管理员不定期更新版权信息</t>
  </si>
  <si>
    <t>更新首页通知</t>
  </si>
  <si>
    <t>管理员不定期更新首页的通知信息</t>
  </si>
  <si>
    <t>更新相关链接</t>
  </si>
  <si>
    <t>管理员不定期更新相关链接内容</t>
  </si>
  <si>
    <t>管理帖子标题和内容</t>
  </si>
  <si>
    <t>管理员可以对帖子内所有内容的增加删除和修改</t>
  </si>
  <si>
    <t>禁言用户</t>
  </si>
  <si>
    <t>对有非法言论的用户进行禁言操作</t>
  </si>
  <si>
    <t>查看个人介绍</t>
  </si>
  <si>
    <t>管理员有权限可以查看教师和学生个人设置的个人介绍</t>
  </si>
  <si>
    <t>审核文章、帖子</t>
  </si>
  <si>
    <t>管理员对用户发布的文章、帖子进行审核，审核不通过的进行删除并通知相关用户</t>
  </si>
  <si>
    <t>查看日志</t>
  </si>
  <si>
    <t>管理员可以查看整个网站的日志</t>
  </si>
  <si>
    <t>查看个人头像</t>
  </si>
  <si>
    <t>管理员有权限可以查看教师和学生个人设置的个人头像</t>
  </si>
  <si>
    <t>查看生日</t>
  </si>
  <si>
    <t>管理员有权限可以查看教师和学生个人设置的生日信息</t>
  </si>
  <si>
    <t>查看邮箱地址</t>
  </si>
  <si>
    <t>管理员有权限可以查看教师和学生个人设置的邮箱地址</t>
  </si>
  <si>
    <t>查看身份证号码</t>
  </si>
  <si>
    <t>管理员有权限可以查看教师和学生的身份证号码</t>
  </si>
  <si>
    <t>学生用户需求优先级分类</t>
  </si>
  <si>
    <t>学生</t>
  </si>
  <si>
    <t>内容搜索</t>
  </si>
  <si>
    <t>具有搜索功能</t>
  </si>
  <si>
    <t>全网站搜索</t>
  </si>
  <si>
    <t>具有搜索全部网站内容的功能</t>
  </si>
  <si>
    <t>课程内搜索</t>
  </si>
  <si>
    <t>具有搜索课程内内容的功能</t>
  </si>
  <si>
    <t>论坛内搜索</t>
  </si>
  <si>
    <t>具有搜索论坛内内容的功能</t>
  </si>
  <si>
    <t>被禁言</t>
  </si>
  <si>
    <t>在被管理员禁言之后再限定时间内不能发言</t>
  </si>
  <si>
    <t>进入论坛版块</t>
  </si>
  <si>
    <t>学生能够进入关于论坛的版块</t>
  </si>
  <si>
    <t>查看关注用户</t>
  </si>
  <si>
    <t>能在个人信息中查看关注的用户</t>
  </si>
  <si>
    <t>关注或取消关注非个人用户</t>
  </si>
  <si>
    <t>在其他用户的个人中心关注该用户和取消关注用户，用户包括学生和学生，</t>
  </si>
  <si>
    <t>查看非个人用户信息</t>
  </si>
  <si>
    <t>能查看非个人用户的头像、关注、粉丝、真实姓名、生日、邮箱地址、个人介绍等可公开信息</t>
  </si>
  <si>
    <t>查看非个人用户关注用户和粉丝</t>
  </si>
  <si>
    <t>能够有权限查看非个人用户的关注用户和粉丝，但无法编辑修改</t>
  </si>
  <si>
    <t>查看非个人用户教师在授课程</t>
  </si>
  <si>
    <t>能够有权限查看非个人用户教师的在授课程，但无法编辑修改</t>
  </si>
  <si>
    <t>查看非个人用户发帖、回帖记录</t>
  </si>
  <si>
    <t>能够有权限查看非个人用户的发帖、回帖记录，但无法编辑修改</t>
  </si>
  <si>
    <t>查看非个人用户个人介绍</t>
  </si>
  <si>
    <t>能够有权限查看非个人用户的个人介绍，但无法编辑修改</t>
  </si>
  <si>
    <t>查看粉丝</t>
  </si>
  <si>
    <t>能在个人信息中查看个人粉丝</t>
  </si>
  <si>
    <t>关注课程</t>
  </si>
  <si>
    <t>在课程下关注喜欢的课程</t>
  </si>
  <si>
    <t>查看课程通知</t>
  </si>
  <si>
    <t>在课程下查看课程相应的近期通知</t>
  </si>
  <si>
    <t>查看课程介绍</t>
  </si>
  <si>
    <t>在课程下查看课程的介绍</t>
  </si>
  <si>
    <t>下载课程资料</t>
  </si>
  <si>
    <t>学生能够下载课程内的资料</t>
  </si>
  <si>
    <t>进入课程版块</t>
  </si>
  <si>
    <t>学生能够进入关于课程的版块</t>
  </si>
  <si>
    <t>删除帖子</t>
  </si>
  <si>
    <t>学生能够删除自己所开设的帖子</t>
  </si>
  <si>
    <t>回复帖子</t>
  </si>
  <si>
    <t>可以对现有的帖子进行回帖，并且可以引用之前用户的言论</t>
  </si>
  <si>
    <t>查看帖子</t>
  </si>
  <si>
    <t>学生能够查看帖子</t>
  </si>
  <si>
    <t>学生举报</t>
  </si>
  <si>
    <t>可以举报一些不适合的帖子和回帖，由管理员审核删除</t>
  </si>
  <si>
    <t>开设帖子</t>
  </si>
  <si>
    <t>学生能够开设一个新的帖子</t>
  </si>
  <si>
    <t>查看教师介绍</t>
  </si>
  <si>
    <t>在课程下查看教师介绍</t>
  </si>
  <si>
    <t>查看课程链接</t>
  </si>
  <si>
    <t>在课程下查看课程链接</t>
  </si>
  <si>
    <t>查看网站公告</t>
  </si>
  <si>
    <t>可以查看公告</t>
  </si>
  <si>
    <t>查看非个人用户学生关注课程</t>
  </si>
  <si>
    <t>能够有权限查看非个人用户学生的关注课程，但无法编辑修改</t>
  </si>
  <si>
    <t>查看非个人用户邮件地址</t>
  </si>
  <si>
    <t>能够有权限查看非个人用户的邮件地址，但无法编辑修改</t>
  </si>
  <si>
    <t>查看非个人用户用户头像</t>
  </si>
  <si>
    <t>能够有权限查看非个人用户的用户头像，但无法编辑修改</t>
  </si>
  <si>
    <t>查看发帖、回帖记录</t>
  </si>
  <si>
    <t>学生能够对发帖记录、回帖记录，以及他人对你的回帖信息进行查看</t>
  </si>
  <si>
    <t>查看关注课程</t>
  </si>
  <si>
    <t>学生能够查看自己关注的课程</t>
  </si>
  <si>
    <t>查看发送私信用户</t>
  </si>
  <si>
    <t>查看其他用户发给个人的私信，能够在其他用户的个人中心编辑发送给其他用户私信</t>
  </si>
  <si>
    <t>在线注销</t>
  </si>
  <si>
    <t>学生能够在任何时间注销已登录的个人账户，使其成为非学生登录账户</t>
  </si>
  <si>
    <t>查看个人信息</t>
  </si>
  <si>
    <t>登录学生个人账号后，可以进入个人中心查看所有关于个人的信息</t>
  </si>
  <si>
    <t>查看修改个人介绍</t>
  </si>
  <si>
    <t>学生能够对同步到课程学生介绍栏内的介绍信息进行修改，同时个人介绍也将在他人访问个人中心时显示个人介绍</t>
  </si>
  <si>
    <t>查看修改邮箱地址</t>
  </si>
  <si>
    <t>学生能够对个人用户的邮箱地址进行修改，通过邮箱验证进行</t>
  </si>
  <si>
    <t>查看个人身份证</t>
  </si>
  <si>
    <t>学生能够查看非对外公开显示的个人身份证信息</t>
  </si>
  <si>
    <t>查看修改头像</t>
  </si>
  <si>
    <t>学生能够对个人用户的头像进行修改，图片通过本地库进行上传</t>
  </si>
  <si>
    <t>查看网站介绍</t>
  </si>
  <si>
    <t>可以在首页查看网站介绍</t>
  </si>
  <si>
    <t>保存信息</t>
  </si>
  <si>
    <t>学生能够将修改后的个人信息进行保存</t>
  </si>
  <si>
    <t>查看非个人用户生日</t>
  </si>
  <si>
    <t>能够有权限查看非个人用户的生日，但无法编辑修改</t>
  </si>
  <si>
    <t>学生登录</t>
  </si>
  <si>
    <t>用被管理员审核后的账户登录</t>
  </si>
  <si>
    <t>查看网站相关链接和版权声明</t>
  </si>
  <si>
    <t>在每页网站最下可以查看网站相关链接和版权声明</t>
  </si>
  <si>
    <t>游客用户需求优先级分类</t>
  </si>
  <si>
    <t>相对收益</t>
  </si>
  <si>
    <t>相对损失</t>
  </si>
  <si>
    <t>游客</t>
  </si>
  <si>
    <t>浏览信息</t>
  </si>
  <si>
    <t>游客只能浏览首页信息</t>
  </si>
  <si>
    <t>注册</t>
  </si>
  <si>
    <t>注册账户称为正式用户</t>
  </si>
  <si>
    <t>教师用户需求优先级分类</t>
  </si>
  <si>
    <t>教师</t>
  </si>
  <si>
    <t>教师能够查看非对外公开显示的个人身份证信息</t>
  </si>
  <si>
    <t>查看非个人用户教师我的课程</t>
  </si>
  <si>
    <t>能够有权限查看非个人用户教师的我的课程，但无法编辑修改</t>
  </si>
  <si>
    <t>教师能够对同步到课程教师介绍栏内的介绍信息进行修改，同时个人介绍也将在他人访问个人中心时显示个人介绍</t>
  </si>
  <si>
    <t>查看我的课程</t>
  </si>
  <si>
    <t>教师能够查看自己正在教授的课程</t>
  </si>
  <si>
    <t>教师能够对个人用户的邮箱地址进行修改，通过邮箱验证进行</t>
  </si>
  <si>
    <t>教师能够在任何时间注销已登录的个人账户，使其成为非教师登录账户</t>
  </si>
  <si>
    <t>登录教师个人账号后，可以进入个人中心查看所有关于个人的信息</t>
  </si>
  <si>
    <t>教师能够对个人用户的头像进行修改，图片通过本地库进行上传</t>
  </si>
  <si>
    <t>教师能够进入关于课程的版块</t>
  </si>
  <si>
    <t>教师能够将修改后的个人信息进行保存</t>
  </si>
  <si>
    <t>开课向管理员提出申请</t>
  </si>
  <si>
    <t>教师向管理员提出开课申请</t>
  </si>
  <si>
    <t>设置在我的课程版块帖子置顶和精品</t>
  </si>
  <si>
    <t>教师可以设置在我的程版块帖子的置顶和精品状态</t>
  </si>
  <si>
    <t>变更</t>
  </si>
  <si>
    <t>管理我的课程版块帖子标题和内容</t>
  </si>
  <si>
    <t>教师可以对我的课程版块帖子的标题进行修改以及帖子内所有内容的增加删除和修改</t>
  </si>
  <si>
    <t>教师能够对发帖记录、回帖记录，以及他人对你的回帖信息进行查看</t>
  </si>
  <si>
    <t>教师登录</t>
  </si>
  <si>
    <t>增删改课程资源</t>
  </si>
  <si>
    <t>在课程下增删改查看下载课程资源</t>
  </si>
  <si>
    <t>在课程下增删改查看课程介绍</t>
  </si>
  <si>
    <t>在忘记密码或者其他情况下可以通过邮箱验证找回或修改密码</t>
  </si>
  <si>
    <t>增删改课程通知</t>
  </si>
  <si>
    <t>在课程下增加修改删除课程通知</t>
  </si>
  <si>
    <t>教师能够开设一个新的帖子</t>
  </si>
  <si>
    <t>教师举报</t>
  </si>
  <si>
    <t>删课</t>
  </si>
  <si>
    <t>教师删除课程</t>
  </si>
  <si>
    <t>增删改课程相关链接</t>
  </si>
  <si>
    <t>在课程下增删改查看课程相关链接</t>
  </si>
  <si>
    <t>教师能够查看帖子</t>
  </si>
  <si>
    <t>教师能够进入关于论坛的版块</t>
  </si>
  <si>
    <t>教师能够下载课程内的资料</t>
  </si>
  <si>
    <t>开课、删课</t>
  </si>
  <si>
    <t>教师有开设课程、删除课程的需求</t>
  </si>
  <si>
    <t>课程内修改教师介绍</t>
  </si>
  <si>
    <t>在课程下修改查看教师信息，直接转移到个人信息的个人介绍修改界面</t>
  </si>
  <si>
    <t>关闭课程答疑</t>
  </si>
  <si>
    <t>能够直接关闭正在进行的课程答疑</t>
  </si>
  <si>
    <t>教师能够删除自己所开设的帖子</t>
  </si>
  <si>
    <t>课程答疑禁言</t>
  </si>
  <si>
    <t>能够在课程答疑内对一些不遵守发言秩序的用户进行禁言</t>
  </si>
  <si>
    <t>延长答疑时间</t>
  </si>
  <si>
    <t>对正在开启的我的课程答疑进行延时</t>
  </si>
  <si>
    <t>设定课程答疑时间</t>
  </si>
  <si>
    <t>设置我的课程的答疑开始时间和结束时间</t>
  </si>
  <si>
    <t>上传课程资料</t>
  </si>
  <si>
    <t>教师能够上传符合审核要求的课程资料</t>
  </si>
  <si>
    <t>进行课程答疑</t>
  </si>
  <si>
    <t>能够进入某一课程的答疑室在线答疑</t>
  </si>
  <si>
    <t>软件工程系列课程教学辅助网站业务列表说明v0.12</t>
  </si>
  <si>
    <t>版本添加</t>
  </si>
  <si>
    <t>v0.11</t>
  </si>
  <si>
    <t>v0.10</t>
  </si>
  <si>
    <r>
      <rPr>
        <sz val="12"/>
        <rFont val="宋体"/>
        <charset val="134"/>
      </rPr>
      <t>v</t>
    </r>
    <r>
      <rPr>
        <sz val="12"/>
        <rFont val="宋体"/>
        <charset val="134"/>
      </rPr>
      <t>0.10</t>
    </r>
  </si>
  <si>
    <r>
      <rPr>
        <sz val="12"/>
        <rFont val="宋体"/>
        <charset val="134"/>
      </rPr>
      <t>V</t>
    </r>
    <r>
      <rPr>
        <sz val="12"/>
        <rFont val="宋体"/>
        <charset val="134"/>
      </rPr>
      <t>0.6</t>
    </r>
  </si>
  <si>
    <t>v0.9</t>
  </si>
  <si>
    <t>在课程下增删改查看教师信息</t>
  </si>
  <si>
    <t>开课删课向管理员提出申请</t>
  </si>
  <si>
    <t>教师向管理员提出开课删课申请</t>
  </si>
  <si>
    <t>开课删课申请发送</t>
  </si>
  <si>
    <t>教师向管理员发送开课删课申请</t>
  </si>
  <si>
    <t>v0.12</t>
  </si>
  <si>
    <t>v0.6</t>
  </si>
  <si>
    <t>v0.8</t>
  </si>
  <si>
    <t>软件工程系列课程教学辅助网站需求优先级（总）</t>
  </si>
</sst>
</file>

<file path=xl/styles.xml><?xml version="1.0" encoding="utf-8"?>
<styleSheet xmlns="http://schemas.openxmlformats.org/spreadsheetml/2006/main">
  <numFmts count="6">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0.00_ "/>
    <numFmt numFmtId="177" formatCode="0.0%"/>
  </numFmts>
  <fonts count="26">
    <font>
      <sz val="11"/>
      <color theme="1"/>
      <name val="宋体"/>
      <charset val="134"/>
      <scheme val="minor"/>
    </font>
    <font>
      <b/>
      <sz val="16"/>
      <name val="宋体"/>
      <charset val="134"/>
    </font>
    <font>
      <sz val="12"/>
      <name val="宋体"/>
      <charset val="134"/>
    </font>
    <font>
      <sz val="12"/>
      <color rgb="FFFF0000"/>
      <name val="宋体"/>
      <charset val="134"/>
    </font>
    <font>
      <sz val="11"/>
      <color rgb="FFFF0000"/>
      <name val="宋体"/>
      <charset val="134"/>
      <scheme val="minor"/>
    </font>
    <font>
      <b/>
      <sz val="12"/>
      <name val="宋体"/>
      <charset val="134"/>
    </font>
    <font>
      <b/>
      <sz val="11"/>
      <color theme="1"/>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5"/>
      <color theme="3"/>
      <name val="宋体"/>
      <charset val="134"/>
      <scheme val="minor"/>
    </font>
    <font>
      <sz val="11"/>
      <color rgb="FF9C0006"/>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FA7D00"/>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b/>
      <sz val="11"/>
      <color rgb="FFFFFFFF"/>
      <name val="宋体"/>
      <charset val="0"/>
      <scheme val="minor"/>
    </font>
    <font>
      <b/>
      <sz val="11"/>
      <color rgb="FF3F3F3F"/>
      <name val="宋体"/>
      <charset val="0"/>
      <scheme val="minor"/>
    </font>
    <font>
      <sz val="11"/>
      <color rgb="FF9C6500"/>
      <name val="宋体"/>
      <charset val="0"/>
      <scheme val="minor"/>
    </font>
  </fonts>
  <fills count="33">
    <fill>
      <patternFill patternType="none"/>
    </fill>
    <fill>
      <patternFill patternType="gray125"/>
    </fill>
    <fill>
      <patternFill patternType="solid">
        <fgColor theme="5" tint="0.799981688894314"/>
        <bgColor indexed="64"/>
      </patternFill>
    </fill>
    <fill>
      <patternFill patternType="solid">
        <fgColor theme="4"/>
        <bgColor indexed="64"/>
      </patternFill>
    </fill>
    <fill>
      <patternFill patternType="solid">
        <fgColor rgb="FFFFFFCC"/>
        <bgColor indexed="64"/>
      </patternFill>
    </fill>
    <fill>
      <patternFill patternType="solid">
        <fgColor rgb="FFFFC7CE"/>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6"/>
        <bgColor indexed="64"/>
      </patternFill>
    </fill>
    <fill>
      <patternFill patternType="solid">
        <fgColor theme="6"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9"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5"/>
        <bgColor indexed="64"/>
      </patternFill>
    </fill>
    <fill>
      <patternFill patternType="solid">
        <fgColor rgb="FFFFEB9C"/>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4" tint="0.599993896298105"/>
        <bgColor indexed="64"/>
      </patternFill>
    </fill>
  </fills>
  <borders count="9">
    <border>
      <left/>
      <right/>
      <top/>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2" borderId="0" applyNumberFormat="0" applyBorder="0" applyAlignment="0" applyProtection="0">
      <alignment vertical="center"/>
    </xf>
    <xf numFmtId="0" fontId="17" fillId="7"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0" borderId="0" applyNumberFormat="0" applyBorder="0" applyAlignment="0" applyProtection="0">
      <alignment vertical="center"/>
    </xf>
    <xf numFmtId="0" fontId="13" fillId="5" borderId="0" applyNumberFormat="0" applyBorder="0" applyAlignment="0" applyProtection="0">
      <alignment vertical="center"/>
    </xf>
    <xf numFmtId="43" fontId="0" fillId="0" borderId="0" applyFont="0" applyFill="0" applyBorder="0" applyAlignment="0" applyProtection="0">
      <alignment vertical="center"/>
    </xf>
    <xf numFmtId="0" fontId="8" fillId="15"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4" borderId="3" applyNumberFormat="0" applyFont="0" applyAlignment="0" applyProtection="0">
      <alignment vertical="center"/>
    </xf>
    <xf numFmtId="0" fontId="8" fillId="6"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1" applyNumberFormat="0" applyFill="0" applyAlignment="0" applyProtection="0">
      <alignment vertical="center"/>
    </xf>
    <xf numFmtId="0" fontId="9" fillId="0" borderId="1" applyNumberFormat="0" applyFill="0" applyAlignment="0" applyProtection="0">
      <alignment vertical="center"/>
    </xf>
    <xf numFmtId="0" fontId="8" fillId="20" borderId="0" applyNumberFormat="0" applyBorder="0" applyAlignment="0" applyProtection="0">
      <alignment vertical="center"/>
    </xf>
    <xf numFmtId="0" fontId="14" fillId="0" borderId="4" applyNumberFormat="0" applyFill="0" applyAlignment="0" applyProtection="0">
      <alignment vertical="center"/>
    </xf>
    <xf numFmtId="0" fontId="8" fillId="22" borderId="0" applyNumberFormat="0" applyBorder="0" applyAlignment="0" applyProtection="0">
      <alignment vertical="center"/>
    </xf>
    <xf numFmtId="0" fontId="24" fillId="16" borderId="8" applyNumberFormat="0" applyAlignment="0" applyProtection="0">
      <alignment vertical="center"/>
    </xf>
    <xf numFmtId="0" fontId="19" fillId="16" borderId="5" applyNumberFormat="0" applyAlignment="0" applyProtection="0">
      <alignment vertical="center"/>
    </xf>
    <xf numFmtId="0" fontId="23" fillId="23" borderId="7" applyNumberFormat="0" applyAlignment="0" applyProtection="0">
      <alignment vertical="center"/>
    </xf>
    <xf numFmtId="0" fontId="7" fillId="9" borderId="0" applyNumberFormat="0" applyBorder="0" applyAlignment="0" applyProtection="0">
      <alignment vertical="center"/>
    </xf>
    <xf numFmtId="0" fontId="8" fillId="25" borderId="0" applyNumberFormat="0" applyBorder="0" applyAlignment="0" applyProtection="0">
      <alignment vertical="center"/>
    </xf>
    <xf numFmtId="0" fontId="18" fillId="0" borderId="6" applyNumberFormat="0" applyFill="0" applyAlignment="0" applyProtection="0">
      <alignment vertical="center"/>
    </xf>
    <xf numFmtId="0" fontId="11" fillId="0" borderId="2" applyNumberFormat="0" applyFill="0" applyAlignment="0" applyProtection="0">
      <alignment vertical="center"/>
    </xf>
    <xf numFmtId="0" fontId="22" fillId="17" borderId="0" applyNumberFormat="0" applyBorder="0" applyAlignment="0" applyProtection="0">
      <alignment vertical="center"/>
    </xf>
    <xf numFmtId="0" fontId="25" fillId="26" borderId="0" applyNumberFormat="0" applyBorder="0" applyAlignment="0" applyProtection="0">
      <alignment vertical="center"/>
    </xf>
    <xf numFmtId="0" fontId="7" fillId="21" borderId="0" applyNumberFormat="0" applyBorder="0" applyAlignment="0" applyProtection="0">
      <alignment vertical="center"/>
    </xf>
    <xf numFmtId="0" fontId="8" fillId="3"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2" borderId="0" applyNumberFormat="0" applyBorder="0" applyAlignment="0" applyProtection="0">
      <alignment vertical="center"/>
    </xf>
    <xf numFmtId="0" fontId="7" fillId="28" borderId="0" applyNumberFormat="0" applyBorder="0" applyAlignment="0" applyProtection="0">
      <alignment vertical="center"/>
    </xf>
    <xf numFmtId="0" fontId="8" fillId="14" borderId="0" applyNumberFormat="0" applyBorder="0" applyAlignment="0" applyProtection="0">
      <alignment vertical="center"/>
    </xf>
    <xf numFmtId="0" fontId="8" fillId="31" borderId="0" applyNumberFormat="0" applyBorder="0" applyAlignment="0" applyProtection="0">
      <alignment vertical="center"/>
    </xf>
    <xf numFmtId="0" fontId="7" fillId="8" borderId="0" applyNumberFormat="0" applyBorder="0" applyAlignment="0" applyProtection="0">
      <alignment vertical="center"/>
    </xf>
    <xf numFmtId="0" fontId="7" fillId="30" borderId="0" applyNumberFormat="0" applyBorder="0" applyAlignment="0" applyProtection="0">
      <alignment vertical="center"/>
    </xf>
    <xf numFmtId="0" fontId="8" fillId="19" borderId="0" applyNumberFormat="0" applyBorder="0" applyAlignment="0" applyProtection="0">
      <alignment vertical="center"/>
    </xf>
    <xf numFmtId="0" fontId="7" fillId="27" borderId="0" applyNumberFormat="0" applyBorder="0" applyAlignment="0" applyProtection="0">
      <alignment vertical="center"/>
    </xf>
    <xf numFmtId="0" fontId="8" fillId="11" borderId="0" applyNumberFormat="0" applyBorder="0" applyAlignment="0" applyProtection="0">
      <alignment vertical="center"/>
    </xf>
    <xf numFmtId="0" fontId="8" fillId="13" borderId="0" applyNumberFormat="0" applyBorder="0" applyAlignment="0" applyProtection="0">
      <alignment vertical="center"/>
    </xf>
    <xf numFmtId="0" fontId="7" fillId="24" borderId="0" applyNumberFormat="0" applyBorder="0" applyAlignment="0" applyProtection="0">
      <alignment vertical="center"/>
    </xf>
    <xf numFmtId="0" fontId="8" fillId="18" borderId="0" applyNumberFormat="0" applyBorder="0" applyAlignment="0" applyProtection="0">
      <alignment vertical="center"/>
    </xf>
  </cellStyleXfs>
  <cellXfs count="19">
    <xf numFmtId="0" fontId="0" fillId="0" borderId="0" xfId="0">
      <alignment vertical="center"/>
    </xf>
    <xf numFmtId="0" fontId="1" fillId="0" borderId="0" xfId="0" applyFont="1" applyFill="1" applyBorder="1" applyAlignment="1">
      <alignment horizontal="center" vertical="center"/>
    </xf>
    <xf numFmtId="0" fontId="2" fillId="0" borderId="0" xfId="0" applyFont="1" applyFill="1" applyBorder="1" applyAlignment="1">
      <alignment vertical="center"/>
    </xf>
    <xf numFmtId="177" fontId="0" fillId="0" borderId="0" xfId="0" applyNumberFormat="1">
      <alignment vertical="center"/>
    </xf>
    <xf numFmtId="0" fontId="2" fillId="0" borderId="0" xfId="0" applyFont="1" applyFill="1" applyBorder="1" applyAlignment="1">
      <alignment horizontal="justify" vertical="center"/>
    </xf>
    <xf numFmtId="177" fontId="2" fillId="0" borderId="0" xfId="0" applyNumberFormat="1" applyFont="1" applyFill="1" applyBorder="1" applyAlignment="1">
      <alignment vertical="center"/>
    </xf>
    <xf numFmtId="176" fontId="0" fillId="0" borderId="0" xfId="0" applyNumberFormat="1">
      <alignment vertical="center"/>
    </xf>
    <xf numFmtId="176" fontId="2" fillId="0" borderId="0" xfId="0" applyNumberFormat="1" applyFont="1" applyFill="1" applyBorder="1" applyAlignment="1">
      <alignment vertical="center"/>
    </xf>
    <xf numFmtId="0" fontId="2" fillId="0" borderId="0" xfId="0" applyFont="1" applyFill="1" applyAlignment="1">
      <alignment vertical="center"/>
    </xf>
    <xf numFmtId="0" fontId="2" fillId="0" borderId="0" xfId="0" applyFont="1" applyFill="1" applyBorder="1" applyAlignment="1">
      <alignment horizontal="center" vertical="center"/>
    </xf>
    <xf numFmtId="0" fontId="3" fillId="0" borderId="0" xfId="0" applyFont="1" applyFill="1" applyBorder="1" applyAlignment="1">
      <alignment vertical="center"/>
    </xf>
    <xf numFmtId="0" fontId="4" fillId="0" borderId="0" xfId="0" applyFont="1">
      <alignment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xf>
    <xf numFmtId="0" fontId="6" fillId="0" borderId="0" xfId="0" applyFont="1">
      <alignmen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6" fillId="0" borderId="0" xfId="0" applyFont="1" applyFill="1" applyBorder="1" applyAlignment="1">
      <alignment vertical="center"/>
    </xf>
    <xf numFmtId="0" fontId="0" fillId="0"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2"/>
  <sheetViews>
    <sheetView topLeftCell="A13" workbookViewId="0">
      <selection activeCell="N6" sqref="N6"/>
    </sheetView>
  </sheetViews>
  <sheetFormatPr defaultColWidth="9" defaultRowHeight="13.5"/>
  <cols>
    <col min="2" max="2" width="19.25" customWidth="1"/>
    <col min="3" max="3" width="80.5" customWidth="1"/>
    <col min="9" max="9" width="12.625"/>
    <col min="11" max="11" width="12.625"/>
    <col min="13" max="13" width="12.625"/>
    <col min="14" max="14" width="11.5"/>
  </cols>
  <sheetData>
    <row r="1" ht="54.75" customHeight="1" spans="1:7">
      <c r="A1" s="1" t="s">
        <v>0</v>
      </c>
      <c r="B1" s="9"/>
      <c r="C1" s="9"/>
      <c r="D1" s="10" t="s">
        <v>1</v>
      </c>
      <c r="E1" s="11"/>
      <c r="F1" s="11"/>
      <c r="G1" s="11"/>
    </row>
    <row r="2" ht="54.75" customHeight="1" spans="1:7">
      <c r="A2" s="1"/>
      <c r="B2" s="9"/>
      <c r="C2" s="9"/>
      <c r="D2" s="10" t="s">
        <v>2</v>
      </c>
      <c r="E2" s="11"/>
      <c r="F2" s="11"/>
      <c r="G2" s="11"/>
    </row>
    <row r="3" ht="54.75" customHeight="1" spans="1:7">
      <c r="A3" s="1"/>
      <c r="B3" s="9"/>
      <c r="C3" s="9"/>
      <c r="D3" s="10" t="s">
        <v>3</v>
      </c>
      <c r="E3" s="11"/>
      <c r="F3" s="11"/>
      <c r="G3" s="11"/>
    </row>
    <row r="4" ht="54.75" customHeight="1" spans="1:12">
      <c r="A4" s="1" t="s">
        <v>4</v>
      </c>
      <c r="B4" s="9"/>
      <c r="C4" s="9"/>
      <c r="D4" s="10">
        <v>2</v>
      </c>
      <c r="E4" s="11"/>
      <c r="F4" s="11">
        <v>1</v>
      </c>
      <c r="G4" s="11"/>
      <c r="J4" s="11">
        <v>1</v>
      </c>
      <c r="L4" s="11">
        <v>0.5</v>
      </c>
    </row>
    <row r="5" ht="14.25" spans="1:14">
      <c r="A5" s="13" t="s">
        <v>5</v>
      </c>
      <c r="B5" s="13" t="s">
        <v>6</v>
      </c>
      <c r="C5" s="13" t="s">
        <v>7</v>
      </c>
      <c r="D5" s="13" t="s">
        <v>8</v>
      </c>
      <c r="E5" s="14"/>
      <c r="F5" s="13" t="s">
        <v>9</v>
      </c>
      <c r="H5" s="14" t="s">
        <v>10</v>
      </c>
      <c r="I5" s="14" t="s">
        <v>11</v>
      </c>
      <c r="J5" s="14" t="s">
        <v>12</v>
      </c>
      <c r="K5" s="14" t="s">
        <v>13</v>
      </c>
      <c r="L5" s="14" t="s">
        <v>14</v>
      </c>
      <c r="M5" s="14" t="s">
        <v>15</v>
      </c>
      <c r="N5" s="14" t="s">
        <v>16</v>
      </c>
    </row>
    <row r="6" ht="14.25" spans="1:14">
      <c r="A6" s="9" t="s">
        <v>17</v>
      </c>
      <c r="B6" s="2" t="s">
        <v>18</v>
      </c>
      <c r="C6" s="2" t="s">
        <v>19</v>
      </c>
      <c r="D6" s="2">
        <v>9</v>
      </c>
      <c r="F6">
        <v>1</v>
      </c>
      <c r="H6">
        <f t="shared" ref="H6:H42" si="0">2*D6+F6</f>
        <v>19</v>
      </c>
      <c r="I6" s="3">
        <f t="shared" ref="I6:I42" si="1">H6/H$43</f>
        <v>0.0379241516966068</v>
      </c>
      <c r="J6">
        <v>3</v>
      </c>
      <c r="K6" s="3">
        <f t="shared" ref="K6:K42" si="2">J6/J$43</f>
        <v>0.0258620689655172</v>
      </c>
      <c r="L6">
        <v>2</v>
      </c>
      <c r="M6" s="3">
        <f t="shared" ref="M6:M42" si="3">L6/L$43</f>
        <v>0.0168067226890756</v>
      </c>
      <c r="N6" s="6">
        <f>I6/(K6+M6*0.5)</f>
        <v>1.10677587742063</v>
      </c>
    </row>
    <row r="7" ht="18" customHeight="1" spans="1:14">
      <c r="A7" s="9"/>
      <c r="B7" s="2" t="s">
        <v>20</v>
      </c>
      <c r="C7" s="2" t="s">
        <v>21</v>
      </c>
      <c r="D7" s="2">
        <v>8</v>
      </c>
      <c r="F7">
        <v>4</v>
      </c>
      <c r="H7">
        <f t="shared" si="0"/>
        <v>20</v>
      </c>
      <c r="I7" s="3">
        <f t="shared" si="1"/>
        <v>0.0399201596806387</v>
      </c>
      <c r="J7">
        <v>3</v>
      </c>
      <c r="K7" s="3">
        <f t="shared" si="2"/>
        <v>0.0258620689655172</v>
      </c>
      <c r="L7">
        <v>3</v>
      </c>
      <c r="M7" s="3">
        <f t="shared" si="3"/>
        <v>0.0252100840336134</v>
      </c>
      <c r="N7" s="6">
        <f t="shared" ref="N7:N42" si="4">I7/(K7+M7)</f>
        <v>0.781642388980903</v>
      </c>
    </row>
    <row r="8" ht="14.25" spans="1:14">
      <c r="A8" s="9"/>
      <c r="B8" s="2" t="s">
        <v>22</v>
      </c>
      <c r="C8" s="2" t="s">
        <v>23</v>
      </c>
      <c r="D8" s="2">
        <v>7</v>
      </c>
      <c r="F8">
        <v>2</v>
      </c>
      <c r="H8">
        <f t="shared" si="0"/>
        <v>16</v>
      </c>
      <c r="I8" s="3">
        <f t="shared" si="1"/>
        <v>0.031936127744511</v>
      </c>
      <c r="J8">
        <v>2</v>
      </c>
      <c r="K8" s="3">
        <f t="shared" si="2"/>
        <v>0.0172413793103448</v>
      </c>
      <c r="L8">
        <v>3</v>
      </c>
      <c r="M8" s="3">
        <f t="shared" si="3"/>
        <v>0.0252100840336134</v>
      </c>
      <c r="N8" s="6">
        <f t="shared" si="4"/>
        <v>0.752297452875818</v>
      </c>
    </row>
    <row r="9" ht="18.95" customHeight="1" spans="1:14">
      <c r="A9" s="9"/>
      <c r="B9" s="2" t="s">
        <v>24</v>
      </c>
      <c r="C9" s="2" t="s">
        <v>25</v>
      </c>
      <c r="D9" s="2">
        <v>5</v>
      </c>
      <c r="F9">
        <v>4</v>
      </c>
      <c r="H9">
        <f t="shared" si="0"/>
        <v>14</v>
      </c>
      <c r="I9" s="3">
        <f t="shared" si="1"/>
        <v>0.0279441117764471</v>
      </c>
      <c r="J9">
        <v>2</v>
      </c>
      <c r="K9" s="3">
        <f t="shared" si="2"/>
        <v>0.0172413793103448</v>
      </c>
      <c r="L9">
        <v>3</v>
      </c>
      <c r="M9" s="3">
        <f t="shared" si="3"/>
        <v>0.0252100840336134</v>
      </c>
      <c r="N9" s="6">
        <f t="shared" si="4"/>
        <v>0.658260271266341</v>
      </c>
    </row>
    <row r="10" ht="14.25" spans="1:14">
      <c r="A10" s="9"/>
      <c r="B10" s="2" t="s">
        <v>26</v>
      </c>
      <c r="C10" s="2" t="s">
        <v>27</v>
      </c>
      <c r="D10" s="2">
        <v>5</v>
      </c>
      <c r="F10">
        <v>4</v>
      </c>
      <c r="H10">
        <f t="shared" si="0"/>
        <v>14</v>
      </c>
      <c r="I10" s="3">
        <f t="shared" si="1"/>
        <v>0.0279441117764471</v>
      </c>
      <c r="J10">
        <v>2</v>
      </c>
      <c r="K10" s="3">
        <f t="shared" si="2"/>
        <v>0.0172413793103448</v>
      </c>
      <c r="L10">
        <v>3</v>
      </c>
      <c r="M10" s="3">
        <f t="shared" si="3"/>
        <v>0.0252100840336134</v>
      </c>
      <c r="N10" s="6">
        <f t="shared" si="4"/>
        <v>0.658260271266341</v>
      </c>
    </row>
    <row r="11" ht="14.25" spans="1:14">
      <c r="A11" s="9"/>
      <c r="B11" s="2" t="s">
        <v>28</v>
      </c>
      <c r="C11" s="2" t="s">
        <v>29</v>
      </c>
      <c r="D11" s="2">
        <v>5</v>
      </c>
      <c r="F11">
        <v>4</v>
      </c>
      <c r="H11">
        <f t="shared" si="0"/>
        <v>14</v>
      </c>
      <c r="I11" s="3">
        <f t="shared" si="1"/>
        <v>0.0279441117764471</v>
      </c>
      <c r="J11">
        <v>2</v>
      </c>
      <c r="K11" s="3">
        <f t="shared" si="2"/>
        <v>0.0172413793103448</v>
      </c>
      <c r="L11">
        <v>3</v>
      </c>
      <c r="M11" s="3">
        <f t="shared" si="3"/>
        <v>0.0252100840336134</v>
      </c>
      <c r="N11" s="6">
        <f t="shared" si="4"/>
        <v>0.658260271266341</v>
      </c>
    </row>
    <row r="12" ht="27.95" customHeight="1" spans="1:14">
      <c r="A12" s="9"/>
      <c r="B12" s="2" t="s">
        <v>30</v>
      </c>
      <c r="C12" s="2" t="s">
        <v>31</v>
      </c>
      <c r="D12" s="2">
        <v>5</v>
      </c>
      <c r="F12">
        <v>4</v>
      </c>
      <c r="H12">
        <f t="shared" si="0"/>
        <v>14</v>
      </c>
      <c r="I12" s="3">
        <f t="shared" si="1"/>
        <v>0.0279441117764471</v>
      </c>
      <c r="J12">
        <v>2</v>
      </c>
      <c r="K12" s="3">
        <f t="shared" si="2"/>
        <v>0.0172413793103448</v>
      </c>
      <c r="L12">
        <v>3</v>
      </c>
      <c r="M12" s="3">
        <f t="shared" si="3"/>
        <v>0.0252100840336134</v>
      </c>
      <c r="N12" s="6">
        <f t="shared" si="4"/>
        <v>0.658260271266341</v>
      </c>
    </row>
    <row r="13" ht="14.25" spans="1:14">
      <c r="A13" s="9"/>
      <c r="B13" s="2" t="s">
        <v>32</v>
      </c>
      <c r="C13" s="2" t="s">
        <v>33</v>
      </c>
      <c r="D13" s="2">
        <v>5</v>
      </c>
      <c r="F13">
        <v>4</v>
      </c>
      <c r="H13">
        <f t="shared" si="0"/>
        <v>14</v>
      </c>
      <c r="I13" s="3">
        <f t="shared" si="1"/>
        <v>0.0279441117764471</v>
      </c>
      <c r="J13">
        <v>3</v>
      </c>
      <c r="K13" s="3">
        <f t="shared" si="2"/>
        <v>0.0258620689655172</v>
      </c>
      <c r="L13">
        <v>2</v>
      </c>
      <c r="M13" s="3">
        <f t="shared" si="3"/>
        <v>0.0168067226890756</v>
      </c>
      <c r="N13" s="6">
        <f t="shared" si="4"/>
        <v>0.654907502482302</v>
      </c>
    </row>
    <row r="14" ht="20.1" customHeight="1" spans="1:14">
      <c r="A14" s="9"/>
      <c r="B14" s="2" t="s">
        <v>34</v>
      </c>
      <c r="C14" s="2" t="s">
        <v>35</v>
      </c>
      <c r="D14" s="2">
        <v>6</v>
      </c>
      <c r="F14">
        <v>4</v>
      </c>
      <c r="H14">
        <f t="shared" si="0"/>
        <v>16</v>
      </c>
      <c r="I14" s="3">
        <f t="shared" si="1"/>
        <v>0.031936127744511</v>
      </c>
      <c r="J14">
        <v>2</v>
      </c>
      <c r="K14" s="3">
        <f t="shared" si="2"/>
        <v>0.0172413793103448</v>
      </c>
      <c r="L14">
        <v>4</v>
      </c>
      <c r="M14" s="3">
        <f t="shared" si="3"/>
        <v>0.0336134453781513</v>
      </c>
      <c r="N14" s="6">
        <f t="shared" si="4"/>
        <v>0.627986192856452</v>
      </c>
    </row>
    <row r="15" ht="14.25" spans="1:14">
      <c r="A15" s="9"/>
      <c r="B15" s="2" t="s">
        <v>36</v>
      </c>
      <c r="C15" s="2" t="s">
        <v>37</v>
      </c>
      <c r="D15" s="2">
        <v>7</v>
      </c>
      <c r="F15">
        <v>2</v>
      </c>
      <c r="H15">
        <f t="shared" si="0"/>
        <v>16</v>
      </c>
      <c r="I15" s="3">
        <f t="shared" si="1"/>
        <v>0.031936127744511</v>
      </c>
      <c r="J15">
        <v>3</v>
      </c>
      <c r="K15" s="3">
        <f t="shared" si="2"/>
        <v>0.0258620689655172</v>
      </c>
      <c r="L15">
        <v>3</v>
      </c>
      <c r="M15" s="3">
        <f t="shared" si="3"/>
        <v>0.0252100840336134</v>
      </c>
      <c r="N15" s="6">
        <f t="shared" si="4"/>
        <v>0.625313911184723</v>
      </c>
    </row>
    <row r="16" ht="20.1" customHeight="1" spans="1:14">
      <c r="A16" s="9"/>
      <c r="B16" s="2" t="s">
        <v>38</v>
      </c>
      <c r="C16" s="2" t="s">
        <v>39</v>
      </c>
      <c r="D16" s="2">
        <v>9</v>
      </c>
      <c r="F16">
        <v>4</v>
      </c>
      <c r="H16">
        <f t="shared" si="0"/>
        <v>22</v>
      </c>
      <c r="I16" s="3">
        <f t="shared" si="1"/>
        <v>0.0439121756487026</v>
      </c>
      <c r="J16">
        <v>3</v>
      </c>
      <c r="K16" s="3">
        <f t="shared" si="2"/>
        <v>0.0258620689655172</v>
      </c>
      <c r="L16">
        <v>6</v>
      </c>
      <c r="M16" s="3">
        <f t="shared" si="3"/>
        <v>0.0504201680672269</v>
      </c>
      <c r="N16" s="6">
        <f t="shared" si="4"/>
        <v>0.575654010118415</v>
      </c>
    </row>
    <row r="17" ht="14.25" spans="1:14">
      <c r="A17" s="9"/>
      <c r="B17" s="2" t="s">
        <v>40</v>
      </c>
      <c r="C17" s="2" t="s">
        <v>41</v>
      </c>
      <c r="D17" s="2">
        <v>6</v>
      </c>
      <c r="F17">
        <v>2</v>
      </c>
      <c r="H17">
        <f t="shared" si="0"/>
        <v>14</v>
      </c>
      <c r="I17" s="3">
        <f t="shared" si="1"/>
        <v>0.0279441117764471</v>
      </c>
      <c r="J17">
        <v>2</v>
      </c>
      <c r="K17" s="3">
        <f t="shared" si="2"/>
        <v>0.0172413793103448</v>
      </c>
      <c r="L17">
        <v>4</v>
      </c>
      <c r="M17" s="3">
        <f t="shared" si="3"/>
        <v>0.0336134453781513</v>
      </c>
      <c r="N17" s="6">
        <f t="shared" si="4"/>
        <v>0.549487918749396</v>
      </c>
    </row>
    <row r="18" ht="14.25" spans="1:14">
      <c r="A18" s="9"/>
      <c r="B18" s="2" t="s">
        <v>42</v>
      </c>
      <c r="C18" s="2" t="s">
        <v>43</v>
      </c>
      <c r="D18" s="2">
        <v>6</v>
      </c>
      <c r="F18">
        <v>2</v>
      </c>
      <c r="H18">
        <f t="shared" si="0"/>
        <v>14</v>
      </c>
      <c r="I18" s="3">
        <f t="shared" si="1"/>
        <v>0.0279441117764471</v>
      </c>
      <c r="J18">
        <v>2</v>
      </c>
      <c r="K18" s="3">
        <f t="shared" si="2"/>
        <v>0.0172413793103448</v>
      </c>
      <c r="L18">
        <v>4</v>
      </c>
      <c r="M18" s="3">
        <f t="shared" si="3"/>
        <v>0.0336134453781513</v>
      </c>
      <c r="N18" s="6">
        <f t="shared" si="4"/>
        <v>0.549487918749396</v>
      </c>
    </row>
    <row r="19" ht="14.25" spans="1:14">
      <c r="A19" s="9"/>
      <c r="B19" s="2" t="s">
        <v>44</v>
      </c>
      <c r="C19" s="2" t="s">
        <v>45</v>
      </c>
      <c r="D19" s="2">
        <v>6</v>
      </c>
      <c r="F19">
        <v>2</v>
      </c>
      <c r="H19">
        <f t="shared" si="0"/>
        <v>14</v>
      </c>
      <c r="I19" s="3">
        <f t="shared" si="1"/>
        <v>0.0279441117764471</v>
      </c>
      <c r="J19">
        <v>2</v>
      </c>
      <c r="K19" s="3">
        <f t="shared" si="2"/>
        <v>0.0172413793103448</v>
      </c>
      <c r="L19">
        <v>4</v>
      </c>
      <c r="M19" s="3">
        <f t="shared" si="3"/>
        <v>0.0336134453781513</v>
      </c>
      <c r="N19" s="6">
        <f t="shared" si="4"/>
        <v>0.549487918749396</v>
      </c>
    </row>
    <row r="20" ht="14.25" spans="1:14">
      <c r="A20" s="9"/>
      <c r="B20" s="2" t="s">
        <v>46</v>
      </c>
      <c r="C20" s="2" t="s">
        <v>47</v>
      </c>
      <c r="D20" s="2">
        <v>5</v>
      </c>
      <c r="F20">
        <v>4</v>
      </c>
      <c r="H20">
        <f t="shared" si="0"/>
        <v>14</v>
      </c>
      <c r="I20" s="3">
        <f t="shared" si="1"/>
        <v>0.0279441117764471</v>
      </c>
      <c r="J20">
        <v>3</v>
      </c>
      <c r="K20" s="3">
        <f t="shared" si="2"/>
        <v>0.0258620689655172</v>
      </c>
      <c r="L20">
        <v>3</v>
      </c>
      <c r="M20" s="3">
        <f t="shared" si="3"/>
        <v>0.0252100840336134</v>
      </c>
      <c r="N20" s="6">
        <f t="shared" si="4"/>
        <v>0.547149672286632</v>
      </c>
    </row>
    <row r="21" ht="14.25" spans="1:14">
      <c r="A21" s="9"/>
      <c r="B21" s="2" t="s">
        <v>48</v>
      </c>
      <c r="C21" s="2" t="s">
        <v>49</v>
      </c>
      <c r="D21" s="2">
        <v>5</v>
      </c>
      <c r="F21">
        <v>4</v>
      </c>
      <c r="H21">
        <f t="shared" si="0"/>
        <v>14</v>
      </c>
      <c r="I21" s="3">
        <f t="shared" si="1"/>
        <v>0.0279441117764471</v>
      </c>
      <c r="J21">
        <v>3</v>
      </c>
      <c r="K21" s="3">
        <f t="shared" si="2"/>
        <v>0.0258620689655172</v>
      </c>
      <c r="L21">
        <v>3</v>
      </c>
      <c r="M21" s="3">
        <f t="shared" si="3"/>
        <v>0.0252100840336134</v>
      </c>
      <c r="N21" s="6">
        <f t="shared" si="4"/>
        <v>0.547149672286632</v>
      </c>
    </row>
    <row r="22" ht="14.25" spans="1:14">
      <c r="A22" s="9"/>
      <c r="B22" s="2" t="s">
        <v>50</v>
      </c>
      <c r="C22" s="2" t="s">
        <v>51</v>
      </c>
      <c r="D22" s="2">
        <v>7</v>
      </c>
      <c r="F22">
        <v>2</v>
      </c>
      <c r="H22">
        <f t="shared" si="0"/>
        <v>16</v>
      </c>
      <c r="I22" s="3">
        <f t="shared" si="1"/>
        <v>0.031936127744511</v>
      </c>
      <c r="J22">
        <v>4</v>
      </c>
      <c r="K22" s="3">
        <f t="shared" si="2"/>
        <v>0.0344827586206897</v>
      </c>
      <c r="L22">
        <v>3</v>
      </c>
      <c r="M22" s="3">
        <f t="shared" si="3"/>
        <v>0.0252100840336134</v>
      </c>
      <c r="N22" s="6">
        <f t="shared" si="4"/>
        <v>0.535007654593725</v>
      </c>
    </row>
    <row r="23" ht="14.25" spans="1:14">
      <c r="A23" s="9"/>
      <c r="B23" s="2" t="s">
        <v>52</v>
      </c>
      <c r="C23" s="2" t="s">
        <v>53</v>
      </c>
      <c r="D23" s="2">
        <v>7</v>
      </c>
      <c r="F23">
        <v>2</v>
      </c>
      <c r="H23">
        <f t="shared" si="0"/>
        <v>16</v>
      </c>
      <c r="I23" s="3">
        <f t="shared" si="1"/>
        <v>0.031936127744511</v>
      </c>
      <c r="J23">
        <v>4</v>
      </c>
      <c r="K23" s="3">
        <f t="shared" si="2"/>
        <v>0.0344827586206897</v>
      </c>
      <c r="L23">
        <v>3</v>
      </c>
      <c r="M23" s="3">
        <f t="shared" si="3"/>
        <v>0.0252100840336134</v>
      </c>
      <c r="N23" s="6">
        <f t="shared" si="4"/>
        <v>0.535007654593725</v>
      </c>
    </row>
    <row r="24" ht="14.25" spans="1:14">
      <c r="A24" s="9"/>
      <c r="B24" s="2" t="s">
        <v>54</v>
      </c>
      <c r="C24" s="2" t="s">
        <v>55</v>
      </c>
      <c r="D24" s="2">
        <v>3</v>
      </c>
      <c r="F24">
        <v>4</v>
      </c>
      <c r="H24">
        <f t="shared" si="0"/>
        <v>10</v>
      </c>
      <c r="I24" s="3">
        <f t="shared" si="1"/>
        <v>0.0199600798403194</v>
      </c>
      <c r="J24">
        <v>2</v>
      </c>
      <c r="K24" s="3">
        <f t="shared" si="2"/>
        <v>0.0172413793103448</v>
      </c>
      <c r="L24">
        <v>3</v>
      </c>
      <c r="M24" s="3">
        <f t="shared" si="3"/>
        <v>0.0252100840336134</v>
      </c>
      <c r="N24" s="6">
        <f t="shared" si="4"/>
        <v>0.470185908047386</v>
      </c>
    </row>
    <row r="25" ht="14.25" spans="1:14">
      <c r="A25" s="9"/>
      <c r="B25" s="2" t="s">
        <v>56</v>
      </c>
      <c r="C25" s="2" t="s">
        <v>57</v>
      </c>
      <c r="D25" s="2">
        <v>6</v>
      </c>
      <c r="F25">
        <v>2</v>
      </c>
      <c r="H25">
        <f t="shared" si="0"/>
        <v>14</v>
      </c>
      <c r="I25" s="3">
        <f t="shared" si="1"/>
        <v>0.0279441117764471</v>
      </c>
      <c r="J25">
        <v>3</v>
      </c>
      <c r="K25" s="3">
        <f t="shared" si="2"/>
        <v>0.0258620689655172</v>
      </c>
      <c r="L25">
        <v>4</v>
      </c>
      <c r="M25" s="3">
        <f t="shared" si="3"/>
        <v>0.0336134453781513</v>
      </c>
      <c r="N25" s="6">
        <f t="shared" si="4"/>
        <v>0.469842288626158</v>
      </c>
    </row>
    <row r="26" ht="14.25" spans="1:14">
      <c r="A26" s="9"/>
      <c r="B26" s="2" t="s">
        <v>58</v>
      </c>
      <c r="C26" s="2" t="s">
        <v>59</v>
      </c>
      <c r="D26" s="2">
        <v>6</v>
      </c>
      <c r="F26">
        <v>2</v>
      </c>
      <c r="H26">
        <f t="shared" si="0"/>
        <v>14</v>
      </c>
      <c r="I26" s="3">
        <f t="shared" si="1"/>
        <v>0.0279441117764471</v>
      </c>
      <c r="J26">
        <v>4</v>
      </c>
      <c r="K26" s="3">
        <f t="shared" si="2"/>
        <v>0.0344827586206897</v>
      </c>
      <c r="L26">
        <v>3</v>
      </c>
      <c r="M26" s="3">
        <f t="shared" si="3"/>
        <v>0.0252100840336134</v>
      </c>
      <c r="N26" s="6">
        <f t="shared" si="4"/>
        <v>0.46813169776951</v>
      </c>
    </row>
    <row r="27" ht="14.25" spans="1:14">
      <c r="A27" s="9"/>
      <c r="B27" s="2" t="s">
        <v>60</v>
      </c>
      <c r="C27" s="2" t="s">
        <v>61</v>
      </c>
      <c r="D27" s="2">
        <v>5</v>
      </c>
      <c r="F27">
        <v>4</v>
      </c>
      <c r="H27">
        <f t="shared" si="0"/>
        <v>14</v>
      </c>
      <c r="I27" s="3">
        <f t="shared" si="1"/>
        <v>0.0279441117764471</v>
      </c>
      <c r="J27">
        <v>4</v>
      </c>
      <c r="K27" s="3">
        <f t="shared" si="2"/>
        <v>0.0344827586206897</v>
      </c>
      <c r="L27">
        <v>3</v>
      </c>
      <c r="M27" s="3">
        <f t="shared" si="3"/>
        <v>0.0252100840336134</v>
      </c>
      <c r="N27" s="6">
        <f t="shared" si="4"/>
        <v>0.46813169776951</v>
      </c>
    </row>
    <row r="28" ht="14.25" spans="1:14">
      <c r="A28" s="9"/>
      <c r="B28" s="2" t="s">
        <v>62</v>
      </c>
      <c r="C28" s="2" t="s">
        <v>63</v>
      </c>
      <c r="D28" s="2">
        <v>7</v>
      </c>
      <c r="F28">
        <v>3</v>
      </c>
      <c r="H28">
        <f t="shared" si="0"/>
        <v>17</v>
      </c>
      <c r="I28" s="3">
        <f t="shared" si="1"/>
        <v>0.0339321357285429</v>
      </c>
      <c r="J28">
        <v>4</v>
      </c>
      <c r="K28" s="3">
        <f t="shared" si="2"/>
        <v>0.0344827586206897</v>
      </c>
      <c r="L28">
        <v>5</v>
      </c>
      <c r="M28" s="3">
        <f t="shared" si="3"/>
        <v>0.0420168067226891</v>
      </c>
      <c r="N28" s="6">
        <f t="shared" si="4"/>
        <v>0.443559849996976</v>
      </c>
    </row>
    <row r="29" ht="14.25" spans="1:14">
      <c r="A29" s="9"/>
      <c r="B29" s="2" t="s">
        <v>64</v>
      </c>
      <c r="C29" s="2" t="s">
        <v>65</v>
      </c>
      <c r="D29" s="2">
        <v>7</v>
      </c>
      <c r="F29">
        <v>3</v>
      </c>
      <c r="H29">
        <f t="shared" si="0"/>
        <v>17</v>
      </c>
      <c r="I29" s="3">
        <f t="shared" si="1"/>
        <v>0.0339321357285429</v>
      </c>
      <c r="J29">
        <v>4</v>
      </c>
      <c r="K29" s="3">
        <f t="shared" si="2"/>
        <v>0.0344827586206897</v>
      </c>
      <c r="L29">
        <v>5</v>
      </c>
      <c r="M29" s="3">
        <f t="shared" si="3"/>
        <v>0.0420168067226891</v>
      </c>
      <c r="N29" s="6">
        <f t="shared" si="4"/>
        <v>0.443559849996976</v>
      </c>
    </row>
    <row r="30" ht="14.25" spans="1:14">
      <c r="A30" s="9"/>
      <c r="B30" s="2" t="s">
        <v>66</v>
      </c>
      <c r="C30" s="2" t="s">
        <v>67</v>
      </c>
      <c r="D30" s="2">
        <v>5</v>
      </c>
      <c r="F30">
        <v>3</v>
      </c>
      <c r="H30">
        <f t="shared" si="0"/>
        <v>13</v>
      </c>
      <c r="I30" s="3">
        <f t="shared" si="1"/>
        <v>0.0259481037924152</v>
      </c>
      <c r="J30">
        <v>4</v>
      </c>
      <c r="K30" s="3">
        <f t="shared" si="2"/>
        <v>0.0344827586206897</v>
      </c>
      <c r="L30">
        <v>3</v>
      </c>
      <c r="M30" s="3">
        <f t="shared" si="3"/>
        <v>0.0252100840336134</v>
      </c>
      <c r="N30" s="6">
        <f t="shared" si="4"/>
        <v>0.434693719357402</v>
      </c>
    </row>
    <row r="31" ht="14.25" spans="1:14">
      <c r="A31" s="9"/>
      <c r="B31" s="2" t="s">
        <v>68</v>
      </c>
      <c r="C31" s="2" t="s">
        <v>69</v>
      </c>
      <c r="D31" s="2">
        <v>5</v>
      </c>
      <c r="F31">
        <v>3</v>
      </c>
      <c r="H31">
        <f t="shared" si="0"/>
        <v>13</v>
      </c>
      <c r="I31" s="3">
        <f t="shared" si="1"/>
        <v>0.0259481037924152</v>
      </c>
      <c r="J31">
        <v>4</v>
      </c>
      <c r="K31" s="3">
        <f t="shared" si="2"/>
        <v>0.0344827586206897</v>
      </c>
      <c r="L31">
        <v>3</v>
      </c>
      <c r="M31" s="3">
        <f t="shared" si="3"/>
        <v>0.0252100840336134</v>
      </c>
      <c r="N31" s="6">
        <f t="shared" si="4"/>
        <v>0.434693719357402</v>
      </c>
    </row>
    <row r="32" ht="14.25" spans="1:14">
      <c r="A32" s="9"/>
      <c r="B32" s="2" t="s">
        <v>70</v>
      </c>
      <c r="C32" s="2" t="s">
        <v>71</v>
      </c>
      <c r="D32" s="2">
        <v>5</v>
      </c>
      <c r="F32">
        <v>3</v>
      </c>
      <c r="H32">
        <f t="shared" si="0"/>
        <v>13</v>
      </c>
      <c r="I32" s="3">
        <f t="shared" si="1"/>
        <v>0.0259481037924152</v>
      </c>
      <c r="J32">
        <v>4</v>
      </c>
      <c r="K32" s="3">
        <f t="shared" si="2"/>
        <v>0.0344827586206897</v>
      </c>
      <c r="L32">
        <v>3</v>
      </c>
      <c r="M32" s="3">
        <f t="shared" si="3"/>
        <v>0.0252100840336134</v>
      </c>
      <c r="N32" s="6">
        <f t="shared" si="4"/>
        <v>0.434693719357402</v>
      </c>
    </row>
    <row r="33" ht="14.25" spans="1:14">
      <c r="A33" s="9"/>
      <c r="B33" s="2" t="s">
        <v>72</v>
      </c>
      <c r="C33" s="2" t="s">
        <v>73</v>
      </c>
      <c r="D33" s="2">
        <v>5</v>
      </c>
      <c r="F33">
        <v>3</v>
      </c>
      <c r="H33">
        <f t="shared" si="0"/>
        <v>13</v>
      </c>
      <c r="I33" s="3">
        <f t="shared" si="1"/>
        <v>0.0259481037924152</v>
      </c>
      <c r="J33">
        <v>4</v>
      </c>
      <c r="K33" s="3">
        <f t="shared" si="2"/>
        <v>0.0344827586206897</v>
      </c>
      <c r="L33">
        <v>3</v>
      </c>
      <c r="M33" s="3">
        <f t="shared" si="3"/>
        <v>0.0252100840336134</v>
      </c>
      <c r="N33" s="6">
        <f t="shared" si="4"/>
        <v>0.434693719357402</v>
      </c>
    </row>
    <row r="34" ht="14.25" spans="1:14">
      <c r="A34" s="9"/>
      <c r="B34" s="2" t="s">
        <v>74</v>
      </c>
      <c r="C34" s="2" t="s">
        <v>75</v>
      </c>
      <c r="D34" s="2">
        <v>6</v>
      </c>
      <c r="F34">
        <v>4</v>
      </c>
      <c r="H34">
        <f t="shared" si="0"/>
        <v>16</v>
      </c>
      <c r="I34" s="3">
        <f t="shared" si="1"/>
        <v>0.031936127744511</v>
      </c>
      <c r="J34">
        <v>6</v>
      </c>
      <c r="K34" s="3">
        <f t="shared" si="2"/>
        <v>0.0517241379310345</v>
      </c>
      <c r="L34">
        <v>3</v>
      </c>
      <c r="M34" s="3">
        <f t="shared" si="3"/>
        <v>0.0252100840336134</v>
      </c>
      <c r="N34" s="6">
        <f t="shared" si="4"/>
        <v>0.415109517311892</v>
      </c>
    </row>
    <row r="35" ht="14.25" spans="1:14">
      <c r="A35" s="9"/>
      <c r="B35" s="2" t="s">
        <v>76</v>
      </c>
      <c r="C35" s="2" t="s">
        <v>77</v>
      </c>
      <c r="D35" s="2">
        <v>2</v>
      </c>
      <c r="F35">
        <v>3</v>
      </c>
      <c r="H35">
        <f t="shared" si="0"/>
        <v>7</v>
      </c>
      <c r="I35" s="3">
        <f t="shared" si="1"/>
        <v>0.0139720558882236</v>
      </c>
      <c r="J35">
        <v>2</v>
      </c>
      <c r="K35" s="3">
        <f t="shared" si="2"/>
        <v>0.0172413793103448</v>
      </c>
      <c r="L35">
        <v>2</v>
      </c>
      <c r="M35" s="3">
        <f t="shared" si="3"/>
        <v>0.0168067226890756</v>
      </c>
      <c r="N35" s="6">
        <f t="shared" si="4"/>
        <v>0.410362254214974</v>
      </c>
    </row>
    <row r="36" ht="14.25" spans="1:14">
      <c r="A36" s="9"/>
      <c r="B36" s="2" t="s">
        <v>78</v>
      </c>
      <c r="C36" s="2" t="s">
        <v>79</v>
      </c>
      <c r="D36" s="2">
        <v>2</v>
      </c>
      <c r="F36">
        <v>3</v>
      </c>
      <c r="H36">
        <f t="shared" si="0"/>
        <v>7</v>
      </c>
      <c r="I36" s="3">
        <f t="shared" si="1"/>
        <v>0.0139720558882236</v>
      </c>
      <c r="J36">
        <v>2</v>
      </c>
      <c r="K36" s="3">
        <f t="shared" si="2"/>
        <v>0.0172413793103448</v>
      </c>
      <c r="L36">
        <v>2</v>
      </c>
      <c r="M36" s="3">
        <f t="shared" si="3"/>
        <v>0.0168067226890756</v>
      </c>
      <c r="N36" s="6">
        <f t="shared" si="4"/>
        <v>0.410362254214974</v>
      </c>
    </row>
    <row r="37" ht="14.25" spans="1:14">
      <c r="A37" s="9"/>
      <c r="B37" s="2" t="s">
        <v>80</v>
      </c>
      <c r="C37" s="2" t="s">
        <v>81</v>
      </c>
      <c r="D37" s="2">
        <v>6</v>
      </c>
      <c r="F37">
        <v>2</v>
      </c>
      <c r="H37">
        <f t="shared" si="0"/>
        <v>14</v>
      </c>
      <c r="I37" s="3">
        <f t="shared" si="1"/>
        <v>0.0279441117764471</v>
      </c>
      <c r="J37">
        <v>4</v>
      </c>
      <c r="K37" s="3">
        <f t="shared" si="2"/>
        <v>0.0344827586206897</v>
      </c>
      <c r="L37">
        <v>4</v>
      </c>
      <c r="M37" s="3">
        <f t="shared" si="3"/>
        <v>0.0336134453781513</v>
      </c>
      <c r="N37" s="6">
        <f t="shared" si="4"/>
        <v>0.410362254214974</v>
      </c>
    </row>
    <row r="38" ht="14.25" spans="1:14">
      <c r="A38" s="9"/>
      <c r="B38" s="2" t="s">
        <v>82</v>
      </c>
      <c r="C38" s="2" t="s">
        <v>83</v>
      </c>
      <c r="D38" s="2">
        <v>8</v>
      </c>
      <c r="F38">
        <v>1</v>
      </c>
      <c r="H38">
        <f t="shared" si="0"/>
        <v>17</v>
      </c>
      <c r="I38" s="3">
        <f t="shared" si="1"/>
        <v>0.0339321357285429</v>
      </c>
      <c r="J38">
        <v>4</v>
      </c>
      <c r="K38" s="3">
        <f t="shared" si="2"/>
        <v>0.0344827586206897</v>
      </c>
      <c r="L38">
        <v>6</v>
      </c>
      <c r="M38" s="3">
        <f t="shared" si="3"/>
        <v>0.0504201680672269</v>
      </c>
      <c r="N38" s="6">
        <f t="shared" si="4"/>
        <v>0.399658021840278</v>
      </c>
    </row>
    <row r="39" ht="14.25" spans="1:14">
      <c r="A39" s="9"/>
      <c r="B39" s="2" t="s">
        <v>84</v>
      </c>
      <c r="C39" s="2" t="s">
        <v>85</v>
      </c>
      <c r="D39" s="2">
        <v>2</v>
      </c>
      <c r="F39">
        <v>3</v>
      </c>
      <c r="H39">
        <f t="shared" si="0"/>
        <v>7</v>
      </c>
      <c r="I39" s="3">
        <f t="shared" si="1"/>
        <v>0.0139720558882236</v>
      </c>
      <c r="J39">
        <v>3</v>
      </c>
      <c r="K39" s="3">
        <f t="shared" si="2"/>
        <v>0.0258620689655172</v>
      </c>
      <c r="L39">
        <v>2</v>
      </c>
      <c r="M39" s="3">
        <f t="shared" si="3"/>
        <v>0.0168067226890756</v>
      </c>
      <c r="N39" s="6">
        <f t="shared" si="4"/>
        <v>0.327453751241151</v>
      </c>
    </row>
    <row r="40" ht="14.25" spans="1:14">
      <c r="A40" s="9"/>
      <c r="B40" s="2" t="s">
        <v>86</v>
      </c>
      <c r="C40" s="2" t="s">
        <v>87</v>
      </c>
      <c r="D40" s="2">
        <v>2</v>
      </c>
      <c r="F40">
        <v>3</v>
      </c>
      <c r="H40">
        <f t="shared" si="0"/>
        <v>7</v>
      </c>
      <c r="I40" s="3">
        <f t="shared" si="1"/>
        <v>0.0139720558882236</v>
      </c>
      <c r="J40">
        <v>3</v>
      </c>
      <c r="K40" s="3">
        <f t="shared" si="2"/>
        <v>0.0258620689655172</v>
      </c>
      <c r="L40">
        <v>2</v>
      </c>
      <c r="M40" s="3">
        <f t="shared" si="3"/>
        <v>0.0168067226890756</v>
      </c>
      <c r="N40" s="6">
        <f t="shared" si="4"/>
        <v>0.327453751241151</v>
      </c>
    </row>
    <row r="41" ht="14.25" spans="1:14">
      <c r="A41" s="9"/>
      <c r="B41" s="2" t="s">
        <v>88</v>
      </c>
      <c r="C41" s="2" t="s">
        <v>89</v>
      </c>
      <c r="D41" s="2">
        <v>2</v>
      </c>
      <c r="F41">
        <v>3</v>
      </c>
      <c r="H41">
        <f t="shared" si="0"/>
        <v>7</v>
      </c>
      <c r="I41" s="3">
        <f t="shared" si="1"/>
        <v>0.0139720558882236</v>
      </c>
      <c r="J41">
        <v>4</v>
      </c>
      <c r="K41" s="3">
        <f t="shared" si="2"/>
        <v>0.0344827586206897</v>
      </c>
      <c r="L41">
        <v>2</v>
      </c>
      <c r="M41" s="3">
        <f t="shared" si="3"/>
        <v>0.0168067226890756</v>
      </c>
      <c r="N41" s="6">
        <f t="shared" si="4"/>
        <v>0.272415620735929</v>
      </c>
    </row>
    <row r="42" ht="14.25" spans="1:14">
      <c r="A42" s="9"/>
      <c r="B42" s="2" t="s">
        <v>90</v>
      </c>
      <c r="C42" s="2" t="s">
        <v>91</v>
      </c>
      <c r="D42" s="2">
        <v>2</v>
      </c>
      <c r="F42">
        <v>3</v>
      </c>
      <c r="H42">
        <f t="shared" si="0"/>
        <v>7</v>
      </c>
      <c r="I42" s="3">
        <f t="shared" si="1"/>
        <v>0.0139720558882236</v>
      </c>
      <c r="J42">
        <v>4</v>
      </c>
      <c r="K42" s="3">
        <f t="shared" si="2"/>
        <v>0.0344827586206897</v>
      </c>
      <c r="L42">
        <v>2</v>
      </c>
      <c r="M42" s="3">
        <f t="shared" si="3"/>
        <v>0.0168067226890756</v>
      </c>
      <c r="N42" s="6">
        <f t="shared" si="4"/>
        <v>0.272415620735929</v>
      </c>
    </row>
    <row r="43" ht="14.25" spans="1:12">
      <c r="A43" s="2"/>
      <c r="B43" s="2"/>
      <c r="C43" s="2"/>
      <c r="D43" s="2"/>
      <c r="H43">
        <f>SUM(H6:H41)</f>
        <v>501</v>
      </c>
      <c r="J43">
        <f>SUM(J6:J42)</f>
        <v>116</v>
      </c>
      <c r="L43">
        <f>SUM(L6:L42)</f>
        <v>119</v>
      </c>
    </row>
    <row r="44" ht="14.25" spans="1:4">
      <c r="A44" s="2"/>
      <c r="B44" s="2"/>
      <c r="C44" s="2"/>
      <c r="D44" s="2"/>
    </row>
    <row r="45" ht="14.25" spans="1:4">
      <c r="A45" s="2"/>
      <c r="B45" s="2"/>
      <c r="C45" s="2"/>
      <c r="D45" s="2"/>
    </row>
    <row r="46" ht="14.25" spans="1:4">
      <c r="A46" s="2"/>
      <c r="B46" s="2"/>
      <c r="C46" s="2"/>
      <c r="D46" s="2"/>
    </row>
    <row r="47" ht="14.25" spans="1:4">
      <c r="A47" s="2"/>
      <c r="B47" s="2"/>
      <c r="C47" s="2"/>
      <c r="D47" s="2"/>
    </row>
    <row r="48" ht="14.25" spans="1:4">
      <c r="A48" s="2"/>
      <c r="B48" s="2"/>
      <c r="C48" s="2"/>
      <c r="D48" s="2"/>
    </row>
    <row r="49" ht="14.25" spans="1:4">
      <c r="A49" s="2"/>
      <c r="B49" s="2"/>
      <c r="C49" s="2"/>
      <c r="D49" s="2"/>
    </row>
    <row r="50" ht="14.25" spans="1:4">
      <c r="A50" s="2"/>
      <c r="B50" s="2"/>
      <c r="C50" s="2"/>
      <c r="D50" s="2"/>
    </row>
    <row r="51" ht="14.25" spans="1:4">
      <c r="A51" s="2"/>
      <c r="B51" s="2"/>
      <c r="C51" s="2"/>
      <c r="D51" s="2"/>
    </row>
    <row r="52" ht="14.25" spans="1:4">
      <c r="A52" s="2"/>
      <c r="B52" s="2"/>
      <c r="C52" s="2"/>
      <c r="D52" s="2"/>
    </row>
    <row r="53" ht="14.25" spans="1:4">
      <c r="A53" s="2"/>
      <c r="B53" s="2"/>
      <c r="C53" s="2"/>
      <c r="D53" s="2"/>
    </row>
    <row r="54" ht="14.25" spans="1:4">
      <c r="A54" s="2"/>
      <c r="B54" s="2"/>
      <c r="C54" s="2"/>
      <c r="D54" s="2"/>
    </row>
    <row r="55" ht="14.25" spans="1:4">
      <c r="A55" s="2"/>
      <c r="B55" s="2"/>
      <c r="C55" s="2"/>
      <c r="D55" s="2"/>
    </row>
    <row r="56" ht="14.25" spans="1:4">
      <c r="A56" s="2"/>
      <c r="B56" s="2"/>
      <c r="C56" s="2"/>
      <c r="D56" s="2"/>
    </row>
    <row r="57" ht="14.25" spans="1:4">
      <c r="A57" s="2"/>
      <c r="B57" s="2"/>
      <c r="C57" s="2"/>
      <c r="D57" s="2"/>
    </row>
    <row r="58" ht="14.25" spans="1:4">
      <c r="A58" s="2"/>
      <c r="B58" s="2"/>
      <c r="C58" s="2"/>
      <c r="D58" s="2"/>
    </row>
    <row r="59" ht="14.25" spans="1:4">
      <c r="A59" s="2"/>
      <c r="B59" s="2"/>
      <c r="C59" s="2"/>
      <c r="D59" s="2"/>
    </row>
    <row r="60" ht="14.25" spans="1:4">
      <c r="A60" s="2"/>
      <c r="B60" s="2"/>
      <c r="C60" s="2"/>
      <c r="D60" s="2"/>
    </row>
    <row r="61" ht="14.25" spans="1:4">
      <c r="A61" s="2"/>
      <c r="B61" s="2"/>
      <c r="C61" s="2"/>
      <c r="D61" s="2"/>
    </row>
    <row r="62" ht="14.25" spans="1:4">
      <c r="A62" s="2"/>
      <c r="B62" s="2"/>
      <c r="C62" s="2"/>
      <c r="D62" s="2"/>
    </row>
    <row r="63" ht="14.25" spans="1:4">
      <c r="A63" s="2"/>
      <c r="B63" s="2"/>
      <c r="C63" s="2"/>
      <c r="D63" s="2"/>
    </row>
    <row r="64" ht="14.25" spans="1:4">
      <c r="A64" s="2"/>
      <c r="B64" s="2"/>
      <c r="C64" s="4"/>
      <c r="D64" s="2"/>
    </row>
    <row r="65" ht="14.25" spans="1:4">
      <c r="A65" s="2"/>
      <c r="B65" s="2"/>
      <c r="C65" s="2"/>
      <c r="D65" s="2"/>
    </row>
    <row r="66" ht="14.25" spans="1:4">
      <c r="A66" s="2"/>
      <c r="B66" s="2"/>
      <c r="C66" s="2"/>
      <c r="D66" s="2"/>
    </row>
    <row r="67" ht="14.25" spans="1:4">
      <c r="A67" s="2"/>
      <c r="B67" s="2"/>
      <c r="C67" s="2"/>
      <c r="D67" s="2"/>
    </row>
    <row r="68" ht="14.25" spans="1:4">
      <c r="A68" s="2"/>
      <c r="B68" s="2"/>
      <c r="C68" s="2"/>
      <c r="D68" s="2"/>
    </row>
    <row r="69" ht="14.25" spans="1:4">
      <c r="A69" s="2"/>
      <c r="B69" s="2"/>
      <c r="C69" s="2"/>
      <c r="D69" s="2"/>
    </row>
    <row r="70" ht="14.25" spans="1:4">
      <c r="A70" s="2"/>
      <c r="B70" s="2"/>
      <c r="C70" s="2"/>
      <c r="D70" s="2"/>
    </row>
    <row r="71" ht="14.25" spans="1:4">
      <c r="A71" s="2"/>
      <c r="B71" s="2"/>
      <c r="C71" s="2"/>
      <c r="D71" s="2"/>
    </row>
    <row r="72" ht="14.25" spans="1:4">
      <c r="A72" s="2"/>
      <c r="B72" s="2"/>
      <c r="C72" s="2"/>
      <c r="D72" s="2"/>
    </row>
  </sheetData>
  <sortState ref="B6:N42">
    <sortCondition ref="N42" descending="1"/>
  </sortState>
  <mergeCells count="2">
    <mergeCell ref="A1:C1"/>
    <mergeCell ref="A6:A42"/>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1"/>
  <sheetViews>
    <sheetView topLeftCell="C5" workbookViewId="0">
      <selection activeCell="Q54" sqref="Q53:Q54"/>
    </sheetView>
  </sheetViews>
  <sheetFormatPr defaultColWidth="9" defaultRowHeight="14.25"/>
  <cols>
    <col min="1" max="1" width="20.375" style="2" customWidth="1"/>
    <col min="2" max="2" width="37.75" style="2" customWidth="1"/>
    <col min="3" max="3" width="116.475" style="2" customWidth="1"/>
    <col min="4" max="4" width="20" style="2" hidden="1" customWidth="1"/>
    <col min="5" max="6" width="9" style="2" hidden="1" customWidth="1"/>
    <col min="7" max="7" width="10.5916666666667" style="2" customWidth="1"/>
    <col min="8" max="11" width="9" style="2"/>
    <col min="12" max="12" width="12.625" style="2"/>
    <col min="13" max="13" width="9" style="2"/>
    <col min="14" max="14" width="12.625" style="2"/>
    <col min="15" max="15" width="9" style="2"/>
    <col min="16" max="17" width="12.625" style="2"/>
    <col min="18" max="16384" width="9" style="2"/>
  </cols>
  <sheetData>
    <row r="1" s="2" customFormat="1" ht="51.95" customHeight="1" spans="1:10">
      <c r="A1" s="1" t="s">
        <v>92</v>
      </c>
      <c r="B1" s="9"/>
      <c r="C1" s="9"/>
      <c r="D1" s="10" t="s">
        <v>1</v>
      </c>
      <c r="E1" s="16"/>
      <c r="F1" s="16"/>
      <c r="G1" s="10" t="s">
        <v>1</v>
      </c>
      <c r="H1" s="16"/>
      <c r="I1" s="16"/>
      <c r="J1" s="16"/>
    </row>
    <row r="2" s="2" customFormat="1" ht="51.95" customHeight="1" spans="1:10">
      <c r="A2" s="1"/>
      <c r="B2" s="9"/>
      <c r="C2" s="9"/>
      <c r="D2" s="10" t="s">
        <v>2</v>
      </c>
      <c r="E2" s="16"/>
      <c r="F2" s="16"/>
      <c r="G2" s="10" t="s">
        <v>2</v>
      </c>
      <c r="H2" s="16"/>
      <c r="I2" s="16"/>
      <c r="J2" s="16"/>
    </row>
    <row r="3" s="2" customFormat="1" ht="51.95" customHeight="1" spans="1:10">
      <c r="A3" s="1"/>
      <c r="B3" s="9"/>
      <c r="C3" s="9"/>
      <c r="D3" s="10" t="s">
        <v>3</v>
      </c>
      <c r="E3" s="16"/>
      <c r="F3" s="16"/>
      <c r="G3" s="10" t="s">
        <v>3</v>
      </c>
      <c r="H3" s="16"/>
      <c r="I3" s="16"/>
      <c r="J3" s="16"/>
    </row>
    <row r="4" s="2" customFormat="1" ht="51.95" customHeight="1" spans="1:15">
      <c r="A4" s="1" t="s">
        <v>4</v>
      </c>
      <c r="B4" s="9"/>
      <c r="C4" s="9"/>
      <c r="D4" s="10">
        <v>2</v>
      </c>
      <c r="E4" s="11"/>
      <c r="F4" s="11">
        <v>1</v>
      </c>
      <c r="G4" s="11">
        <v>2</v>
      </c>
      <c r="H4"/>
      <c r="I4" s="11">
        <v>1</v>
      </c>
      <c r="J4" s="11"/>
      <c r="K4"/>
      <c r="L4" s="11"/>
      <c r="M4" s="11">
        <v>1</v>
      </c>
      <c r="N4"/>
      <c r="O4" s="10">
        <v>0.5</v>
      </c>
    </row>
    <row r="5" s="2" customFormat="1" spans="1:21">
      <c r="A5" s="13" t="s">
        <v>5</v>
      </c>
      <c r="B5" s="13" t="s">
        <v>6</v>
      </c>
      <c r="C5" s="13" t="s">
        <v>7</v>
      </c>
      <c r="D5" s="13" t="s">
        <v>8</v>
      </c>
      <c r="E5" s="17"/>
      <c r="F5" s="13" t="s">
        <v>9</v>
      </c>
      <c r="G5" s="13" t="s">
        <v>8</v>
      </c>
      <c r="H5" s="17"/>
      <c r="I5" s="13" t="s">
        <v>9</v>
      </c>
      <c r="J5" s="18"/>
      <c r="K5" s="14" t="s">
        <v>10</v>
      </c>
      <c r="L5" s="14" t="s">
        <v>11</v>
      </c>
      <c r="M5" s="17" t="s">
        <v>12</v>
      </c>
      <c r="N5" s="17" t="s">
        <v>13</v>
      </c>
      <c r="O5" s="17" t="s">
        <v>14</v>
      </c>
      <c r="P5" s="17" t="s">
        <v>15</v>
      </c>
      <c r="Q5" s="2" t="s">
        <v>16</v>
      </c>
      <c r="R5" s="17"/>
      <c r="S5" s="17"/>
      <c r="T5" s="17"/>
      <c r="U5" s="17"/>
    </row>
    <row r="6" s="2" customFormat="1" spans="1:17">
      <c r="A6" s="9" t="s">
        <v>93</v>
      </c>
      <c r="B6" s="2" t="s">
        <v>94</v>
      </c>
      <c r="C6" s="2" t="s">
        <v>95</v>
      </c>
      <c r="D6" s="2">
        <v>9</v>
      </c>
      <c r="G6" s="2">
        <v>9</v>
      </c>
      <c r="J6" s="2">
        <v>1</v>
      </c>
      <c r="K6">
        <f t="shared" ref="K6:K50" si="0">G6*2+J6</f>
        <v>19</v>
      </c>
      <c r="L6" s="3">
        <f t="shared" ref="L6:L50" si="1">K6/K$51</f>
        <v>0.0301109350237718</v>
      </c>
      <c r="M6" s="2">
        <v>4</v>
      </c>
      <c r="N6" s="5">
        <f t="shared" ref="N6:N50" si="2">M6/M$51</f>
        <v>0.0353982300884956</v>
      </c>
      <c r="O6" s="2">
        <v>1</v>
      </c>
      <c r="P6" s="5">
        <f t="shared" ref="P6:P50" si="3">O6/O$51</f>
        <v>0.0117647058823529</v>
      </c>
      <c r="Q6" s="7">
        <f>L6/(N6+P6*0.5)</f>
        <v>0.729421263312303</v>
      </c>
    </row>
    <row r="7" s="2" customFormat="1" spans="1:17">
      <c r="A7" s="9"/>
      <c r="B7" s="2" t="s">
        <v>96</v>
      </c>
      <c r="C7" s="2" t="s">
        <v>97</v>
      </c>
      <c r="D7" s="2">
        <v>9</v>
      </c>
      <c r="G7" s="2">
        <v>9</v>
      </c>
      <c r="J7" s="2">
        <v>1</v>
      </c>
      <c r="K7">
        <f t="shared" si="0"/>
        <v>19</v>
      </c>
      <c r="L7" s="3">
        <f t="shared" si="1"/>
        <v>0.0301109350237718</v>
      </c>
      <c r="M7" s="2">
        <v>4</v>
      </c>
      <c r="N7" s="5">
        <f t="shared" si="2"/>
        <v>0.0353982300884956</v>
      </c>
      <c r="O7" s="2">
        <v>1</v>
      </c>
      <c r="P7" s="5">
        <f t="shared" si="3"/>
        <v>0.0117647058823529</v>
      </c>
      <c r="Q7" s="7">
        <f t="shared" ref="Q7:Q50" si="4">L7/(N7+P7*0.5)</f>
        <v>0.729421263312303</v>
      </c>
    </row>
    <row r="8" s="2" customFormat="1" spans="1:17">
      <c r="A8" s="9"/>
      <c r="B8" s="2" t="s">
        <v>98</v>
      </c>
      <c r="C8" s="2" t="s">
        <v>99</v>
      </c>
      <c r="D8" s="2">
        <v>9</v>
      </c>
      <c r="G8" s="2">
        <v>9</v>
      </c>
      <c r="J8" s="2">
        <v>1</v>
      </c>
      <c r="K8">
        <f t="shared" si="0"/>
        <v>19</v>
      </c>
      <c r="L8" s="3">
        <f t="shared" si="1"/>
        <v>0.0301109350237718</v>
      </c>
      <c r="M8" s="2">
        <v>4</v>
      </c>
      <c r="N8" s="5">
        <f t="shared" si="2"/>
        <v>0.0353982300884956</v>
      </c>
      <c r="O8" s="2">
        <v>1</v>
      </c>
      <c r="P8" s="5">
        <f t="shared" si="3"/>
        <v>0.0117647058823529</v>
      </c>
      <c r="Q8" s="7">
        <f t="shared" si="4"/>
        <v>0.729421263312303</v>
      </c>
    </row>
    <row r="9" s="2" customFormat="1" spans="1:17">
      <c r="A9" s="9"/>
      <c r="B9" s="2" t="s">
        <v>100</v>
      </c>
      <c r="C9" s="2" t="s">
        <v>101</v>
      </c>
      <c r="D9" s="2">
        <v>9</v>
      </c>
      <c r="G9" s="2">
        <v>9</v>
      </c>
      <c r="J9" s="2">
        <v>1</v>
      </c>
      <c r="K9">
        <f t="shared" si="0"/>
        <v>19</v>
      </c>
      <c r="L9" s="3">
        <f t="shared" si="1"/>
        <v>0.0301109350237718</v>
      </c>
      <c r="M9" s="2">
        <v>4</v>
      </c>
      <c r="N9" s="5">
        <f t="shared" si="2"/>
        <v>0.0353982300884956</v>
      </c>
      <c r="O9" s="2">
        <v>1</v>
      </c>
      <c r="P9" s="5">
        <f t="shared" si="3"/>
        <v>0.0117647058823529</v>
      </c>
      <c r="Q9" s="7">
        <f t="shared" si="4"/>
        <v>0.729421263312303</v>
      </c>
    </row>
    <row r="10" s="2" customFormat="1" spans="1:17">
      <c r="A10" s="9"/>
      <c r="B10" s="2" t="s">
        <v>102</v>
      </c>
      <c r="C10" s="2" t="s">
        <v>103</v>
      </c>
      <c r="D10" s="2">
        <v>5</v>
      </c>
      <c r="G10" s="2">
        <v>5</v>
      </c>
      <c r="J10" s="2">
        <v>7</v>
      </c>
      <c r="K10">
        <f t="shared" si="0"/>
        <v>17</v>
      </c>
      <c r="L10" s="3">
        <f t="shared" si="1"/>
        <v>0.0269413629160063</v>
      </c>
      <c r="M10" s="2">
        <v>3</v>
      </c>
      <c r="N10" s="5">
        <f t="shared" si="2"/>
        <v>0.0265486725663717</v>
      </c>
      <c r="O10" s="2">
        <v>1</v>
      </c>
      <c r="P10" s="5">
        <f t="shared" si="3"/>
        <v>0.0117647058823529</v>
      </c>
      <c r="Q10" s="7">
        <f t="shared" si="4"/>
        <v>0.830728060379584</v>
      </c>
    </row>
    <row r="11" s="2" customFormat="1" spans="1:17">
      <c r="A11" s="9"/>
      <c r="B11" s="2" t="s">
        <v>104</v>
      </c>
      <c r="C11" s="4" t="s">
        <v>105</v>
      </c>
      <c r="D11" s="2">
        <v>8</v>
      </c>
      <c r="G11" s="2">
        <v>8</v>
      </c>
      <c r="J11" s="2">
        <v>1</v>
      </c>
      <c r="K11">
        <f t="shared" si="0"/>
        <v>17</v>
      </c>
      <c r="L11" s="3">
        <f t="shared" si="1"/>
        <v>0.0269413629160063</v>
      </c>
      <c r="M11" s="2">
        <v>4</v>
      </c>
      <c r="N11" s="5">
        <f t="shared" si="2"/>
        <v>0.0353982300884956</v>
      </c>
      <c r="O11" s="2">
        <v>1</v>
      </c>
      <c r="P11" s="5">
        <f t="shared" si="3"/>
        <v>0.0117647058823529</v>
      </c>
      <c r="Q11" s="7">
        <f t="shared" si="4"/>
        <v>0.65264007770048</v>
      </c>
    </row>
    <row r="12" s="2" customFormat="1" spans="1:17">
      <c r="A12" s="9"/>
      <c r="B12" s="2" t="s">
        <v>106</v>
      </c>
      <c r="C12" s="2" t="s">
        <v>107</v>
      </c>
      <c r="D12" s="2">
        <v>7</v>
      </c>
      <c r="G12" s="2">
        <v>7</v>
      </c>
      <c r="J12" s="2">
        <v>1</v>
      </c>
      <c r="K12">
        <f t="shared" si="0"/>
        <v>15</v>
      </c>
      <c r="L12" s="3">
        <f t="shared" si="1"/>
        <v>0.0237717908082409</v>
      </c>
      <c r="M12" s="2">
        <v>2</v>
      </c>
      <c r="N12" s="5">
        <f t="shared" si="2"/>
        <v>0.0176991150442478</v>
      </c>
      <c r="O12" s="2">
        <v>1</v>
      </c>
      <c r="P12" s="5">
        <f t="shared" si="3"/>
        <v>0.0117647058823529</v>
      </c>
      <c r="Q12" s="7">
        <f t="shared" si="4"/>
        <v>1.00807086407573</v>
      </c>
    </row>
    <row r="13" s="2" customFormat="1" spans="1:17">
      <c r="A13" s="9"/>
      <c r="B13" s="2" t="s">
        <v>108</v>
      </c>
      <c r="C13" s="4" t="s">
        <v>109</v>
      </c>
      <c r="D13" s="2">
        <v>7</v>
      </c>
      <c r="G13" s="2">
        <v>7</v>
      </c>
      <c r="J13" s="2">
        <v>1</v>
      </c>
      <c r="K13">
        <f t="shared" si="0"/>
        <v>15</v>
      </c>
      <c r="L13" s="3">
        <f t="shared" si="1"/>
        <v>0.0237717908082409</v>
      </c>
      <c r="M13" s="2">
        <v>3</v>
      </c>
      <c r="N13" s="5">
        <f t="shared" si="2"/>
        <v>0.0265486725663717</v>
      </c>
      <c r="O13" s="2">
        <v>1</v>
      </c>
      <c r="P13" s="5">
        <f t="shared" si="3"/>
        <v>0.0117647058823529</v>
      </c>
      <c r="Q13" s="7">
        <f t="shared" si="4"/>
        <v>0.732995347393752</v>
      </c>
    </row>
    <row r="14" s="2" customFormat="1" spans="1:17">
      <c r="A14" s="9"/>
      <c r="B14" s="2" t="s">
        <v>110</v>
      </c>
      <c r="C14" s="4" t="s">
        <v>111</v>
      </c>
      <c r="D14" s="2">
        <v>5</v>
      </c>
      <c r="G14" s="2">
        <v>5</v>
      </c>
      <c r="J14" s="2">
        <v>3</v>
      </c>
      <c r="K14">
        <f t="shared" si="0"/>
        <v>13</v>
      </c>
      <c r="L14" s="3">
        <f t="shared" si="1"/>
        <v>0.0206022187004754</v>
      </c>
      <c r="M14" s="2">
        <v>2</v>
      </c>
      <c r="N14" s="5">
        <f t="shared" si="2"/>
        <v>0.0176991150442478</v>
      </c>
      <c r="O14" s="2">
        <v>1</v>
      </c>
      <c r="P14" s="5">
        <f t="shared" si="3"/>
        <v>0.0117647058823529</v>
      </c>
      <c r="Q14" s="7">
        <f t="shared" si="4"/>
        <v>0.873661415532301</v>
      </c>
    </row>
    <row r="15" s="2" customFormat="1" spans="1:17">
      <c r="A15" s="9"/>
      <c r="B15" s="2" t="s">
        <v>112</v>
      </c>
      <c r="C15" s="4" t="s">
        <v>113</v>
      </c>
      <c r="D15" s="2">
        <v>5</v>
      </c>
      <c r="G15" s="2">
        <v>5</v>
      </c>
      <c r="J15" s="2">
        <v>3</v>
      </c>
      <c r="K15">
        <f t="shared" si="0"/>
        <v>13</v>
      </c>
      <c r="L15" s="3">
        <f t="shared" si="1"/>
        <v>0.0206022187004754</v>
      </c>
      <c r="M15" s="2">
        <v>2</v>
      </c>
      <c r="N15" s="5">
        <f t="shared" si="2"/>
        <v>0.0176991150442478</v>
      </c>
      <c r="O15" s="2">
        <v>1</v>
      </c>
      <c r="P15" s="5">
        <f t="shared" si="3"/>
        <v>0.0117647058823529</v>
      </c>
      <c r="Q15" s="7">
        <f t="shared" si="4"/>
        <v>0.873661415532301</v>
      </c>
    </row>
    <row r="16" s="2" customFormat="1" spans="1:17">
      <c r="A16" s="9"/>
      <c r="B16" s="2" t="s">
        <v>114</v>
      </c>
      <c r="C16" s="4" t="s">
        <v>115</v>
      </c>
      <c r="D16" s="2">
        <v>5</v>
      </c>
      <c r="G16" s="2">
        <v>5</v>
      </c>
      <c r="J16" s="2">
        <v>1</v>
      </c>
      <c r="K16">
        <f t="shared" si="0"/>
        <v>11</v>
      </c>
      <c r="L16" s="3">
        <f t="shared" si="1"/>
        <v>0.01743264659271</v>
      </c>
      <c r="M16" s="2">
        <v>2</v>
      </c>
      <c r="N16" s="5">
        <f t="shared" si="2"/>
        <v>0.0176991150442478</v>
      </c>
      <c r="O16" s="2">
        <v>1</v>
      </c>
      <c r="P16" s="5">
        <f t="shared" si="3"/>
        <v>0.0117647058823529</v>
      </c>
      <c r="Q16" s="7">
        <f t="shared" si="4"/>
        <v>0.739251966988872</v>
      </c>
    </row>
    <row r="17" s="2" customFormat="1" spans="1:17">
      <c r="A17" s="9"/>
      <c r="B17" s="2" t="s">
        <v>116</v>
      </c>
      <c r="C17" s="4" t="s">
        <v>117</v>
      </c>
      <c r="D17" s="2">
        <v>5</v>
      </c>
      <c r="G17" s="2">
        <v>5</v>
      </c>
      <c r="J17" s="2">
        <v>1</v>
      </c>
      <c r="K17">
        <f t="shared" si="0"/>
        <v>11</v>
      </c>
      <c r="L17" s="3">
        <f t="shared" si="1"/>
        <v>0.01743264659271</v>
      </c>
      <c r="M17" s="2">
        <v>2</v>
      </c>
      <c r="N17" s="5">
        <f t="shared" si="2"/>
        <v>0.0176991150442478</v>
      </c>
      <c r="O17" s="2">
        <v>1</v>
      </c>
      <c r="P17" s="5">
        <f t="shared" si="3"/>
        <v>0.0117647058823529</v>
      </c>
      <c r="Q17" s="7">
        <f t="shared" si="4"/>
        <v>0.739251966988872</v>
      </c>
    </row>
    <row r="18" s="2" customFormat="1" spans="1:17">
      <c r="A18" s="9"/>
      <c r="B18" s="2" t="s">
        <v>118</v>
      </c>
      <c r="C18" s="4" t="s">
        <v>119</v>
      </c>
      <c r="D18" s="2">
        <v>5</v>
      </c>
      <c r="G18" s="2">
        <v>5</v>
      </c>
      <c r="J18" s="2">
        <v>1</v>
      </c>
      <c r="K18">
        <f t="shared" si="0"/>
        <v>11</v>
      </c>
      <c r="L18" s="3">
        <f t="shared" si="1"/>
        <v>0.01743264659271</v>
      </c>
      <c r="M18" s="2">
        <v>2</v>
      </c>
      <c r="N18" s="5">
        <f t="shared" si="2"/>
        <v>0.0176991150442478</v>
      </c>
      <c r="O18" s="2">
        <v>1</v>
      </c>
      <c r="P18" s="5">
        <f t="shared" si="3"/>
        <v>0.0117647058823529</v>
      </c>
      <c r="Q18" s="7">
        <f t="shared" si="4"/>
        <v>0.739251966988872</v>
      </c>
    </row>
    <row r="19" s="2" customFormat="1" spans="1:17">
      <c r="A19" s="9"/>
      <c r="B19" s="2" t="s">
        <v>120</v>
      </c>
      <c r="C19" s="4" t="s">
        <v>121</v>
      </c>
      <c r="D19" s="2">
        <v>5</v>
      </c>
      <c r="G19" s="2">
        <v>5</v>
      </c>
      <c r="J19" s="2">
        <v>1</v>
      </c>
      <c r="K19">
        <f t="shared" si="0"/>
        <v>11</v>
      </c>
      <c r="L19" s="3">
        <f t="shared" si="1"/>
        <v>0.01743264659271</v>
      </c>
      <c r="M19" s="2">
        <v>2</v>
      </c>
      <c r="N19" s="5">
        <f t="shared" si="2"/>
        <v>0.0176991150442478</v>
      </c>
      <c r="O19" s="2">
        <v>1</v>
      </c>
      <c r="P19" s="5">
        <f t="shared" si="3"/>
        <v>0.0117647058823529</v>
      </c>
      <c r="Q19" s="7">
        <f t="shared" si="4"/>
        <v>0.739251966988872</v>
      </c>
    </row>
    <row r="20" s="2" customFormat="1" spans="1:17">
      <c r="A20" s="9"/>
      <c r="B20" s="2" t="s">
        <v>122</v>
      </c>
      <c r="C20" s="4" t="s">
        <v>123</v>
      </c>
      <c r="D20" s="2">
        <v>9</v>
      </c>
      <c r="G20" s="2">
        <v>9</v>
      </c>
      <c r="J20" s="2">
        <v>1</v>
      </c>
      <c r="K20">
        <f t="shared" si="0"/>
        <v>19</v>
      </c>
      <c r="L20" s="3">
        <f t="shared" si="1"/>
        <v>0.0301109350237718</v>
      </c>
      <c r="M20" s="2">
        <v>2</v>
      </c>
      <c r="N20" s="5">
        <f t="shared" si="2"/>
        <v>0.0176991150442478</v>
      </c>
      <c r="O20" s="2">
        <v>2</v>
      </c>
      <c r="P20" s="5">
        <f t="shared" si="3"/>
        <v>0.0235294117647059</v>
      </c>
      <c r="Q20" s="7">
        <f t="shared" si="4"/>
        <v>1.02196300672554</v>
      </c>
    </row>
    <row r="21" s="2" customFormat="1" spans="1:17">
      <c r="A21" s="9"/>
      <c r="B21" s="2" t="s">
        <v>124</v>
      </c>
      <c r="C21" s="4" t="s">
        <v>125</v>
      </c>
      <c r="D21" s="2">
        <v>9</v>
      </c>
      <c r="G21" s="2">
        <v>9</v>
      </c>
      <c r="J21" s="2">
        <v>1</v>
      </c>
      <c r="K21">
        <f t="shared" si="0"/>
        <v>19</v>
      </c>
      <c r="L21" s="3">
        <f t="shared" si="1"/>
        <v>0.0301109350237718</v>
      </c>
      <c r="M21" s="2">
        <v>2</v>
      </c>
      <c r="N21" s="5">
        <f t="shared" si="2"/>
        <v>0.0176991150442478</v>
      </c>
      <c r="O21" s="2">
        <v>2</v>
      </c>
      <c r="P21" s="5">
        <f t="shared" si="3"/>
        <v>0.0235294117647059</v>
      </c>
      <c r="Q21" s="7">
        <f t="shared" si="4"/>
        <v>1.02196300672554</v>
      </c>
    </row>
    <row r="22" s="2" customFormat="1" spans="1:17">
      <c r="A22" s="9"/>
      <c r="B22" s="2" t="s">
        <v>126</v>
      </c>
      <c r="C22" s="4" t="s">
        <v>127</v>
      </c>
      <c r="D22" s="2">
        <v>9</v>
      </c>
      <c r="G22" s="2">
        <v>9</v>
      </c>
      <c r="J22" s="2">
        <v>1</v>
      </c>
      <c r="K22">
        <f t="shared" si="0"/>
        <v>19</v>
      </c>
      <c r="L22" s="3">
        <f t="shared" si="1"/>
        <v>0.0301109350237718</v>
      </c>
      <c r="M22" s="2">
        <v>2</v>
      </c>
      <c r="N22" s="5">
        <f t="shared" si="2"/>
        <v>0.0176991150442478</v>
      </c>
      <c r="O22" s="2">
        <v>2</v>
      </c>
      <c r="P22" s="5">
        <f t="shared" si="3"/>
        <v>0.0235294117647059</v>
      </c>
      <c r="Q22" s="7">
        <f t="shared" si="4"/>
        <v>1.02196300672554</v>
      </c>
    </row>
    <row r="23" s="2" customFormat="1" spans="1:17">
      <c r="A23" s="9"/>
      <c r="B23" s="2" t="s">
        <v>128</v>
      </c>
      <c r="C23" s="4" t="s">
        <v>129</v>
      </c>
      <c r="D23" s="2">
        <v>9</v>
      </c>
      <c r="G23" s="2">
        <v>9</v>
      </c>
      <c r="J23" s="2">
        <v>1</v>
      </c>
      <c r="K23">
        <f t="shared" si="0"/>
        <v>19</v>
      </c>
      <c r="L23" s="3">
        <f t="shared" si="1"/>
        <v>0.0301109350237718</v>
      </c>
      <c r="M23" s="2">
        <v>2</v>
      </c>
      <c r="N23" s="5">
        <f t="shared" si="2"/>
        <v>0.0176991150442478</v>
      </c>
      <c r="O23" s="2">
        <v>2</v>
      </c>
      <c r="P23" s="5">
        <f t="shared" si="3"/>
        <v>0.0235294117647059</v>
      </c>
      <c r="Q23" s="7">
        <f t="shared" si="4"/>
        <v>1.02196300672554</v>
      </c>
    </row>
    <row r="24" s="2" customFormat="1" spans="1:17">
      <c r="A24" s="9"/>
      <c r="B24" s="2" t="s">
        <v>130</v>
      </c>
      <c r="C24" s="4" t="s">
        <v>131</v>
      </c>
      <c r="D24" s="2">
        <v>9</v>
      </c>
      <c r="G24" s="2">
        <v>9</v>
      </c>
      <c r="J24" s="2">
        <v>1</v>
      </c>
      <c r="K24">
        <f t="shared" si="0"/>
        <v>19</v>
      </c>
      <c r="L24" s="3">
        <f t="shared" si="1"/>
        <v>0.0301109350237718</v>
      </c>
      <c r="M24" s="2">
        <v>3</v>
      </c>
      <c r="N24" s="5">
        <f t="shared" si="2"/>
        <v>0.0265486725663717</v>
      </c>
      <c r="O24" s="2">
        <v>2</v>
      </c>
      <c r="P24" s="5">
        <f t="shared" si="3"/>
        <v>0.0235294117647059</v>
      </c>
      <c r="Q24" s="7">
        <f t="shared" si="4"/>
        <v>0.785911768759043</v>
      </c>
    </row>
    <row r="25" s="2" customFormat="1" spans="1:17">
      <c r="A25" s="9"/>
      <c r="B25" s="2" t="s">
        <v>132</v>
      </c>
      <c r="C25" s="2" t="s">
        <v>133</v>
      </c>
      <c r="D25" s="2">
        <v>9</v>
      </c>
      <c r="G25" s="2">
        <v>9</v>
      </c>
      <c r="J25" s="2">
        <v>1</v>
      </c>
      <c r="K25">
        <f t="shared" si="0"/>
        <v>19</v>
      </c>
      <c r="L25" s="3">
        <f t="shared" si="1"/>
        <v>0.0301109350237718</v>
      </c>
      <c r="M25" s="2">
        <v>3</v>
      </c>
      <c r="N25" s="5">
        <f t="shared" si="2"/>
        <v>0.0265486725663717</v>
      </c>
      <c r="O25" s="2">
        <v>2</v>
      </c>
      <c r="P25" s="5">
        <f t="shared" si="3"/>
        <v>0.0235294117647059</v>
      </c>
      <c r="Q25" s="7">
        <f t="shared" si="4"/>
        <v>0.785911768759043</v>
      </c>
    </row>
    <row r="26" s="2" customFormat="1" spans="1:17">
      <c r="A26" s="9"/>
      <c r="B26" s="2" t="s">
        <v>134</v>
      </c>
      <c r="C26" s="2" t="s">
        <v>135</v>
      </c>
      <c r="D26" s="2">
        <v>8</v>
      </c>
      <c r="G26" s="2">
        <v>8</v>
      </c>
      <c r="J26" s="2">
        <v>3</v>
      </c>
      <c r="K26">
        <f t="shared" si="0"/>
        <v>19</v>
      </c>
      <c r="L26" s="3">
        <f t="shared" si="1"/>
        <v>0.0301109350237718</v>
      </c>
      <c r="M26" s="2">
        <v>4</v>
      </c>
      <c r="N26" s="5">
        <f t="shared" si="2"/>
        <v>0.0353982300884956</v>
      </c>
      <c r="O26" s="2">
        <v>2</v>
      </c>
      <c r="P26" s="5">
        <f t="shared" si="3"/>
        <v>0.0235294117647059</v>
      </c>
      <c r="Q26" s="7">
        <f t="shared" si="4"/>
        <v>0.638444880581298</v>
      </c>
    </row>
    <row r="27" s="2" customFormat="1" spans="1:17">
      <c r="A27" s="9"/>
      <c r="B27" s="2" t="s">
        <v>136</v>
      </c>
      <c r="C27" s="2" t="s">
        <v>137</v>
      </c>
      <c r="D27" s="2">
        <v>8</v>
      </c>
      <c r="G27" s="2">
        <v>8</v>
      </c>
      <c r="J27" s="2">
        <v>1</v>
      </c>
      <c r="K27">
        <f t="shared" si="0"/>
        <v>17</v>
      </c>
      <c r="L27" s="3">
        <f t="shared" si="1"/>
        <v>0.0269413629160063</v>
      </c>
      <c r="M27" s="2">
        <v>2</v>
      </c>
      <c r="N27" s="5">
        <f t="shared" si="2"/>
        <v>0.0176991150442478</v>
      </c>
      <c r="O27" s="2">
        <v>2</v>
      </c>
      <c r="P27" s="5">
        <f t="shared" si="3"/>
        <v>0.0235294117647059</v>
      </c>
      <c r="Q27" s="7">
        <f t="shared" si="4"/>
        <v>0.914387953386008</v>
      </c>
    </row>
    <row r="28" s="2" customFormat="1" spans="1:17">
      <c r="A28" s="9"/>
      <c r="B28" s="2" t="s">
        <v>138</v>
      </c>
      <c r="C28" s="2" t="s">
        <v>139</v>
      </c>
      <c r="D28" s="2">
        <v>7</v>
      </c>
      <c r="G28" s="2">
        <v>7</v>
      </c>
      <c r="J28" s="2">
        <v>3</v>
      </c>
      <c r="K28">
        <f t="shared" si="0"/>
        <v>17</v>
      </c>
      <c r="L28" s="3">
        <f t="shared" si="1"/>
        <v>0.0269413629160063</v>
      </c>
      <c r="M28" s="2">
        <v>3</v>
      </c>
      <c r="N28" s="5">
        <f t="shared" si="2"/>
        <v>0.0265486725663717</v>
      </c>
      <c r="O28" s="2">
        <v>2</v>
      </c>
      <c r="P28" s="5">
        <f t="shared" si="3"/>
        <v>0.0235294117647059</v>
      </c>
      <c r="Q28" s="7">
        <f t="shared" si="4"/>
        <v>0.703184214152827</v>
      </c>
    </row>
    <row r="29" s="2" customFormat="1" spans="2:17">
      <c r="B29" s="2" t="s">
        <v>140</v>
      </c>
      <c r="C29" s="2" t="s">
        <v>141</v>
      </c>
      <c r="D29" s="2">
        <v>8</v>
      </c>
      <c r="G29" s="2">
        <v>8</v>
      </c>
      <c r="J29" s="2">
        <v>1</v>
      </c>
      <c r="K29">
        <f t="shared" si="0"/>
        <v>17</v>
      </c>
      <c r="L29" s="3">
        <f t="shared" si="1"/>
        <v>0.0269413629160063</v>
      </c>
      <c r="M29" s="2">
        <v>5</v>
      </c>
      <c r="N29" s="5">
        <f t="shared" si="2"/>
        <v>0.0442477876106195</v>
      </c>
      <c r="O29" s="2">
        <v>2</v>
      </c>
      <c r="P29" s="5">
        <f t="shared" si="3"/>
        <v>0.0235294117647059</v>
      </c>
      <c r="Q29" s="7">
        <f t="shared" si="4"/>
        <v>0.480988458751376</v>
      </c>
    </row>
    <row r="30" s="2" customFormat="1" spans="2:17">
      <c r="B30" s="2" t="s">
        <v>142</v>
      </c>
      <c r="C30" s="4" t="s">
        <v>143</v>
      </c>
      <c r="D30" s="2">
        <v>7</v>
      </c>
      <c r="G30" s="2">
        <v>7</v>
      </c>
      <c r="J30" s="2">
        <v>1</v>
      </c>
      <c r="K30">
        <f t="shared" si="0"/>
        <v>15</v>
      </c>
      <c r="L30" s="3">
        <f t="shared" si="1"/>
        <v>0.0237717908082409</v>
      </c>
      <c r="M30" s="2">
        <v>2</v>
      </c>
      <c r="N30" s="5">
        <f t="shared" si="2"/>
        <v>0.0176991150442478</v>
      </c>
      <c r="O30" s="2">
        <v>2</v>
      </c>
      <c r="P30" s="5">
        <f t="shared" si="3"/>
        <v>0.0235294117647059</v>
      </c>
      <c r="Q30" s="7">
        <f t="shared" si="4"/>
        <v>0.806812900046479</v>
      </c>
    </row>
    <row r="31" s="2" customFormat="1" spans="2:17">
      <c r="B31" s="2" t="s">
        <v>144</v>
      </c>
      <c r="C31" s="4" t="s">
        <v>145</v>
      </c>
      <c r="D31" s="2">
        <v>7</v>
      </c>
      <c r="G31" s="2">
        <v>7</v>
      </c>
      <c r="J31" s="2">
        <v>1</v>
      </c>
      <c r="K31">
        <f t="shared" si="0"/>
        <v>15</v>
      </c>
      <c r="L31" s="3">
        <f t="shared" si="1"/>
        <v>0.0237717908082409</v>
      </c>
      <c r="M31" s="2">
        <v>2</v>
      </c>
      <c r="N31" s="5">
        <f t="shared" si="2"/>
        <v>0.0176991150442478</v>
      </c>
      <c r="O31" s="2">
        <v>2</v>
      </c>
      <c r="P31" s="5">
        <f t="shared" si="3"/>
        <v>0.0235294117647059</v>
      </c>
      <c r="Q31" s="7">
        <f t="shared" si="4"/>
        <v>0.806812900046479</v>
      </c>
    </row>
    <row r="32" s="2" customFormat="1" spans="2:17">
      <c r="B32" s="2" t="s">
        <v>146</v>
      </c>
      <c r="C32" s="2" t="s">
        <v>147</v>
      </c>
      <c r="D32" s="2">
        <v>7</v>
      </c>
      <c r="G32" s="2">
        <v>7</v>
      </c>
      <c r="J32" s="2">
        <v>1</v>
      </c>
      <c r="K32">
        <f t="shared" si="0"/>
        <v>15</v>
      </c>
      <c r="L32" s="3">
        <f t="shared" si="1"/>
        <v>0.0237717908082409</v>
      </c>
      <c r="M32" s="2">
        <v>2</v>
      </c>
      <c r="N32" s="5">
        <f t="shared" si="2"/>
        <v>0.0176991150442478</v>
      </c>
      <c r="O32" s="2">
        <v>2</v>
      </c>
      <c r="P32" s="5">
        <f t="shared" si="3"/>
        <v>0.0235294117647059</v>
      </c>
      <c r="Q32" s="7">
        <f t="shared" si="4"/>
        <v>0.806812900046479</v>
      </c>
    </row>
    <row r="33" s="2" customFormat="1" spans="2:17">
      <c r="B33" s="2" t="s">
        <v>148</v>
      </c>
      <c r="C33" s="4" t="s">
        <v>149</v>
      </c>
      <c r="D33" s="2">
        <v>3</v>
      </c>
      <c r="G33" s="2">
        <v>3</v>
      </c>
      <c r="J33" s="2">
        <v>1</v>
      </c>
      <c r="K33">
        <f t="shared" si="0"/>
        <v>7</v>
      </c>
      <c r="L33" s="3">
        <f t="shared" si="1"/>
        <v>0.0110935023771791</v>
      </c>
      <c r="M33" s="2">
        <v>2</v>
      </c>
      <c r="N33" s="5">
        <f t="shared" si="2"/>
        <v>0.0176991150442478</v>
      </c>
      <c r="O33" s="2">
        <v>1</v>
      </c>
      <c r="P33" s="5">
        <f t="shared" si="3"/>
        <v>0.0117647058823529</v>
      </c>
      <c r="Q33" s="7">
        <f t="shared" si="4"/>
        <v>0.47043306990201</v>
      </c>
    </row>
    <row r="34" s="2" customFormat="1" spans="2:17">
      <c r="B34" s="2" t="s">
        <v>150</v>
      </c>
      <c r="C34" s="4" t="s">
        <v>151</v>
      </c>
      <c r="D34" s="2">
        <v>1</v>
      </c>
      <c r="G34" s="2">
        <v>1</v>
      </c>
      <c r="J34" s="2">
        <v>5</v>
      </c>
      <c r="K34">
        <f t="shared" si="0"/>
        <v>7</v>
      </c>
      <c r="L34" s="3">
        <f t="shared" si="1"/>
        <v>0.0110935023771791</v>
      </c>
      <c r="M34" s="2">
        <v>2</v>
      </c>
      <c r="N34" s="5">
        <f t="shared" si="2"/>
        <v>0.0176991150442478</v>
      </c>
      <c r="O34" s="2">
        <v>1</v>
      </c>
      <c r="P34" s="5">
        <f t="shared" si="3"/>
        <v>0.0117647058823529</v>
      </c>
      <c r="Q34" s="7">
        <f t="shared" si="4"/>
        <v>0.47043306990201</v>
      </c>
    </row>
    <row r="35" s="2" customFormat="1" spans="2:17">
      <c r="B35" s="2" t="s">
        <v>152</v>
      </c>
      <c r="C35" s="4" t="s">
        <v>153</v>
      </c>
      <c r="D35" s="2">
        <v>3</v>
      </c>
      <c r="G35" s="2">
        <v>3</v>
      </c>
      <c r="J35" s="2">
        <v>1</v>
      </c>
      <c r="K35">
        <f t="shared" si="0"/>
        <v>7</v>
      </c>
      <c r="L35" s="3">
        <f t="shared" si="1"/>
        <v>0.0110935023771791</v>
      </c>
      <c r="M35" s="2">
        <v>2</v>
      </c>
      <c r="N35" s="5">
        <f t="shared" si="2"/>
        <v>0.0176991150442478</v>
      </c>
      <c r="O35" s="2">
        <v>1</v>
      </c>
      <c r="P35" s="5">
        <f t="shared" si="3"/>
        <v>0.0117647058823529</v>
      </c>
      <c r="Q35" s="7">
        <f t="shared" si="4"/>
        <v>0.47043306990201</v>
      </c>
    </row>
    <row r="36" s="2" customFormat="1" spans="2:17">
      <c r="B36" s="2" t="s">
        <v>154</v>
      </c>
      <c r="C36" s="4" t="s">
        <v>155</v>
      </c>
      <c r="D36" s="2">
        <v>9</v>
      </c>
      <c r="G36" s="2">
        <v>9</v>
      </c>
      <c r="J36" s="2">
        <v>1</v>
      </c>
      <c r="K36">
        <f t="shared" si="0"/>
        <v>19</v>
      </c>
      <c r="L36" s="3">
        <f t="shared" si="1"/>
        <v>0.0301109350237718</v>
      </c>
      <c r="M36" s="2">
        <v>2</v>
      </c>
      <c r="N36" s="5">
        <f t="shared" si="2"/>
        <v>0.0176991150442478</v>
      </c>
      <c r="O36" s="2">
        <v>3</v>
      </c>
      <c r="P36" s="5">
        <f t="shared" si="3"/>
        <v>0.0352941176470588</v>
      </c>
      <c r="Q36" s="7">
        <f t="shared" si="4"/>
        <v>0.851886688964148</v>
      </c>
    </row>
    <row r="37" s="2" customFormat="1" spans="2:17">
      <c r="B37" s="2" t="s">
        <v>156</v>
      </c>
      <c r="C37" s="4" t="s">
        <v>157</v>
      </c>
      <c r="D37" s="2">
        <v>9</v>
      </c>
      <c r="G37" s="2">
        <v>9</v>
      </c>
      <c r="J37" s="2">
        <v>1</v>
      </c>
      <c r="K37">
        <f t="shared" si="0"/>
        <v>19</v>
      </c>
      <c r="L37" s="3">
        <f t="shared" si="1"/>
        <v>0.0301109350237718</v>
      </c>
      <c r="M37" s="2">
        <v>2</v>
      </c>
      <c r="N37" s="5">
        <f t="shared" si="2"/>
        <v>0.0176991150442478</v>
      </c>
      <c r="O37" s="2">
        <v>3</v>
      </c>
      <c r="P37" s="5">
        <f t="shared" si="3"/>
        <v>0.0352941176470588</v>
      </c>
      <c r="Q37" s="7">
        <f t="shared" si="4"/>
        <v>0.851886688964148</v>
      </c>
    </row>
    <row r="38" s="2" customFormat="1" spans="2:17">
      <c r="B38" s="2" t="s">
        <v>158</v>
      </c>
      <c r="C38" s="4" t="s">
        <v>159</v>
      </c>
      <c r="D38" s="2">
        <v>9</v>
      </c>
      <c r="G38" s="2">
        <v>9</v>
      </c>
      <c r="J38" s="2">
        <v>1</v>
      </c>
      <c r="K38">
        <f t="shared" si="0"/>
        <v>19</v>
      </c>
      <c r="L38" s="3">
        <f t="shared" si="1"/>
        <v>0.0301109350237718</v>
      </c>
      <c r="M38" s="2">
        <v>3</v>
      </c>
      <c r="N38" s="5">
        <f t="shared" si="2"/>
        <v>0.0265486725663717</v>
      </c>
      <c r="O38" s="2">
        <v>3</v>
      </c>
      <c r="P38" s="5">
        <f t="shared" si="3"/>
        <v>0.0352941176470588</v>
      </c>
      <c r="Q38" s="7">
        <f t="shared" si="4"/>
        <v>0.681308671150361</v>
      </c>
    </row>
    <row r="39" s="2" customFormat="1" spans="2:17">
      <c r="B39" s="2" t="s">
        <v>160</v>
      </c>
      <c r="C39" s="4" t="s">
        <v>161</v>
      </c>
      <c r="D39" s="2">
        <v>2</v>
      </c>
      <c r="G39" s="2">
        <v>2</v>
      </c>
      <c r="J39" s="2">
        <v>1</v>
      </c>
      <c r="K39">
        <f t="shared" si="0"/>
        <v>5</v>
      </c>
      <c r="L39" s="3">
        <f t="shared" si="1"/>
        <v>0.00792393026941363</v>
      </c>
      <c r="M39" s="2">
        <v>2</v>
      </c>
      <c r="N39" s="5">
        <f t="shared" si="2"/>
        <v>0.0176991150442478</v>
      </c>
      <c r="O39" s="2">
        <v>1</v>
      </c>
      <c r="P39" s="5">
        <f t="shared" si="3"/>
        <v>0.0117647058823529</v>
      </c>
      <c r="Q39" s="7">
        <f t="shared" si="4"/>
        <v>0.336023621358578</v>
      </c>
    </row>
    <row r="40" s="2" customFormat="1" spans="2:17">
      <c r="B40" s="2" t="s">
        <v>162</v>
      </c>
      <c r="C40" s="4" t="s">
        <v>163</v>
      </c>
      <c r="D40" s="2">
        <v>5</v>
      </c>
      <c r="G40" s="2">
        <v>5</v>
      </c>
      <c r="J40" s="2">
        <v>3</v>
      </c>
      <c r="K40">
        <f t="shared" si="0"/>
        <v>13</v>
      </c>
      <c r="L40" s="3">
        <f t="shared" si="1"/>
        <v>0.0206022187004754</v>
      </c>
      <c r="M40" s="2">
        <v>2</v>
      </c>
      <c r="N40" s="5">
        <f t="shared" si="2"/>
        <v>0.0176991150442478</v>
      </c>
      <c r="O40" s="2">
        <v>3</v>
      </c>
      <c r="P40" s="5">
        <f t="shared" si="3"/>
        <v>0.0352941176470588</v>
      </c>
      <c r="Q40" s="7">
        <f t="shared" si="4"/>
        <v>0.582869839817573</v>
      </c>
    </row>
    <row r="41" s="2" customFormat="1" spans="2:17">
      <c r="B41" s="2" t="s">
        <v>164</v>
      </c>
      <c r="C41" s="4" t="s">
        <v>165</v>
      </c>
      <c r="D41" s="2">
        <v>5</v>
      </c>
      <c r="G41" s="2">
        <v>5</v>
      </c>
      <c r="J41" s="2">
        <v>3</v>
      </c>
      <c r="K41">
        <f t="shared" si="0"/>
        <v>13</v>
      </c>
      <c r="L41" s="3">
        <f t="shared" si="1"/>
        <v>0.0206022187004754</v>
      </c>
      <c r="M41" s="2">
        <v>2</v>
      </c>
      <c r="N41" s="5">
        <f t="shared" si="2"/>
        <v>0.0176991150442478</v>
      </c>
      <c r="O41" s="2">
        <v>3</v>
      </c>
      <c r="P41" s="5">
        <f t="shared" si="3"/>
        <v>0.0352941176470588</v>
      </c>
      <c r="Q41" s="7">
        <f t="shared" si="4"/>
        <v>0.582869839817573</v>
      </c>
    </row>
    <row r="42" s="2" customFormat="1" spans="2:17">
      <c r="B42" s="2" t="s">
        <v>166</v>
      </c>
      <c r="C42" s="4" t="s">
        <v>167</v>
      </c>
      <c r="D42" s="2">
        <v>5</v>
      </c>
      <c r="G42" s="2">
        <v>5</v>
      </c>
      <c r="J42" s="2">
        <v>2</v>
      </c>
      <c r="K42">
        <f t="shared" si="0"/>
        <v>12</v>
      </c>
      <c r="L42" s="3">
        <f t="shared" si="1"/>
        <v>0.0190174326465927</v>
      </c>
      <c r="M42" s="2">
        <v>2</v>
      </c>
      <c r="N42" s="5">
        <f t="shared" si="2"/>
        <v>0.0176991150442478</v>
      </c>
      <c r="O42" s="2">
        <v>3</v>
      </c>
      <c r="P42" s="5">
        <f t="shared" si="3"/>
        <v>0.0352941176470588</v>
      </c>
      <c r="Q42" s="7">
        <f t="shared" si="4"/>
        <v>0.538033698293145</v>
      </c>
    </row>
    <row r="43" s="2" customFormat="1" spans="2:17">
      <c r="B43" s="2" t="s">
        <v>168</v>
      </c>
      <c r="C43" s="4" t="s">
        <v>169</v>
      </c>
      <c r="D43" s="2">
        <v>5</v>
      </c>
      <c r="G43" s="2">
        <v>5</v>
      </c>
      <c r="J43" s="2">
        <v>2</v>
      </c>
      <c r="K43">
        <f t="shared" si="0"/>
        <v>12</v>
      </c>
      <c r="L43" s="3">
        <f t="shared" si="1"/>
        <v>0.0190174326465927</v>
      </c>
      <c r="M43" s="2">
        <v>2</v>
      </c>
      <c r="N43" s="5">
        <f t="shared" si="2"/>
        <v>0.0176991150442478</v>
      </c>
      <c r="O43" s="2">
        <v>3</v>
      </c>
      <c r="P43" s="5">
        <f t="shared" si="3"/>
        <v>0.0352941176470588</v>
      </c>
      <c r="Q43" s="7">
        <f t="shared" si="4"/>
        <v>0.538033698293145</v>
      </c>
    </row>
    <row r="44" s="2" customFormat="1" spans="2:17">
      <c r="B44" s="2" t="s">
        <v>26</v>
      </c>
      <c r="C44" s="4">
        <f>SUM(O36:O80)</f>
        <v>127</v>
      </c>
      <c r="D44" s="2">
        <v>7</v>
      </c>
      <c r="G44" s="2">
        <v>7</v>
      </c>
      <c r="J44" s="2">
        <v>2</v>
      </c>
      <c r="K44">
        <f t="shared" si="0"/>
        <v>16</v>
      </c>
      <c r="L44" s="3">
        <f t="shared" si="1"/>
        <v>0.0253565768621236</v>
      </c>
      <c r="M44" s="2">
        <v>3</v>
      </c>
      <c r="N44" s="5">
        <f t="shared" si="2"/>
        <v>0.0265486725663717</v>
      </c>
      <c r="O44" s="2">
        <v>4</v>
      </c>
      <c r="P44" s="5">
        <f t="shared" si="3"/>
        <v>0.0470588235294118</v>
      </c>
      <c r="Q44" s="7">
        <f t="shared" si="4"/>
        <v>0.506340791602281</v>
      </c>
    </row>
    <row r="45" s="2" customFormat="1" spans="2:17">
      <c r="B45" s="2" t="s">
        <v>170</v>
      </c>
      <c r="C45" s="4" t="s">
        <v>171</v>
      </c>
      <c r="D45" s="2">
        <v>5</v>
      </c>
      <c r="G45" s="2">
        <v>5</v>
      </c>
      <c r="J45" s="2">
        <v>1</v>
      </c>
      <c r="K45">
        <f t="shared" si="0"/>
        <v>11</v>
      </c>
      <c r="L45" s="3">
        <f t="shared" si="1"/>
        <v>0.01743264659271</v>
      </c>
      <c r="M45" s="2">
        <v>2</v>
      </c>
      <c r="N45" s="5">
        <f t="shared" si="2"/>
        <v>0.0176991150442478</v>
      </c>
      <c r="O45" s="2">
        <v>3</v>
      </c>
      <c r="P45" s="5">
        <f t="shared" si="3"/>
        <v>0.0352941176470588</v>
      </c>
      <c r="Q45" s="7">
        <f t="shared" si="4"/>
        <v>0.493197556768717</v>
      </c>
    </row>
    <row r="46" s="2" customFormat="1" spans="2:17">
      <c r="B46" s="2" t="s">
        <v>172</v>
      </c>
      <c r="C46" s="2" t="s">
        <v>173</v>
      </c>
      <c r="D46" s="2">
        <v>3</v>
      </c>
      <c r="G46" s="2">
        <v>3</v>
      </c>
      <c r="J46" s="2">
        <v>1</v>
      </c>
      <c r="K46">
        <f t="shared" si="0"/>
        <v>7</v>
      </c>
      <c r="L46" s="3">
        <f t="shared" si="1"/>
        <v>0.0110935023771791</v>
      </c>
      <c r="M46" s="2">
        <v>2</v>
      </c>
      <c r="N46" s="5">
        <f t="shared" si="2"/>
        <v>0.0176991150442478</v>
      </c>
      <c r="O46" s="2">
        <v>2</v>
      </c>
      <c r="P46" s="5">
        <f t="shared" si="3"/>
        <v>0.0235294117647059</v>
      </c>
      <c r="Q46" s="7">
        <f t="shared" si="4"/>
        <v>0.376512686688358</v>
      </c>
    </row>
    <row r="47" s="2" customFormat="1" spans="2:17">
      <c r="B47" s="2" t="s">
        <v>174</v>
      </c>
      <c r="C47" s="4" t="s">
        <v>175</v>
      </c>
      <c r="D47" s="2">
        <v>5</v>
      </c>
      <c r="G47" s="2">
        <v>5</v>
      </c>
      <c r="J47" s="2">
        <v>2</v>
      </c>
      <c r="K47">
        <f t="shared" si="0"/>
        <v>12</v>
      </c>
      <c r="L47" s="3">
        <f t="shared" si="1"/>
        <v>0.0190174326465927</v>
      </c>
      <c r="M47" s="2">
        <v>2</v>
      </c>
      <c r="N47" s="5">
        <f t="shared" si="2"/>
        <v>0.0176991150442478</v>
      </c>
      <c r="O47" s="2">
        <v>4</v>
      </c>
      <c r="P47" s="5">
        <f t="shared" si="3"/>
        <v>0.0470588235294118</v>
      </c>
      <c r="Q47" s="7">
        <f t="shared" si="4"/>
        <v>0.461268789319502</v>
      </c>
    </row>
    <row r="48" s="2" customFormat="1" spans="2:17">
      <c r="B48" s="2" t="s">
        <v>176</v>
      </c>
      <c r="C48" s="4" t="s">
        <v>177</v>
      </c>
      <c r="D48" s="2">
        <v>1</v>
      </c>
      <c r="G48" s="2">
        <v>1</v>
      </c>
      <c r="J48" s="2">
        <v>1</v>
      </c>
      <c r="K48">
        <f t="shared" si="0"/>
        <v>3</v>
      </c>
      <c r="L48" s="3">
        <f t="shared" si="1"/>
        <v>0.00475435816164818</v>
      </c>
      <c r="M48" s="2">
        <v>2</v>
      </c>
      <c r="N48" s="5">
        <f t="shared" si="2"/>
        <v>0.0176991150442478</v>
      </c>
      <c r="O48" s="2">
        <v>1</v>
      </c>
      <c r="P48" s="5">
        <f t="shared" si="3"/>
        <v>0.0117647058823529</v>
      </c>
      <c r="Q48" s="7">
        <f t="shared" si="4"/>
        <v>0.201614172815147</v>
      </c>
    </row>
    <row r="49" s="2" customFormat="1" spans="2:17">
      <c r="B49" s="2" t="s">
        <v>178</v>
      </c>
      <c r="C49" s="4" t="s">
        <v>179</v>
      </c>
      <c r="D49" s="2">
        <v>3</v>
      </c>
      <c r="G49" s="2">
        <v>3</v>
      </c>
      <c r="J49" s="2">
        <v>1</v>
      </c>
      <c r="K49">
        <f t="shared" si="0"/>
        <v>7</v>
      </c>
      <c r="L49" s="3">
        <f t="shared" si="1"/>
        <v>0.0110935023771791</v>
      </c>
      <c r="M49" s="2">
        <v>3</v>
      </c>
      <c r="N49" s="5">
        <f t="shared" si="2"/>
        <v>0.0265486725663717</v>
      </c>
      <c r="O49" s="2">
        <v>4</v>
      </c>
      <c r="P49" s="5">
        <f t="shared" si="3"/>
        <v>0.0470588235294118</v>
      </c>
      <c r="Q49" s="7">
        <f t="shared" si="4"/>
        <v>0.221524096325998</v>
      </c>
    </row>
    <row r="50" s="2" customFormat="1" spans="2:17">
      <c r="B50" s="2" t="s">
        <v>180</v>
      </c>
      <c r="C50" s="2" t="s">
        <v>181</v>
      </c>
      <c r="D50" s="2">
        <v>1</v>
      </c>
      <c r="G50" s="2">
        <v>1</v>
      </c>
      <c r="J50" s="2">
        <v>1</v>
      </c>
      <c r="K50">
        <f t="shared" si="0"/>
        <v>3</v>
      </c>
      <c r="L50" s="3">
        <f t="shared" si="1"/>
        <v>0.00475435816164818</v>
      </c>
      <c r="M50" s="2">
        <v>2</v>
      </c>
      <c r="N50" s="5">
        <f t="shared" si="2"/>
        <v>0.0176991150442478</v>
      </c>
      <c r="O50" s="2">
        <v>2</v>
      </c>
      <c r="P50" s="5">
        <f t="shared" si="3"/>
        <v>0.0235294117647059</v>
      </c>
      <c r="Q50" s="7">
        <f t="shared" si="4"/>
        <v>0.161362580009296</v>
      </c>
    </row>
    <row r="51" spans="11:15">
      <c r="K51" s="2">
        <f>SUM(K6:K50)</f>
        <v>631</v>
      </c>
      <c r="M51" s="2">
        <f>SUM(M6:M50)</f>
        <v>113</v>
      </c>
      <c r="O51" s="2">
        <f>SUM(O6:O50)</f>
        <v>85</v>
      </c>
    </row>
  </sheetData>
  <sortState ref="B6:Q50">
    <sortCondition ref="Q6:Q50" descending="1"/>
  </sortState>
  <mergeCells count="2">
    <mergeCell ref="A1:C1"/>
    <mergeCell ref="A6:A28"/>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topLeftCell="B1" workbookViewId="0">
      <selection activeCell="N11" sqref="N11"/>
    </sheetView>
  </sheetViews>
  <sheetFormatPr defaultColWidth="9" defaultRowHeight="14.25"/>
  <cols>
    <col min="1" max="1" width="8.375" style="2" customWidth="1"/>
    <col min="2" max="2" width="28.75" style="2" customWidth="1"/>
    <col min="3" max="3" width="100.25" style="2" customWidth="1"/>
    <col min="4" max="4" width="11.9" style="2" customWidth="1"/>
    <col min="5" max="7" width="9" style="2" hidden="1" customWidth="1"/>
    <col min="8" max="9" width="9" style="2"/>
    <col min="10" max="10" width="12.625" style="2"/>
    <col min="11" max="11" width="9" style="2"/>
    <col min="12" max="12" width="12.625" style="2"/>
    <col min="13" max="13" width="9" style="2"/>
    <col min="14" max="15" width="12.625" style="2"/>
    <col min="16" max="16384" width="9" style="2"/>
  </cols>
  <sheetData>
    <row r="1" s="2" customFormat="1" ht="51.95" customHeight="1" spans="1:7">
      <c r="A1" s="1" t="s">
        <v>182</v>
      </c>
      <c r="B1" s="9"/>
      <c r="C1" s="9"/>
      <c r="D1" s="10" t="s">
        <v>1</v>
      </c>
      <c r="E1" s="16"/>
      <c r="F1" s="16"/>
      <c r="G1" s="16"/>
    </row>
    <row r="2" s="2" customFormat="1" ht="51.95" customHeight="1" spans="1:7">
      <c r="A2" s="1"/>
      <c r="B2" s="9"/>
      <c r="C2" s="9"/>
      <c r="D2" s="10" t="s">
        <v>2</v>
      </c>
      <c r="E2" s="16"/>
      <c r="F2" s="16"/>
      <c r="G2" s="16"/>
    </row>
    <row r="3" s="2" customFormat="1" ht="51.95" customHeight="1" spans="1:7">
      <c r="A3" s="1"/>
      <c r="B3" s="9"/>
      <c r="C3" s="9"/>
      <c r="D3" s="10" t="s">
        <v>3</v>
      </c>
      <c r="E3" s="16"/>
      <c r="F3" s="16"/>
      <c r="G3" s="16"/>
    </row>
    <row r="4" s="2" customFormat="1" ht="51.95" customHeight="1" spans="1:15">
      <c r="A4" s="1" t="s">
        <v>4</v>
      </c>
      <c r="B4" s="9"/>
      <c r="C4" s="9"/>
      <c r="D4" s="10">
        <v>2</v>
      </c>
      <c r="E4" s="11"/>
      <c r="F4" s="11">
        <v>1</v>
      </c>
      <c r="G4" s="11">
        <v>2</v>
      </c>
      <c r="H4"/>
      <c r="I4" s="11">
        <v>1</v>
      </c>
      <c r="J4" s="11"/>
      <c r="K4" s="11">
        <v>1</v>
      </c>
      <c r="L4" s="11"/>
      <c r="M4" s="11">
        <v>0.5</v>
      </c>
      <c r="N4"/>
      <c r="O4" s="10"/>
    </row>
    <row r="5" s="2" customFormat="1" spans="1:15">
      <c r="A5" s="13" t="s">
        <v>5</v>
      </c>
      <c r="B5" s="13" t="s">
        <v>6</v>
      </c>
      <c r="C5" s="13" t="s">
        <v>7</v>
      </c>
      <c r="D5" s="13" t="s">
        <v>183</v>
      </c>
      <c r="F5" s="13" t="s">
        <v>9</v>
      </c>
      <c r="H5" s="17" t="s">
        <v>184</v>
      </c>
      <c r="I5" s="17" t="s">
        <v>10</v>
      </c>
      <c r="J5" s="17" t="s">
        <v>11</v>
      </c>
      <c r="K5" s="17" t="s">
        <v>12</v>
      </c>
      <c r="L5" s="17" t="s">
        <v>13</v>
      </c>
      <c r="M5" s="17" t="s">
        <v>14</v>
      </c>
      <c r="N5" s="17" t="s">
        <v>15</v>
      </c>
      <c r="O5" s="17" t="s">
        <v>16</v>
      </c>
    </row>
    <row r="6" s="2" customFormat="1" spans="1:15">
      <c r="A6" s="15" t="s">
        <v>185</v>
      </c>
      <c r="B6" s="2" t="s">
        <v>186</v>
      </c>
      <c r="C6" s="2" t="s">
        <v>187</v>
      </c>
      <c r="D6" s="2">
        <v>1</v>
      </c>
      <c r="H6" s="2">
        <v>1</v>
      </c>
      <c r="I6" s="2">
        <v>3</v>
      </c>
      <c r="J6" s="5">
        <f>I6/$I8</f>
        <v>0.136363636363636</v>
      </c>
      <c r="K6" s="2">
        <v>1</v>
      </c>
      <c r="L6" s="5">
        <f>1/6</f>
        <v>0.166666666666667</v>
      </c>
      <c r="M6" s="2">
        <v>1</v>
      </c>
      <c r="N6" s="5">
        <f>1/6</f>
        <v>0.166666666666667</v>
      </c>
      <c r="O6" s="7">
        <f>J6/(L6+0.5*N6)</f>
        <v>0.545454545454543</v>
      </c>
    </row>
    <row r="7" s="2" customFormat="1" spans="1:15">
      <c r="A7" s="15"/>
      <c r="B7" t="s">
        <v>188</v>
      </c>
      <c r="C7" t="s">
        <v>189</v>
      </c>
      <c r="D7" s="2">
        <v>9</v>
      </c>
      <c r="H7" s="2">
        <v>1</v>
      </c>
      <c r="I7" s="2">
        <v>19</v>
      </c>
      <c r="J7" s="5">
        <f>I7/$I8</f>
        <v>0.863636363636364</v>
      </c>
      <c r="K7" s="2">
        <v>5</v>
      </c>
      <c r="L7" s="5">
        <f>5/6</f>
        <v>0.833333333333333</v>
      </c>
      <c r="M7" s="2">
        <v>5</v>
      </c>
      <c r="N7" s="5">
        <f>5/6</f>
        <v>0.833333333333333</v>
      </c>
      <c r="O7" s="7">
        <f>J7/(L7+0.5*N7)</f>
        <v>0.690909090909091</v>
      </c>
    </row>
    <row r="8" s="2" customFormat="1" spans="1:13">
      <c r="A8" s="15"/>
      <c r="I8" s="2">
        <v>22</v>
      </c>
      <c r="K8" s="2">
        <v>6</v>
      </c>
      <c r="M8" s="2">
        <v>6</v>
      </c>
    </row>
    <row r="9" s="2" customFormat="1" spans="1:3">
      <c r="A9" s="15"/>
      <c r="B9"/>
      <c r="C9"/>
    </row>
    <row r="10" s="2" customFormat="1" spans="1:1">
      <c r="A10" s="15"/>
    </row>
    <row r="11" s="2" customFormat="1" spans="1:3">
      <c r="A11" s="15"/>
      <c r="B11"/>
      <c r="C11"/>
    </row>
    <row r="12" s="2" customFormat="1" spans="1:1">
      <c r="A12" s="15"/>
    </row>
    <row r="13" s="2" customFormat="1" spans="1:3">
      <c r="A13" s="15"/>
      <c r="B13"/>
      <c r="C13"/>
    </row>
    <row r="14" s="2" customFormat="1" spans="1:1">
      <c r="A14" s="15"/>
    </row>
    <row r="15" s="2" customFormat="1" spans="1:3">
      <c r="A15" s="15"/>
      <c r="B15"/>
      <c r="C15"/>
    </row>
    <row r="16" s="2" customFormat="1" spans="1:1">
      <c r="A16" s="15"/>
    </row>
    <row r="17" s="2" customFormat="1" spans="1:3">
      <c r="A17" s="15"/>
      <c r="B17"/>
      <c r="C17"/>
    </row>
    <row r="18" s="2" customFormat="1" spans="1:1">
      <c r="A18" s="15"/>
    </row>
    <row r="19" s="2" customFormat="1" spans="1:3">
      <c r="A19" s="15"/>
      <c r="B19"/>
      <c r="C19"/>
    </row>
    <row r="20" s="2" customFormat="1" spans="1:1">
      <c r="A20" s="15"/>
    </row>
    <row r="21" s="2" customFormat="1" spans="1:3">
      <c r="A21" s="15"/>
      <c r="B21"/>
      <c r="C21"/>
    </row>
    <row r="22" s="2" customFormat="1" spans="1:1">
      <c r="A22" s="15"/>
    </row>
    <row r="23" s="2" customFormat="1" spans="1:3">
      <c r="A23" s="15"/>
      <c r="B23"/>
      <c r="C23"/>
    </row>
    <row r="24" s="2" customFormat="1" spans="1:1">
      <c r="A24" s="15"/>
    </row>
    <row r="25" s="2" customFormat="1" spans="1:3">
      <c r="A25" s="15"/>
      <c r="B25"/>
      <c r="C25"/>
    </row>
    <row r="26" s="2" customFormat="1" spans="1:1">
      <c r="A26" s="15"/>
    </row>
    <row r="27" s="2" customFormat="1" spans="1:3">
      <c r="A27" s="15"/>
      <c r="B27"/>
      <c r="C27"/>
    </row>
    <row r="28" s="2" customFormat="1" spans="3:3">
      <c r="C28" s="4"/>
    </row>
    <row r="29" s="2" customFormat="1" spans="3:3">
      <c r="C29" s="4"/>
    </row>
    <row r="30" s="2" customFormat="1" spans="3:3">
      <c r="C30" s="4"/>
    </row>
    <row r="31" s="2" customFormat="1" spans="3:3">
      <c r="C31" s="4"/>
    </row>
    <row r="32" s="2" customFormat="1" spans="3:3">
      <c r="C32" s="4"/>
    </row>
    <row r="33" s="2" customFormat="1" spans="3:3">
      <c r="C33" s="4"/>
    </row>
    <row r="35" s="2" customFormat="1" spans="3:3">
      <c r="C35" s="4"/>
    </row>
    <row r="36" s="2" customFormat="1" spans="3:3">
      <c r="C36" s="4"/>
    </row>
    <row r="37" s="2" customFormat="1" spans="3:3">
      <c r="C37" s="4"/>
    </row>
    <row r="39" s="2" customFormat="1" spans="3:3">
      <c r="C39" s="4"/>
    </row>
    <row r="40" s="2" customFormat="1" spans="3:3">
      <c r="C40" s="4"/>
    </row>
    <row r="51" s="2" customFormat="1" spans="3:3">
      <c r="C51" s="4"/>
    </row>
  </sheetData>
  <sortState ref="B7:O7">
    <sortCondition ref="O7" descending="1"/>
  </sortState>
  <mergeCells count="12">
    <mergeCell ref="A1:C1"/>
    <mergeCell ref="A6:A7"/>
    <mergeCell ref="A8:A9"/>
    <mergeCell ref="A10:A11"/>
    <mergeCell ref="A12:A13"/>
    <mergeCell ref="A14:A15"/>
    <mergeCell ref="A16:A17"/>
    <mergeCell ref="A18:A19"/>
    <mergeCell ref="A20:A21"/>
    <mergeCell ref="A22:A23"/>
    <mergeCell ref="A24:A25"/>
    <mergeCell ref="A26:A27"/>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2"/>
  <sheetViews>
    <sheetView topLeftCell="B34" workbookViewId="0">
      <selection activeCell="J6" sqref="J6"/>
    </sheetView>
  </sheetViews>
  <sheetFormatPr defaultColWidth="9" defaultRowHeight="14.25"/>
  <cols>
    <col min="1" max="1" width="8.375" style="2" customWidth="1"/>
    <col min="2" max="2" width="28.75" style="2" customWidth="1"/>
    <col min="3" max="3" width="100.25" style="2" customWidth="1"/>
    <col min="4" max="4" width="11.9" style="2" customWidth="1"/>
    <col min="5" max="7" width="9" style="2" hidden="1" customWidth="1"/>
    <col min="8" max="9" width="9" style="2"/>
    <col min="10" max="10" width="12.625" style="2"/>
    <col min="11" max="11" width="9" style="2"/>
    <col min="12" max="12" width="12.625" style="2"/>
    <col min="13" max="13" width="9" style="2"/>
    <col min="14" max="15" width="12.625" style="2"/>
    <col min="16" max="16384" width="9" style="2"/>
  </cols>
  <sheetData>
    <row r="1" s="2" customFormat="1" ht="51.95" customHeight="1" spans="1:7">
      <c r="A1" s="1" t="s">
        <v>190</v>
      </c>
      <c r="B1" s="9"/>
      <c r="C1" s="9"/>
      <c r="D1" s="10" t="s">
        <v>1</v>
      </c>
      <c r="E1" s="16"/>
      <c r="F1" s="16"/>
      <c r="G1" s="16"/>
    </row>
    <row r="2" s="2" customFormat="1" ht="51.95" customHeight="1" spans="1:7">
      <c r="A2" s="1"/>
      <c r="B2" s="9"/>
      <c r="C2" s="9"/>
      <c r="D2" s="10" t="s">
        <v>2</v>
      </c>
      <c r="E2" s="16"/>
      <c r="F2" s="16"/>
      <c r="G2" s="16"/>
    </row>
    <row r="3" s="2" customFormat="1" ht="51.95" customHeight="1" spans="1:7">
      <c r="A3" s="1"/>
      <c r="B3" s="9"/>
      <c r="C3" s="9"/>
      <c r="D3" s="10" t="s">
        <v>3</v>
      </c>
      <c r="E3" s="16"/>
      <c r="F3" s="16"/>
      <c r="G3" s="16"/>
    </row>
    <row r="4" s="2" customFormat="1" ht="51.95" customHeight="1" spans="1:15">
      <c r="A4" s="1" t="s">
        <v>4</v>
      </c>
      <c r="B4" s="9"/>
      <c r="C4" s="9"/>
      <c r="D4" s="10">
        <v>2</v>
      </c>
      <c r="E4" s="11"/>
      <c r="F4" s="11">
        <v>1</v>
      </c>
      <c r="G4" s="11">
        <v>2</v>
      </c>
      <c r="H4" s="11">
        <v>1</v>
      </c>
      <c r="I4" s="11"/>
      <c r="J4" s="11"/>
      <c r="K4" s="11">
        <v>1</v>
      </c>
      <c r="L4" s="11"/>
      <c r="M4" s="11">
        <v>0.5</v>
      </c>
      <c r="N4" s="8"/>
      <c r="O4" s="8"/>
    </row>
    <row r="5" s="2" customFormat="1" spans="1:15">
      <c r="A5" s="13" t="s">
        <v>5</v>
      </c>
      <c r="B5" s="13" t="s">
        <v>6</v>
      </c>
      <c r="C5" s="13" t="s">
        <v>7</v>
      </c>
      <c r="D5" s="13" t="s">
        <v>183</v>
      </c>
      <c r="F5" s="13" t="s">
        <v>9</v>
      </c>
      <c r="H5" s="17" t="s">
        <v>184</v>
      </c>
      <c r="I5" s="17" t="s">
        <v>10</v>
      </c>
      <c r="J5" s="17" t="s">
        <v>11</v>
      </c>
      <c r="K5" s="17" t="s">
        <v>12</v>
      </c>
      <c r="L5" s="17" t="s">
        <v>13</v>
      </c>
      <c r="M5" s="17" t="s">
        <v>14</v>
      </c>
      <c r="N5" s="17" t="s">
        <v>15</v>
      </c>
      <c r="O5" s="17" t="s">
        <v>16</v>
      </c>
    </row>
    <row r="6" s="2" customFormat="1" spans="1:15">
      <c r="A6" s="9" t="s">
        <v>191</v>
      </c>
      <c r="B6" s="2" t="s">
        <v>152</v>
      </c>
      <c r="C6" s="4" t="s">
        <v>153</v>
      </c>
      <c r="D6" s="2">
        <v>6</v>
      </c>
      <c r="E6" s="2">
        <v>8</v>
      </c>
      <c r="H6" s="2">
        <v>8</v>
      </c>
      <c r="I6" s="2">
        <f t="shared" ref="I6:I61" si="0">D6*2+H6</f>
        <v>20</v>
      </c>
      <c r="J6" s="5">
        <f t="shared" ref="J6:J61" si="1">(I6/I$62)</f>
        <v>0.0224971878515186</v>
      </c>
      <c r="K6" s="2">
        <v>2</v>
      </c>
      <c r="L6" s="5">
        <f t="shared" ref="L6:L61" si="2">(K6/K$62)</f>
        <v>0.0112994350282486</v>
      </c>
      <c r="M6" s="2">
        <v>2</v>
      </c>
      <c r="N6" s="5">
        <f t="shared" ref="N6:N61" si="3">M6/M$62</f>
        <v>0.0121212121212121</v>
      </c>
      <c r="O6" s="7">
        <f t="shared" ref="O6:O61" si="4">J6/(L6+N6*0.5)</f>
        <v>1.29591789192031</v>
      </c>
    </row>
    <row r="7" s="2" customFormat="1" spans="1:15">
      <c r="A7" s="9"/>
      <c r="B7" s="2" t="s">
        <v>168</v>
      </c>
      <c r="C7" s="4" t="s">
        <v>192</v>
      </c>
      <c r="D7" s="2">
        <v>6</v>
      </c>
      <c r="E7" s="2">
        <v>8</v>
      </c>
      <c r="H7" s="2">
        <v>8</v>
      </c>
      <c r="I7" s="2">
        <f t="shared" si="0"/>
        <v>20</v>
      </c>
      <c r="J7" s="5">
        <f t="shared" si="1"/>
        <v>0.0224971878515186</v>
      </c>
      <c r="K7" s="2">
        <v>2</v>
      </c>
      <c r="L7" s="5">
        <f t="shared" si="2"/>
        <v>0.0112994350282486</v>
      </c>
      <c r="M7" s="2">
        <v>2</v>
      </c>
      <c r="N7" s="5">
        <f t="shared" si="3"/>
        <v>0.0121212121212121</v>
      </c>
      <c r="O7" s="7">
        <f t="shared" si="4"/>
        <v>1.29591789192031</v>
      </c>
    </row>
    <row r="8" s="2" customFormat="1" spans="1:15">
      <c r="A8" s="9"/>
      <c r="B8" s="2" t="s">
        <v>112</v>
      </c>
      <c r="C8" s="4" t="s">
        <v>113</v>
      </c>
      <c r="D8" s="2">
        <v>6</v>
      </c>
      <c r="E8" s="2">
        <v>7</v>
      </c>
      <c r="H8" s="2">
        <v>7</v>
      </c>
      <c r="I8" s="2">
        <f t="shared" si="0"/>
        <v>19</v>
      </c>
      <c r="J8" s="5">
        <f t="shared" si="1"/>
        <v>0.0213723284589426</v>
      </c>
      <c r="K8" s="2">
        <v>2</v>
      </c>
      <c r="L8" s="5">
        <f t="shared" si="2"/>
        <v>0.0112994350282486</v>
      </c>
      <c r="M8" s="2">
        <v>2</v>
      </c>
      <c r="N8" s="5">
        <f t="shared" si="3"/>
        <v>0.0121212121212121</v>
      </c>
      <c r="O8" s="7">
        <f t="shared" si="4"/>
        <v>1.2311219973243</v>
      </c>
    </row>
    <row r="9" s="2" customFormat="1" spans="1:15">
      <c r="A9" s="9"/>
      <c r="B9" s="2" t="s">
        <v>193</v>
      </c>
      <c r="C9" s="4" t="s">
        <v>194</v>
      </c>
      <c r="D9" s="2">
        <v>6</v>
      </c>
      <c r="E9" s="2">
        <v>7</v>
      </c>
      <c r="H9" s="2">
        <v>7</v>
      </c>
      <c r="I9" s="2">
        <f t="shared" si="0"/>
        <v>19</v>
      </c>
      <c r="J9" s="5">
        <f t="shared" si="1"/>
        <v>0.0213723284589426</v>
      </c>
      <c r="K9" s="2">
        <v>2</v>
      </c>
      <c r="L9" s="5">
        <f t="shared" si="2"/>
        <v>0.0112994350282486</v>
      </c>
      <c r="M9" s="2">
        <v>2</v>
      </c>
      <c r="N9" s="5">
        <f t="shared" si="3"/>
        <v>0.0121212121212121</v>
      </c>
      <c r="O9" s="7">
        <f t="shared" si="4"/>
        <v>1.2311219973243</v>
      </c>
    </row>
    <row r="10" s="2" customFormat="1" ht="28.5" spans="1:15">
      <c r="A10" s="9"/>
      <c r="B10" s="2" t="s">
        <v>164</v>
      </c>
      <c r="C10" s="4" t="s">
        <v>195</v>
      </c>
      <c r="D10" s="2">
        <v>5</v>
      </c>
      <c r="E10" s="2">
        <v>8</v>
      </c>
      <c r="H10" s="2">
        <v>8</v>
      </c>
      <c r="I10" s="2">
        <f t="shared" si="0"/>
        <v>18</v>
      </c>
      <c r="J10" s="5">
        <f t="shared" si="1"/>
        <v>0.0202474690663667</v>
      </c>
      <c r="K10" s="2">
        <v>2</v>
      </c>
      <c r="L10" s="5">
        <f t="shared" si="2"/>
        <v>0.0112994350282486</v>
      </c>
      <c r="M10" s="2">
        <v>2</v>
      </c>
      <c r="N10" s="5">
        <f t="shared" si="3"/>
        <v>0.0121212121212121</v>
      </c>
      <c r="O10" s="7">
        <f t="shared" si="4"/>
        <v>1.16632610272828</v>
      </c>
    </row>
    <row r="11" s="2" customFormat="1" spans="1:15">
      <c r="A11" s="9"/>
      <c r="B11" s="2" t="s">
        <v>116</v>
      </c>
      <c r="C11" s="4" t="s">
        <v>117</v>
      </c>
      <c r="D11" s="2">
        <v>5</v>
      </c>
      <c r="E11" s="2">
        <v>7</v>
      </c>
      <c r="H11" s="2">
        <v>7</v>
      </c>
      <c r="I11" s="2">
        <f t="shared" si="0"/>
        <v>17</v>
      </c>
      <c r="J11" s="5">
        <f t="shared" si="1"/>
        <v>0.0191226096737908</v>
      </c>
      <c r="K11" s="2">
        <v>2</v>
      </c>
      <c r="L11" s="5">
        <f t="shared" si="2"/>
        <v>0.0112994350282486</v>
      </c>
      <c r="M11" s="2">
        <v>2</v>
      </c>
      <c r="N11" s="5">
        <f t="shared" si="3"/>
        <v>0.0121212121212121</v>
      </c>
      <c r="O11" s="7">
        <f t="shared" si="4"/>
        <v>1.10153020813227</v>
      </c>
    </row>
    <row r="12" s="2" customFormat="1" spans="1:15">
      <c r="A12" s="9"/>
      <c r="B12" s="2" t="s">
        <v>94</v>
      </c>
      <c r="C12" s="2" t="s">
        <v>95</v>
      </c>
      <c r="D12" s="2">
        <v>6</v>
      </c>
      <c r="E12" s="2">
        <v>7</v>
      </c>
      <c r="H12" s="2">
        <v>7</v>
      </c>
      <c r="I12" s="2">
        <f t="shared" si="0"/>
        <v>19</v>
      </c>
      <c r="J12" s="5">
        <f t="shared" si="1"/>
        <v>0.0213723284589426</v>
      </c>
      <c r="K12" s="2">
        <v>2</v>
      </c>
      <c r="L12" s="5">
        <f t="shared" si="2"/>
        <v>0.0112994350282486</v>
      </c>
      <c r="M12" s="2">
        <v>3</v>
      </c>
      <c r="N12" s="5">
        <f t="shared" si="3"/>
        <v>0.0181818181818182</v>
      </c>
      <c r="O12" s="7">
        <f t="shared" si="4"/>
        <v>1.04815928235671</v>
      </c>
    </row>
    <row r="13" s="2" customFormat="1" spans="1:15">
      <c r="A13" s="9"/>
      <c r="B13" s="2" t="s">
        <v>150</v>
      </c>
      <c r="C13" s="4" t="s">
        <v>151</v>
      </c>
      <c r="D13" s="2">
        <v>5</v>
      </c>
      <c r="E13" s="2">
        <v>6</v>
      </c>
      <c r="H13" s="2">
        <v>6</v>
      </c>
      <c r="I13" s="2">
        <f t="shared" si="0"/>
        <v>16</v>
      </c>
      <c r="J13" s="5">
        <f t="shared" si="1"/>
        <v>0.0179977502812148</v>
      </c>
      <c r="K13" s="2">
        <v>2</v>
      </c>
      <c r="L13" s="5">
        <f t="shared" si="2"/>
        <v>0.0112994350282486</v>
      </c>
      <c r="M13" s="2">
        <v>2</v>
      </c>
      <c r="N13" s="5">
        <f t="shared" si="3"/>
        <v>0.0121212121212121</v>
      </c>
      <c r="O13" s="7">
        <f t="shared" si="4"/>
        <v>1.03673431353625</v>
      </c>
    </row>
    <row r="14" s="2" customFormat="1" spans="1:15">
      <c r="A14" s="9"/>
      <c r="B14" s="2" t="s">
        <v>196</v>
      </c>
      <c r="C14" s="4" t="s">
        <v>197</v>
      </c>
      <c r="D14" s="2">
        <v>5</v>
      </c>
      <c r="E14" s="2">
        <v>6</v>
      </c>
      <c r="H14" s="2">
        <v>6</v>
      </c>
      <c r="I14" s="2">
        <f t="shared" si="0"/>
        <v>16</v>
      </c>
      <c r="J14" s="5">
        <f t="shared" si="1"/>
        <v>0.0179977502812148</v>
      </c>
      <c r="K14" s="2">
        <v>2</v>
      </c>
      <c r="L14" s="5">
        <f t="shared" si="2"/>
        <v>0.0112994350282486</v>
      </c>
      <c r="M14" s="2">
        <v>2</v>
      </c>
      <c r="N14" s="5">
        <f t="shared" si="3"/>
        <v>0.0121212121212121</v>
      </c>
      <c r="O14" s="7">
        <f t="shared" si="4"/>
        <v>1.03673431353625</v>
      </c>
    </row>
    <row r="15" s="2" customFormat="1" spans="1:15">
      <c r="A15" s="9"/>
      <c r="B15" s="2" t="s">
        <v>166</v>
      </c>
      <c r="C15" s="4" t="s">
        <v>198</v>
      </c>
      <c r="D15" s="2">
        <v>5</v>
      </c>
      <c r="E15" s="2">
        <v>6</v>
      </c>
      <c r="H15" s="2">
        <v>6</v>
      </c>
      <c r="I15" s="2">
        <f t="shared" si="0"/>
        <v>16</v>
      </c>
      <c r="J15" s="5">
        <f t="shared" si="1"/>
        <v>0.0179977502812148</v>
      </c>
      <c r="K15" s="2">
        <v>2</v>
      </c>
      <c r="L15" s="5">
        <f t="shared" si="2"/>
        <v>0.0112994350282486</v>
      </c>
      <c r="M15" s="2">
        <v>2</v>
      </c>
      <c r="N15" s="5">
        <f t="shared" si="3"/>
        <v>0.0121212121212121</v>
      </c>
      <c r="O15" s="7">
        <f t="shared" si="4"/>
        <v>1.03673431353625</v>
      </c>
    </row>
    <row r="16" s="2" customFormat="1" spans="1:15">
      <c r="A16" s="9"/>
      <c r="B16" s="2" t="s">
        <v>160</v>
      </c>
      <c r="C16" s="4" t="s">
        <v>199</v>
      </c>
      <c r="D16" s="2">
        <v>5</v>
      </c>
      <c r="E16" s="2">
        <v>7</v>
      </c>
      <c r="H16" s="2">
        <v>7</v>
      </c>
      <c r="I16" s="2">
        <f t="shared" si="0"/>
        <v>17</v>
      </c>
      <c r="J16" s="5">
        <f t="shared" si="1"/>
        <v>0.0191226096737908</v>
      </c>
      <c r="K16" s="2">
        <v>3</v>
      </c>
      <c r="L16" s="5">
        <f t="shared" si="2"/>
        <v>0.0169491525423729</v>
      </c>
      <c r="M16" s="2">
        <v>1</v>
      </c>
      <c r="N16" s="5">
        <f t="shared" si="3"/>
        <v>0.00606060606060606</v>
      </c>
      <c r="O16" s="7">
        <f t="shared" si="4"/>
        <v>0.957113651282022</v>
      </c>
    </row>
    <row r="17" s="2" customFormat="1" spans="1:15">
      <c r="A17" s="9"/>
      <c r="B17" s="2" t="s">
        <v>118</v>
      </c>
      <c r="C17" s="4" t="s">
        <v>119</v>
      </c>
      <c r="D17" s="2">
        <v>5</v>
      </c>
      <c r="E17" s="2">
        <v>4</v>
      </c>
      <c r="H17" s="2">
        <v>4</v>
      </c>
      <c r="I17" s="2">
        <f t="shared" si="0"/>
        <v>14</v>
      </c>
      <c r="J17" s="5">
        <f t="shared" si="1"/>
        <v>0.015748031496063</v>
      </c>
      <c r="K17" s="2">
        <v>2</v>
      </c>
      <c r="L17" s="5">
        <f t="shared" si="2"/>
        <v>0.0112994350282486</v>
      </c>
      <c r="M17" s="2">
        <v>2</v>
      </c>
      <c r="N17" s="5">
        <f t="shared" si="3"/>
        <v>0.0121212121212121</v>
      </c>
      <c r="O17" s="7">
        <f t="shared" si="4"/>
        <v>0.90714252434422</v>
      </c>
    </row>
    <row r="18" s="2" customFormat="1" spans="1:15">
      <c r="A18" s="9"/>
      <c r="B18" s="2" t="s">
        <v>176</v>
      </c>
      <c r="C18" s="4" t="s">
        <v>177</v>
      </c>
      <c r="D18" s="2">
        <v>5</v>
      </c>
      <c r="E18" s="2">
        <v>4</v>
      </c>
      <c r="H18" s="2">
        <v>4</v>
      </c>
      <c r="I18" s="2">
        <f t="shared" si="0"/>
        <v>14</v>
      </c>
      <c r="J18" s="5">
        <f t="shared" si="1"/>
        <v>0.015748031496063</v>
      </c>
      <c r="K18" s="2">
        <v>2</v>
      </c>
      <c r="L18" s="5">
        <f t="shared" si="2"/>
        <v>0.0112994350282486</v>
      </c>
      <c r="M18" s="2">
        <v>2</v>
      </c>
      <c r="N18" s="5">
        <f t="shared" si="3"/>
        <v>0.0121212121212121</v>
      </c>
      <c r="O18" s="7">
        <f t="shared" si="4"/>
        <v>0.90714252434422</v>
      </c>
    </row>
    <row r="19" s="2" customFormat="1" spans="1:15">
      <c r="A19" s="9"/>
      <c r="B19" s="2" t="s">
        <v>148</v>
      </c>
      <c r="C19" s="4" t="s">
        <v>149</v>
      </c>
      <c r="D19" s="2">
        <v>5</v>
      </c>
      <c r="E19" s="2">
        <v>4</v>
      </c>
      <c r="H19" s="2">
        <v>4</v>
      </c>
      <c r="I19" s="2">
        <f t="shared" si="0"/>
        <v>14</v>
      </c>
      <c r="J19" s="5">
        <f t="shared" si="1"/>
        <v>0.015748031496063</v>
      </c>
      <c r="K19" s="2">
        <v>2</v>
      </c>
      <c r="L19" s="5">
        <f t="shared" si="2"/>
        <v>0.0112994350282486</v>
      </c>
      <c r="M19" s="2">
        <v>2</v>
      </c>
      <c r="N19" s="5">
        <f t="shared" si="3"/>
        <v>0.0121212121212121</v>
      </c>
      <c r="O19" s="7">
        <f t="shared" si="4"/>
        <v>0.90714252434422</v>
      </c>
    </row>
    <row r="20" s="2" customFormat="1" spans="1:15">
      <c r="A20" s="9"/>
      <c r="B20" s="2" t="s">
        <v>162</v>
      </c>
      <c r="C20" s="4" t="s">
        <v>200</v>
      </c>
      <c r="D20" s="2">
        <v>5</v>
      </c>
      <c r="E20" s="2">
        <v>4</v>
      </c>
      <c r="H20" s="2">
        <v>4</v>
      </c>
      <c r="I20" s="2">
        <f t="shared" si="0"/>
        <v>14</v>
      </c>
      <c r="J20" s="5">
        <f t="shared" si="1"/>
        <v>0.015748031496063</v>
      </c>
      <c r="K20" s="2">
        <v>2</v>
      </c>
      <c r="L20" s="5">
        <f t="shared" si="2"/>
        <v>0.0112994350282486</v>
      </c>
      <c r="M20" s="2">
        <v>2</v>
      </c>
      <c r="N20" s="5">
        <f t="shared" si="3"/>
        <v>0.0121212121212121</v>
      </c>
      <c r="O20" s="7">
        <f t="shared" si="4"/>
        <v>0.90714252434422</v>
      </c>
    </row>
    <row r="21" s="2" customFormat="1" spans="1:15">
      <c r="A21" s="9"/>
      <c r="B21" s="2" t="s">
        <v>146</v>
      </c>
      <c r="C21" s="2" t="s">
        <v>147</v>
      </c>
      <c r="D21" s="2">
        <v>5</v>
      </c>
      <c r="E21" s="2">
        <v>4</v>
      </c>
      <c r="H21" s="2">
        <v>4</v>
      </c>
      <c r="I21" s="2">
        <f t="shared" si="0"/>
        <v>14</v>
      </c>
      <c r="J21" s="5">
        <f t="shared" si="1"/>
        <v>0.015748031496063</v>
      </c>
      <c r="K21" s="2">
        <v>2</v>
      </c>
      <c r="L21" s="5">
        <f t="shared" si="2"/>
        <v>0.0112994350282486</v>
      </c>
      <c r="M21" s="2">
        <v>2</v>
      </c>
      <c r="N21" s="5">
        <f t="shared" si="3"/>
        <v>0.0121212121212121</v>
      </c>
      <c r="O21" s="7">
        <f t="shared" si="4"/>
        <v>0.90714252434422</v>
      </c>
    </row>
    <row r="22" s="2" customFormat="1" spans="1:15">
      <c r="A22" s="9"/>
      <c r="B22" s="2" t="s">
        <v>180</v>
      </c>
      <c r="C22" s="2" t="s">
        <v>181</v>
      </c>
      <c r="D22" s="2">
        <v>5</v>
      </c>
      <c r="E22" s="2">
        <v>4</v>
      </c>
      <c r="H22" s="2">
        <v>4</v>
      </c>
      <c r="I22" s="2">
        <f t="shared" si="0"/>
        <v>14</v>
      </c>
      <c r="J22" s="5">
        <f t="shared" si="1"/>
        <v>0.015748031496063</v>
      </c>
      <c r="K22" s="2">
        <v>2</v>
      </c>
      <c r="L22" s="5">
        <f t="shared" si="2"/>
        <v>0.0112994350282486</v>
      </c>
      <c r="M22" s="2">
        <v>2</v>
      </c>
      <c r="N22" s="5">
        <f t="shared" si="3"/>
        <v>0.0121212121212121</v>
      </c>
      <c r="O22" s="7">
        <f t="shared" si="4"/>
        <v>0.90714252434422</v>
      </c>
    </row>
    <row r="23" s="2" customFormat="1" spans="1:15">
      <c r="A23" s="9"/>
      <c r="B23" s="2" t="s">
        <v>170</v>
      </c>
      <c r="C23" s="4" t="s">
        <v>201</v>
      </c>
      <c r="D23" s="2">
        <v>5</v>
      </c>
      <c r="E23" s="2">
        <v>4</v>
      </c>
      <c r="H23" s="2">
        <v>4</v>
      </c>
      <c r="I23" s="2">
        <f t="shared" si="0"/>
        <v>14</v>
      </c>
      <c r="J23" s="5">
        <f t="shared" si="1"/>
        <v>0.015748031496063</v>
      </c>
      <c r="K23" s="2">
        <v>2</v>
      </c>
      <c r="L23" s="5">
        <f t="shared" si="2"/>
        <v>0.0112994350282486</v>
      </c>
      <c r="M23" s="2">
        <v>2</v>
      </c>
      <c r="N23" s="5">
        <f t="shared" si="3"/>
        <v>0.0121212121212121</v>
      </c>
      <c r="O23" s="7">
        <f t="shared" si="4"/>
        <v>0.90714252434422</v>
      </c>
    </row>
    <row r="24" s="2" customFormat="1" spans="1:15">
      <c r="A24" s="9"/>
      <c r="B24" s="2" t="s">
        <v>130</v>
      </c>
      <c r="C24" s="4" t="s">
        <v>202</v>
      </c>
      <c r="D24" s="2">
        <v>5</v>
      </c>
      <c r="E24" s="2">
        <v>4</v>
      </c>
      <c r="H24" s="2">
        <v>4</v>
      </c>
      <c r="I24" s="2">
        <f t="shared" si="0"/>
        <v>14</v>
      </c>
      <c r="J24" s="5">
        <f t="shared" si="1"/>
        <v>0.015748031496063</v>
      </c>
      <c r="K24" s="2">
        <v>2</v>
      </c>
      <c r="L24" s="5">
        <f t="shared" si="2"/>
        <v>0.0112994350282486</v>
      </c>
      <c r="M24" s="2">
        <v>2</v>
      </c>
      <c r="N24" s="5">
        <f t="shared" si="3"/>
        <v>0.0121212121212121</v>
      </c>
      <c r="O24" s="7">
        <f t="shared" si="4"/>
        <v>0.90714252434422</v>
      </c>
    </row>
    <row r="25" s="2" customFormat="1" spans="1:15">
      <c r="A25" s="9"/>
      <c r="B25" s="2" t="s">
        <v>174</v>
      </c>
      <c r="C25" s="4" t="s">
        <v>203</v>
      </c>
      <c r="D25" s="2">
        <v>6</v>
      </c>
      <c r="E25" s="2">
        <v>8</v>
      </c>
      <c r="H25" s="2">
        <v>8</v>
      </c>
      <c r="I25" s="2">
        <f t="shared" si="0"/>
        <v>20</v>
      </c>
      <c r="J25" s="5">
        <f t="shared" si="1"/>
        <v>0.0224971878515186</v>
      </c>
      <c r="K25" s="2">
        <v>3</v>
      </c>
      <c r="L25" s="5">
        <f t="shared" si="2"/>
        <v>0.0169491525423729</v>
      </c>
      <c r="M25" s="2">
        <v>3</v>
      </c>
      <c r="N25" s="5">
        <f t="shared" si="3"/>
        <v>0.0181818181818182</v>
      </c>
      <c r="O25" s="7">
        <f t="shared" si="4"/>
        <v>0.86394526128021</v>
      </c>
    </row>
    <row r="26" s="2" customFormat="1" spans="1:15">
      <c r="A26" s="9"/>
      <c r="B26" s="2" t="s">
        <v>204</v>
      </c>
      <c r="C26" s="4" t="s">
        <v>205</v>
      </c>
      <c r="D26" s="2">
        <v>6</v>
      </c>
      <c r="E26" s="2">
        <v>8</v>
      </c>
      <c r="H26" s="2">
        <v>8</v>
      </c>
      <c r="I26" s="2">
        <f t="shared" si="0"/>
        <v>20</v>
      </c>
      <c r="J26" s="5">
        <f t="shared" si="1"/>
        <v>0.0224971878515186</v>
      </c>
      <c r="K26" s="2">
        <v>3</v>
      </c>
      <c r="L26" s="5">
        <f t="shared" si="2"/>
        <v>0.0169491525423729</v>
      </c>
      <c r="M26" s="2">
        <v>3</v>
      </c>
      <c r="N26" s="5">
        <f t="shared" si="3"/>
        <v>0.0181818181818182</v>
      </c>
      <c r="O26" s="7">
        <f t="shared" si="4"/>
        <v>0.86394526128021</v>
      </c>
    </row>
    <row r="27" s="2" customFormat="1" spans="1:15">
      <c r="A27" s="9"/>
      <c r="B27" s="2" t="s">
        <v>206</v>
      </c>
      <c r="C27" s="2" t="s">
        <v>207</v>
      </c>
      <c r="D27" s="2">
        <v>6</v>
      </c>
      <c r="E27" s="2">
        <v>8</v>
      </c>
      <c r="H27" s="2">
        <v>8</v>
      </c>
      <c r="I27" s="2">
        <f t="shared" si="0"/>
        <v>20</v>
      </c>
      <c r="J27" s="5">
        <f t="shared" si="1"/>
        <v>0.0224971878515186</v>
      </c>
      <c r="K27" s="2">
        <v>4</v>
      </c>
      <c r="L27" s="5">
        <f t="shared" si="2"/>
        <v>0.0225988700564972</v>
      </c>
      <c r="M27" s="2">
        <v>2</v>
      </c>
      <c r="N27" s="5">
        <f t="shared" si="3"/>
        <v>0.0121212121212121</v>
      </c>
      <c r="O27" s="7">
        <f t="shared" si="4"/>
        <v>0.784982522345997</v>
      </c>
    </row>
    <row r="28" s="2" customFormat="1" spans="1:15">
      <c r="A28" s="2" t="s">
        <v>208</v>
      </c>
      <c r="B28" s="2" t="s">
        <v>172</v>
      </c>
      <c r="C28" s="2" t="s">
        <v>173</v>
      </c>
      <c r="D28" s="2">
        <v>5</v>
      </c>
      <c r="E28" s="2">
        <v>6</v>
      </c>
      <c r="H28" s="2">
        <v>6</v>
      </c>
      <c r="I28" s="2">
        <f t="shared" si="0"/>
        <v>16</v>
      </c>
      <c r="J28" s="5">
        <f t="shared" si="1"/>
        <v>0.0179977502812148</v>
      </c>
      <c r="K28" s="2">
        <v>3</v>
      </c>
      <c r="L28" s="5">
        <f t="shared" si="2"/>
        <v>0.0169491525423729</v>
      </c>
      <c r="M28" s="2">
        <v>2</v>
      </c>
      <c r="N28" s="5">
        <f t="shared" si="3"/>
        <v>0.0121212121212121</v>
      </c>
      <c r="O28" s="7">
        <f t="shared" si="4"/>
        <v>0.782179013337619</v>
      </c>
    </row>
    <row r="29" s="2" customFormat="1" spans="2:15">
      <c r="B29" s="2" t="s">
        <v>209</v>
      </c>
      <c r="C29" s="2" t="s">
        <v>210</v>
      </c>
      <c r="D29" s="2">
        <v>5</v>
      </c>
      <c r="E29" s="2">
        <v>6</v>
      </c>
      <c r="H29" s="2">
        <v>6</v>
      </c>
      <c r="I29" s="2">
        <f t="shared" si="0"/>
        <v>16</v>
      </c>
      <c r="J29" s="5">
        <f t="shared" si="1"/>
        <v>0.0179977502812148</v>
      </c>
      <c r="K29" s="2">
        <v>3</v>
      </c>
      <c r="L29" s="5">
        <f t="shared" si="2"/>
        <v>0.0169491525423729</v>
      </c>
      <c r="M29" s="2">
        <v>2</v>
      </c>
      <c r="N29" s="5">
        <f t="shared" si="3"/>
        <v>0.0121212121212121</v>
      </c>
      <c r="O29" s="7">
        <f t="shared" si="4"/>
        <v>0.782179013337619</v>
      </c>
    </row>
    <row r="30" s="2" customFormat="1" spans="2:15">
      <c r="B30" s="2" t="s">
        <v>154</v>
      </c>
      <c r="C30" s="4" t="s">
        <v>211</v>
      </c>
      <c r="D30" s="2">
        <v>4</v>
      </c>
      <c r="E30" s="2">
        <v>4</v>
      </c>
      <c r="H30" s="2">
        <v>4</v>
      </c>
      <c r="I30" s="2">
        <f t="shared" si="0"/>
        <v>12</v>
      </c>
      <c r="J30" s="5">
        <f t="shared" si="1"/>
        <v>0.0134983127109111</v>
      </c>
      <c r="K30" s="2">
        <v>2</v>
      </c>
      <c r="L30" s="5">
        <f t="shared" si="2"/>
        <v>0.0112994350282486</v>
      </c>
      <c r="M30" s="2">
        <v>2</v>
      </c>
      <c r="N30" s="5">
        <f t="shared" si="3"/>
        <v>0.0121212121212121</v>
      </c>
      <c r="O30" s="7">
        <f t="shared" si="4"/>
        <v>0.777550735152189</v>
      </c>
    </row>
    <row r="31" s="2" customFormat="1" spans="2:15">
      <c r="B31" s="2" t="s">
        <v>212</v>
      </c>
      <c r="C31" s="4" t="s">
        <v>179</v>
      </c>
      <c r="D31" s="2">
        <v>5</v>
      </c>
      <c r="E31" s="2">
        <v>7</v>
      </c>
      <c r="H31" s="2">
        <v>7</v>
      </c>
      <c r="I31" s="2">
        <f t="shared" si="0"/>
        <v>17</v>
      </c>
      <c r="J31" s="5">
        <f t="shared" si="1"/>
        <v>0.0191226096737908</v>
      </c>
      <c r="K31" s="2">
        <v>3</v>
      </c>
      <c r="L31" s="5">
        <f t="shared" si="2"/>
        <v>0.0169491525423729</v>
      </c>
      <c r="M31" s="2">
        <v>3</v>
      </c>
      <c r="N31" s="5">
        <f t="shared" si="3"/>
        <v>0.0181818181818182</v>
      </c>
      <c r="O31" s="7">
        <f t="shared" si="4"/>
        <v>0.734353472088178</v>
      </c>
    </row>
    <row r="32" s="2" customFormat="1" spans="2:15">
      <c r="B32" s="2" t="s">
        <v>213</v>
      </c>
      <c r="C32" s="4" t="s">
        <v>214</v>
      </c>
      <c r="D32" s="2">
        <v>5</v>
      </c>
      <c r="E32" s="2">
        <v>7</v>
      </c>
      <c r="H32" s="2">
        <v>7</v>
      </c>
      <c r="I32" s="2">
        <f t="shared" si="0"/>
        <v>17</v>
      </c>
      <c r="J32" s="5">
        <f t="shared" si="1"/>
        <v>0.0191226096737908</v>
      </c>
      <c r="K32" s="2">
        <v>3</v>
      </c>
      <c r="L32" s="5">
        <f t="shared" si="2"/>
        <v>0.0169491525423729</v>
      </c>
      <c r="M32" s="2">
        <v>3</v>
      </c>
      <c r="N32" s="5">
        <f t="shared" si="3"/>
        <v>0.0181818181818182</v>
      </c>
      <c r="O32" s="7">
        <f t="shared" si="4"/>
        <v>0.734353472088178</v>
      </c>
    </row>
    <row r="33" s="2" customFormat="1" spans="2:15">
      <c r="B33" s="2" t="s">
        <v>110</v>
      </c>
      <c r="C33" s="4" t="s">
        <v>111</v>
      </c>
      <c r="D33" s="2">
        <v>4</v>
      </c>
      <c r="E33" s="2">
        <v>3</v>
      </c>
      <c r="H33" s="2">
        <v>3</v>
      </c>
      <c r="I33" s="2">
        <f t="shared" si="0"/>
        <v>11</v>
      </c>
      <c r="J33" s="5">
        <f t="shared" si="1"/>
        <v>0.0123734533183352</v>
      </c>
      <c r="K33" s="2">
        <v>2</v>
      </c>
      <c r="L33" s="5">
        <f t="shared" si="2"/>
        <v>0.0112994350282486</v>
      </c>
      <c r="M33" s="2">
        <v>2</v>
      </c>
      <c r="N33" s="5">
        <f t="shared" si="3"/>
        <v>0.0121212121212121</v>
      </c>
      <c r="O33" s="7">
        <f t="shared" si="4"/>
        <v>0.712754840556173</v>
      </c>
    </row>
    <row r="34" s="2" customFormat="1" spans="2:15">
      <c r="B34" s="2" t="s">
        <v>134</v>
      </c>
      <c r="C34" s="2" t="s">
        <v>135</v>
      </c>
      <c r="D34" s="2">
        <v>5</v>
      </c>
      <c r="E34" s="2">
        <v>8</v>
      </c>
      <c r="H34" s="2">
        <v>8</v>
      </c>
      <c r="I34" s="2">
        <f t="shared" si="0"/>
        <v>18</v>
      </c>
      <c r="J34" s="5">
        <f t="shared" si="1"/>
        <v>0.0202474690663667</v>
      </c>
      <c r="K34" s="2">
        <v>3</v>
      </c>
      <c r="L34" s="5">
        <f t="shared" si="2"/>
        <v>0.0169491525423729</v>
      </c>
      <c r="M34" s="2">
        <v>4</v>
      </c>
      <c r="N34" s="5">
        <f t="shared" si="3"/>
        <v>0.0242424242424242</v>
      </c>
      <c r="O34" s="7">
        <f t="shared" si="4"/>
        <v>0.696498626717597</v>
      </c>
    </row>
    <row r="35" s="2" customFormat="1" spans="2:15">
      <c r="B35" s="2" t="s">
        <v>22</v>
      </c>
      <c r="C35" s="4" t="s">
        <v>215</v>
      </c>
      <c r="D35" s="2">
        <v>5</v>
      </c>
      <c r="E35" s="2">
        <v>6</v>
      </c>
      <c r="H35" s="2">
        <v>6</v>
      </c>
      <c r="I35" s="2">
        <f t="shared" si="0"/>
        <v>16</v>
      </c>
      <c r="J35" s="5">
        <f t="shared" si="1"/>
        <v>0.0179977502812148</v>
      </c>
      <c r="K35" s="2">
        <v>3</v>
      </c>
      <c r="L35" s="5">
        <f t="shared" si="2"/>
        <v>0.0169491525423729</v>
      </c>
      <c r="M35" s="2">
        <v>3</v>
      </c>
      <c r="N35" s="5">
        <f t="shared" si="3"/>
        <v>0.0181818181818182</v>
      </c>
      <c r="O35" s="7">
        <f t="shared" si="4"/>
        <v>0.691156209024168</v>
      </c>
    </row>
    <row r="36" s="2" customFormat="1" spans="2:15">
      <c r="B36" s="2" t="s">
        <v>26</v>
      </c>
      <c r="C36" s="4" t="s">
        <v>216</v>
      </c>
      <c r="D36" s="2">
        <v>5</v>
      </c>
      <c r="E36" s="2">
        <v>6</v>
      </c>
      <c r="H36" s="2">
        <v>6</v>
      </c>
      <c r="I36" s="2">
        <f t="shared" si="0"/>
        <v>16</v>
      </c>
      <c r="J36" s="5">
        <f t="shared" si="1"/>
        <v>0.0179977502812148</v>
      </c>
      <c r="K36" s="2">
        <v>3</v>
      </c>
      <c r="L36" s="5">
        <f t="shared" si="2"/>
        <v>0.0169491525423729</v>
      </c>
      <c r="M36" s="2">
        <v>3</v>
      </c>
      <c r="N36" s="5">
        <f t="shared" si="3"/>
        <v>0.0181818181818182</v>
      </c>
      <c r="O36" s="7">
        <f t="shared" si="4"/>
        <v>0.691156209024168</v>
      </c>
    </row>
    <row r="37" s="2" customFormat="1" spans="2:15">
      <c r="B37" s="2" t="s">
        <v>217</v>
      </c>
      <c r="C37" s="4" t="s">
        <v>218</v>
      </c>
      <c r="D37" s="2">
        <v>5</v>
      </c>
      <c r="E37" s="2">
        <v>6</v>
      </c>
      <c r="H37" s="2">
        <v>6</v>
      </c>
      <c r="I37" s="2">
        <f t="shared" si="0"/>
        <v>16</v>
      </c>
      <c r="J37" s="5">
        <f t="shared" si="1"/>
        <v>0.0179977502812148</v>
      </c>
      <c r="K37" s="2">
        <v>3</v>
      </c>
      <c r="L37" s="5">
        <f t="shared" si="2"/>
        <v>0.0169491525423729</v>
      </c>
      <c r="M37" s="2">
        <v>3</v>
      </c>
      <c r="N37" s="5">
        <f t="shared" si="3"/>
        <v>0.0181818181818182</v>
      </c>
      <c r="O37" s="7">
        <f t="shared" si="4"/>
        <v>0.691156209024168</v>
      </c>
    </row>
    <row r="38" s="2" customFormat="1" spans="2:15">
      <c r="B38" s="2" t="s">
        <v>140</v>
      </c>
      <c r="C38" s="2" t="s">
        <v>219</v>
      </c>
      <c r="D38" s="2">
        <v>5</v>
      </c>
      <c r="E38" s="2">
        <v>7</v>
      </c>
      <c r="H38" s="2">
        <v>7</v>
      </c>
      <c r="I38" s="2">
        <f t="shared" si="0"/>
        <v>17</v>
      </c>
      <c r="J38" s="5">
        <f t="shared" si="1"/>
        <v>0.0191226096737908</v>
      </c>
      <c r="K38" s="2">
        <v>3</v>
      </c>
      <c r="L38" s="5">
        <f t="shared" si="2"/>
        <v>0.0169491525423729</v>
      </c>
      <c r="M38" s="2">
        <v>4</v>
      </c>
      <c r="N38" s="5">
        <f t="shared" si="3"/>
        <v>0.0242424242424242</v>
      </c>
      <c r="O38" s="7">
        <f t="shared" si="4"/>
        <v>0.657804258566619</v>
      </c>
    </row>
    <row r="39" s="2" customFormat="1" spans="2:15">
      <c r="B39" s="2" t="s">
        <v>106</v>
      </c>
      <c r="C39" s="2" t="s">
        <v>107</v>
      </c>
      <c r="D39" s="2">
        <v>6</v>
      </c>
      <c r="E39" s="2">
        <v>8</v>
      </c>
      <c r="H39" s="2">
        <v>8</v>
      </c>
      <c r="I39" s="2">
        <f t="shared" si="0"/>
        <v>20</v>
      </c>
      <c r="J39" s="5">
        <f t="shared" si="1"/>
        <v>0.0224971878515186</v>
      </c>
      <c r="K39" s="2">
        <v>4</v>
      </c>
      <c r="L39" s="5">
        <f t="shared" si="2"/>
        <v>0.0225988700564972</v>
      </c>
      <c r="M39" s="2">
        <v>4</v>
      </c>
      <c r="N39" s="5">
        <f t="shared" si="3"/>
        <v>0.0242424242424242</v>
      </c>
      <c r="O39" s="7">
        <f t="shared" si="4"/>
        <v>0.647958945960157</v>
      </c>
    </row>
    <row r="40" s="2" customFormat="1" spans="2:15">
      <c r="B40" s="2" t="s">
        <v>220</v>
      </c>
      <c r="C40" s="2" t="s">
        <v>139</v>
      </c>
      <c r="D40" s="2">
        <v>5</v>
      </c>
      <c r="E40" s="2">
        <v>6</v>
      </c>
      <c r="H40" s="2">
        <v>6</v>
      </c>
      <c r="I40" s="2">
        <f t="shared" si="0"/>
        <v>16</v>
      </c>
      <c r="J40" s="5">
        <f t="shared" si="1"/>
        <v>0.0179977502812148</v>
      </c>
      <c r="K40" s="2">
        <v>3</v>
      </c>
      <c r="L40" s="5">
        <f t="shared" si="2"/>
        <v>0.0169491525423729</v>
      </c>
      <c r="M40" s="2">
        <v>4</v>
      </c>
      <c r="N40" s="5">
        <f t="shared" si="3"/>
        <v>0.0242424242424242</v>
      </c>
      <c r="O40" s="7">
        <f t="shared" si="4"/>
        <v>0.619109890415642</v>
      </c>
    </row>
    <row r="41" s="2" customFormat="1" spans="2:15">
      <c r="B41" s="2" t="s">
        <v>98</v>
      </c>
      <c r="C41" s="2" t="s">
        <v>99</v>
      </c>
      <c r="D41" s="2">
        <v>5</v>
      </c>
      <c r="E41" s="2">
        <v>4</v>
      </c>
      <c r="H41" s="2">
        <v>4</v>
      </c>
      <c r="I41" s="2">
        <f t="shared" si="0"/>
        <v>14</v>
      </c>
      <c r="J41" s="5">
        <f t="shared" si="1"/>
        <v>0.015748031496063</v>
      </c>
      <c r="K41" s="2">
        <v>3</v>
      </c>
      <c r="L41" s="5">
        <f t="shared" si="2"/>
        <v>0.0169491525423729</v>
      </c>
      <c r="M41" s="2">
        <v>3</v>
      </c>
      <c r="N41" s="5">
        <f t="shared" si="3"/>
        <v>0.0181818181818182</v>
      </c>
      <c r="O41" s="7">
        <f t="shared" si="4"/>
        <v>0.604761682896147</v>
      </c>
    </row>
    <row r="42" s="2" customFormat="1" spans="2:15">
      <c r="B42" s="2" t="s">
        <v>221</v>
      </c>
      <c r="C42" s="4" t="s">
        <v>222</v>
      </c>
      <c r="D42" s="2">
        <v>5</v>
      </c>
      <c r="E42" s="2">
        <v>6</v>
      </c>
      <c r="H42" s="2">
        <v>6</v>
      </c>
      <c r="I42" s="2">
        <f t="shared" si="0"/>
        <v>16</v>
      </c>
      <c r="J42" s="5">
        <f t="shared" si="1"/>
        <v>0.0179977502812148</v>
      </c>
      <c r="K42" s="2">
        <v>4</v>
      </c>
      <c r="L42" s="5">
        <f t="shared" si="2"/>
        <v>0.0225988700564972</v>
      </c>
      <c r="M42" s="2">
        <v>3</v>
      </c>
      <c r="N42" s="5">
        <f t="shared" si="3"/>
        <v>0.0181818181818182</v>
      </c>
      <c r="O42" s="7">
        <f t="shared" si="4"/>
        <v>0.567935491045791</v>
      </c>
    </row>
    <row r="43" s="2" customFormat="1" spans="2:15">
      <c r="B43" s="2" t="s">
        <v>223</v>
      </c>
      <c r="C43" s="4" t="s">
        <v>224</v>
      </c>
      <c r="D43" s="2">
        <v>5</v>
      </c>
      <c r="E43" s="2">
        <v>8</v>
      </c>
      <c r="H43" s="2">
        <v>8</v>
      </c>
      <c r="I43" s="2">
        <f t="shared" si="0"/>
        <v>18</v>
      </c>
      <c r="J43" s="5">
        <f t="shared" si="1"/>
        <v>0.0202474690663667</v>
      </c>
      <c r="K43" s="2">
        <v>5</v>
      </c>
      <c r="L43" s="5">
        <f t="shared" si="2"/>
        <v>0.0282485875706215</v>
      </c>
      <c r="M43" s="2">
        <v>3</v>
      </c>
      <c r="N43" s="5">
        <f t="shared" si="3"/>
        <v>0.0181818181818182</v>
      </c>
      <c r="O43" s="7">
        <f t="shared" si="4"/>
        <v>0.542253401268445</v>
      </c>
    </row>
    <row r="44" s="2" customFormat="1" spans="2:15">
      <c r="B44" s="2" t="s">
        <v>136</v>
      </c>
      <c r="C44" s="2" t="s">
        <v>225</v>
      </c>
      <c r="D44" s="2">
        <v>5</v>
      </c>
      <c r="E44" s="2">
        <v>4</v>
      </c>
      <c r="H44" s="2">
        <v>4</v>
      </c>
      <c r="I44" s="2">
        <f t="shared" si="0"/>
        <v>14</v>
      </c>
      <c r="J44" s="5">
        <f t="shared" si="1"/>
        <v>0.015748031496063</v>
      </c>
      <c r="K44" s="2">
        <v>3</v>
      </c>
      <c r="L44" s="5">
        <f t="shared" si="2"/>
        <v>0.0169491525423729</v>
      </c>
      <c r="M44" s="2">
        <v>4</v>
      </c>
      <c r="N44" s="5">
        <f t="shared" si="3"/>
        <v>0.0242424242424242</v>
      </c>
      <c r="O44" s="7">
        <f t="shared" si="4"/>
        <v>0.541721154113686</v>
      </c>
    </row>
    <row r="45" s="2" customFormat="1" spans="2:15">
      <c r="B45" s="2" t="s">
        <v>104</v>
      </c>
      <c r="C45" s="4" t="s">
        <v>226</v>
      </c>
      <c r="D45" s="2">
        <v>5</v>
      </c>
      <c r="E45" s="2">
        <v>4</v>
      </c>
      <c r="H45" s="2">
        <v>4</v>
      </c>
      <c r="I45" s="2">
        <f t="shared" si="0"/>
        <v>14</v>
      </c>
      <c r="J45" s="5">
        <f t="shared" si="1"/>
        <v>0.015748031496063</v>
      </c>
      <c r="K45" s="2">
        <v>3</v>
      </c>
      <c r="L45" s="5">
        <f t="shared" si="2"/>
        <v>0.0169491525423729</v>
      </c>
      <c r="M45" s="2">
        <v>4</v>
      </c>
      <c r="N45" s="5">
        <f t="shared" si="3"/>
        <v>0.0242424242424242</v>
      </c>
      <c r="O45" s="7">
        <f t="shared" si="4"/>
        <v>0.541721154113686</v>
      </c>
    </row>
    <row r="46" s="2" customFormat="1" spans="2:15">
      <c r="B46" s="2" t="s">
        <v>128</v>
      </c>
      <c r="C46" s="4" t="s">
        <v>227</v>
      </c>
      <c r="D46" s="2">
        <v>4</v>
      </c>
      <c r="E46" s="2">
        <v>4</v>
      </c>
      <c r="H46" s="2">
        <v>4</v>
      </c>
      <c r="I46" s="2">
        <f t="shared" si="0"/>
        <v>12</v>
      </c>
      <c r="J46" s="5">
        <f t="shared" si="1"/>
        <v>0.0134983127109111</v>
      </c>
      <c r="K46" s="2">
        <v>3</v>
      </c>
      <c r="L46" s="5">
        <f t="shared" si="2"/>
        <v>0.0169491525423729</v>
      </c>
      <c r="M46" s="2">
        <v>3</v>
      </c>
      <c r="N46" s="5">
        <f t="shared" si="3"/>
        <v>0.0181818181818182</v>
      </c>
      <c r="O46" s="7">
        <f t="shared" si="4"/>
        <v>0.518367156768126</v>
      </c>
    </row>
    <row r="47" s="2" customFormat="1" spans="2:15">
      <c r="B47" s="2" t="s">
        <v>228</v>
      </c>
      <c r="C47" s="2" t="s">
        <v>229</v>
      </c>
      <c r="D47" s="2">
        <v>5</v>
      </c>
      <c r="E47" s="2">
        <v>4</v>
      </c>
      <c r="H47" s="2">
        <v>4</v>
      </c>
      <c r="I47" s="2">
        <f t="shared" si="0"/>
        <v>14</v>
      </c>
      <c r="J47" s="5">
        <f t="shared" si="1"/>
        <v>0.015748031496063</v>
      </c>
      <c r="K47" s="2">
        <v>4</v>
      </c>
      <c r="L47" s="5">
        <f t="shared" si="2"/>
        <v>0.0225988700564972</v>
      </c>
      <c r="M47" s="2">
        <v>3</v>
      </c>
      <c r="N47" s="5">
        <f t="shared" si="3"/>
        <v>0.0181818181818182</v>
      </c>
      <c r="O47" s="7">
        <f t="shared" si="4"/>
        <v>0.496943554665067</v>
      </c>
    </row>
    <row r="48" s="2" customFormat="1" spans="2:15">
      <c r="B48" s="2" t="s">
        <v>230</v>
      </c>
      <c r="C48" s="4" t="s">
        <v>231</v>
      </c>
      <c r="D48" s="2">
        <v>5</v>
      </c>
      <c r="E48" s="2">
        <v>4</v>
      </c>
      <c r="H48" s="2">
        <v>4</v>
      </c>
      <c r="I48" s="2">
        <f t="shared" si="0"/>
        <v>14</v>
      </c>
      <c r="J48" s="5">
        <f t="shared" si="1"/>
        <v>0.015748031496063</v>
      </c>
      <c r="K48" s="2">
        <v>4</v>
      </c>
      <c r="L48" s="5">
        <f t="shared" si="2"/>
        <v>0.0225988700564972</v>
      </c>
      <c r="M48" s="2">
        <v>3</v>
      </c>
      <c r="N48" s="5">
        <f t="shared" si="3"/>
        <v>0.0181818181818182</v>
      </c>
      <c r="O48" s="7">
        <f t="shared" si="4"/>
        <v>0.496943554665067</v>
      </c>
    </row>
    <row r="49" s="2" customFormat="1" spans="2:15">
      <c r="B49" s="2" t="s">
        <v>96</v>
      </c>
      <c r="C49" s="2" t="s">
        <v>97</v>
      </c>
      <c r="D49" s="2">
        <v>5</v>
      </c>
      <c r="E49" s="2">
        <v>4</v>
      </c>
      <c r="H49" s="2">
        <v>4</v>
      </c>
      <c r="I49" s="2">
        <f t="shared" si="0"/>
        <v>14</v>
      </c>
      <c r="J49" s="5">
        <f t="shared" si="1"/>
        <v>0.015748031496063</v>
      </c>
      <c r="K49" s="2">
        <v>4</v>
      </c>
      <c r="L49" s="5">
        <f t="shared" si="2"/>
        <v>0.0225988700564972</v>
      </c>
      <c r="M49" s="2">
        <v>3</v>
      </c>
      <c r="N49" s="5">
        <f t="shared" si="3"/>
        <v>0.0181818181818182</v>
      </c>
      <c r="O49" s="7">
        <f t="shared" si="4"/>
        <v>0.496943554665067</v>
      </c>
    </row>
    <row r="50" s="2" customFormat="1" spans="2:15">
      <c r="B50" s="2" t="s">
        <v>100</v>
      </c>
      <c r="C50" s="2" t="s">
        <v>101</v>
      </c>
      <c r="D50" s="2">
        <v>5</v>
      </c>
      <c r="E50" s="2">
        <v>6</v>
      </c>
      <c r="H50" s="2">
        <v>6</v>
      </c>
      <c r="I50" s="2">
        <f t="shared" si="0"/>
        <v>16</v>
      </c>
      <c r="J50" s="5">
        <f t="shared" si="1"/>
        <v>0.0179977502812148</v>
      </c>
      <c r="K50" s="2">
        <v>5</v>
      </c>
      <c r="L50" s="5">
        <f t="shared" si="2"/>
        <v>0.0282485875706215</v>
      </c>
      <c r="M50" s="2">
        <v>3</v>
      </c>
      <c r="N50" s="5">
        <f t="shared" si="3"/>
        <v>0.0181818181818182</v>
      </c>
      <c r="O50" s="7">
        <f t="shared" si="4"/>
        <v>0.482003023349729</v>
      </c>
    </row>
    <row r="51" s="2" customFormat="1" spans="2:15">
      <c r="B51" s="2" t="s">
        <v>232</v>
      </c>
      <c r="C51" s="2" t="s">
        <v>233</v>
      </c>
      <c r="D51" s="2">
        <v>5</v>
      </c>
      <c r="E51" s="2">
        <v>6</v>
      </c>
      <c r="H51" s="2">
        <v>6</v>
      </c>
      <c r="I51" s="2">
        <f t="shared" si="0"/>
        <v>16</v>
      </c>
      <c r="J51" s="5">
        <f t="shared" si="1"/>
        <v>0.0179977502812148</v>
      </c>
      <c r="K51" s="2">
        <v>4</v>
      </c>
      <c r="L51" s="5">
        <f t="shared" si="2"/>
        <v>0.0225988700564972</v>
      </c>
      <c r="M51" s="2">
        <v>5</v>
      </c>
      <c r="N51" s="5">
        <f t="shared" si="3"/>
        <v>0.0303030303030303</v>
      </c>
      <c r="O51" s="7">
        <f t="shared" si="4"/>
        <v>0.47675673193912</v>
      </c>
    </row>
    <row r="52" s="2" customFormat="1" spans="2:15">
      <c r="B52" s="2" t="s">
        <v>132</v>
      </c>
      <c r="C52" s="2" t="s">
        <v>234</v>
      </c>
      <c r="D52" s="2">
        <v>4</v>
      </c>
      <c r="E52" s="2">
        <v>4</v>
      </c>
      <c r="H52" s="2">
        <v>4</v>
      </c>
      <c r="I52" s="2">
        <f t="shared" si="0"/>
        <v>12</v>
      </c>
      <c r="J52" s="5">
        <f t="shared" si="1"/>
        <v>0.0134983127109111</v>
      </c>
      <c r="K52" s="2">
        <v>3</v>
      </c>
      <c r="L52" s="5">
        <f t="shared" si="2"/>
        <v>0.0169491525423729</v>
      </c>
      <c r="M52" s="2">
        <v>4</v>
      </c>
      <c r="N52" s="5">
        <f t="shared" si="3"/>
        <v>0.0242424242424242</v>
      </c>
      <c r="O52" s="7">
        <f t="shared" si="4"/>
        <v>0.464332417811731</v>
      </c>
    </row>
    <row r="53" s="2" customFormat="1" spans="2:15">
      <c r="B53" s="2" t="s">
        <v>235</v>
      </c>
      <c r="C53" s="2" t="s">
        <v>236</v>
      </c>
      <c r="D53" s="2">
        <v>6</v>
      </c>
      <c r="E53" s="2">
        <v>8</v>
      </c>
      <c r="H53" s="2">
        <v>8</v>
      </c>
      <c r="I53" s="2">
        <f t="shared" si="0"/>
        <v>20</v>
      </c>
      <c r="J53" s="5">
        <f t="shared" si="1"/>
        <v>0.0224971878515186</v>
      </c>
      <c r="K53" s="2">
        <v>6</v>
      </c>
      <c r="L53" s="5">
        <f t="shared" si="2"/>
        <v>0.0338983050847458</v>
      </c>
      <c r="M53" s="2">
        <v>5</v>
      </c>
      <c r="N53" s="5">
        <f t="shared" si="3"/>
        <v>0.0303030303030303</v>
      </c>
      <c r="O53" s="7">
        <f t="shared" si="4"/>
        <v>0.458659944993787</v>
      </c>
    </row>
    <row r="54" s="2" customFormat="1" spans="2:15">
      <c r="B54" s="2" t="s">
        <v>102</v>
      </c>
      <c r="C54" s="2" t="s">
        <v>103</v>
      </c>
      <c r="D54" s="2">
        <v>5</v>
      </c>
      <c r="E54" s="2">
        <v>4</v>
      </c>
      <c r="H54" s="2">
        <v>4</v>
      </c>
      <c r="I54" s="2">
        <f t="shared" si="0"/>
        <v>14</v>
      </c>
      <c r="J54" s="5">
        <f t="shared" si="1"/>
        <v>0.015748031496063</v>
      </c>
      <c r="K54" s="2">
        <v>4</v>
      </c>
      <c r="L54" s="5">
        <f t="shared" si="2"/>
        <v>0.0225988700564972</v>
      </c>
      <c r="M54" s="2">
        <v>4</v>
      </c>
      <c r="N54" s="5">
        <f t="shared" si="3"/>
        <v>0.0242424242424242</v>
      </c>
      <c r="O54" s="7">
        <f t="shared" si="4"/>
        <v>0.45357126217211</v>
      </c>
    </row>
    <row r="55" s="2" customFormat="1" spans="2:15">
      <c r="B55" s="2" t="s">
        <v>158</v>
      </c>
      <c r="C55" s="4" t="s">
        <v>159</v>
      </c>
      <c r="D55" s="2">
        <v>5</v>
      </c>
      <c r="E55" s="2">
        <v>6</v>
      </c>
      <c r="H55" s="2">
        <v>6</v>
      </c>
      <c r="I55" s="2">
        <f t="shared" si="0"/>
        <v>16</v>
      </c>
      <c r="J55" s="5">
        <f t="shared" si="1"/>
        <v>0.0179977502812148</v>
      </c>
      <c r="K55" s="2">
        <v>5</v>
      </c>
      <c r="L55" s="5">
        <f t="shared" si="2"/>
        <v>0.0282485875706215</v>
      </c>
      <c r="M55" s="2">
        <v>4</v>
      </c>
      <c r="N55" s="5">
        <f t="shared" si="3"/>
        <v>0.0242424242424242</v>
      </c>
      <c r="O55" s="7">
        <f t="shared" si="4"/>
        <v>0.445822134828566</v>
      </c>
    </row>
    <row r="56" s="2" customFormat="1" spans="2:15">
      <c r="B56" s="2" t="s">
        <v>237</v>
      </c>
      <c r="C56" s="2" t="s">
        <v>238</v>
      </c>
      <c r="D56" s="2">
        <v>5</v>
      </c>
      <c r="E56" s="2">
        <v>7</v>
      </c>
      <c r="H56" s="2">
        <v>7</v>
      </c>
      <c r="I56" s="2">
        <f t="shared" si="0"/>
        <v>17</v>
      </c>
      <c r="J56" s="5">
        <f t="shared" si="1"/>
        <v>0.0191226096737908</v>
      </c>
      <c r="K56" s="2">
        <v>5</v>
      </c>
      <c r="L56" s="5">
        <f t="shared" si="2"/>
        <v>0.0282485875706215</v>
      </c>
      <c r="M56" s="2">
        <v>5</v>
      </c>
      <c r="N56" s="5">
        <f t="shared" si="3"/>
        <v>0.0303030303030303</v>
      </c>
      <c r="O56" s="7">
        <f t="shared" si="4"/>
        <v>0.440612083252907</v>
      </c>
    </row>
    <row r="57" s="2" customFormat="1" spans="2:15">
      <c r="B57" s="2" t="s">
        <v>239</v>
      </c>
      <c r="C57" s="2" t="s">
        <v>240</v>
      </c>
      <c r="D57" s="2">
        <v>6</v>
      </c>
      <c r="E57" s="2">
        <v>7</v>
      </c>
      <c r="H57" s="2">
        <v>7</v>
      </c>
      <c r="I57" s="2">
        <f t="shared" si="0"/>
        <v>19</v>
      </c>
      <c r="J57" s="5">
        <f t="shared" si="1"/>
        <v>0.0213723284589426</v>
      </c>
      <c r="K57" s="2">
        <v>6</v>
      </c>
      <c r="L57" s="5">
        <f t="shared" si="2"/>
        <v>0.0338983050847458</v>
      </c>
      <c r="M57" s="2">
        <v>5</v>
      </c>
      <c r="N57" s="5">
        <f t="shared" si="3"/>
        <v>0.0303030303030303</v>
      </c>
      <c r="O57" s="7">
        <f t="shared" si="4"/>
        <v>0.435726947744097</v>
      </c>
    </row>
    <row r="58" s="2" customFormat="1" spans="2:15">
      <c r="B58" s="2" t="s">
        <v>108</v>
      </c>
      <c r="C58" s="4" t="s">
        <v>109</v>
      </c>
      <c r="D58" s="2">
        <v>4</v>
      </c>
      <c r="E58" s="2">
        <v>3</v>
      </c>
      <c r="H58" s="2">
        <v>3</v>
      </c>
      <c r="I58" s="2">
        <f t="shared" si="0"/>
        <v>11</v>
      </c>
      <c r="J58" s="5">
        <f t="shared" si="1"/>
        <v>0.0123734533183352</v>
      </c>
      <c r="K58" s="2">
        <v>3</v>
      </c>
      <c r="L58" s="5">
        <f t="shared" si="2"/>
        <v>0.0169491525423729</v>
      </c>
      <c r="M58" s="2">
        <v>4</v>
      </c>
      <c r="N58" s="5">
        <f t="shared" si="3"/>
        <v>0.0242424242424242</v>
      </c>
      <c r="O58" s="7">
        <f t="shared" si="4"/>
        <v>0.425638049660754</v>
      </c>
    </row>
    <row r="59" s="2" customFormat="1" spans="2:15">
      <c r="B59" s="2" t="s">
        <v>241</v>
      </c>
      <c r="C59" s="4" t="s">
        <v>242</v>
      </c>
      <c r="D59" s="2">
        <v>5</v>
      </c>
      <c r="E59" s="2">
        <v>4</v>
      </c>
      <c r="H59" s="2">
        <v>4</v>
      </c>
      <c r="I59" s="2">
        <f t="shared" si="0"/>
        <v>14</v>
      </c>
      <c r="J59" s="5">
        <f t="shared" si="1"/>
        <v>0.015748031496063</v>
      </c>
      <c r="K59" s="2">
        <v>6</v>
      </c>
      <c r="L59" s="5">
        <f t="shared" si="2"/>
        <v>0.0338983050847458</v>
      </c>
      <c r="M59" s="2">
        <v>3</v>
      </c>
      <c r="N59" s="5">
        <f t="shared" si="3"/>
        <v>0.0181818181818182</v>
      </c>
      <c r="O59" s="7">
        <f t="shared" si="4"/>
        <v>0.366325177094799</v>
      </c>
    </row>
    <row r="60" s="2" customFormat="1" spans="2:15">
      <c r="B60" s="2" t="s">
        <v>243</v>
      </c>
      <c r="C60" s="2" t="s">
        <v>244</v>
      </c>
      <c r="D60" s="2">
        <v>5</v>
      </c>
      <c r="E60" s="2">
        <v>4</v>
      </c>
      <c r="H60" s="2">
        <v>4</v>
      </c>
      <c r="I60" s="2">
        <f t="shared" si="0"/>
        <v>14</v>
      </c>
      <c r="J60" s="5">
        <f t="shared" si="1"/>
        <v>0.015748031496063</v>
      </c>
      <c r="K60" s="2">
        <v>5</v>
      </c>
      <c r="L60" s="5">
        <f t="shared" si="2"/>
        <v>0.0282485875706215</v>
      </c>
      <c r="M60" s="2">
        <v>5</v>
      </c>
      <c r="N60" s="5">
        <f t="shared" si="3"/>
        <v>0.0303030303030303</v>
      </c>
      <c r="O60" s="7">
        <f t="shared" si="4"/>
        <v>0.362857009737688</v>
      </c>
    </row>
    <row r="61" s="2" customFormat="1" spans="2:15">
      <c r="B61" s="2" t="s">
        <v>120</v>
      </c>
      <c r="C61" s="4" t="s">
        <v>121</v>
      </c>
      <c r="D61" s="2">
        <v>4</v>
      </c>
      <c r="E61" s="2">
        <v>5</v>
      </c>
      <c r="H61" s="2">
        <v>5</v>
      </c>
      <c r="I61" s="2">
        <f t="shared" si="0"/>
        <v>13</v>
      </c>
      <c r="J61" s="5">
        <f t="shared" si="1"/>
        <v>0.0146231721034871</v>
      </c>
      <c r="K61" s="2">
        <v>5</v>
      </c>
      <c r="L61" s="5">
        <f t="shared" si="2"/>
        <v>0.0282485875706215</v>
      </c>
      <c r="M61" s="2">
        <v>4</v>
      </c>
      <c r="N61" s="5">
        <f t="shared" si="3"/>
        <v>0.0242424242424242</v>
      </c>
      <c r="O61" s="7">
        <f t="shared" si="4"/>
        <v>0.36223048454821</v>
      </c>
    </row>
    <row r="62" spans="9:13">
      <c r="I62" s="2">
        <f>SUM(I6:I61)</f>
        <v>889</v>
      </c>
      <c r="K62" s="2">
        <f>SUM(K6:K61)</f>
        <v>177</v>
      </c>
      <c r="M62" s="2">
        <f>SUM(M6:M61)</f>
        <v>165</v>
      </c>
    </row>
  </sheetData>
  <sortState ref="B6:O61">
    <sortCondition ref="O6:O61" descending="1"/>
  </sortState>
  <mergeCells count="2">
    <mergeCell ref="A1:C1"/>
    <mergeCell ref="A6:A27"/>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58"/>
  <sheetViews>
    <sheetView workbookViewId="0">
      <selection activeCell="A1" sqref="A1:I1"/>
    </sheetView>
  </sheetViews>
  <sheetFormatPr defaultColWidth="9" defaultRowHeight="14.25"/>
  <cols>
    <col min="1" max="1" width="20.375" style="2" customWidth="1"/>
    <col min="2" max="2" width="37.75" style="2" customWidth="1"/>
    <col min="3" max="3" width="139.875" style="2" customWidth="1"/>
    <col min="4" max="4" width="11.375" style="9" customWidth="1"/>
    <col min="5" max="5" width="10.5" style="2" customWidth="1"/>
    <col min="6" max="6" width="10.875" style="2" customWidth="1"/>
    <col min="7" max="7" width="11.125" style="2" customWidth="1"/>
    <col min="8" max="8" width="11.25" style="2" customWidth="1"/>
    <col min="9" max="9" width="11" style="2" customWidth="1"/>
    <col min="10" max="16384" width="9" style="2"/>
  </cols>
  <sheetData>
    <row r="1" s="2" customFormat="1" ht="51.95" customHeight="1" spans="1:9">
      <c r="A1" s="1" t="s">
        <v>245</v>
      </c>
      <c r="B1" s="1"/>
      <c r="C1" s="1"/>
      <c r="D1" s="1"/>
      <c r="E1" s="1"/>
      <c r="F1" s="1"/>
      <c r="G1" s="1"/>
      <c r="H1" s="1"/>
      <c r="I1" s="1"/>
    </row>
    <row r="2" s="2" customFormat="1" ht="51.95" customHeight="1" spans="1:15">
      <c r="A2" s="1"/>
      <c r="B2" s="1"/>
      <c r="C2" s="1"/>
      <c r="D2" s="1"/>
      <c r="E2" s="10" t="s">
        <v>1</v>
      </c>
      <c r="F2" s="11"/>
      <c r="G2" s="11"/>
      <c r="H2" s="11"/>
      <c r="I2"/>
      <c r="J2"/>
      <c r="K2"/>
      <c r="L2"/>
      <c r="M2"/>
      <c r="N2"/>
      <c r="O2"/>
    </row>
    <row r="3" s="2" customFormat="1" ht="51.95" customHeight="1" spans="1:15">
      <c r="A3" s="1"/>
      <c r="B3" s="1"/>
      <c r="C3" s="1"/>
      <c r="D3" s="1"/>
      <c r="E3" s="10" t="s">
        <v>2</v>
      </c>
      <c r="F3" s="11"/>
      <c r="G3" s="11"/>
      <c r="H3" s="11"/>
      <c r="I3"/>
      <c r="J3"/>
      <c r="K3"/>
      <c r="L3"/>
      <c r="M3"/>
      <c r="N3"/>
      <c r="O3"/>
    </row>
    <row r="4" s="2" customFormat="1" ht="51.95" customHeight="1" spans="1:15">
      <c r="A4" s="1"/>
      <c r="B4" s="1"/>
      <c r="C4" s="1"/>
      <c r="D4" s="1"/>
      <c r="E4" s="10" t="s">
        <v>3</v>
      </c>
      <c r="F4" s="11"/>
      <c r="G4" s="11"/>
      <c r="H4" s="11"/>
      <c r="I4"/>
      <c r="J4"/>
      <c r="K4"/>
      <c r="L4"/>
      <c r="M4"/>
      <c r="N4"/>
      <c r="O4"/>
    </row>
    <row r="5" s="2" customFormat="1" ht="51.95" customHeight="1" spans="1:15">
      <c r="A5" s="1"/>
      <c r="B5" s="1"/>
      <c r="C5" s="1"/>
      <c r="D5" s="1"/>
      <c r="E5" s="10">
        <v>2</v>
      </c>
      <c r="F5" s="11"/>
      <c r="G5" s="11">
        <v>1</v>
      </c>
      <c r="H5" s="11"/>
      <c r="I5"/>
      <c r="J5"/>
      <c r="K5" s="11">
        <v>1</v>
      </c>
      <c r="L5"/>
      <c r="M5" s="11">
        <v>0.5</v>
      </c>
      <c r="N5"/>
      <c r="O5"/>
    </row>
    <row r="6" s="2" customFormat="1" spans="1:15">
      <c r="A6" s="12" t="s">
        <v>5</v>
      </c>
      <c r="B6" s="12" t="s">
        <v>6</v>
      </c>
      <c r="C6" s="12" t="s">
        <v>7</v>
      </c>
      <c r="D6" s="12" t="s">
        <v>246</v>
      </c>
      <c r="E6" s="13" t="s">
        <v>8</v>
      </c>
      <c r="F6" s="14"/>
      <c r="G6" s="13" t="s">
        <v>9</v>
      </c>
      <c r="H6"/>
      <c r="I6" s="14" t="s">
        <v>10</v>
      </c>
      <c r="J6" s="14" t="s">
        <v>11</v>
      </c>
      <c r="K6" s="14" t="s">
        <v>12</v>
      </c>
      <c r="L6" s="14" t="s">
        <v>13</v>
      </c>
      <c r="M6" s="14" t="s">
        <v>14</v>
      </c>
      <c r="N6" s="14" t="s">
        <v>15</v>
      </c>
      <c r="O6" s="14" t="s">
        <v>16</v>
      </c>
    </row>
    <row r="7" customFormat="1" spans="1:15">
      <c r="A7" s="9" t="s">
        <v>93</v>
      </c>
      <c r="B7" s="2" t="s">
        <v>178</v>
      </c>
      <c r="C7" s="4" t="s">
        <v>179</v>
      </c>
      <c r="D7" s="9"/>
      <c r="E7" s="2">
        <v>3</v>
      </c>
      <c r="F7" s="2"/>
      <c r="G7" s="2"/>
      <c r="H7" s="2">
        <v>1</v>
      </c>
      <c r="I7">
        <f t="shared" ref="I7:I51" si="0">E7*2+H7</f>
        <v>7</v>
      </c>
      <c r="J7" s="3">
        <f t="shared" ref="J7:N7" si="1">I7/I$51</f>
        <v>2.33333333333333</v>
      </c>
      <c r="K7" s="2">
        <v>3</v>
      </c>
      <c r="L7" s="5">
        <f t="shared" si="1"/>
        <v>1.5</v>
      </c>
      <c r="M7" s="2">
        <v>4</v>
      </c>
      <c r="N7" s="5">
        <f t="shared" si="1"/>
        <v>2</v>
      </c>
      <c r="O7" s="7">
        <f t="shared" ref="O7:O51" si="2">J7/(L7+M7*0.5)</f>
        <v>0.666666666666667</v>
      </c>
    </row>
    <row r="8" s="2" customFormat="1" spans="1:15">
      <c r="A8" s="9"/>
      <c r="B8" s="2" t="s">
        <v>162</v>
      </c>
      <c r="C8" s="4" t="s">
        <v>163</v>
      </c>
      <c r="D8" s="9" t="s">
        <v>247</v>
      </c>
      <c r="E8" s="2">
        <v>5</v>
      </c>
      <c r="H8" s="2">
        <v>3</v>
      </c>
      <c r="I8">
        <f t="shared" si="0"/>
        <v>13</v>
      </c>
      <c r="J8" s="3">
        <f t="shared" ref="J8:N8" si="3">I8/I$51</f>
        <v>4.33333333333333</v>
      </c>
      <c r="K8" s="2">
        <v>2</v>
      </c>
      <c r="L8" s="5">
        <f t="shared" si="3"/>
        <v>1</v>
      </c>
      <c r="M8" s="2">
        <v>3</v>
      </c>
      <c r="N8" s="5">
        <f t="shared" si="3"/>
        <v>1.5</v>
      </c>
      <c r="O8" s="7">
        <f t="shared" si="2"/>
        <v>1.73333333333333</v>
      </c>
    </row>
    <row r="9" s="2" customFormat="1" spans="1:15">
      <c r="A9" s="9"/>
      <c r="B9" s="2" t="s">
        <v>154</v>
      </c>
      <c r="C9" s="4" t="s">
        <v>155</v>
      </c>
      <c r="D9" s="9" t="s">
        <v>247</v>
      </c>
      <c r="E9" s="2">
        <v>9</v>
      </c>
      <c r="H9" s="2">
        <v>1</v>
      </c>
      <c r="I9">
        <f t="shared" si="0"/>
        <v>19</v>
      </c>
      <c r="J9" s="3">
        <f t="shared" ref="J9:N9" si="4">I9/I$51</f>
        <v>6.33333333333333</v>
      </c>
      <c r="K9" s="2">
        <v>2</v>
      </c>
      <c r="L9" s="5">
        <f t="shared" si="4"/>
        <v>1</v>
      </c>
      <c r="M9" s="2">
        <v>3</v>
      </c>
      <c r="N9" s="5">
        <f t="shared" si="4"/>
        <v>1.5</v>
      </c>
      <c r="O9" s="7">
        <f t="shared" si="2"/>
        <v>2.53333333333333</v>
      </c>
    </row>
    <row r="10" s="2" customFormat="1" spans="1:15">
      <c r="A10" s="9"/>
      <c r="B10" s="2" t="s">
        <v>164</v>
      </c>
      <c r="C10" s="4" t="s">
        <v>165</v>
      </c>
      <c r="D10" s="9" t="s">
        <v>247</v>
      </c>
      <c r="E10" s="2">
        <v>5</v>
      </c>
      <c r="H10" s="2">
        <v>3</v>
      </c>
      <c r="I10">
        <f t="shared" si="0"/>
        <v>13</v>
      </c>
      <c r="J10" s="3">
        <f t="shared" ref="J10:N10" si="5">I10/I$51</f>
        <v>4.33333333333333</v>
      </c>
      <c r="K10" s="2">
        <v>2</v>
      </c>
      <c r="L10" s="5">
        <f t="shared" si="5"/>
        <v>1</v>
      </c>
      <c r="M10" s="2">
        <v>3</v>
      </c>
      <c r="N10" s="5">
        <f t="shared" si="5"/>
        <v>1.5</v>
      </c>
      <c r="O10" s="7">
        <f t="shared" si="2"/>
        <v>1.73333333333333</v>
      </c>
    </row>
    <row r="11" s="2" customFormat="1" spans="1:15">
      <c r="A11" s="9"/>
      <c r="B11" s="2" t="s">
        <v>166</v>
      </c>
      <c r="C11" s="4" t="s">
        <v>167</v>
      </c>
      <c r="D11" s="9" t="s">
        <v>247</v>
      </c>
      <c r="E11" s="2">
        <v>5</v>
      </c>
      <c r="H11" s="2">
        <v>2</v>
      </c>
      <c r="I11">
        <f t="shared" si="0"/>
        <v>12</v>
      </c>
      <c r="J11" s="3">
        <f t="shared" ref="J11:N11" si="6">I11/I$51</f>
        <v>4</v>
      </c>
      <c r="K11" s="2">
        <v>2</v>
      </c>
      <c r="L11" s="5">
        <f t="shared" si="6"/>
        <v>1</v>
      </c>
      <c r="M11" s="2">
        <v>3</v>
      </c>
      <c r="N11" s="5">
        <f t="shared" si="6"/>
        <v>1.5</v>
      </c>
      <c r="O11" s="7">
        <f t="shared" si="2"/>
        <v>1.6</v>
      </c>
    </row>
    <row r="12" s="2" customFormat="1" spans="1:15">
      <c r="A12" s="9"/>
      <c r="B12" s="2" t="s">
        <v>170</v>
      </c>
      <c r="C12" s="4" t="s">
        <v>171</v>
      </c>
      <c r="D12" s="9" t="s">
        <v>247</v>
      </c>
      <c r="E12" s="2">
        <v>5</v>
      </c>
      <c r="H12" s="2">
        <v>1</v>
      </c>
      <c r="I12">
        <f t="shared" si="0"/>
        <v>11</v>
      </c>
      <c r="J12" s="3">
        <f t="shared" ref="J12:N12" si="7">I12/I$51</f>
        <v>3.66666666666667</v>
      </c>
      <c r="K12" s="2">
        <v>2</v>
      </c>
      <c r="L12" s="5">
        <f t="shared" si="7"/>
        <v>1</v>
      </c>
      <c r="M12" s="2">
        <v>3</v>
      </c>
      <c r="N12" s="5">
        <f t="shared" si="7"/>
        <v>1.5</v>
      </c>
      <c r="O12" s="7">
        <f t="shared" si="2"/>
        <v>1.46666666666667</v>
      </c>
    </row>
    <row r="13" s="2" customFormat="1" spans="1:15">
      <c r="A13" s="9"/>
      <c r="B13" s="2" t="s">
        <v>168</v>
      </c>
      <c r="C13" s="4" t="s">
        <v>169</v>
      </c>
      <c r="D13" s="9" t="s">
        <v>247</v>
      </c>
      <c r="E13" s="2">
        <v>5</v>
      </c>
      <c r="H13" s="2">
        <v>2</v>
      </c>
      <c r="I13">
        <f t="shared" si="0"/>
        <v>12</v>
      </c>
      <c r="J13" s="3">
        <f t="shared" ref="J13:N13" si="8">I13/I$51</f>
        <v>4</v>
      </c>
      <c r="K13" s="2">
        <v>2</v>
      </c>
      <c r="L13" s="5">
        <f t="shared" si="8"/>
        <v>1</v>
      </c>
      <c r="M13" s="2">
        <v>3</v>
      </c>
      <c r="N13" s="5">
        <f t="shared" si="8"/>
        <v>1.5</v>
      </c>
      <c r="O13" s="7">
        <f t="shared" si="2"/>
        <v>1.6</v>
      </c>
    </row>
    <row r="14" s="2" customFormat="1" spans="1:15">
      <c r="A14" s="9"/>
      <c r="B14" s="2" t="s">
        <v>156</v>
      </c>
      <c r="C14" s="4" t="s">
        <v>157</v>
      </c>
      <c r="D14" s="9" t="s">
        <v>247</v>
      </c>
      <c r="E14" s="2">
        <v>9</v>
      </c>
      <c r="H14" s="2">
        <v>1</v>
      </c>
      <c r="I14">
        <f t="shared" si="0"/>
        <v>19</v>
      </c>
      <c r="J14" s="3">
        <f t="shared" ref="J14:N14" si="9">I14/I$51</f>
        <v>6.33333333333333</v>
      </c>
      <c r="K14" s="2">
        <v>2</v>
      </c>
      <c r="L14" s="5">
        <f t="shared" si="9"/>
        <v>1</v>
      </c>
      <c r="M14" s="2">
        <v>3</v>
      </c>
      <c r="N14" s="5">
        <f t="shared" si="9"/>
        <v>1.5</v>
      </c>
      <c r="O14" s="7">
        <f t="shared" si="2"/>
        <v>2.53333333333333</v>
      </c>
    </row>
    <row r="15" s="2" customFormat="1" spans="1:15">
      <c r="A15" s="9"/>
      <c r="B15" s="2" t="s">
        <v>26</v>
      </c>
      <c r="C15" s="4" t="s">
        <v>216</v>
      </c>
      <c r="D15" s="9" t="s">
        <v>247</v>
      </c>
      <c r="E15" s="2">
        <v>7</v>
      </c>
      <c r="H15" s="2">
        <v>2</v>
      </c>
      <c r="I15">
        <f t="shared" si="0"/>
        <v>16</v>
      </c>
      <c r="J15" s="3">
        <f t="shared" ref="J15:N15" si="10">I15/I$51</f>
        <v>5.33333333333333</v>
      </c>
      <c r="K15" s="2">
        <v>3</v>
      </c>
      <c r="L15" s="5">
        <f t="shared" si="10"/>
        <v>1.5</v>
      </c>
      <c r="M15" s="2">
        <v>4</v>
      </c>
      <c r="N15" s="5">
        <f t="shared" si="10"/>
        <v>2</v>
      </c>
      <c r="O15" s="7">
        <f t="shared" si="2"/>
        <v>1.52380952380952</v>
      </c>
    </row>
    <row r="16" s="2" customFormat="1" spans="1:15">
      <c r="A16" s="9"/>
      <c r="B16" s="2" t="s">
        <v>174</v>
      </c>
      <c r="C16" s="4" t="s">
        <v>175</v>
      </c>
      <c r="D16" s="9" t="s">
        <v>247</v>
      </c>
      <c r="E16" s="2">
        <v>5</v>
      </c>
      <c r="H16" s="2">
        <v>2</v>
      </c>
      <c r="I16">
        <f t="shared" si="0"/>
        <v>12</v>
      </c>
      <c r="J16" s="3">
        <f t="shared" ref="J16:N16" si="11">I16/I$51</f>
        <v>4</v>
      </c>
      <c r="K16" s="2">
        <v>2</v>
      </c>
      <c r="L16" s="5">
        <f t="shared" si="11"/>
        <v>1</v>
      </c>
      <c r="M16" s="2">
        <v>4</v>
      </c>
      <c r="N16" s="5">
        <f t="shared" si="11"/>
        <v>2</v>
      </c>
      <c r="O16" s="7">
        <f t="shared" si="2"/>
        <v>1.33333333333333</v>
      </c>
    </row>
    <row r="17" s="2" customFormat="1" spans="1:15">
      <c r="A17" s="9"/>
      <c r="B17" s="2" t="s">
        <v>160</v>
      </c>
      <c r="C17" s="4" t="s">
        <v>161</v>
      </c>
      <c r="D17" s="9" t="s">
        <v>247</v>
      </c>
      <c r="E17" s="2">
        <v>2</v>
      </c>
      <c r="H17" s="2">
        <v>1</v>
      </c>
      <c r="I17">
        <f t="shared" si="0"/>
        <v>5</v>
      </c>
      <c r="J17" s="3">
        <f t="shared" ref="J17:N17" si="12">I17/I$51</f>
        <v>1.66666666666667</v>
      </c>
      <c r="K17" s="2">
        <v>2</v>
      </c>
      <c r="L17" s="5">
        <f t="shared" si="12"/>
        <v>1</v>
      </c>
      <c r="M17" s="2">
        <v>1</v>
      </c>
      <c r="N17" s="5">
        <f t="shared" si="12"/>
        <v>0.5</v>
      </c>
      <c r="O17" s="7">
        <f t="shared" si="2"/>
        <v>1.11111111111111</v>
      </c>
    </row>
    <row r="18" s="2" customFormat="1" spans="1:15">
      <c r="A18" s="9"/>
      <c r="B18" s="2" t="s">
        <v>110</v>
      </c>
      <c r="C18" s="4" t="s">
        <v>111</v>
      </c>
      <c r="D18" s="9" t="s">
        <v>247</v>
      </c>
      <c r="E18" s="2">
        <v>5</v>
      </c>
      <c r="H18" s="2">
        <v>3</v>
      </c>
      <c r="I18">
        <f t="shared" si="0"/>
        <v>13</v>
      </c>
      <c r="J18" s="3">
        <f t="shared" ref="J18:N18" si="13">I18/I$51</f>
        <v>4.33333333333333</v>
      </c>
      <c r="K18" s="2">
        <v>2</v>
      </c>
      <c r="L18" s="5">
        <f t="shared" si="13"/>
        <v>1</v>
      </c>
      <c r="M18" s="2">
        <v>1</v>
      </c>
      <c r="N18" s="5">
        <f t="shared" si="13"/>
        <v>0.5</v>
      </c>
      <c r="O18" s="7">
        <f t="shared" si="2"/>
        <v>2.88888888888889</v>
      </c>
    </row>
    <row r="19" s="2" customFormat="1" spans="1:15">
      <c r="A19" s="9"/>
      <c r="B19" s="2" t="s">
        <v>148</v>
      </c>
      <c r="C19" s="4" t="s">
        <v>149</v>
      </c>
      <c r="D19" s="9" t="s">
        <v>247</v>
      </c>
      <c r="E19" s="2">
        <v>3</v>
      </c>
      <c r="H19" s="2">
        <v>1</v>
      </c>
      <c r="I19">
        <f t="shared" si="0"/>
        <v>7</v>
      </c>
      <c r="J19" s="3">
        <f t="shared" ref="J19:N19" si="14">I19/I$51</f>
        <v>2.33333333333333</v>
      </c>
      <c r="K19" s="2">
        <v>2</v>
      </c>
      <c r="L19" s="5">
        <f t="shared" si="14"/>
        <v>1</v>
      </c>
      <c r="M19" s="2">
        <v>1</v>
      </c>
      <c r="N19" s="5">
        <f t="shared" si="14"/>
        <v>0.5</v>
      </c>
      <c r="O19" s="7">
        <f t="shared" si="2"/>
        <v>1.55555555555556</v>
      </c>
    </row>
    <row r="20" s="2" customFormat="1" spans="1:15">
      <c r="A20" s="9"/>
      <c r="B20" s="2" t="s">
        <v>114</v>
      </c>
      <c r="C20" s="4" t="s">
        <v>115</v>
      </c>
      <c r="D20" s="9" t="s">
        <v>247</v>
      </c>
      <c r="E20" s="2">
        <v>5</v>
      </c>
      <c r="H20" s="2">
        <v>1</v>
      </c>
      <c r="I20">
        <f t="shared" si="0"/>
        <v>11</v>
      </c>
      <c r="J20" s="3">
        <f t="shared" ref="J20:N20" si="15">I20/I$51</f>
        <v>3.66666666666667</v>
      </c>
      <c r="K20" s="2">
        <v>2</v>
      </c>
      <c r="L20" s="5">
        <f t="shared" si="15"/>
        <v>1</v>
      </c>
      <c r="M20" s="2">
        <v>1</v>
      </c>
      <c r="N20" s="5">
        <f t="shared" si="15"/>
        <v>0.5</v>
      </c>
      <c r="O20" s="7">
        <f t="shared" si="2"/>
        <v>2.44444444444444</v>
      </c>
    </row>
    <row r="21" s="2" customFormat="1" spans="1:15">
      <c r="A21" s="9"/>
      <c r="B21" s="2" t="s">
        <v>176</v>
      </c>
      <c r="C21" s="4" t="s">
        <v>177</v>
      </c>
      <c r="D21" s="9" t="s">
        <v>247</v>
      </c>
      <c r="E21" s="2">
        <v>1</v>
      </c>
      <c r="H21" s="2">
        <v>1</v>
      </c>
      <c r="I21">
        <f t="shared" si="0"/>
        <v>3</v>
      </c>
      <c r="J21" s="3">
        <f t="shared" ref="J21:N21" si="16">I21/I$51</f>
        <v>1</v>
      </c>
      <c r="K21" s="2">
        <v>2</v>
      </c>
      <c r="L21" s="5">
        <f t="shared" si="16"/>
        <v>1</v>
      </c>
      <c r="M21" s="2">
        <v>1</v>
      </c>
      <c r="N21" s="5">
        <f t="shared" si="16"/>
        <v>0.5</v>
      </c>
      <c r="O21" s="7">
        <f t="shared" si="2"/>
        <v>0.666666666666667</v>
      </c>
    </row>
    <row r="22" s="2" customFormat="1" spans="1:15">
      <c r="A22" s="9"/>
      <c r="B22" s="2" t="s">
        <v>150</v>
      </c>
      <c r="C22" s="4" t="s">
        <v>151</v>
      </c>
      <c r="D22" s="9" t="s">
        <v>247</v>
      </c>
      <c r="E22" s="2">
        <v>1</v>
      </c>
      <c r="H22" s="2">
        <v>5</v>
      </c>
      <c r="I22">
        <f t="shared" si="0"/>
        <v>7</v>
      </c>
      <c r="J22" s="3">
        <f t="shared" ref="J22:N22" si="17">I22/I$51</f>
        <v>2.33333333333333</v>
      </c>
      <c r="K22" s="2">
        <v>2</v>
      </c>
      <c r="L22" s="5">
        <f t="shared" si="17"/>
        <v>1</v>
      </c>
      <c r="M22" s="2">
        <v>1</v>
      </c>
      <c r="N22" s="5">
        <f t="shared" si="17"/>
        <v>0.5</v>
      </c>
      <c r="O22" s="7">
        <f t="shared" si="2"/>
        <v>1.55555555555556</v>
      </c>
    </row>
    <row r="23" s="2" customFormat="1" spans="1:15">
      <c r="A23" s="9"/>
      <c r="B23" s="2" t="s">
        <v>152</v>
      </c>
      <c r="C23" s="4" t="s">
        <v>153</v>
      </c>
      <c r="D23" s="9" t="s">
        <v>247</v>
      </c>
      <c r="E23" s="2">
        <v>3</v>
      </c>
      <c r="H23" s="2">
        <v>1</v>
      </c>
      <c r="I23">
        <f t="shared" si="0"/>
        <v>7</v>
      </c>
      <c r="J23" s="3">
        <f t="shared" ref="J23:N23" si="18">I23/I$51</f>
        <v>2.33333333333333</v>
      </c>
      <c r="K23" s="2">
        <v>2</v>
      </c>
      <c r="L23" s="5">
        <f t="shared" si="18"/>
        <v>1</v>
      </c>
      <c r="M23" s="2">
        <v>1</v>
      </c>
      <c r="N23" s="5">
        <f t="shared" si="18"/>
        <v>0.5</v>
      </c>
      <c r="O23" s="7">
        <f t="shared" si="2"/>
        <v>1.55555555555556</v>
      </c>
    </row>
    <row r="24" s="2" customFormat="1" spans="1:15">
      <c r="A24" s="9"/>
      <c r="B24" s="2" t="s">
        <v>116</v>
      </c>
      <c r="C24" s="4" t="s">
        <v>117</v>
      </c>
      <c r="D24" s="9" t="s">
        <v>247</v>
      </c>
      <c r="E24" s="2">
        <v>5</v>
      </c>
      <c r="H24" s="2">
        <v>1</v>
      </c>
      <c r="I24">
        <f t="shared" si="0"/>
        <v>11</v>
      </c>
      <c r="J24" s="3">
        <f t="shared" ref="J24:N24" si="19">I24/I$51</f>
        <v>3.66666666666667</v>
      </c>
      <c r="K24" s="2">
        <v>2</v>
      </c>
      <c r="L24" s="5">
        <f t="shared" si="19"/>
        <v>1</v>
      </c>
      <c r="M24" s="2">
        <v>1</v>
      </c>
      <c r="N24" s="5">
        <f t="shared" si="19"/>
        <v>0.5</v>
      </c>
      <c r="O24" s="7">
        <f t="shared" si="2"/>
        <v>2.44444444444444</v>
      </c>
    </row>
    <row r="25" s="2" customFormat="1" spans="1:15">
      <c r="A25" s="9"/>
      <c r="B25" s="2" t="s">
        <v>112</v>
      </c>
      <c r="C25" s="4" t="s">
        <v>113</v>
      </c>
      <c r="D25" s="9" t="s">
        <v>247</v>
      </c>
      <c r="E25" s="2">
        <v>5</v>
      </c>
      <c r="H25" s="2">
        <v>3</v>
      </c>
      <c r="I25">
        <f t="shared" si="0"/>
        <v>13</v>
      </c>
      <c r="J25" s="3">
        <f t="shared" ref="J25:N25" si="20">I25/I$51</f>
        <v>4.33333333333333</v>
      </c>
      <c r="K25" s="2">
        <v>2</v>
      </c>
      <c r="L25" s="5">
        <f t="shared" si="20"/>
        <v>1</v>
      </c>
      <c r="M25" s="2">
        <v>1</v>
      </c>
      <c r="N25" s="5">
        <f t="shared" si="20"/>
        <v>0.5</v>
      </c>
      <c r="O25" s="7">
        <f t="shared" si="2"/>
        <v>2.88888888888889</v>
      </c>
    </row>
    <row r="26" s="2" customFormat="1" spans="1:15">
      <c r="A26" s="9"/>
      <c r="B26" s="2" t="s">
        <v>118</v>
      </c>
      <c r="C26" s="4" t="s">
        <v>119</v>
      </c>
      <c r="D26" s="9" t="s">
        <v>247</v>
      </c>
      <c r="E26" s="2">
        <v>5</v>
      </c>
      <c r="H26" s="2">
        <v>1</v>
      </c>
      <c r="I26">
        <f t="shared" si="0"/>
        <v>11</v>
      </c>
      <c r="J26" s="3">
        <f t="shared" ref="J26:N26" si="21">I26/I$51</f>
        <v>3.66666666666667</v>
      </c>
      <c r="K26" s="2">
        <v>2</v>
      </c>
      <c r="L26" s="5">
        <f t="shared" si="21"/>
        <v>1</v>
      </c>
      <c r="M26" s="2">
        <v>1</v>
      </c>
      <c r="N26" s="5">
        <f t="shared" si="21"/>
        <v>0.5</v>
      </c>
      <c r="O26" s="7">
        <f t="shared" si="2"/>
        <v>2.44444444444444</v>
      </c>
    </row>
    <row r="27" s="2" customFormat="1" spans="1:15">
      <c r="A27" s="9"/>
      <c r="B27" s="2" t="s">
        <v>130</v>
      </c>
      <c r="C27" s="4" t="s">
        <v>131</v>
      </c>
      <c r="D27" s="9" t="s">
        <v>247</v>
      </c>
      <c r="E27" s="2">
        <v>9</v>
      </c>
      <c r="H27" s="2">
        <v>1</v>
      </c>
      <c r="I27">
        <f t="shared" si="0"/>
        <v>19</v>
      </c>
      <c r="J27" s="3">
        <f t="shared" ref="J27:N27" si="22">I27/I$51</f>
        <v>6.33333333333333</v>
      </c>
      <c r="K27" s="2">
        <v>3</v>
      </c>
      <c r="L27" s="5">
        <f t="shared" si="22"/>
        <v>1.5</v>
      </c>
      <c r="M27" s="2">
        <v>2</v>
      </c>
      <c r="N27" s="5">
        <f t="shared" si="22"/>
        <v>1</v>
      </c>
      <c r="O27" s="7">
        <f t="shared" si="2"/>
        <v>2.53333333333333</v>
      </c>
    </row>
    <row r="28" s="2" customFormat="1" spans="1:15">
      <c r="A28" s="9"/>
      <c r="B28" s="2" t="s">
        <v>122</v>
      </c>
      <c r="C28" s="4" t="s">
        <v>123</v>
      </c>
      <c r="D28" s="9" t="s">
        <v>247</v>
      </c>
      <c r="E28" s="2">
        <v>9</v>
      </c>
      <c r="H28" s="2">
        <v>1</v>
      </c>
      <c r="I28">
        <f t="shared" si="0"/>
        <v>19</v>
      </c>
      <c r="J28" s="3">
        <f t="shared" ref="J28:N28" si="23">I28/I$51</f>
        <v>6.33333333333333</v>
      </c>
      <c r="K28" s="2">
        <v>2</v>
      </c>
      <c r="L28" s="5">
        <f t="shared" si="23"/>
        <v>1</v>
      </c>
      <c r="M28" s="2">
        <v>2</v>
      </c>
      <c r="N28" s="5">
        <f t="shared" si="23"/>
        <v>1</v>
      </c>
      <c r="O28" s="7">
        <f t="shared" si="2"/>
        <v>3.16666666666667</v>
      </c>
    </row>
    <row r="29" s="2" customFormat="1" spans="1:15">
      <c r="A29" s="9"/>
      <c r="B29" s="2" t="s">
        <v>124</v>
      </c>
      <c r="C29" s="4" t="s">
        <v>125</v>
      </c>
      <c r="D29" s="9" t="s">
        <v>247</v>
      </c>
      <c r="E29" s="2">
        <v>9</v>
      </c>
      <c r="H29" s="2">
        <v>1</v>
      </c>
      <c r="I29">
        <f t="shared" si="0"/>
        <v>19</v>
      </c>
      <c r="J29" s="3">
        <f t="shared" ref="J29:N29" si="24">I29/I$51</f>
        <v>6.33333333333333</v>
      </c>
      <c r="K29" s="2">
        <v>2</v>
      </c>
      <c r="L29" s="5">
        <f t="shared" si="24"/>
        <v>1</v>
      </c>
      <c r="M29" s="2">
        <v>2</v>
      </c>
      <c r="N29" s="5">
        <f t="shared" si="24"/>
        <v>1</v>
      </c>
      <c r="O29" s="7">
        <f t="shared" si="2"/>
        <v>3.16666666666667</v>
      </c>
    </row>
    <row r="30" s="2" customFormat="1" spans="1:15">
      <c r="A30" s="9"/>
      <c r="B30" s="2" t="s">
        <v>126</v>
      </c>
      <c r="C30" s="4" t="s">
        <v>127</v>
      </c>
      <c r="D30" s="9" t="s">
        <v>247</v>
      </c>
      <c r="E30" s="2">
        <v>9</v>
      </c>
      <c r="H30" s="2">
        <v>1</v>
      </c>
      <c r="I30">
        <f t="shared" si="0"/>
        <v>19</v>
      </c>
      <c r="J30" s="3">
        <f t="shared" ref="J30:N30" si="25">I30/I$51</f>
        <v>6.33333333333333</v>
      </c>
      <c r="K30" s="2">
        <v>2</v>
      </c>
      <c r="L30" s="5">
        <f t="shared" si="25"/>
        <v>1</v>
      </c>
      <c r="M30" s="2">
        <v>2</v>
      </c>
      <c r="N30" s="5">
        <f t="shared" si="25"/>
        <v>1</v>
      </c>
      <c r="O30" s="7">
        <f t="shared" si="2"/>
        <v>3.16666666666667</v>
      </c>
    </row>
    <row r="31" s="2" customFormat="1" spans="1:15">
      <c r="A31" s="9"/>
      <c r="B31" s="2" t="s">
        <v>128</v>
      </c>
      <c r="C31" s="4" t="s">
        <v>129</v>
      </c>
      <c r="D31" s="9" t="s">
        <v>247</v>
      </c>
      <c r="E31" s="2">
        <v>9</v>
      </c>
      <c r="H31" s="2">
        <v>1</v>
      </c>
      <c r="I31">
        <f t="shared" si="0"/>
        <v>19</v>
      </c>
      <c r="J31" s="3">
        <f t="shared" ref="J31:N31" si="26">I31/I$51</f>
        <v>6.33333333333333</v>
      </c>
      <c r="K31" s="2">
        <v>2</v>
      </c>
      <c r="L31" s="5">
        <f t="shared" si="26"/>
        <v>1</v>
      </c>
      <c r="M31" s="2">
        <v>2</v>
      </c>
      <c r="N31" s="5">
        <f t="shared" si="26"/>
        <v>1</v>
      </c>
      <c r="O31" s="7">
        <f t="shared" si="2"/>
        <v>3.16666666666667</v>
      </c>
    </row>
    <row r="32" s="2" customFormat="1" spans="1:15">
      <c r="A32" s="9"/>
      <c r="B32" s="2" t="s">
        <v>142</v>
      </c>
      <c r="C32" s="4" t="s">
        <v>143</v>
      </c>
      <c r="D32" s="9" t="s">
        <v>247</v>
      </c>
      <c r="E32" s="2">
        <v>7</v>
      </c>
      <c r="H32" s="2">
        <v>1</v>
      </c>
      <c r="I32">
        <f t="shared" si="0"/>
        <v>15</v>
      </c>
      <c r="J32" s="3">
        <f t="shared" ref="J32:N32" si="27">I32/I$51</f>
        <v>5</v>
      </c>
      <c r="K32" s="2">
        <v>2</v>
      </c>
      <c r="L32" s="5">
        <f t="shared" si="27"/>
        <v>1</v>
      </c>
      <c r="M32" s="2">
        <v>2</v>
      </c>
      <c r="N32" s="5">
        <f t="shared" si="27"/>
        <v>1</v>
      </c>
      <c r="O32" s="7">
        <f t="shared" si="2"/>
        <v>2.5</v>
      </c>
    </row>
    <row r="33" s="2" customFormat="1" spans="1:15">
      <c r="A33" s="9"/>
      <c r="B33" s="2" t="s">
        <v>144</v>
      </c>
      <c r="C33" s="4" t="s">
        <v>145</v>
      </c>
      <c r="D33" s="9" t="s">
        <v>247</v>
      </c>
      <c r="E33" s="2">
        <v>7</v>
      </c>
      <c r="H33" s="2">
        <v>1</v>
      </c>
      <c r="I33">
        <f t="shared" si="0"/>
        <v>15</v>
      </c>
      <c r="J33" s="3">
        <f t="shared" ref="J33:N33" si="28">I33/I$51</f>
        <v>5</v>
      </c>
      <c r="K33" s="2">
        <v>2</v>
      </c>
      <c r="L33" s="5">
        <f t="shared" si="28"/>
        <v>1</v>
      </c>
      <c r="M33" s="2">
        <v>2</v>
      </c>
      <c r="N33" s="5">
        <f t="shared" si="28"/>
        <v>1</v>
      </c>
      <c r="O33" s="7">
        <f t="shared" si="2"/>
        <v>2.5</v>
      </c>
    </row>
    <row r="34" s="2" customFormat="1" spans="1:15">
      <c r="A34" s="9"/>
      <c r="B34" s="2" t="s">
        <v>158</v>
      </c>
      <c r="C34" s="4" t="s">
        <v>159</v>
      </c>
      <c r="D34" s="9" t="s">
        <v>248</v>
      </c>
      <c r="E34" s="2">
        <v>9</v>
      </c>
      <c r="H34" s="2">
        <v>1</v>
      </c>
      <c r="I34">
        <f t="shared" si="0"/>
        <v>19</v>
      </c>
      <c r="J34" s="3">
        <f t="shared" ref="J34:N34" si="29">I34/I$51</f>
        <v>6.33333333333333</v>
      </c>
      <c r="K34" s="2">
        <v>3</v>
      </c>
      <c r="L34" s="5">
        <f t="shared" si="29"/>
        <v>1.5</v>
      </c>
      <c r="M34" s="2">
        <v>3</v>
      </c>
      <c r="N34" s="5">
        <f t="shared" si="29"/>
        <v>1.5</v>
      </c>
      <c r="O34" s="7">
        <f t="shared" si="2"/>
        <v>2.11111111111111</v>
      </c>
    </row>
    <row r="35" s="2" customFormat="1" spans="1:15">
      <c r="A35" s="9"/>
      <c r="B35" s="2" t="s">
        <v>106</v>
      </c>
      <c r="C35" s="2" t="s">
        <v>107</v>
      </c>
      <c r="D35" s="9" t="s">
        <v>248</v>
      </c>
      <c r="E35" s="2">
        <v>7</v>
      </c>
      <c r="H35" s="2">
        <v>1</v>
      </c>
      <c r="I35">
        <f t="shared" si="0"/>
        <v>15</v>
      </c>
      <c r="J35" s="3">
        <f t="shared" ref="J35:N35" si="30">I35/I$51</f>
        <v>5</v>
      </c>
      <c r="K35" s="2">
        <v>2</v>
      </c>
      <c r="L35" s="5">
        <f t="shared" si="30"/>
        <v>1</v>
      </c>
      <c r="M35" s="2">
        <v>1</v>
      </c>
      <c r="N35" s="5">
        <f t="shared" si="30"/>
        <v>0.5</v>
      </c>
      <c r="O35" s="7">
        <f t="shared" si="2"/>
        <v>3.33333333333333</v>
      </c>
    </row>
    <row r="36" s="2" customFormat="1" spans="1:15">
      <c r="A36" s="9"/>
      <c r="B36" s="2" t="s">
        <v>108</v>
      </c>
      <c r="C36" s="4" t="s">
        <v>109</v>
      </c>
      <c r="D36" s="9" t="s">
        <v>249</v>
      </c>
      <c r="E36" s="2">
        <v>7</v>
      </c>
      <c r="H36" s="2">
        <v>1</v>
      </c>
      <c r="I36">
        <f t="shared" si="0"/>
        <v>15</v>
      </c>
      <c r="J36" s="3">
        <f t="shared" ref="J36:N36" si="31">I36/I$51</f>
        <v>5</v>
      </c>
      <c r="K36" s="2">
        <v>3</v>
      </c>
      <c r="L36" s="5">
        <f t="shared" si="31"/>
        <v>1.5</v>
      </c>
      <c r="M36" s="2">
        <v>1</v>
      </c>
      <c r="N36" s="5">
        <f t="shared" si="31"/>
        <v>0.5</v>
      </c>
      <c r="O36" s="7">
        <f t="shared" si="2"/>
        <v>2.5</v>
      </c>
    </row>
    <row r="37" s="2" customFormat="1" spans="1:15">
      <c r="A37" s="9"/>
      <c r="B37" s="2" t="s">
        <v>120</v>
      </c>
      <c r="C37" s="4" t="s">
        <v>121</v>
      </c>
      <c r="D37" s="9" t="s">
        <v>247</v>
      </c>
      <c r="E37" s="2">
        <v>5</v>
      </c>
      <c r="H37" s="2">
        <v>1</v>
      </c>
      <c r="I37">
        <f t="shared" si="0"/>
        <v>11</v>
      </c>
      <c r="J37" s="3">
        <f t="shared" ref="J37:N37" si="32">I37/I$51</f>
        <v>3.66666666666667</v>
      </c>
      <c r="K37" s="2">
        <v>2</v>
      </c>
      <c r="L37" s="5">
        <f t="shared" si="32"/>
        <v>1</v>
      </c>
      <c r="M37" s="2">
        <v>1</v>
      </c>
      <c r="N37" s="5">
        <f t="shared" si="32"/>
        <v>0.5</v>
      </c>
      <c r="O37" s="7">
        <f t="shared" si="2"/>
        <v>2.44444444444444</v>
      </c>
    </row>
    <row r="38" s="2" customFormat="1" spans="1:15">
      <c r="A38" s="9"/>
      <c r="B38" s="2" t="s">
        <v>102</v>
      </c>
      <c r="C38" s="2" t="s">
        <v>103</v>
      </c>
      <c r="D38" s="9" t="s">
        <v>248</v>
      </c>
      <c r="E38" s="2">
        <v>5</v>
      </c>
      <c r="H38" s="2">
        <v>7</v>
      </c>
      <c r="I38">
        <f t="shared" si="0"/>
        <v>17</v>
      </c>
      <c r="J38" s="3">
        <f t="shared" ref="J38:N38" si="33">I38/I$51</f>
        <v>5.66666666666667</v>
      </c>
      <c r="K38" s="2">
        <v>3</v>
      </c>
      <c r="L38" s="5">
        <f t="shared" si="33"/>
        <v>1.5</v>
      </c>
      <c r="M38" s="2">
        <v>1</v>
      </c>
      <c r="N38" s="5">
        <f t="shared" si="33"/>
        <v>0.5</v>
      </c>
      <c r="O38" s="7">
        <f t="shared" si="2"/>
        <v>2.83333333333333</v>
      </c>
    </row>
    <row r="39" s="2" customFormat="1" spans="1:15">
      <c r="A39" s="9"/>
      <c r="B39" s="2" t="s">
        <v>94</v>
      </c>
      <c r="C39" s="2" t="s">
        <v>95</v>
      </c>
      <c r="D39" s="9" t="s">
        <v>247</v>
      </c>
      <c r="E39" s="2">
        <v>9</v>
      </c>
      <c r="H39" s="2">
        <v>1</v>
      </c>
      <c r="I39">
        <f t="shared" si="0"/>
        <v>19</v>
      </c>
      <c r="J39" s="3">
        <f t="shared" ref="J39:N39" si="34">I39/I$51</f>
        <v>6.33333333333333</v>
      </c>
      <c r="K39" s="2">
        <v>4</v>
      </c>
      <c r="L39" s="5">
        <f t="shared" si="34"/>
        <v>2</v>
      </c>
      <c r="M39" s="2">
        <v>1</v>
      </c>
      <c r="N39" s="5">
        <f t="shared" si="34"/>
        <v>0.5</v>
      </c>
      <c r="O39" s="7">
        <f t="shared" si="2"/>
        <v>2.53333333333333</v>
      </c>
    </row>
    <row r="40" s="2" customFormat="1" spans="1:15">
      <c r="A40" s="9"/>
      <c r="B40" s="2" t="s">
        <v>96</v>
      </c>
      <c r="C40" s="2" t="s">
        <v>97</v>
      </c>
      <c r="D40" s="9" t="s">
        <v>247</v>
      </c>
      <c r="E40" s="2">
        <v>9</v>
      </c>
      <c r="H40" s="2">
        <v>1</v>
      </c>
      <c r="I40">
        <f t="shared" si="0"/>
        <v>19</v>
      </c>
      <c r="J40" s="3">
        <f t="shared" ref="J40:N40" si="35">I40/I$51</f>
        <v>6.33333333333333</v>
      </c>
      <c r="K40" s="2">
        <v>4</v>
      </c>
      <c r="L40" s="5">
        <f t="shared" si="35"/>
        <v>2</v>
      </c>
      <c r="M40" s="2">
        <v>1</v>
      </c>
      <c r="N40" s="5">
        <f t="shared" si="35"/>
        <v>0.5</v>
      </c>
      <c r="O40" s="7">
        <f t="shared" si="2"/>
        <v>2.53333333333333</v>
      </c>
    </row>
    <row r="41" s="2" customFormat="1" spans="1:15">
      <c r="A41" s="9"/>
      <c r="B41" s="2" t="s">
        <v>98</v>
      </c>
      <c r="C41" s="2" t="s">
        <v>99</v>
      </c>
      <c r="D41" s="9" t="s">
        <v>247</v>
      </c>
      <c r="E41" s="2">
        <v>9</v>
      </c>
      <c r="H41" s="2">
        <v>1</v>
      </c>
      <c r="I41">
        <f t="shared" si="0"/>
        <v>19</v>
      </c>
      <c r="J41" s="3">
        <f t="shared" ref="J41:N41" si="36">I41/I$51</f>
        <v>6.33333333333333</v>
      </c>
      <c r="K41" s="2">
        <v>4</v>
      </c>
      <c r="L41" s="5">
        <f t="shared" si="36"/>
        <v>2</v>
      </c>
      <c r="M41" s="2">
        <v>1</v>
      </c>
      <c r="N41" s="5">
        <f t="shared" si="36"/>
        <v>0.5</v>
      </c>
      <c r="O41" s="7">
        <f t="shared" si="2"/>
        <v>2.53333333333333</v>
      </c>
    </row>
    <row r="42" s="2" customFormat="1" spans="1:15">
      <c r="A42" s="9"/>
      <c r="B42" s="2" t="s">
        <v>100</v>
      </c>
      <c r="C42" s="2" t="s">
        <v>101</v>
      </c>
      <c r="D42" s="9" t="s">
        <v>247</v>
      </c>
      <c r="E42" s="2">
        <v>9</v>
      </c>
      <c r="H42" s="2">
        <v>1</v>
      </c>
      <c r="I42">
        <f t="shared" si="0"/>
        <v>19</v>
      </c>
      <c r="J42" s="3">
        <f t="shared" ref="J42:N42" si="37">I42/I$51</f>
        <v>6.33333333333333</v>
      </c>
      <c r="K42" s="2">
        <v>4</v>
      </c>
      <c r="L42" s="5">
        <f t="shared" si="37"/>
        <v>2</v>
      </c>
      <c r="M42" s="2">
        <v>1</v>
      </c>
      <c r="N42" s="5">
        <f t="shared" si="37"/>
        <v>0.5</v>
      </c>
      <c r="O42" s="7">
        <f t="shared" si="2"/>
        <v>2.53333333333333</v>
      </c>
    </row>
    <row r="43" s="2" customFormat="1" spans="1:15">
      <c r="A43" s="9"/>
      <c r="B43" s="2" t="s">
        <v>104</v>
      </c>
      <c r="C43" s="4" t="s">
        <v>105</v>
      </c>
      <c r="D43" s="9" t="s">
        <v>247</v>
      </c>
      <c r="E43" s="2">
        <v>8</v>
      </c>
      <c r="H43" s="2">
        <v>1</v>
      </c>
      <c r="I43">
        <f t="shared" si="0"/>
        <v>17</v>
      </c>
      <c r="J43" s="3">
        <f t="shared" ref="J43:N43" si="38">I43/I$51</f>
        <v>5.66666666666667</v>
      </c>
      <c r="K43" s="2">
        <v>4</v>
      </c>
      <c r="L43" s="5">
        <f t="shared" si="38"/>
        <v>2</v>
      </c>
      <c r="M43" s="2">
        <v>1</v>
      </c>
      <c r="N43" s="5">
        <f t="shared" si="38"/>
        <v>0.5</v>
      </c>
      <c r="O43" s="7">
        <f t="shared" si="2"/>
        <v>2.26666666666667</v>
      </c>
    </row>
    <row r="44" s="2" customFormat="1" spans="1:15">
      <c r="A44" s="9"/>
      <c r="B44" s="2" t="s">
        <v>140</v>
      </c>
      <c r="C44" s="2" t="s">
        <v>141</v>
      </c>
      <c r="D44" s="9" t="s">
        <v>247</v>
      </c>
      <c r="E44" s="2">
        <v>8</v>
      </c>
      <c r="H44" s="2">
        <v>1</v>
      </c>
      <c r="I44">
        <f t="shared" si="0"/>
        <v>17</v>
      </c>
      <c r="J44" s="3">
        <f t="shared" ref="J44:N44" si="39">I44/I$51</f>
        <v>5.66666666666667</v>
      </c>
      <c r="K44" s="2">
        <v>5</v>
      </c>
      <c r="L44" s="5">
        <f t="shared" si="39"/>
        <v>2.5</v>
      </c>
      <c r="M44" s="2">
        <v>2</v>
      </c>
      <c r="N44" s="5">
        <f t="shared" si="39"/>
        <v>1</v>
      </c>
      <c r="O44" s="7">
        <f t="shared" si="2"/>
        <v>1.61904761904762</v>
      </c>
    </row>
    <row r="45" s="2" customFormat="1" spans="1:15">
      <c r="A45" s="9"/>
      <c r="B45" s="2" t="s">
        <v>136</v>
      </c>
      <c r="C45" s="2" t="s">
        <v>137</v>
      </c>
      <c r="D45" s="9" t="s">
        <v>247</v>
      </c>
      <c r="E45" s="2">
        <v>8</v>
      </c>
      <c r="H45" s="2">
        <v>1</v>
      </c>
      <c r="I45">
        <f t="shared" si="0"/>
        <v>17</v>
      </c>
      <c r="J45" s="3">
        <f t="shared" ref="J45:N45" si="40">I45/I$51</f>
        <v>5.66666666666667</v>
      </c>
      <c r="K45" s="2">
        <v>2</v>
      </c>
      <c r="L45" s="5">
        <f t="shared" si="40"/>
        <v>1</v>
      </c>
      <c r="M45" s="2">
        <v>2</v>
      </c>
      <c r="N45" s="5">
        <f t="shared" si="40"/>
        <v>1</v>
      </c>
      <c r="O45" s="7">
        <f t="shared" si="2"/>
        <v>2.83333333333333</v>
      </c>
    </row>
    <row r="46" s="2" customFormat="1" spans="1:15">
      <c r="A46" s="9"/>
      <c r="B46" s="2" t="s">
        <v>132</v>
      </c>
      <c r="C46" s="2" t="s">
        <v>133</v>
      </c>
      <c r="D46" s="9" t="s">
        <v>247</v>
      </c>
      <c r="E46" s="2">
        <v>9</v>
      </c>
      <c r="H46" s="2">
        <v>1</v>
      </c>
      <c r="I46">
        <f t="shared" si="0"/>
        <v>19</v>
      </c>
      <c r="J46" s="3">
        <f t="shared" ref="J46:N46" si="41">I46/I$51</f>
        <v>6.33333333333333</v>
      </c>
      <c r="K46" s="2">
        <v>3</v>
      </c>
      <c r="L46" s="5">
        <f t="shared" si="41"/>
        <v>1.5</v>
      </c>
      <c r="M46" s="2">
        <v>2</v>
      </c>
      <c r="N46" s="5">
        <f t="shared" si="41"/>
        <v>1</v>
      </c>
      <c r="O46" s="7">
        <f t="shared" si="2"/>
        <v>2.53333333333333</v>
      </c>
    </row>
    <row r="47" s="2" customFormat="1" spans="1:15">
      <c r="A47" s="9"/>
      <c r="B47" s="2" t="s">
        <v>134</v>
      </c>
      <c r="C47" s="2" t="s">
        <v>135</v>
      </c>
      <c r="D47" s="9" t="s">
        <v>250</v>
      </c>
      <c r="E47" s="2">
        <v>8</v>
      </c>
      <c r="H47" s="2">
        <v>3</v>
      </c>
      <c r="I47">
        <f t="shared" si="0"/>
        <v>19</v>
      </c>
      <c r="J47" s="3">
        <f t="shared" ref="J47:N47" si="42">I47/I$51</f>
        <v>6.33333333333333</v>
      </c>
      <c r="K47" s="2">
        <v>4</v>
      </c>
      <c r="L47" s="5">
        <f t="shared" si="42"/>
        <v>2</v>
      </c>
      <c r="M47" s="2">
        <v>2</v>
      </c>
      <c r="N47" s="5">
        <f t="shared" si="42"/>
        <v>1</v>
      </c>
      <c r="O47" s="7">
        <f t="shared" si="2"/>
        <v>2.11111111111111</v>
      </c>
    </row>
    <row r="48" s="2" customFormat="1" spans="1:15">
      <c r="A48" s="9"/>
      <c r="B48" s="2" t="s">
        <v>138</v>
      </c>
      <c r="C48" s="2" t="s">
        <v>139</v>
      </c>
      <c r="D48" s="9" t="s">
        <v>250</v>
      </c>
      <c r="E48" s="2">
        <v>7</v>
      </c>
      <c r="H48" s="2">
        <v>3</v>
      </c>
      <c r="I48">
        <f t="shared" si="0"/>
        <v>17</v>
      </c>
      <c r="J48" s="3">
        <f t="shared" ref="J48:N48" si="43">I48/I$51</f>
        <v>5.66666666666667</v>
      </c>
      <c r="K48" s="2">
        <v>3</v>
      </c>
      <c r="L48" s="5">
        <f t="shared" si="43"/>
        <v>1.5</v>
      </c>
      <c r="M48" s="2">
        <v>2</v>
      </c>
      <c r="N48" s="5">
        <f t="shared" si="43"/>
        <v>1</v>
      </c>
      <c r="O48" s="7">
        <f t="shared" si="2"/>
        <v>2.26666666666667</v>
      </c>
    </row>
    <row r="49" s="2" customFormat="1" spans="1:15">
      <c r="A49" s="9"/>
      <c r="B49" s="2" t="s">
        <v>146</v>
      </c>
      <c r="C49" s="2" t="s">
        <v>147</v>
      </c>
      <c r="D49" s="9" t="s">
        <v>250</v>
      </c>
      <c r="E49" s="2">
        <v>7</v>
      </c>
      <c r="H49" s="2">
        <v>1</v>
      </c>
      <c r="I49">
        <f t="shared" si="0"/>
        <v>15</v>
      </c>
      <c r="J49" s="3">
        <f t="shared" ref="J49:N49" si="44">I49/I$51</f>
        <v>5</v>
      </c>
      <c r="K49" s="2">
        <v>2</v>
      </c>
      <c r="L49" s="5">
        <f t="shared" si="44"/>
        <v>1</v>
      </c>
      <c r="M49" s="2">
        <v>2</v>
      </c>
      <c r="N49" s="5">
        <f t="shared" si="44"/>
        <v>1</v>
      </c>
      <c r="O49" s="7">
        <f t="shared" si="2"/>
        <v>2.5</v>
      </c>
    </row>
    <row r="50" s="2" customFormat="1" spans="1:15">
      <c r="A50" s="9"/>
      <c r="B50" s="2" t="s">
        <v>172</v>
      </c>
      <c r="C50" s="2" t="s">
        <v>173</v>
      </c>
      <c r="D50" s="9" t="s">
        <v>251</v>
      </c>
      <c r="E50" s="2">
        <v>3</v>
      </c>
      <c r="H50" s="2">
        <v>1</v>
      </c>
      <c r="I50">
        <f t="shared" si="0"/>
        <v>7</v>
      </c>
      <c r="J50" s="3">
        <f t="shared" ref="J50:N50" si="45">I50/I$51</f>
        <v>2.33333333333333</v>
      </c>
      <c r="K50" s="2">
        <v>2</v>
      </c>
      <c r="L50" s="5">
        <f t="shared" si="45"/>
        <v>1</v>
      </c>
      <c r="M50" s="2">
        <v>2</v>
      </c>
      <c r="N50" s="5">
        <f t="shared" si="45"/>
        <v>1</v>
      </c>
      <c r="O50" s="7">
        <f t="shared" si="2"/>
        <v>1.16666666666667</v>
      </c>
    </row>
    <row r="51" s="2" customFormat="1" spans="1:15">
      <c r="A51" s="9"/>
      <c r="B51" s="2" t="s">
        <v>180</v>
      </c>
      <c r="C51" s="2" t="s">
        <v>181</v>
      </c>
      <c r="D51" s="9" t="s">
        <v>251</v>
      </c>
      <c r="E51" s="2">
        <v>1</v>
      </c>
      <c r="H51" s="2">
        <v>1</v>
      </c>
      <c r="I51">
        <f t="shared" si="0"/>
        <v>3</v>
      </c>
      <c r="J51" s="3">
        <f t="shared" ref="J51:N51" si="46">I51/I$51</f>
        <v>1</v>
      </c>
      <c r="K51" s="2">
        <v>2</v>
      </c>
      <c r="L51" s="5">
        <f t="shared" si="46"/>
        <v>1</v>
      </c>
      <c r="M51" s="2">
        <v>2</v>
      </c>
      <c r="N51" s="5">
        <f t="shared" si="46"/>
        <v>1</v>
      </c>
      <c r="O51" s="7">
        <f t="shared" si="2"/>
        <v>0.5</v>
      </c>
    </row>
    <row r="52" customFormat="1" spans="1:15">
      <c r="A52" s="9"/>
      <c r="B52" s="2"/>
      <c r="C52" s="2"/>
      <c r="D52" s="9"/>
      <c r="E52" s="2"/>
      <c r="F52" s="2"/>
      <c r="G52" s="2"/>
      <c r="H52" s="2"/>
      <c r="I52" s="2">
        <f t="shared" ref="I52:M52" si="47">SUM(I7:I51)</f>
        <v>631</v>
      </c>
      <c r="J52" s="2"/>
      <c r="K52" s="2">
        <f t="shared" si="47"/>
        <v>113</v>
      </c>
      <c r="L52" s="2"/>
      <c r="M52" s="2">
        <f t="shared" si="47"/>
        <v>85</v>
      </c>
      <c r="N52" s="2"/>
      <c r="O52" s="2"/>
    </row>
    <row r="53" customFormat="1" spans="1:4">
      <c r="A53" s="9"/>
      <c r="D53" s="9"/>
    </row>
    <row r="54" customFormat="1" spans="1:16">
      <c r="A54" s="9" t="s">
        <v>191</v>
      </c>
      <c r="B54" s="2" t="s">
        <v>212</v>
      </c>
      <c r="C54" s="4" t="s">
        <v>179</v>
      </c>
      <c r="D54" s="9"/>
      <c r="E54" s="2">
        <v>5</v>
      </c>
      <c r="F54" s="2">
        <v>7</v>
      </c>
      <c r="G54" s="2"/>
      <c r="H54" s="2"/>
      <c r="I54" s="2">
        <v>7</v>
      </c>
      <c r="J54" s="2">
        <f t="shared" ref="J54:J109" si="48">E54*2+I54</f>
        <v>17</v>
      </c>
      <c r="K54" s="5">
        <f t="shared" ref="K54:K109" si="49">(J54/J$62)</f>
        <v>1.0625</v>
      </c>
      <c r="L54" s="2">
        <v>3</v>
      </c>
      <c r="M54" s="5">
        <f t="shared" ref="M54:M109" si="50">(L54/L$62)</f>
        <v>1</v>
      </c>
      <c r="N54" s="2">
        <v>3</v>
      </c>
      <c r="O54" s="5">
        <f t="shared" ref="O54:O109" si="51">N54/N$62</f>
        <v>1</v>
      </c>
      <c r="P54" s="7">
        <f t="shared" ref="P54:P109" si="52">K54/(M54+O54*0.5)</f>
        <v>0.708333333333333</v>
      </c>
    </row>
    <row r="55" s="2" customFormat="1" spans="1:16">
      <c r="A55" s="9"/>
      <c r="B55" s="2" t="s">
        <v>162</v>
      </c>
      <c r="C55" s="4" t="s">
        <v>200</v>
      </c>
      <c r="D55" s="9" t="s">
        <v>247</v>
      </c>
      <c r="E55" s="2">
        <v>5</v>
      </c>
      <c r="F55" s="2">
        <v>4</v>
      </c>
      <c r="I55" s="2">
        <v>4</v>
      </c>
      <c r="J55" s="2">
        <f t="shared" si="48"/>
        <v>14</v>
      </c>
      <c r="K55" s="5">
        <f t="shared" si="49"/>
        <v>0.875</v>
      </c>
      <c r="L55" s="2">
        <v>2</v>
      </c>
      <c r="M55" s="5">
        <f t="shared" si="50"/>
        <v>0.666666666666667</v>
      </c>
      <c r="N55" s="2">
        <v>2</v>
      </c>
      <c r="O55" s="5">
        <f t="shared" si="51"/>
        <v>0.666666666666667</v>
      </c>
      <c r="P55" s="7">
        <f t="shared" si="52"/>
        <v>0.875</v>
      </c>
    </row>
    <row r="56" s="2" customFormat="1" spans="1:16">
      <c r="A56" s="9"/>
      <c r="B56" s="2" t="s">
        <v>154</v>
      </c>
      <c r="C56" s="4" t="s">
        <v>211</v>
      </c>
      <c r="D56" s="9" t="s">
        <v>247</v>
      </c>
      <c r="E56" s="2">
        <v>4</v>
      </c>
      <c r="F56" s="2">
        <v>4</v>
      </c>
      <c r="I56" s="2">
        <v>4</v>
      </c>
      <c r="J56" s="2">
        <f t="shared" si="48"/>
        <v>12</v>
      </c>
      <c r="K56" s="5">
        <f t="shared" si="49"/>
        <v>0.75</v>
      </c>
      <c r="L56" s="2">
        <v>2</v>
      </c>
      <c r="M56" s="5">
        <f t="shared" si="50"/>
        <v>0.666666666666667</v>
      </c>
      <c r="N56" s="2">
        <v>2</v>
      </c>
      <c r="O56" s="5">
        <f t="shared" si="51"/>
        <v>0.666666666666667</v>
      </c>
      <c r="P56" s="7">
        <f t="shared" si="52"/>
        <v>0.75</v>
      </c>
    </row>
    <row r="57" s="2" customFormat="1" spans="1:16">
      <c r="A57" s="9"/>
      <c r="B57" s="2" t="s">
        <v>164</v>
      </c>
      <c r="C57" s="4" t="s">
        <v>195</v>
      </c>
      <c r="D57" s="9" t="s">
        <v>247</v>
      </c>
      <c r="E57" s="2">
        <v>5</v>
      </c>
      <c r="F57" s="2">
        <v>8</v>
      </c>
      <c r="I57" s="2">
        <v>8</v>
      </c>
      <c r="J57" s="2">
        <f t="shared" si="48"/>
        <v>18</v>
      </c>
      <c r="K57" s="5">
        <f t="shared" si="49"/>
        <v>1.125</v>
      </c>
      <c r="L57" s="2">
        <v>2</v>
      </c>
      <c r="M57" s="5">
        <f t="shared" si="50"/>
        <v>0.666666666666667</v>
      </c>
      <c r="N57" s="2">
        <v>2</v>
      </c>
      <c r="O57" s="5">
        <f t="shared" si="51"/>
        <v>0.666666666666667</v>
      </c>
      <c r="P57" s="7">
        <f t="shared" si="52"/>
        <v>1.125</v>
      </c>
    </row>
    <row r="58" s="2" customFormat="1" spans="1:16">
      <c r="A58" s="9"/>
      <c r="B58" s="2" t="s">
        <v>166</v>
      </c>
      <c r="C58" s="4" t="s">
        <v>198</v>
      </c>
      <c r="D58" s="9" t="s">
        <v>247</v>
      </c>
      <c r="E58" s="2">
        <v>5</v>
      </c>
      <c r="F58" s="2">
        <v>6</v>
      </c>
      <c r="I58" s="2">
        <v>6</v>
      </c>
      <c r="J58" s="2">
        <f t="shared" si="48"/>
        <v>16</v>
      </c>
      <c r="K58" s="5">
        <f t="shared" si="49"/>
        <v>1</v>
      </c>
      <c r="L58" s="2">
        <v>2</v>
      </c>
      <c r="M58" s="5">
        <f t="shared" si="50"/>
        <v>0.666666666666667</v>
      </c>
      <c r="N58" s="2">
        <v>2</v>
      </c>
      <c r="O58" s="5">
        <f t="shared" si="51"/>
        <v>0.666666666666667</v>
      </c>
      <c r="P58" s="7">
        <f t="shared" si="52"/>
        <v>1</v>
      </c>
    </row>
    <row r="59" s="2" customFormat="1" spans="1:16">
      <c r="A59" s="9"/>
      <c r="B59" s="2" t="s">
        <v>170</v>
      </c>
      <c r="C59" s="4" t="s">
        <v>201</v>
      </c>
      <c r="D59" s="9" t="s">
        <v>247</v>
      </c>
      <c r="E59" s="2">
        <v>5</v>
      </c>
      <c r="F59" s="2">
        <v>4</v>
      </c>
      <c r="I59" s="2">
        <v>4</v>
      </c>
      <c r="J59" s="2">
        <f t="shared" si="48"/>
        <v>14</v>
      </c>
      <c r="K59" s="5">
        <f t="shared" si="49"/>
        <v>0.875</v>
      </c>
      <c r="L59" s="2">
        <v>2</v>
      </c>
      <c r="M59" s="5">
        <f t="shared" si="50"/>
        <v>0.666666666666667</v>
      </c>
      <c r="N59" s="2">
        <v>2</v>
      </c>
      <c r="O59" s="5">
        <f t="shared" si="51"/>
        <v>0.666666666666667</v>
      </c>
      <c r="P59" s="7">
        <f t="shared" si="52"/>
        <v>0.875</v>
      </c>
    </row>
    <row r="60" s="2" customFormat="1" spans="1:16">
      <c r="A60" s="9"/>
      <c r="B60" s="2" t="s">
        <v>168</v>
      </c>
      <c r="C60" s="4" t="s">
        <v>192</v>
      </c>
      <c r="D60" s="9" t="s">
        <v>247</v>
      </c>
      <c r="E60" s="2">
        <v>6</v>
      </c>
      <c r="F60" s="2">
        <v>8</v>
      </c>
      <c r="I60" s="2">
        <v>8</v>
      </c>
      <c r="J60" s="2">
        <f t="shared" si="48"/>
        <v>20</v>
      </c>
      <c r="K60" s="5">
        <f t="shared" si="49"/>
        <v>1.25</v>
      </c>
      <c r="L60" s="2">
        <v>2</v>
      </c>
      <c r="M60" s="5">
        <f t="shared" si="50"/>
        <v>0.666666666666667</v>
      </c>
      <c r="N60" s="2">
        <v>2</v>
      </c>
      <c r="O60" s="5">
        <f t="shared" si="51"/>
        <v>0.666666666666667</v>
      </c>
      <c r="P60" s="7">
        <f t="shared" si="52"/>
        <v>1.25</v>
      </c>
    </row>
    <row r="61" s="2" customFormat="1" spans="1:16">
      <c r="A61" s="9"/>
      <c r="B61" s="2" t="s">
        <v>196</v>
      </c>
      <c r="C61" s="4" t="s">
        <v>197</v>
      </c>
      <c r="D61" s="9" t="s">
        <v>247</v>
      </c>
      <c r="E61" s="2">
        <v>5</v>
      </c>
      <c r="F61" s="2">
        <v>6</v>
      </c>
      <c r="I61" s="2">
        <v>6</v>
      </c>
      <c r="J61" s="2">
        <f t="shared" si="48"/>
        <v>16</v>
      </c>
      <c r="K61" s="5">
        <f t="shared" si="49"/>
        <v>1</v>
      </c>
      <c r="L61" s="2">
        <v>2</v>
      </c>
      <c r="M61" s="5">
        <f t="shared" si="50"/>
        <v>0.666666666666667</v>
      </c>
      <c r="N61" s="2">
        <v>2</v>
      </c>
      <c r="O61" s="5">
        <f t="shared" si="51"/>
        <v>0.666666666666667</v>
      </c>
      <c r="P61" s="7">
        <f t="shared" si="52"/>
        <v>1</v>
      </c>
    </row>
    <row r="62" s="2" customFormat="1" spans="1:16">
      <c r="A62" s="9"/>
      <c r="B62" s="2" t="s">
        <v>26</v>
      </c>
      <c r="C62" s="4" t="s">
        <v>216</v>
      </c>
      <c r="D62" s="9" t="s">
        <v>247</v>
      </c>
      <c r="E62" s="2">
        <v>5</v>
      </c>
      <c r="F62" s="2">
        <v>6</v>
      </c>
      <c r="I62" s="2">
        <v>6</v>
      </c>
      <c r="J62" s="2">
        <f t="shared" si="48"/>
        <v>16</v>
      </c>
      <c r="K62" s="5">
        <f t="shared" si="49"/>
        <v>1</v>
      </c>
      <c r="L62" s="2">
        <v>3</v>
      </c>
      <c r="M62" s="5">
        <f t="shared" si="50"/>
        <v>1</v>
      </c>
      <c r="N62" s="2">
        <v>3</v>
      </c>
      <c r="O62" s="5">
        <f t="shared" si="51"/>
        <v>1</v>
      </c>
      <c r="P62" s="7">
        <f t="shared" si="52"/>
        <v>0.666666666666667</v>
      </c>
    </row>
    <row r="63" s="2" customFormat="1" spans="1:16">
      <c r="A63" s="9"/>
      <c r="B63" s="2" t="s">
        <v>174</v>
      </c>
      <c r="C63" s="4" t="s">
        <v>203</v>
      </c>
      <c r="D63" s="9" t="s">
        <v>247</v>
      </c>
      <c r="E63" s="2">
        <v>6</v>
      </c>
      <c r="F63" s="2">
        <v>8</v>
      </c>
      <c r="I63" s="2">
        <v>8</v>
      </c>
      <c r="J63" s="2">
        <f t="shared" si="48"/>
        <v>20</v>
      </c>
      <c r="K63" s="5">
        <f t="shared" si="49"/>
        <v>1.25</v>
      </c>
      <c r="L63" s="2">
        <v>3</v>
      </c>
      <c r="M63" s="5">
        <f t="shared" si="50"/>
        <v>1</v>
      </c>
      <c r="N63" s="2">
        <v>3</v>
      </c>
      <c r="O63" s="5">
        <f t="shared" si="51"/>
        <v>1</v>
      </c>
      <c r="P63" s="7">
        <f t="shared" si="52"/>
        <v>0.833333333333333</v>
      </c>
    </row>
    <row r="64" s="2" customFormat="1" spans="1:16">
      <c r="A64" s="9"/>
      <c r="B64" s="2" t="s">
        <v>160</v>
      </c>
      <c r="C64" s="4" t="s">
        <v>199</v>
      </c>
      <c r="D64" s="9" t="s">
        <v>247</v>
      </c>
      <c r="E64" s="2">
        <v>5</v>
      </c>
      <c r="F64" s="2">
        <v>7</v>
      </c>
      <c r="I64" s="2">
        <v>7</v>
      </c>
      <c r="J64" s="2">
        <f t="shared" si="48"/>
        <v>17</v>
      </c>
      <c r="K64" s="5">
        <f t="shared" si="49"/>
        <v>1.0625</v>
      </c>
      <c r="L64" s="2">
        <v>3</v>
      </c>
      <c r="M64" s="5">
        <f t="shared" si="50"/>
        <v>1</v>
      </c>
      <c r="N64" s="2">
        <v>1</v>
      </c>
      <c r="O64" s="5">
        <f t="shared" si="51"/>
        <v>0.333333333333333</v>
      </c>
      <c r="P64" s="7">
        <f t="shared" si="52"/>
        <v>0.910714285714286</v>
      </c>
    </row>
    <row r="65" s="2" customFormat="1" spans="1:16">
      <c r="A65" s="9"/>
      <c r="B65" s="2" t="s">
        <v>110</v>
      </c>
      <c r="C65" s="4" t="s">
        <v>111</v>
      </c>
      <c r="D65" s="9" t="s">
        <v>247</v>
      </c>
      <c r="E65" s="2">
        <v>4</v>
      </c>
      <c r="F65" s="2">
        <v>3</v>
      </c>
      <c r="I65" s="2">
        <v>3</v>
      </c>
      <c r="J65" s="2">
        <f t="shared" si="48"/>
        <v>11</v>
      </c>
      <c r="K65" s="5">
        <f t="shared" si="49"/>
        <v>0.6875</v>
      </c>
      <c r="L65" s="2">
        <v>2</v>
      </c>
      <c r="M65" s="5">
        <f t="shared" si="50"/>
        <v>0.666666666666667</v>
      </c>
      <c r="N65" s="2">
        <v>2</v>
      </c>
      <c r="O65" s="5">
        <f t="shared" si="51"/>
        <v>0.666666666666667</v>
      </c>
      <c r="P65" s="7">
        <f t="shared" si="52"/>
        <v>0.6875</v>
      </c>
    </row>
    <row r="66" s="2" customFormat="1" spans="1:16">
      <c r="A66" s="9"/>
      <c r="B66" s="2" t="s">
        <v>148</v>
      </c>
      <c r="C66" s="4" t="s">
        <v>149</v>
      </c>
      <c r="D66" s="9" t="s">
        <v>247</v>
      </c>
      <c r="E66" s="2">
        <v>5</v>
      </c>
      <c r="F66" s="2">
        <v>4</v>
      </c>
      <c r="I66" s="2">
        <v>4</v>
      </c>
      <c r="J66" s="2">
        <f t="shared" si="48"/>
        <v>14</v>
      </c>
      <c r="K66" s="5">
        <f t="shared" si="49"/>
        <v>0.875</v>
      </c>
      <c r="L66" s="2">
        <v>2</v>
      </c>
      <c r="M66" s="5">
        <f t="shared" si="50"/>
        <v>0.666666666666667</v>
      </c>
      <c r="N66" s="2">
        <v>2</v>
      </c>
      <c r="O66" s="5">
        <f t="shared" si="51"/>
        <v>0.666666666666667</v>
      </c>
      <c r="P66" s="7">
        <f t="shared" si="52"/>
        <v>0.875</v>
      </c>
    </row>
    <row r="67" s="2" customFormat="1" spans="1:16">
      <c r="A67" s="9"/>
      <c r="B67" s="2" t="s">
        <v>193</v>
      </c>
      <c r="C67" s="4" t="s">
        <v>194</v>
      </c>
      <c r="D67" s="9" t="s">
        <v>247</v>
      </c>
      <c r="E67" s="2">
        <v>6</v>
      </c>
      <c r="F67" s="2">
        <v>7</v>
      </c>
      <c r="I67" s="2">
        <v>7</v>
      </c>
      <c r="J67" s="2">
        <f t="shared" si="48"/>
        <v>19</v>
      </c>
      <c r="K67" s="5">
        <f t="shared" si="49"/>
        <v>1.1875</v>
      </c>
      <c r="L67" s="2">
        <v>2</v>
      </c>
      <c r="M67" s="5">
        <f t="shared" si="50"/>
        <v>0.666666666666667</v>
      </c>
      <c r="N67" s="2">
        <v>2</v>
      </c>
      <c r="O67" s="5">
        <f t="shared" si="51"/>
        <v>0.666666666666667</v>
      </c>
      <c r="P67" s="7">
        <f t="shared" si="52"/>
        <v>1.1875</v>
      </c>
    </row>
    <row r="68" s="2" customFormat="1" spans="1:16">
      <c r="A68" s="9"/>
      <c r="B68" s="2" t="s">
        <v>176</v>
      </c>
      <c r="C68" s="4" t="s">
        <v>177</v>
      </c>
      <c r="D68" s="9" t="s">
        <v>247</v>
      </c>
      <c r="E68" s="2">
        <v>5</v>
      </c>
      <c r="F68" s="2">
        <v>4</v>
      </c>
      <c r="I68" s="2">
        <v>4</v>
      </c>
      <c r="J68" s="2">
        <f t="shared" si="48"/>
        <v>14</v>
      </c>
      <c r="K68" s="5">
        <f t="shared" si="49"/>
        <v>0.875</v>
      </c>
      <c r="L68" s="2">
        <v>2</v>
      </c>
      <c r="M68" s="5">
        <f t="shared" si="50"/>
        <v>0.666666666666667</v>
      </c>
      <c r="N68" s="2">
        <v>2</v>
      </c>
      <c r="O68" s="5">
        <f t="shared" si="51"/>
        <v>0.666666666666667</v>
      </c>
      <c r="P68" s="7">
        <f t="shared" si="52"/>
        <v>0.875</v>
      </c>
    </row>
    <row r="69" s="2" customFormat="1" spans="1:16">
      <c r="A69" s="9"/>
      <c r="B69" s="2" t="s">
        <v>150</v>
      </c>
      <c r="C69" s="4" t="s">
        <v>151</v>
      </c>
      <c r="D69" s="9" t="s">
        <v>247</v>
      </c>
      <c r="E69" s="2">
        <v>5</v>
      </c>
      <c r="F69" s="2">
        <v>6</v>
      </c>
      <c r="I69" s="2">
        <v>6</v>
      </c>
      <c r="J69" s="2">
        <f t="shared" si="48"/>
        <v>16</v>
      </c>
      <c r="K69" s="5">
        <f t="shared" si="49"/>
        <v>1</v>
      </c>
      <c r="L69" s="2">
        <v>2</v>
      </c>
      <c r="M69" s="5">
        <f t="shared" si="50"/>
        <v>0.666666666666667</v>
      </c>
      <c r="N69" s="2">
        <v>2</v>
      </c>
      <c r="O69" s="5">
        <f t="shared" si="51"/>
        <v>0.666666666666667</v>
      </c>
      <c r="P69" s="7">
        <f t="shared" si="52"/>
        <v>1</v>
      </c>
    </row>
    <row r="70" s="2" customFormat="1" spans="1:16">
      <c r="A70" s="9"/>
      <c r="B70" s="2" t="s">
        <v>152</v>
      </c>
      <c r="C70" s="4" t="s">
        <v>153</v>
      </c>
      <c r="D70" s="9" t="s">
        <v>247</v>
      </c>
      <c r="E70" s="2">
        <v>6</v>
      </c>
      <c r="F70" s="2">
        <v>8</v>
      </c>
      <c r="I70" s="2">
        <v>8</v>
      </c>
      <c r="J70" s="2">
        <f t="shared" si="48"/>
        <v>20</v>
      </c>
      <c r="K70" s="5">
        <f t="shared" si="49"/>
        <v>1.25</v>
      </c>
      <c r="L70" s="2">
        <v>2</v>
      </c>
      <c r="M70" s="5">
        <f t="shared" si="50"/>
        <v>0.666666666666667</v>
      </c>
      <c r="N70" s="2">
        <v>2</v>
      </c>
      <c r="O70" s="5">
        <f t="shared" si="51"/>
        <v>0.666666666666667</v>
      </c>
      <c r="P70" s="7">
        <f t="shared" si="52"/>
        <v>1.25</v>
      </c>
    </row>
    <row r="71" s="2" customFormat="1" spans="1:16">
      <c r="A71" s="9"/>
      <c r="B71" s="2" t="s">
        <v>116</v>
      </c>
      <c r="C71" s="4" t="s">
        <v>117</v>
      </c>
      <c r="D71" s="9" t="s">
        <v>247</v>
      </c>
      <c r="E71" s="2">
        <v>5</v>
      </c>
      <c r="F71" s="2">
        <v>7</v>
      </c>
      <c r="I71" s="2">
        <v>7</v>
      </c>
      <c r="J71" s="2">
        <f t="shared" si="48"/>
        <v>17</v>
      </c>
      <c r="K71" s="5">
        <f t="shared" si="49"/>
        <v>1.0625</v>
      </c>
      <c r="L71" s="2">
        <v>2</v>
      </c>
      <c r="M71" s="5">
        <f t="shared" si="50"/>
        <v>0.666666666666667</v>
      </c>
      <c r="N71" s="2">
        <v>2</v>
      </c>
      <c r="O71" s="5">
        <f t="shared" si="51"/>
        <v>0.666666666666667</v>
      </c>
      <c r="P71" s="7">
        <f t="shared" si="52"/>
        <v>1.0625</v>
      </c>
    </row>
    <row r="72" s="2" customFormat="1" spans="1:16">
      <c r="A72" s="9"/>
      <c r="B72" s="2" t="s">
        <v>112</v>
      </c>
      <c r="C72" s="4" t="s">
        <v>113</v>
      </c>
      <c r="D72" s="9" t="s">
        <v>247</v>
      </c>
      <c r="E72" s="2">
        <v>6</v>
      </c>
      <c r="F72" s="2">
        <v>7</v>
      </c>
      <c r="I72" s="2">
        <v>7</v>
      </c>
      <c r="J72" s="2">
        <f t="shared" si="48"/>
        <v>19</v>
      </c>
      <c r="K72" s="5">
        <f t="shared" si="49"/>
        <v>1.1875</v>
      </c>
      <c r="L72" s="2">
        <v>2</v>
      </c>
      <c r="M72" s="5">
        <f t="shared" si="50"/>
        <v>0.666666666666667</v>
      </c>
      <c r="N72" s="2">
        <v>2</v>
      </c>
      <c r="O72" s="5">
        <f t="shared" si="51"/>
        <v>0.666666666666667</v>
      </c>
      <c r="P72" s="7">
        <f t="shared" si="52"/>
        <v>1.1875</v>
      </c>
    </row>
    <row r="73" s="2" customFormat="1" spans="1:16">
      <c r="A73" s="9"/>
      <c r="B73" s="2" t="s">
        <v>118</v>
      </c>
      <c r="C73" s="4" t="s">
        <v>119</v>
      </c>
      <c r="D73" s="9" t="s">
        <v>247</v>
      </c>
      <c r="E73" s="2">
        <v>5</v>
      </c>
      <c r="F73" s="2">
        <v>4</v>
      </c>
      <c r="I73" s="2">
        <v>4</v>
      </c>
      <c r="J73" s="2">
        <f t="shared" si="48"/>
        <v>14</v>
      </c>
      <c r="K73" s="5">
        <f t="shared" si="49"/>
        <v>0.875</v>
      </c>
      <c r="L73" s="2">
        <v>2</v>
      </c>
      <c r="M73" s="5">
        <f t="shared" si="50"/>
        <v>0.666666666666667</v>
      </c>
      <c r="N73" s="2">
        <v>2</v>
      </c>
      <c r="O73" s="5">
        <f t="shared" si="51"/>
        <v>0.666666666666667</v>
      </c>
      <c r="P73" s="7">
        <f t="shared" si="52"/>
        <v>0.875</v>
      </c>
    </row>
    <row r="74" s="2" customFormat="1" spans="1:16">
      <c r="A74" s="9"/>
      <c r="B74" s="2" t="s">
        <v>130</v>
      </c>
      <c r="C74" s="4" t="s">
        <v>202</v>
      </c>
      <c r="D74" s="9" t="s">
        <v>247</v>
      </c>
      <c r="E74" s="2">
        <v>5</v>
      </c>
      <c r="F74" s="2">
        <v>4</v>
      </c>
      <c r="I74" s="2">
        <v>4</v>
      </c>
      <c r="J74" s="2">
        <f t="shared" si="48"/>
        <v>14</v>
      </c>
      <c r="K74" s="5">
        <f t="shared" si="49"/>
        <v>0.875</v>
      </c>
      <c r="L74" s="2">
        <v>2</v>
      </c>
      <c r="M74" s="5">
        <f t="shared" si="50"/>
        <v>0.666666666666667</v>
      </c>
      <c r="N74" s="2">
        <v>2</v>
      </c>
      <c r="O74" s="5">
        <f t="shared" si="51"/>
        <v>0.666666666666667</v>
      </c>
      <c r="P74" s="7">
        <f t="shared" si="52"/>
        <v>0.875</v>
      </c>
    </row>
    <row r="75" s="2" customFormat="1" spans="1:16">
      <c r="A75" s="9"/>
      <c r="B75" s="2" t="s">
        <v>217</v>
      </c>
      <c r="C75" s="4" t="s">
        <v>218</v>
      </c>
      <c r="D75" s="9" t="s">
        <v>247</v>
      </c>
      <c r="E75" s="2">
        <v>5</v>
      </c>
      <c r="F75" s="2">
        <v>6</v>
      </c>
      <c r="I75" s="2">
        <v>6</v>
      </c>
      <c r="J75" s="2">
        <f t="shared" si="48"/>
        <v>16</v>
      </c>
      <c r="K75" s="5">
        <f t="shared" si="49"/>
        <v>1</v>
      </c>
      <c r="L75" s="2">
        <v>3</v>
      </c>
      <c r="M75" s="5">
        <f t="shared" si="50"/>
        <v>1</v>
      </c>
      <c r="N75" s="2">
        <v>3</v>
      </c>
      <c r="O75" s="5">
        <f t="shared" si="51"/>
        <v>1</v>
      </c>
      <c r="P75" s="7">
        <f t="shared" si="52"/>
        <v>0.666666666666667</v>
      </c>
    </row>
    <row r="76" s="2" customFormat="1" spans="1:16">
      <c r="A76" s="9"/>
      <c r="B76" s="2" t="s">
        <v>230</v>
      </c>
      <c r="C76" s="4" t="s">
        <v>252</v>
      </c>
      <c r="D76" s="9" t="s">
        <v>247</v>
      </c>
      <c r="E76" s="2">
        <v>5</v>
      </c>
      <c r="F76" s="2">
        <v>4</v>
      </c>
      <c r="I76" s="2">
        <v>4</v>
      </c>
      <c r="J76" s="2">
        <f t="shared" si="48"/>
        <v>14</v>
      </c>
      <c r="K76" s="5">
        <f t="shared" si="49"/>
        <v>0.875</v>
      </c>
      <c r="L76" s="2">
        <v>4</v>
      </c>
      <c r="M76" s="5">
        <f t="shared" si="50"/>
        <v>1.33333333333333</v>
      </c>
      <c r="N76" s="2">
        <v>3</v>
      </c>
      <c r="O76" s="5">
        <f t="shared" si="51"/>
        <v>1</v>
      </c>
      <c r="P76" s="7">
        <f t="shared" si="52"/>
        <v>0.477272727272727</v>
      </c>
    </row>
    <row r="77" s="2" customFormat="1" spans="1:16">
      <c r="A77" s="9"/>
      <c r="B77" s="2" t="s">
        <v>213</v>
      </c>
      <c r="C77" s="4" t="s">
        <v>214</v>
      </c>
      <c r="D77" s="9" t="s">
        <v>247</v>
      </c>
      <c r="E77" s="2">
        <v>5</v>
      </c>
      <c r="F77" s="2">
        <v>7</v>
      </c>
      <c r="I77" s="2">
        <v>7</v>
      </c>
      <c r="J77" s="2">
        <f t="shared" si="48"/>
        <v>17</v>
      </c>
      <c r="K77" s="5">
        <f t="shared" si="49"/>
        <v>1.0625</v>
      </c>
      <c r="L77" s="2">
        <v>3</v>
      </c>
      <c r="M77" s="5">
        <f t="shared" si="50"/>
        <v>1</v>
      </c>
      <c r="N77" s="2">
        <v>3</v>
      </c>
      <c r="O77" s="5">
        <f t="shared" si="51"/>
        <v>1</v>
      </c>
      <c r="P77" s="7">
        <f t="shared" si="52"/>
        <v>0.708333333333333</v>
      </c>
    </row>
    <row r="78" s="2" customFormat="1" spans="1:16">
      <c r="A78" s="9"/>
      <c r="B78" s="2" t="s">
        <v>241</v>
      </c>
      <c r="C78" s="4" t="s">
        <v>242</v>
      </c>
      <c r="D78" s="9" t="s">
        <v>247</v>
      </c>
      <c r="E78" s="2">
        <v>5</v>
      </c>
      <c r="F78" s="2">
        <v>4</v>
      </c>
      <c r="I78" s="2">
        <v>4</v>
      </c>
      <c r="J78" s="2">
        <f t="shared" si="48"/>
        <v>14</v>
      </c>
      <c r="K78" s="5">
        <f t="shared" si="49"/>
        <v>0.875</v>
      </c>
      <c r="L78" s="2">
        <v>6</v>
      </c>
      <c r="M78" s="5">
        <f t="shared" si="50"/>
        <v>2</v>
      </c>
      <c r="N78" s="2">
        <v>3</v>
      </c>
      <c r="O78" s="5">
        <f t="shared" si="51"/>
        <v>1</v>
      </c>
      <c r="P78" s="7">
        <f t="shared" si="52"/>
        <v>0.35</v>
      </c>
    </row>
    <row r="79" s="2" customFormat="1" spans="1:16">
      <c r="A79" s="9"/>
      <c r="B79" s="2" t="s">
        <v>128</v>
      </c>
      <c r="C79" s="4" t="s">
        <v>227</v>
      </c>
      <c r="D79" s="9" t="s">
        <v>247</v>
      </c>
      <c r="E79" s="2">
        <v>4</v>
      </c>
      <c r="F79" s="2">
        <v>4</v>
      </c>
      <c r="I79" s="2">
        <v>4</v>
      </c>
      <c r="J79" s="2">
        <f t="shared" si="48"/>
        <v>12</v>
      </c>
      <c r="K79" s="5">
        <f t="shared" si="49"/>
        <v>0.75</v>
      </c>
      <c r="L79" s="2">
        <v>3</v>
      </c>
      <c r="M79" s="5">
        <f t="shared" si="50"/>
        <v>1</v>
      </c>
      <c r="N79" s="2">
        <v>3</v>
      </c>
      <c r="O79" s="5">
        <f t="shared" si="51"/>
        <v>1</v>
      </c>
      <c r="P79" s="7">
        <f t="shared" si="52"/>
        <v>0.5</v>
      </c>
    </row>
    <row r="80" s="2" customFormat="1" spans="1:16">
      <c r="A80" s="9"/>
      <c r="B80" s="2" t="s">
        <v>223</v>
      </c>
      <c r="C80" s="4" t="s">
        <v>224</v>
      </c>
      <c r="D80" s="9" t="s">
        <v>247</v>
      </c>
      <c r="E80" s="2">
        <v>5</v>
      </c>
      <c r="F80" s="2">
        <v>8</v>
      </c>
      <c r="I80" s="2">
        <v>8</v>
      </c>
      <c r="J80" s="2">
        <f t="shared" si="48"/>
        <v>18</v>
      </c>
      <c r="K80" s="5">
        <f t="shared" si="49"/>
        <v>1.125</v>
      </c>
      <c r="L80" s="2">
        <v>5</v>
      </c>
      <c r="M80" s="5">
        <f t="shared" si="50"/>
        <v>1.66666666666667</v>
      </c>
      <c r="N80" s="2">
        <v>3</v>
      </c>
      <c r="O80" s="5">
        <f t="shared" si="51"/>
        <v>1</v>
      </c>
      <c r="P80" s="7">
        <f t="shared" si="52"/>
        <v>0.519230769230769</v>
      </c>
    </row>
    <row r="81" s="2" customFormat="1" spans="1:16">
      <c r="A81" s="9"/>
      <c r="B81" s="2" t="s">
        <v>22</v>
      </c>
      <c r="C81" s="4" t="s">
        <v>215</v>
      </c>
      <c r="D81" s="9" t="s">
        <v>247</v>
      </c>
      <c r="E81" s="2">
        <v>5</v>
      </c>
      <c r="F81" s="2">
        <v>6</v>
      </c>
      <c r="I81" s="2">
        <v>6</v>
      </c>
      <c r="J81" s="2">
        <f t="shared" si="48"/>
        <v>16</v>
      </c>
      <c r="K81" s="5">
        <f t="shared" si="49"/>
        <v>1</v>
      </c>
      <c r="L81" s="2">
        <v>3</v>
      </c>
      <c r="M81" s="5">
        <f t="shared" si="50"/>
        <v>1</v>
      </c>
      <c r="N81" s="2">
        <v>3</v>
      </c>
      <c r="O81" s="5">
        <f t="shared" si="51"/>
        <v>1</v>
      </c>
      <c r="P81" s="7">
        <f t="shared" si="52"/>
        <v>0.666666666666667</v>
      </c>
    </row>
    <row r="82" s="2" customFormat="1" spans="1:16">
      <c r="A82" s="9"/>
      <c r="B82" s="2" t="s">
        <v>228</v>
      </c>
      <c r="C82" s="2" t="s">
        <v>229</v>
      </c>
      <c r="D82" s="9" t="s">
        <v>247</v>
      </c>
      <c r="E82" s="2">
        <v>5</v>
      </c>
      <c r="F82" s="2">
        <v>4</v>
      </c>
      <c r="I82" s="2">
        <v>4</v>
      </c>
      <c r="J82" s="2">
        <f t="shared" si="48"/>
        <v>14</v>
      </c>
      <c r="K82" s="5">
        <f t="shared" si="49"/>
        <v>0.875</v>
      </c>
      <c r="L82" s="2">
        <v>4</v>
      </c>
      <c r="M82" s="5">
        <f t="shared" si="50"/>
        <v>1.33333333333333</v>
      </c>
      <c r="N82" s="2">
        <v>3</v>
      </c>
      <c r="O82" s="5">
        <f t="shared" si="51"/>
        <v>1</v>
      </c>
      <c r="P82" s="7">
        <f t="shared" si="52"/>
        <v>0.477272727272727</v>
      </c>
    </row>
    <row r="83" s="2" customFormat="1" spans="1:16">
      <c r="A83" s="9"/>
      <c r="B83" s="2" t="s">
        <v>253</v>
      </c>
      <c r="C83" s="4" t="s">
        <v>254</v>
      </c>
      <c r="D83" s="9" t="s">
        <v>247</v>
      </c>
      <c r="E83" s="2">
        <v>6</v>
      </c>
      <c r="F83" s="2">
        <v>8</v>
      </c>
      <c r="I83" s="2">
        <v>8</v>
      </c>
      <c r="J83" s="2">
        <f t="shared" si="48"/>
        <v>20</v>
      </c>
      <c r="K83" s="5">
        <f t="shared" si="49"/>
        <v>1.25</v>
      </c>
      <c r="L83" s="2">
        <v>3</v>
      </c>
      <c r="M83" s="5">
        <f t="shared" si="50"/>
        <v>1</v>
      </c>
      <c r="N83" s="2">
        <v>3</v>
      </c>
      <c r="O83" s="5">
        <f t="shared" si="51"/>
        <v>1</v>
      </c>
      <c r="P83" s="7">
        <f t="shared" si="52"/>
        <v>0.833333333333333</v>
      </c>
    </row>
    <row r="84" s="2" customFormat="1" spans="1:16">
      <c r="A84" s="9"/>
      <c r="B84" s="2" t="s">
        <v>255</v>
      </c>
      <c r="C84" s="4" t="s">
        <v>256</v>
      </c>
      <c r="D84" s="9" t="s">
        <v>247</v>
      </c>
      <c r="E84" s="2">
        <v>5</v>
      </c>
      <c r="F84" s="2">
        <v>6</v>
      </c>
      <c r="I84" s="2">
        <v>6</v>
      </c>
      <c r="J84" s="2">
        <f t="shared" si="48"/>
        <v>16</v>
      </c>
      <c r="K84" s="5">
        <f t="shared" si="49"/>
        <v>1</v>
      </c>
      <c r="L84" s="2">
        <v>4</v>
      </c>
      <c r="M84" s="5">
        <f t="shared" si="50"/>
        <v>1.33333333333333</v>
      </c>
      <c r="N84" s="2">
        <v>3</v>
      </c>
      <c r="O84" s="5">
        <f t="shared" si="51"/>
        <v>1</v>
      </c>
      <c r="P84" s="7">
        <f t="shared" si="52"/>
        <v>0.545454545454546</v>
      </c>
    </row>
    <row r="85" s="2" customFormat="1" spans="1:16">
      <c r="A85" s="9"/>
      <c r="B85" s="2" t="s">
        <v>158</v>
      </c>
      <c r="C85" s="4" t="s">
        <v>159</v>
      </c>
      <c r="D85" s="9" t="s">
        <v>248</v>
      </c>
      <c r="E85" s="2">
        <v>5</v>
      </c>
      <c r="F85" s="2">
        <v>6</v>
      </c>
      <c r="I85" s="2">
        <v>6</v>
      </c>
      <c r="J85" s="2">
        <f t="shared" si="48"/>
        <v>16</v>
      </c>
      <c r="K85" s="5">
        <f t="shared" si="49"/>
        <v>1</v>
      </c>
      <c r="L85" s="2">
        <v>5</v>
      </c>
      <c r="M85" s="5">
        <f t="shared" si="50"/>
        <v>1.66666666666667</v>
      </c>
      <c r="N85" s="2">
        <v>4</v>
      </c>
      <c r="O85" s="5">
        <f t="shared" si="51"/>
        <v>1.33333333333333</v>
      </c>
      <c r="P85" s="7">
        <f t="shared" si="52"/>
        <v>0.428571428571429</v>
      </c>
    </row>
    <row r="86" s="2" customFormat="1" spans="1:16">
      <c r="A86" s="9"/>
      <c r="B86" s="2" t="s">
        <v>106</v>
      </c>
      <c r="C86" s="2" t="s">
        <v>107</v>
      </c>
      <c r="D86" s="9" t="s">
        <v>248</v>
      </c>
      <c r="E86" s="2">
        <v>6</v>
      </c>
      <c r="F86" s="2">
        <v>8</v>
      </c>
      <c r="I86" s="2">
        <v>8</v>
      </c>
      <c r="J86" s="2">
        <f t="shared" si="48"/>
        <v>20</v>
      </c>
      <c r="K86" s="5">
        <f t="shared" si="49"/>
        <v>1.25</v>
      </c>
      <c r="L86" s="2">
        <v>4</v>
      </c>
      <c r="M86" s="5">
        <f t="shared" si="50"/>
        <v>1.33333333333333</v>
      </c>
      <c r="N86" s="2">
        <v>4</v>
      </c>
      <c r="O86" s="5">
        <f t="shared" si="51"/>
        <v>1.33333333333333</v>
      </c>
      <c r="P86" s="7">
        <f t="shared" si="52"/>
        <v>0.625</v>
      </c>
    </row>
    <row r="87" s="2" customFormat="1" spans="1:16">
      <c r="A87" s="9"/>
      <c r="B87" s="2" t="s">
        <v>108</v>
      </c>
      <c r="C87" s="4" t="s">
        <v>109</v>
      </c>
      <c r="D87" s="9" t="s">
        <v>249</v>
      </c>
      <c r="E87" s="2">
        <v>4</v>
      </c>
      <c r="F87" s="2">
        <v>3</v>
      </c>
      <c r="I87" s="2">
        <v>3</v>
      </c>
      <c r="J87" s="2">
        <f t="shared" si="48"/>
        <v>11</v>
      </c>
      <c r="K87" s="5">
        <f t="shared" si="49"/>
        <v>0.6875</v>
      </c>
      <c r="L87" s="2">
        <v>3</v>
      </c>
      <c r="M87" s="5">
        <f t="shared" si="50"/>
        <v>1</v>
      </c>
      <c r="N87" s="2">
        <v>4</v>
      </c>
      <c r="O87" s="5">
        <f t="shared" si="51"/>
        <v>1.33333333333333</v>
      </c>
      <c r="P87" s="7">
        <f t="shared" si="52"/>
        <v>0.4125</v>
      </c>
    </row>
    <row r="88" s="2" customFormat="1" spans="1:16">
      <c r="A88" s="9"/>
      <c r="B88" s="2" t="s">
        <v>120</v>
      </c>
      <c r="C88" s="4" t="s">
        <v>121</v>
      </c>
      <c r="D88" s="9" t="s">
        <v>247</v>
      </c>
      <c r="E88" s="2">
        <v>4</v>
      </c>
      <c r="F88" s="2">
        <v>5</v>
      </c>
      <c r="I88" s="2">
        <v>5</v>
      </c>
      <c r="J88" s="2">
        <f t="shared" si="48"/>
        <v>13</v>
      </c>
      <c r="K88" s="5">
        <f t="shared" si="49"/>
        <v>0.8125</v>
      </c>
      <c r="L88" s="2">
        <v>5</v>
      </c>
      <c r="M88" s="5">
        <f t="shared" si="50"/>
        <v>1.66666666666667</v>
      </c>
      <c r="N88" s="2">
        <v>4</v>
      </c>
      <c r="O88" s="5">
        <f t="shared" si="51"/>
        <v>1.33333333333333</v>
      </c>
      <c r="P88" s="7">
        <f t="shared" si="52"/>
        <v>0.348214285714286</v>
      </c>
    </row>
    <row r="89" s="2" customFormat="1" spans="1:16">
      <c r="A89" s="9"/>
      <c r="B89" s="2" t="s">
        <v>102</v>
      </c>
      <c r="C89" s="2" t="s">
        <v>103</v>
      </c>
      <c r="D89" s="9" t="s">
        <v>248</v>
      </c>
      <c r="E89" s="2">
        <v>5</v>
      </c>
      <c r="F89" s="2">
        <v>4</v>
      </c>
      <c r="I89" s="2">
        <v>4</v>
      </c>
      <c r="J89" s="2">
        <f t="shared" si="48"/>
        <v>14</v>
      </c>
      <c r="K89" s="5">
        <f t="shared" si="49"/>
        <v>0.875</v>
      </c>
      <c r="L89" s="2">
        <v>4</v>
      </c>
      <c r="M89" s="5">
        <f t="shared" si="50"/>
        <v>1.33333333333333</v>
      </c>
      <c r="N89" s="2">
        <v>4</v>
      </c>
      <c r="O89" s="5">
        <f t="shared" si="51"/>
        <v>1.33333333333333</v>
      </c>
      <c r="P89" s="7">
        <f t="shared" si="52"/>
        <v>0.4375</v>
      </c>
    </row>
    <row r="90" s="2" customFormat="1" spans="1:16">
      <c r="A90" s="9"/>
      <c r="B90" s="2" t="s">
        <v>239</v>
      </c>
      <c r="C90" s="2" t="s">
        <v>240</v>
      </c>
      <c r="D90" s="9" t="s">
        <v>248</v>
      </c>
      <c r="E90" s="2">
        <v>6</v>
      </c>
      <c r="F90" s="2">
        <v>7</v>
      </c>
      <c r="I90" s="2">
        <v>7</v>
      </c>
      <c r="J90" s="2">
        <f t="shared" si="48"/>
        <v>19</v>
      </c>
      <c r="K90" s="5">
        <f t="shared" si="49"/>
        <v>1.1875</v>
      </c>
      <c r="L90" s="2">
        <v>6</v>
      </c>
      <c r="M90" s="5">
        <f t="shared" si="50"/>
        <v>2</v>
      </c>
      <c r="N90" s="2">
        <v>5</v>
      </c>
      <c r="O90" s="5">
        <f t="shared" si="51"/>
        <v>1.66666666666667</v>
      </c>
      <c r="P90" s="7">
        <f t="shared" si="52"/>
        <v>0.419117647058823</v>
      </c>
    </row>
    <row r="91" s="2" customFormat="1" spans="1:16">
      <c r="A91" s="9"/>
      <c r="B91" s="2" t="s">
        <v>243</v>
      </c>
      <c r="C91" s="2" t="s">
        <v>244</v>
      </c>
      <c r="D91" s="9" t="s">
        <v>247</v>
      </c>
      <c r="E91" s="2">
        <v>5</v>
      </c>
      <c r="F91" s="2">
        <v>4</v>
      </c>
      <c r="I91" s="2">
        <v>4</v>
      </c>
      <c r="J91" s="2">
        <f t="shared" si="48"/>
        <v>14</v>
      </c>
      <c r="K91" s="5">
        <f t="shared" si="49"/>
        <v>0.875</v>
      </c>
      <c r="L91" s="2">
        <v>5</v>
      </c>
      <c r="M91" s="5">
        <f t="shared" si="50"/>
        <v>1.66666666666667</v>
      </c>
      <c r="N91" s="2">
        <v>5</v>
      </c>
      <c r="O91" s="5">
        <f t="shared" si="51"/>
        <v>1.66666666666667</v>
      </c>
      <c r="P91" s="7">
        <f t="shared" si="52"/>
        <v>0.35</v>
      </c>
    </row>
    <row r="92" s="2" customFormat="1" spans="1:16">
      <c r="A92" s="9"/>
      <c r="B92" s="2" t="s">
        <v>232</v>
      </c>
      <c r="C92" s="2" t="s">
        <v>233</v>
      </c>
      <c r="D92" s="9" t="s">
        <v>248</v>
      </c>
      <c r="E92" s="2">
        <v>5</v>
      </c>
      <c r="F92" s="2">
        <v>6</v>
      </c>
      <c r="I92" s="2">
        <v>6</v>
      </c>
      <c r="J92" s="2">
        <f t="shared" si="48"/>
        <v>16</v>
      </c>
      <c r="K92" s="5">
        <f t="shared" si="49"/>
        <v>1</v>
      </c>
      <c r="L92" s="2">
        <v>4</v>
      </c>
      <c r="M92" s="5">
        <f t="shared" si="50"/>
        <v>1.33333333333333</v>
      </c>
      <c r="N92" s="2">
        <v>5</v>
      </c>
      <c r="O92" s="5">
        <f t="shared" si="51"/>
        <v>1.66666666666667</v>
      </c>
      <c r="P92" s="7">
        <f t="shared" si="52"/>
        <v>0.461538461538462</v>
      </c>
    </row>
    <row r="93" s="2" customFormat="1" spans="1:16">
      <c r="A93" s="9"/>
      <c r="B93" s="2" t="s">
        <v>235</v>
      </c>
      <c r="C93" s="2" t="s">
        <v>236</v>
      </c>
      <c r="D93" s="9" t="s">
        <v>247</v>
      </c>
      <c r="E93" s="2">
        <v>6</v>
      </c>
      <c r="F93" s="2">
        <v>8</v>
      </c>
      <c r="I93" s="2">
        <v>8</v>
      </c>
      <c r="J93" s="2">
        <f t="shared" si="48"/>
        <v>20</v>
      </c>
      <c r="K93" s="5">
        <f t="shared" si="49"/>
        <v>1.25</v>
      </c>
      <c r="L93" s="2">
        <v>6</v>
      </c>
      <c r="M93" s="5">
        <f t="shared" si="50"/>
        <v>2</v>
      </c>
      <c r="N93" s="2">
        <v>5</v>
      </c>
      <c r="O93" s="5">
        <f t="shared" si="51"/>
        <v>1.66666666666667</v>
      </c>
      <c r="P93" s="7">
        <f t="shared" si="52"/>
        <v>0.441176470588235</v>
      </c>
    </row>
    <row r="94" s="2" customFormat="1" spans="1:16">
      <c r="A94" s="9"/>
      <c r="B94" s="2" t="s">
        <v>237</v>
      </c>
      <c r="C94" s="2" t="s">
        <v>238</v>
      </c>
      <c r="D94" s="9" t="s">
        <v>247</v>
      </c>
      <c r="E94" s="2">
        <v>5</v>
      </c>
      <c r="F94" s="2">
        <v>7</v>
      </c>
      <c r="I94" s="2">
        <v>7</v>
      </c>
      <c r="J94" s="2">
        <f t="shared" si="48"/>
        <v>17</v>
      </c>
      <c r="K94" s="5">
        <f t="shared" si="49"/>
        <v>1.0625</v>
      </c>
      <c r="L94" s="2">
        <v>5</v>
      </c>
      <c r="M94" s="5">
        <f t="shared" si="50"/>
        <v>1.66666666666667</v>
      </c>
      <c r="N94" s="2">
        <v>5</v>
      </c>
      <c r="O94" s="5">
        <f t="shared" si="51"/>
        <v>1.66666666666667</v>
      </c>
      <c r="P94" s="7">
        <f t="shared" si="52"/>
        <v>0.425</v>
      </c>
    </row>
    <row r="95" s="2" customFormat="1" spans="1:16">
      <c r="A95" s="9"/>
      <c r="B95" s="2" t="s">
        <v>94</v>
      </c>
      <c r="C95" s="2" t="s">
        <v>95</v>
      </c>
      <c r="D95" s="9" t="s">
        <v>247</v>
      </c>
      <c r="E95" s="2">
        <v>6</v>
      </c>
      <c r="F95" s="2">
        <v>7</v>
      </c>
      <c r="I95" s="2">
        <v>7</v>
      </c>
      <c r="J95" s="2">
        <f t="shared" si="48"/>
        <v>19</v>
      </c>
      <c r="K95" s="5">
        <f t="shared" si="49"/>
        <v>1.1875</v>
      </c>
      <c r="L95" s="2">
        <v>2</v>
      </c>
      <c r="M95" s="5">
        <f t="shared" si="50"/>
        <v>0.666666666666667</v>
      </c>
      <c r="N95" s="2">
        <v>3</v>
      </c>
      <c r="O95" s="5">
        <f t="shared" si="51"/>
        <v>1</v>
      </c>
      <c r="P95" s="7">
        <f t="shared" si="52"/>
        <v>1.01785714285714</v>
      </c>
    </row>
    <row r="96" s="2" customFormat="1" spans="1:16">
      <c r="A96" s="9"/>
      <c r="B96" s="2" t="s">
        <v>96</v>
      </c>
      <c r="C96" s="2" t="s">
        <v>97</v>
      </c>
      <c r="D96" s="9" t="s">
        <v>247</v>
      </c>
      <c r="E96" s="2">
        <v>5</v>
      </c>
      <c r="F96" s="2">
        <v>4</v>
      </c>
      <c r="I96" s="2">
        <v>4</v>
      </c>
      <c r="J96" s="2">
        <f t="shared" si="48"/>
        <v>14</v>
      </c>
      <c r="K96" s="5">
        <f t="shared" si="49"/>
        <v>0.875</v>
      </c>
      <c r="L96" s="2">
        <v>4</v>
      </c>
      <c r="M96" s="5">
        <f t="shared" si="50"/>
        <v>1.33333333333333</v>
      </c>
      <c r="N96" s="2">
        <v>3</v>
      </c>
      <c r="O96" s="5">
        <f t="shared" si="51"/>
        <v>1</v>
      </c>
      <c r="P96" s="7">
        <f t="shared" si="52"/>
        <v>0.477272727272727</v>
      </c>
    </row>
    <row r="97" s="2" customFormat="1" spans="1:16">
      <c r="A97" s="9"/>
      <c r="B97" s="2" t="s">
        <v>98</v>
      </c>
      <c r="C97" s="2" t="s">
        <v>99</v>
      </c>
      <c r="D97" s="9" t="s">
        <v>247</v>
      </c>
      <c r="E97" s="2">
        <v>5</v>
      </c>
      <c r="F97" s="2">
        <v>4</v>
      </c>
      <c r="I97" s="2">
        <v>4</v>
      </c>
      <c r="J97" s="2">
        <f t="shared" si="48"/>
        <v>14</v>
      </c>
      <c r="K97" s="5">
        <f t="shared" si="49"/>
        <v>0.875</v>
      </c>
      <c r="L97" s="2">
        <v>3</v>
      </c>
      <c r="M97" s="5">
        <f t="shared" si="50"/>
        <v>1</v>
      </c>
      <c r="N97" s="2">
        <v>3</v>
      </c>
      <c r="O97" s="5">
        <f t="shared" si="51"/>
        <v>1</v>
      </c>
      <c r="P97" s="7">
        <f t="shared" si="52"/>
        <v>0.583333333333333</v>
      </c>
    </row>
    <row r="98" s="2" customFormat="1" spans="1:16">
      <c r="A98" s="9"/>
      <c r="B98" s="2" t="s">
        <v>100</v>
      </c>
      <c r="C98" s="2" t="s">
        <v>101</v>
      </c>
      <c r="D98" s="9" t="s">
        <v>247</v>
      </c>
      <c r="E98" s="2">
        <v>5</v>
      </c>
      <c r="F98" s="2">
        <v>6</v>
      </c>
      <c r="I98" s="2">
        <v>6</v>
      </c>
      <c r="J98" s="2">
        <f t="shared" si="48"/>
        <v>16</v>
      </c>
      <c r="K98" s="5">
        <f t="shared" si="49"/>
        <v>1</v>
      </c>
      <c r="L98" s="2">
        <v>5</v>
      </c>
      <c r="M98" s="5">
        <f t="shared" si="50"/>
        <v>1.66666666666667</v>
      </c>
      <c r="N98" s="2">
        <v>3</v>
      </c>
      <c r="O98" s="5">
        <f t="shared" si="51"/>
        <v>1</v>
      </c>
      <c r="P98" s="7">
        <f t="shared" si="52"/>
        <v>0.461538461538461</v>
      </c>
    </row>
    <row r="99" s="2" customFormat="1" spans="1:16">
      <c r="A99" s="9"/>
      <c r="B99" s="2" t="s">
        <v>104</v>
      </c>
      <c r="C99" s="4" t="s">
        <v>226</v>
      </c>
      <c r="D99" s="9" t="s">
        <v>247</v>
      </c>
      <c r="E99" s="2">
        <v>5</v>
      </c>
      <c r="F99" s="2">
        <v>4</v>
      </c>
      <c r="I99" s="2">
        <v>4</v>
      </c>
      <c r="J99" s="2">
        <f t="shared" si="48"/>
        <v>14</v>
      </c>
      <c r="K99" s="5">
        <f t="shared" si="49"/>
        <v>0.875</v>
      </c>
      <c r="L99" s="2">
        <v>3</v>
      </c>
      <c r="M99" s="5">
        <f t="shared" si="50"/>
        <v>1</v>
      </c>
      <c r="N99" s="2">
        <v>4</v>
      </c>
      <c r="O99" s="5">
        <f t="shared" si="51"/>
        <v>1.33333333333333</v>
      </c>
      <c r="P99" s="7">
        <f t="shared" si="52"/>
        <v>0.525</v>
      </c>
    </row>
    <row r="100" s="2" customFormat="1" spans="1:16">
      <c r="A100" s="9"/>
      <c r="B100" s="2" t="s">
        <v>140</v>
      </c>
      <c r="C100" s="2" t="s">
        <v>219</v>
      </c>
      <c r="D100" s="9" t="s">
        <v>247</v>
      </c>
      <c r="E100" s="2">
        <v>5</v>
      </c>
      <c r="F100" s="2">
        <v>7</v>
      </c>
      <c r="I100" s="2">
        <v>7</v>
      </c>
      <c r="J100" s="2">
        <f t="shared" si="48"/>
        <v>17</v>
      </c>
      <c r="K100" s="5">
        <f t="shared" si="49"/>
        <v>1.0625</v>
      </c>
      <c r="L100" s="2">
        <v>3</v>
      </c>
      <c r="M100" s="5">
        <f t="shared" si="50"/>
        <v>1</v>
      </c>
      <c r="N100" s="2">
        <v>4</v>
      </c>
      <c r="O100" s="5">
        <f t="shared" si="51"/>
        <v>1.33333333333333</v>
      </c>
      <c r="P100" s="7">
        <f t="shared" si="52"/>
        <v>0.6375</v>
      </c>
    </row>
    <row r="101" s="2" customFormat="1" spans="1:16">
      <c r="A101" s="9"/>
      <c r="B101" s="2" t="s">
        <v>136</v>
      </c>
      <c r="C101" s="2" t="s">
        <v>225</v>
      </c>
      <c r="D101" s="9" t="s">
        <v>250</v>
      </c>
      <c r="E101" s="2">
        <v>5</v>
      </c>
      <c r="F101" s="2">
        <v>4</v>
      </c>
      <c r="I101" s="2">
        <v>4</v>
      </c>
      <c r="J101" s="2">
        <f t="shared" si="48"/>
        <v>14</v>
      </c>
      <c r="K101" s="5">
        <f t="shared" si="49"/>
        <v>0.875</v>
      </c>
      <c r="L101" s="2">
        <v>3</v>
      </c>
      <c r="M101" s="5">
        <f t="shared" si="50"/>
        <v>1</v>
      </c>
      <c r="N101" s="2">
        <v>4</v>
      </c>
      <c r="O101" s="5">
        <f t="shared" si="51"/>
        <v>1.33333333333333</v>
      </c>
      <c r="P101" s="7">
        <f t="shared" si="52"/>
        <v>0.525</v>
      </c>
    </row>
    <row r="102" s="2" customFormat="1" spans="1:16">
      <c r="A102" s="9"/>
      <c r="B102" s="2" t="s">
        <v>132</v>
      </c>
      <c r="C102" s="2" t="s">
        <v>234</v>
      </c>
      <c r="D102" s="9" t="s">
        <v>250</v>
      </c>
      <c r="E102" s="2">
        <v>4</v>
      </c>
      <c r="F102" s="2">
        <v>4</v>
      </c>
      <c r="I102" s="2">
        <v>4</v>
      </c>
      <c r="J102" s="2">
        <f t="shared" si="48"/>
        <v>12</v>
      </c>
      <c r="K102" s="5">
        <f t="shared" si="49"/>
        <v>0.75</v>
      </c>
      <c r="L102" s="2">
        <v>3</v>
      </c>
      <c r="M102" s="5">
        <f t="shared" si="50"/>
        <v>1</v>
      </c>
      <c r="N102" s="2">
        <v>4</v>
      </c>
      <c r="O102" s="5">
        <f t="shared" si="51"/>
        <v>1.33333333333333</v>
      </c>
      <c r="P102" s="7">
        <f t="shared" si="52"/>
        <v>0.45</v>
      </c>
    </row>
    <row r="103" s="2" customFormat="1" spans="1:16">
      <c r="A103" s="9"/>
      <c r="B103" s="2" t="s">
        <v>134</v>
      </c>
      <c r="C103" s="2" t="s">
        <v>135</v>
      </c>
      <c r="D103" s="9" t="s">
        <v>250</v>
      </c>
      <c r="E103" s="2">
        <v>5</v>
      </c>
      <c r="F103" s="2">
        <v>8</v>
      </c>
      <c r="I103" s="2">
        <v>8</v>
      </c>
      <c r="J103" s="2">
        <f t="shared" si="48"/>
        <v>18</v>
      </c>
      <c r="K103" s="5">
        <f t="shared" si="49"/>
        <v>1.125</v>
      </c>
      <c r="L103" s="2">
        <v>3</v>
      </c>
      <c r="M103" s="5">
        <f t="shared" si="50"/>
        <v>1</v>
      </c>
      <c r="N103" s="2">
        <v>4</v>
      </c>
      <c r="O103" s="5">
        <f t="shared" si="51"/>
        <v>1.33333333333333</v>
      </c>
      <c r="P103" s="7">
        <f t="shared" si="52"/>
        <v>0.675</v>
      </c>
    </row>
    <row r="104" s="2" customFormat="1" spans="1:16">
      <c r="A104" s="9"/>
      <c r="B104" s="2" t="s">
        <v>220</v>
      </c>
      <c r="C104" s="2" t="s">
        <v>139</v>
      </c>
      <c r="D104" s="9" t="s">
        <v>257</v>
      </c>
      <c r="E104" s="2">
        <v>5</v>
      </c>
      <c r="F104" s="2">
        <v>6</v>
      </c>
      <c r="I104" s="2">
        <v>6</v>
      </c>
      <c r="J104" s="2">
        <f t="shared" si="48"/>
        <v>16</v>
      </c>
      <c r="K104" s="5">
        <f t="shared" si="49"/>
        <v>1</v>
      </c>
      <c r="L104" s="2">
        <v>3</v>
      </c>
      <c r="M104" s="5">
        <f t="shared" si="50"/>
        <v>1</v>
      </c>
      <c r="N104" s="2">
        <v>4</v>
      </c>
      <c r="O104" s="5">
        <f t="shared" si="51"/>
        <v>1.33333333333333</v>
      </c>
      <c r="P104" s="7">
        <f t="shared" si="52"/>
        <v>0.6</v>
      </c>
    </row>
    <row r="105" s="2" customFormat="1" spans="1:16">
      <c r="A105" s="9"/>
      <c r="B105" s="2" t="s">
        <v>146</v>
      </c>
      <c r="C105" s="2" t="s">
        <v>147</v>
      </c>
      <c r="D105" s="9" t="s">
        <v>257</v>
      </c>
      <c r="E105" s="2">
        <v>5</v>
      </c>
      <c r="F105" s="2">
        <v>4</v>
      </c>
      <c r="I105" s="2">
        <v>4</v>
      </c>
      <c r="J105" s="2">
        <f t="shared" si="48"/>
        <v>14</v>
      </c>
      <c r="K105" s="5">
        <f t="shared" si="49"/>
        <v>0.875</v>
      </c>
      <c r="L105" s="2">
        <v>2</v>
      </c>
      <c r="M105" s="5">
        <f t="shared" si="50"/>
        <v>0.666666666666667</v>
      </c>
      <c r="N105" s="2">
        <v>2</v>
      </c>
      <c r="O105" s="5">
        <f t="shared" si="51"/>
        <v>0.666666666666667</v>
      </c>
      <c r="P105" s="7">
        <f t="shared" si="52"/>
        <v>0.875</v>
      </c>
    </row>
    <row r="106" s="2" customFormat="1" spans="1:16">
      <c r="A106" s="9"/>
      <c r="B106" s="2" t="s">
        <v>206</v>
      </c>
      <c r="C106" s="2" t="s">
        <v>207</v>
      </c>
      <c r="D106" s="9" t="s">
        <v>251</v>
      </c>
      <c r="E106" s="2">
        <v>6</v>
      </c>
      <c r="F106" s="2">
        <v>8</v>
      </c>
      <c r="I106" s="2">
        <v>8</v>
      </c>
      <c r="J106" s="2">
        <f t="shared" si="48"/>
        <v>20</v>
      </c>
      <c r="K106" s="5">
        <f t="shared" si="49"/>
        <v>1.25</v>
      </c>
      <c r="L106" s="2">
        <v>4</v>
      </c>
      <c r="M106" s="5">
        <f t="shared" si="50"/>
        <v>1.33333333333333</v>
      </c>
      <c r="N106" s="2">
        <v>2</v>
      </c>
      <c r="O106" s="5">
        <f t="shared" si="51"/>
        <v>0.666666666666667</v>
      </c>
      <c r="P106" s="7">
        <f t="shared" si="52"/>
        <v>0.75</v>
      </c>
    </row>
    <row r="107" s="2" customFormat="1" spans="1:16">
      <c r="A107" s="9"/>
      <c r="B107" s="2" t="s">
        <v>172</v>
      </c>
      <c r="C107" s="2" t="s">
        <v>173</v>
      </c>
      <c r="D107" s="9"/>
      <c r="E107" s="2">
        <v>5</v>
      </c>
      <c r="F107" s="2">
        <v>6</v>
      </c>
      <c r="I107" s="2">
        <v>6</v>
      </c>
      <c r="J107" s="2">
        <f t="shared" si="48"/>
        <v>16</v>
      </c>
      <c r="K107" s="5">
        <f t="shared" si="49"/>
        <v>1</v>
      </c>
      <c r="L107" s="2">
        <v>3</v>
      </c>
      <c r="M107" s="5">
        <f t="shared" si="50"/>
        <v>1</v>
      </c>
      <c r="N107" s="2">
        <v>2</v>
      </c>
      <c r="O107" s="5">
        <f t="shared" si="51"/>
        <v>0.666666666666667</v>
      </c>
      <c r="P107" s="7">
        <f t="shared" si="52"/>
        <v>0.75</v>
      </c>
    </row>
    <row r="108" s="2" customFormat="1" spans="1:16">
      <c r="A108" s="9"/>
      <c r="B108" s="2" t="s">
        <v>180</v>
      </c>
      <c r="C108" s="2" t="s">
        <v>181</v>
      </c>
      <c r="D108" s="9"/>
      <c r="E108" s="2">
        <v>5</v>
      </c>
      <c r="F108" s="2">
        <v>6</v>
      </c>
      <c r="I108" s="2">
        <v>6</v>
      </c>
      <c r="J108" s="2">
        <f t="shared" si="48"/>
        <v>16</v>
      </c>
      <c r="K108" s="5">
        <f t="shared" si="49"/>
        <v>1</v>
      </c>
      <c r="L108" s="2">
        <v>3</v>
      </c>
      <c r="M108" s="5">
        <f t="shared" si="50"/>
        <v>1</v>
      </c>
      <c r="N108" s="2">
        <v>2</v>
      </c>
      <c r="O108" s="5">
        <f t="shared" si="51"/>
        <v>0.666666666666667</v>
      </c>
      <c r="P108" s="7">
        <f t="shared" si="52"/>
        <v>0.75</v>
      </c>
    </row>
    <row r="109" s="2" customFormat="1" spans="1:16">
      <c r="A109" s="9"/>
      <c r="B109" s="2" t="s">
        <v>209</v>
      </c>
      <c r="C109" s="2" t="s">
        <v>210</v>
      </c>
      <c r="D109" s="9" t="s">
        <v>251</v>
      </c>
      <c r="E109" s="2">
        <v>5</v>
      </c>
      <c r="F109" s="2">
        <v>4</v>
      </c>
      <c r="I109" s="2">
        <v>4</v>
      </c>
      <c r="J109" s="2">
        <f t="shared" si="48"/>
        <v>14</v>
      </c>
      <c r="K109" s="5">
        <f t="shared" si="49"/>
        <v>0.875</v>
      </c>
      <c r="L109" s="2">
        <v>2</v>
      </c>
      <c r="M109" s="5">
        <f t="shared" si="50"/>
        <v>0.666666666666667</v>
      </c>
      <c r="N109" s="2">
        <v>2</v>
      </c>
      <c r="O109" s="5">
        <f t="shared" si="51"/>
        <v>0.666666666666667</v>
      </c>
      <c r="P109" s="7">
        <f t="shared" si="52"/>
        <v>0.875</v>
      </c>
    </row>
    <row r="110" s="2" customFormat="1" spans="1:14">
      <c r="A110" s="9"/>
      <c r="D110" s="9"/>
      <c r="J110" s="2">
        <f t="shared" ref="J110:N110" si="53">SUM(J54:J109)</f>
        <v>889</v>
      </c>
      <c r="L110" s="2">
        <f t="shared" si="53"/>
        <v>177</v>
      </c>
      <c r="N110" s="2">
        <f t="shared" si="53"/>
        <v>165</v>
      </c>
    </row>
    <row r="111" s="2" customFormat="1" spans="4:4">
      <c r="D111" s="9"/>
    </row>
    <row r="112" s="8" customFormat="1" spans="1:4">
      <c r="A112" s="2"/>
      <c r="B112" s="2"/>
      <c r="C112" s="2"/>
      <c r="D112" s="9"/>
    </row>
    <row r="113" s="8" customFormat="1" spans="1:4">
      <c r="A113" s="2"/>
      <c r="B113" s="2"/>
      <c r="C113" s="2"/>
      <c r="D113" s="9"/>
    </row>
    <row r="114" customFormat="1" spans="1:16">
      <c r="A114" s="15" t="s">
        <v>185</v>
      </c>
      <c r="B114" s="2" t="s">
        <v>186</v>
      </c>
      <c r="C114" s="2" t="s">
        <v>187</v>
      </c>
      <c r="D114" s="9"/>
      <c r="E114" s="2">
        <v>1</v>
      </c>
      <c r="F114" s="2"/>
      <c r="G114" s="2"/>
      <c r="H114" s="2"/>
      <c r="I114" s="2">
        <v>1</v>
      </c>
      <c r="J114" s="2">
        <v>3</v>
      </c>
      <c r="K114" s="5" t="e">
        <f>J114/$I116</f>
        <v>#DIV/0!</v>
      </c>
      <c r="L114" s="2">
        <v>1</v>
      </c>
      <c r="M114" s="5">
        <f>1/6</f>
        <v>0.166666666666667</v>
      </c>
      <c r="N114" s="2">
        <v>1</v>
      </c>
      <c r="O114" s="5">
        <f>1/6</f>
        <v>0.166666666666667</v>
      </c>
      <c r="P114" s="7" t="e">
        <f>K114/(L114+0.5*O114)</f>
        <v>#DIV/0!</v>
      </c>
    </row>
    <row r="115" customFormat="1" spans="1:16">
      <c r="A115" s="15"/>
      <c r="B115" t="s">
        <v>188</v>
      </c>
      <c r="C115" t="s">
        <v>189</v>
      </c>
      <c r="D115" s="9"/>
      <c r="E115" s="2">
        <v>9</v>
      </c>
      <c r="F115" s="2"/>
      <c r="G115" s="2"/>
      <c r="H115" s="2"/>
      <c r="I115" s="2">
        <v>1</v>
      </c>
      <c r="J115" s="2">
        <v>19</v>
      </c>
      <c r="K115" s="5" t="e">
        <f>J115/$I116</f>
        <v>#DIV/0!</v>
      </c>
      <c r="L115" s="2">
        <v>5</v>
      </c>
      <c r="M115" s="5">
        <f>5/6</f>
        <v>0.833333333333333</v>
      </c>
      <c r="N115" s="2">
        <v>5</v>
      </c>
      <c r="O115" s="5">
        <f>5/6</f>
        <v>0.833333333333333</v>
      </c>
      <c r="P115" s="7" t="e">
        <f>K115/(L115+0.5*O115)</f>
        <v>#DIV/0!</v>
      </c>
    </row>
    <row r="116" s="2" customFormat="1" spans="4:4">
      <c r="D116" s="9"/>
    </row>
    <row r="117" customFormat="1" spans="1:15">
      <c r="A117" s="9" t="s">
        <v>17</v>
      </c>
      <c r="B117" s="2" t="s">
        <v>18</v>
      </c>
      <c r="C117" s="2" t="s">
        <v>19</v>
      </c>
      <c r="D117" s="9"/>
      <c r="E117" s="2">
        <v>9</v>
      </c>
      <c r="G117">
        <v>1</v>
      </c>
      <c r="I117">
        <f t="shared" ref="I117:I153" si="54">2*E117+G117</f>
        <v>19</v>
      </c>
      <c r="J117" s="3">
        <f t="shared" ref="J117:N117" si="55">I117/I$43</f>
        <v>1.11764705882353</v>
      </c>
      <c r="K117">
        <v>3</v>
      </c>
      <c r="L117" s="3">
        <f t="shared" si="55"/>
        <v>0.75</v>
      </c>
      <c r="M117">
        <v>2</v>
      </c>
      <c r="N117" s="3">
        <f t="shared" si="55"/>
        <v>2</v>
      </c>
      <c r="O117" s="6">
        <f>J117/(L117+N117*0.5)</f>
        <v>0.638655462184874</v>
      </c>
    </row>
    <row r="118" customFormat="1" spans="1:15">
      <c r="A118" s="9"/>
      <c r="B118" s="2" t="s">
        <v>76</v>
      </c>
      <c r="C118" s="2" t="s">
        <v>77</v>
      </c>
      <c r="D118" s="9"/>
      <c r="E118" s="2">
        <v>2</v>
      </c>
      <c r="G118">
        <v>3</v>
      </c>
      <c r="I118">
        <f t="shared" si="54"/>
        <v>7</v>
      </c>
      <c r="J118" s="3">
        <f t="shared" ref="J118:N118" si="56">I118/I$43</f>
        <v>0.411764705882353</v>
      </c>
      <c r="K118">
        <v>2</v>
      </c>
      <c r="L118" s="3">
        <f t="shared" si="56"/>
        <v>0.5</v>
      </c>
      <c r="M118">
        <v>2</v>
      </c>
      <c r="N118" s="3">
        <f t="shared" si="56"/>
        <v>2</v>
      </c>
      <c r="O118" s="6">
        <f t="shared" ref="O118:O153" si="57">J118/(L118+N118)</f>
        <v>0.164705882352941</v>
      </c>
    </row>
    <row r="119" s="2" customFormat="1" spans="1:15">
      <c r="A119" s="9"/>
      <c r="B119" s="2" t="s">
        <v>84</v>
      </c>
      <c r="C119" s="2" t="s">
        <v>85</v>
      </c>
      <c r="D119" s="9" t="s">
        <v>247</v>
      </c>
      <c r="E119" s="2">
        <v>2</v>
      </c>
      <c r="F119"/>
      <c r="G119">
        <v>3</v>
      </c>
      <c r="H119"/>
      <c r="I119">
        <f t="shared" si="54"/>
        <v>7</v>
      </c>
      <c r="J119" s="3">
        <f t="shared" ref="J119:N119" si="58">I119/I$43</f>
        <v>0.411764705882353</v>
      </c>
      <c r="K119">
        <v>3</v>
      </c>
      <c r="L119" s="3">
        <f t="shared" si="58"/>
        <v>0.75</v>
      </c>
      <c r="M119">
        <v>2</v>
      </c>
      <c r="N119" s="3">
        <f t="shared" si="58"/>
        <v>2</v>
      </c>
      <c r="O119" s="6">
        <f t="shared" si="57"/>
        <v>0.149732620320856</v>
      </c>
    </row>
    <row r="120" s="2" customFormat="1" spans="1:15">
      <c r="A120" s="9"/>
      <c r="B120" s="2" t="s">
        <v>88</v>
      </c>
      <c r="C120" s="2" t="s">
        <v>89</v>
      </c>
      <c r="D120" s="9" t="s">
        <v>247</v>
      </c>
      <c r="E120" s="2">
        <v>2</v>
      </c>
      <c r="F120"/>
      <c r="G120">
        <v>3</v>
      </c>
      <c r="H120"/>
      <c r="I120">
        <f t="shared" si="54"/>
        <v>7</v>
      </c>
      <c r="J120" s="3">
        <f t="shared" ref="J120:N120" si="59">I120/I$43</f>
        <v>0.411764705882353</v>
      </c>
      <c r="K120">
        <v>4</v>
      </c>
      <c r="L120" s="3">
        <f t="shared" si="59"/>
        <v>1</v>
      </c>
      <c r="M120">
        <v>2</v>
      </c>
      <c r="N120" s="3">
        <f t="shared" si="59"/>
        <v>2</v>
      </c>
      <c r="O120" s="6">
        <f t="shared" si="57"/>
        <v>0.137254901960784</v>
      </c>
    </row>
    <row r="121" s="2" customFormat="1" spans="1:15">
      <c r="A121" s="9"/>
      <c r="B121" s="2" t="s">
        <v>78</v>
      </c>
      <c r="C121" s="2" t="s">
        <v>79</v>
      </c>
      <c r="D121" s="9" t="s">
        <v>247</v>
      </c>
      <c r="E121" s="2">
        <v>2</v>
      </c>
      <c r="F121"/>
      <c r="G121">
        <v>3</v>
      </c>
      <c r="H121"/>
      <c r="I121">
        <f t="shared" si="54"/>
        <v>7</v>
      </c>
      <c r="J121" s="3">
        <f t="shared" ref="J121:N121" si="60">I121/I$43</f>
        <v>0.411764705882353</v>
      </c>
      <c r="K121">
        <v>2</v>
      </c>
      <c r="L121" s="3">
        <f t="shared" si="60"/>
        <v>0.5</v>
      </c>
      <c r="M121">
        <v>2</v>
      </c>
      <c r="N121" s="3">
        <f t="shared" si="60"/>
        <v>2</v>
      </c>
      <c r="O121" s="6">
        <f t="shared" si="57"/>
        <v>0.164705882352941</v>
      </c>
    </row>
    <row r="122" s="2" customFormat="1" spans="1:15">
      <c r="A122" s="9"/>
      <c r="B122" s="2" t="s">
        <v>86</v>
      </c>
      <c r="C122" s="2" t="s">
        <v>87</v>
      </c>
      <c r="D122" s="9" t="s">
        <v>247</v>
      </c>
      <c r="E122" s="2">
        <v>2</v>
      </c>
      <c r="F122"/>
      <c r="G122">
        <v>3</v>
      </c>
      <c r="H122"/>
      <c r="I122">
        <f t="shared" si="54"/>
        <v>7</v>
      </c>
      <c r="J122" s="3">
        <f t="shared" ref="J122:N122" si="61">I122/I$43</f>
        <v>0.411764705882353</v>
      </c>
      <c r="K122">
        <v>3</v>
      </c>
      <c r="L122" s="3">
        <f t="shared" si="61"/>
        <v>0.75</v>
      </c>
      <c r="M122">
        <v>2</v>
      </c>
      <c r="N122" s="3">
        <f t="shared" si="61"/>
        <v>2</v>
      </c>
      <c r="O122" s="6">
        <f t="shared" si="57"/>
        <v>0.149732620320856</v>
      </c>
    </row>
    <row r="123" s="2" customFormat="1" spans="1:15">
      <c r="A123" s="9"/>
      <c r="B123" s="2" t="s">
        <v>90</v>
      </c>
      <c r="C123" s="2" t="s">
        <v>91</v>
      </c>
      <c r="D123" s="9" t="s">
        <v>247</v>
      </c>
      <c r="E123" s="2">
        <v>2</v>
      </c>
      <c r="F123"/>
      <c r="G123">
        <v>3</v>
      </c>
      <c r="H123"/>
      <c r="I123">
        <f t="shared" si="54"/>
        <v>7</v>
      </c>
      <c r="J123" s="3">
        <f t="shared" ref="J123:N123" si="62">I123/I$43</f>
        <v>0.411764705882353</v>
      </c>
      <c r="K123">
        <v>4</v>
      </c>
      <c r="L123" s="3">
        <f t="shared" si="62"/>
        <v>1</v>
      </c>
      <c r="M123">
        <v>2</v>
      </c>
      <c r="N123" s="3">
        <f t="shared" si="62"/>
        <v>2</v>
      </c>
      <c r="O123" s="6">
        <f t="shared" si="57"/>
        <v>0.137254901960784</v>
      </c>
    </row>
    <row r="124" s="2" customFormat="1" spans="1:15">
      <c r="A124" s="9"/>
      <c r="B124" s="2" t="s">
        <v>32</v>
      </c>
      <c r="C124" s="2" t="s">
        <v>33</v>
      </c>
      <c r="D124" s="9" t="s">
        <v>247</v>
      </c>
      <c r="E124" s="2">
        <v>5</v>
      </c>
      <c r="F124"/>
      <c r="G124">
        <v>4</v>
      </c>
      <c r="H124"/>
      <c r="I124">
        <f t="shared" si="54"/>
        <v>14</v>
      </c>
      <c r="J124" s="3">
        <f t="shared" ref="J124:N124" si="63">I124/I$43</f>
        <v>0.823529411764706</v>
      </c>
      <c r="K124">
        <v>3</v>
      </c>
      <c r="L124" s="3">
        <f t="shared" si="63"/>
        <v>0.75</v>
      </c>
      <c r="M124">
        <v>2</v>
      </c>
      <c r="N124" s="3">
        <f t="shared" si="63"/>
        <v>2</v>
      </c>
      <c r="O124" s="6">
        <f t="shared" si="57"/>
        <v>0.299465240641711</v>
      </c>
    </row>
    <row r="125" s="2" customFormat="1" spans="1:15">
      <c r="A125" s="9"/>
      <c r="B125" s="2" t="s">
        <v>24</v>
      </c>
      <c r="C125" s="2" t="s">
        <v>25</v>
      </c>
      <c r="D125" s="9" t="s">
        <v>247</v>
      </c>
      <c r="E125" s="2">
        <v>5</v>
      </c>
      <c r="F125"/>
      <c r="G125">
        <v>4</v>
      </c>
      <c r="H125"/>
      <c r="I125">
        <f t="shared" si="54"/>
        <v>14</v>
      </c>
      <c r="J125" s="3">
        <f t="shared" ref="J125:N125" si="64">I125/I$43</f>
        <v>0.823529411764706</v>
      </c>
      <c r="K125">
        <v>2</v>
      </c>
      <c r="L125" s="3">
        <f t="shared" si="64"/>
        <v>0.5</v>
      </c>
      <c r="M125">
        <v>3</v>
      </c>
      <c r="N125" s="3">
        <f t="shared" si="64"/>
        <v>3</v>
      </c>
      <c r="O125" s="6">
        <f t="shared" si="57"/>
        <v>0.235294117647059</v>
      </c>
    </row>
    <row r="126" s="2" customFormat="1" spans="1:15">
      <c r="A126" s="9"/>
      <c r="B126" s="2" t="s">
        <v>46</v>
      </c>
      <c r="C126" s="2" t="s">
        <v>47</v>
      </c>
      <c r="D126" s="9" t="s">
        <v>247</v>
      </c>
      <c r="E126" s="2">
        <v>5</v>
      </c>
      <c r="F126"/>
      <c r="G126">
        <v>4</v>
      </c>
      <c r="H126"/>
      <c r="I126">
        <f t="shared" si="54"/>
        <v>14</v>
      </c>
      <c r="J126" s="3">
        <f t="shared" ref="J126:N126" si="65">I126/I$43</f>
        <v>0.823529411764706</v>
      </c>
      <c r="K126">
        <v>3</v>
      </c>
      <c r="L126" s="3">
        <f t="shared" si="65"/>
        <v>0.75</v>
      </c>
      <c r="M126">
        <v>3</v>
      </c>
      <c r="N126" s="3">
        <f t="shared" si="65"/>
        <v>3</v>
      </c>
      <c r="O126" s="6">
        <f t="shared" si="57"/>
        <v>0.219607843137255</v>
      </c>
    </row>
    <row r="127" s="2" customFormat="1" spans="1:15">
      <c r="A127" s="9"/>
      <c r="B127" s="2" t="s">
        <v>48</v>
      </c>
      <c r="C127" s="2" t="s">
        <v>49</v>
      </c>
      <c r="D127" s="9" t="s">
        <v>247</v>
      </c>
      <c r="E127" s="2">
        <v>5</v>
      </c>
      <c r="F127"/>
      <c r="G127">
        <v>4</v>
      </c>
      <c r="H127"/>
      <c r="I127">
        <f t="shared" si="54"/>
        <v>14</v>
      </c>
      <c r="J127" s="3">
        <f t="shared" ref="J127:N127" si="66">I127/I$43</f>
        <v>0.823529411764706</v>
      </c>
      <c r="K127">
        <v>3</v>
      </c>
      <c r="L127" s="3">
        <f t="shared" si="66"/>
        <v>0.75</v>
      </c>
      <c r="M127">
        <v>3</v>
      </c>
      <c r="N127" s="3">
        <f t="shared" si="66"/>
        <v>3</v>
      </c>
      <c r="O127" s="6">
        <f t="shared" si="57"/>
        <v>0.219607843137255</v>
      </c>
    </row>
    <row r="128" s="2" customFormat="1" spans="1:15">
      <c r="A128" s="9"/>
      <c r="B128" s="2" t="s">
        <v>26</v>
      </c>
      <c r="C128" s="2" t="s">
        <v>27</v>
      </c>
      <c r="D128" s="9" t="s">
        <v>247</v>
      </c>
      <c r="E128" s="2">
        <v>5</v>
      </c>
      <c r="F128"/>
      <c r="G128">
        <v>4</v>
      </c>
      <c r="H128"/>
      <c r="I128">
        <f t="shared" si="54"/>
        <v>14</v>
      </c>
      <c r="J128" s="3">
        <f t="shared" ref="J128:N128" si="67">I128/I$43</f>
        <v>0.823529411764706</v>
      </c>
      <c r="K128">
        <v>2</v>
      </c>
      <c r="L128" s="3">
        <f t="shared" si="67"/>
        <v>0.5</v>
      </c>
      <c r="M128">
        <v>3</v>
      </c>
      <c r="N128" s="3">
        <f t="shared" si="67"/>
        <v>3</v>
      </c>
      <c r="O128" s="6">
        <f t="shared" si="57"/>
        <v>0.235294117647059</v>
      </c>
    </row>
    <row r="129" s="2" customFormat="1" spans="1:15">
      <c r="A129" s="9"/>
      <c r="B129" s="2" t="s">
        <v>28</v>
      </c>
      <c r="C129" s="2" t="s">
        <v>29</v>
      </c>
      <c r="D129" s="9" t="s">
        <v>247</v>
      </c>
      <c r="E129" s="2">
        <v>5</v>
      </c>
      <c r="F129"/>
      <c r="G129">
        <v>4</v>
      </c>
      <c r="H129"/>
      <c r="I129">
        <f t="shared" si="54"/>
        <v>14</v>
      </c>
      <c r="J129" s="3">
        <f t="shared" ref="J129:N129" si="68">I129/I$43</f>
        <v>0.823529411764706</v>
      </c>
      <c r="K129">
        <v>2</v>
      </c>
      <c r="L129" s="3">
        <f t="shared" si="68"/>
        <v>0.5</v>
      </c>
      <c r="M129">
        <v>3</v>
      </c>
      <c r="N129" s="3">
        <f t="shared" si="68"/>
        <v>3</v>
      </c>
      <c r="O129" s="6">
        <f t="shared" si="57"/>
        <v>0.235294117647059</v>
      </c>
    </row>
    <row r="130" s="2" customFormat="1" spans="1:15">
      <c r="A130" s="9"/>
      <c r="B130" s="2" t="s">
        <v>30</v>
      </c>
      <c r="C130" s="2" t="s">
        <v>31</v>
      </c>
      <c r="D130" s="9" t="s">
        <v>247</v>
      </c>
      <c r="E130" s="2">
        <v>5</v>
      </c>
      <c r="F130"/>
      <c r="G130">
        <v>4</v>
      </c>
      <c r="H130"/>
      <c r="I130">
        <f t="shared" si="54"/>
        <v>14</v>
      </c>
      <c r="J130" s="3">
        <f t="shared" ref="J130:N130" si="69">I130/I$43</f>
        <v>0.823529411764706</v>
      </c>
      <c r="K130">
        <v>2</v>
      </c>
      <c r="L130" s="3">
        <f t="shared" si="69"/>
        <v>0.5</v>
      </c>
      <c r="M130">
        <v>3</v>
      </c>
      <c r="N130" s="3">
        <f t="shared" si="69"/>
        <v>3</v>
      </c>
      <c r="O130" s="6">
        <f t="shared" si="57"/>
        <v>0.235294117647059</v>
      </c>
    </row>
    <row r="131" s="2" customFormat="1" spans="1:15">
      <c r="A131" s="9"/>
      <c r="B131" s="2" t="s">
        <v>40</v>
      </c>
      <c r="C131" s="2" t="s">
        <v>41</v>
      </c>
      <c r="D131" s="9" t="s">
        <v>247</v>
      </c>
      <c r="E131" s="2">
        <v>6</v>
      </c>
      <c r="F131"/>
      <c r="G131">
        <v>2</v>
      </c>
      <c r="H131"/>
      <c r="I131">
        <f t="shared" si="54"/>
        <v>14</v>
      </c>
      <c r="J131" s="3">
        <f t="shared" ref="J131:N131" si="70">I131/I$43</f>
        <v>0.823529411764706</v>
      </c>
      <c r="K131">
        <v>2</v>
      </c>
      <c r="L131" s="3">
        <f t="shared" si="70"/>
        <v>0.5</v>
      </c>
      <c r="M131">
        <v>4</v>
      </c>
      <c r="N131" s="3">
        <f t="shared" si="70"/>
        <v>4</v>
      </c>
      <c r="O131" s="6">
        <f t="shared" si="57"/>
        <v>0.183006535947712</v>
      </c>
    </row>
    <row r="132" s="2" customFormat="1" spans="1:15">
      <c r="A132" s="9"/>
      <c r="B132" s="2" t="s">
        <v>42</v>
      </c>
      <c r="C132" s="2" t="s">
        <v>43</v>
      </c>
      <c r="D132" s="9" t="s">
        <v>247</v>
      </c>
      <c r="E132" s="2">
        <v>6</v>
      </c>
      <c r="F132"/>
      <c r="G132">
        <v>2</v>
      </c>
      <c r="H132"/>
      <c r="I132">
        <f t="shared" si="54"/>
        <v>14</v>
      </c>
      <c r="J132" s="3">
        <f t="shared" ref="J132:N132" si="71">I132/I$43</f>
        <v>0.823529411764706</v>
      </c>
      <c r="K132">
        <v>2</v>
      </c>
      <c r="L132" s="3">
        <f t="shared" si="71"/>
        <v>0.5</v>
      </c>
      <c r="M132">
        <v>4</v>
      </c>
      <c r="N132" s="3">
        <f t="shared" si="71"/>
        <v>4</v>
      </c>
      <c r="O132" s="6">
        <f t="shared" si="57"/>
        <v>0.183006535947712</v>
      </c>
    </row>
    <row r="133" s="2" customFormat="1" spans="1:15">
      <c r="A133" s="9"/>
      <c r="B133" s="2" t="s">
        <v>44</v>
      </c>
      <c r="C133" s="2" t="s">
        <v>45</v>
      </c>
      <c r="D133" s="9" t="s">
        <v>247</v>
      </c>
      <c r="E133" s="2">
        <v>6</v>
      </c>
      <c r="F133"/>
      <c r="G133">
        <v>2</v>
      </c>
      <c r="H133"/>
      <c r="I133">
        <f t="shared" si="54"/>
        <v>14</v>
      </c>
      <c r="J133" s="3">
        <f t="shared" ref="J133:N133" si="72">I133/I$43</f>
        <v>0.823529411764706</v>
      </c>
      <c r="K133">
        <v>2</v>
      </c>
      <c r="L133" s="3">
        <f t="shared" si="72"/>
        <v>0.5</v>
      </c>
      <c r="M133">
        <v>4</v>
      </c>
      <c r="N133" s="3">
        <f t="shared" si="72"/>
        <v>4</v>
      </c>
      <c r="O133" s="6">
        <f t="shared" si="57"/>
        <v>0.183006535947712</v>
      </c>
    </row>
    <row r="134" s="2" customFormat="1" spans="1:15">
      <c r="A134" s="9"/>
      <c r="B134" s="2" t="s">
        <v>80</v>
      </c>
      <c r="C134" s="2" t="s">
        <v>81</v>
      </c>
      <c r="D134" s="9" t="s">
        <v>247</v>
      </c>
      <c r="E134" s="2">
        <v>6</v>
      </c>
      <c r="F134"/>
      <c r="G134">
        <v>2</v>
      </c>
      <c r="H134"/>
      <c r="I134">
        <f t="shared" si="54"/>
        <v>14</v>
      </c>
      <c r="J134" s="3">
        <f t="shared" ref="J134:N134" si="73">I134/I$43</f>
        <v>0.823529411764706</v>
      </c>
      <c r="K134">
        <v>4</v>
      </c>
      <c r="L134" s="3">
        <f t="shared" si="73"/>
        <v>1</v>
      </c>
      <c r="M134">
        <v>4</v>
      </c>
      <c r="N134" s="3">
        <f t="shared" si="73"/>
        <v>4</v>
      </c>
      <c r="O134" s="6">
        <f t="shared" si="57"/>
        <v>0.164705882352941</v>
      </c>
    </row>
    <row r="135" s="2" customFormat="1" spans="1:15">
      <c r="A135" s="9"/>
      <c r="B135" s="2" t="s">
        <v>56</v>
      </c>
      <c r="C135" s="2" t="s">
        <v>57</v>
      </c>
      <c r="D135" s="9" t="s">
        <v>247</v>
      </c>
      <c r="E135" s="2">
        <v>6</v>
      </c>
      <c r="F135"/>
      <c r="G135">
        <v>2</v>
      </c>
      <c r="H135"/>
      <c r="I135">
        <f t="shared" si="54"/>
        <v>14</v>
      </c>
      <c r="J135" s="3">
        <f t="shared" ref="J135:N135" si="74">I135/I$43</f>
        <v>0.823529411764706</v>
      </c>
      <c r="K135">
        <v>3</v>
      </c>
      <c r="L135" s="3">
        <f t="shared" si="74"/>
        <v>0.75</v>
      </c>
      <c r="M135">
        <v>4</v>
      </c>
      <c r="N135" s="3">
        <f t="shared" si="74"/>
        <v>4</v>
      </c>
      <c r="O135" s="6">
        <f t="shared" si="57"/>
        <v>0.173374613003096</v>
      </c>
    </row>
    <row r="136" s="2" customFormat="1" spans="1:15">
      <c r="A136" s="9"/>
      <c r="B136" s="2" t="s">
        <v>34</v>
      </c>
      <c r="C136" s="2" t="s">
        <v>35</v>
      </c>
      <c r="D136" s="9" t="s">
        <v>247</v>
      </c>
      <c r="E136" s="2">
        <v>6</v>
      </c>
      <c r="F136"/>
      <c r="G136">
        <v>4</v>
      </c>
      <c r="H136"/>
      <c r="I136">
        <f t="shared" si="54"/>
        <v>16</v>
      </c>
      <c r="J136" s="3">
        <f t="shared" ref="J136:N136" si="75">I136/I$43</f>
        <v>0.941176470588235</v>
      </c>
      <c r="K136">
        <v>2</v>
      </c>
      <c r="L136" s="3">
        <f t="shared" si="75"/>
        <v>0.5</v>
      </c>
      <c r="M136">
        <v>4</v>
      </c>
      <c r="N136" s="3">
        <f t="shared" si="75"/>
        <v>4</v>
      </c>
      <c r="O136" s="6">
        <f t="shared" si="57"/>
        <v>0.209150326797386</v>
      </c>
    </row>
    <row r="137" s="2" customFormat="1" spans="1:15">
      <c r="A137" s="9"/>
      <c r="B137" s="2" t="s">
        <v>58</v>
      </c>
      <c r="C137" s="2" t="s">
        <v>59</v>
      </c>
      <c r="D137" s="9" t="s">
        <v>247</v>
      </c>
      <c r="E137" s="2">
        <v>6</v>
      </c>
      <c r="F137"/>
      <c r="G137">
        <v>2</v>
      </c>
      <c r="H137"/>
      <c r="I137">
        <f t="shared" si="54"/>
        <v>14</v>
      </c>
      <c r="J137" s="3">
        <f t="shared" ref="J137:N137" si="76">I137/I$43</f>
        <v>0.823529411764706</v>
      </c>
      <c r="K137">
        <v>4</v>
      </c>
      <c r="L137" s="3">
        <f t="shared" si="76"/>
        <v>1</v>
      </c>
      <c r="M137">
        <v>3</v>
      </c>
      <c r="N137" s="3">
        <f t="shared" si="76"/>
        <v>3</v>
      </c>
      <c r="O137" s="6">
        <f t="shared" si="57"/>
        <v>0.205882352941176</v>
      </c>
    </row>
    <row r="138" s="2" customFormat="1" spans="1:15">
      <c r="A138" s="9"/>
      <c r="B138" s="2" t="s">
        <v>50</v>
      </c>
      <c r="C138" s="2" t="s">
        <v>51</v>
      </c>
      <c r="D138" s="9" t="s">
        <v>258</v>
      </c>
      <c r="E138" s="2">
        <v>7</v>
      </c>
      <c r="F138"/>
      <c r="G138">
        <v>2</v>
      </c>
      <c r="H138"/>
      <c r="I138">
        <f t="shared" si="54"/>
        <v>16</v>
      </c>
      <c r="J138" s="3">
        <f t="shared" ref="J138:N138" si="77">I138/I$43</f>
        <v>0.941176470588235</v>
      </c>
      <c r="K138">
        <v>4</v>
      </c>
      <c r="L138" s="3">
        <f t="shared" si="77"/>
        <v>1</v>
      </c>
      <c r="M138">
        <v>3</v>
      </c>
      <c r="N138" s="3">
        <f t="shared" si="77"/>
        <v>3</v>
      </c>
      <c r="O138" s="6">
        <f t="shared" si="57"/>
        <v>0.235294117647059</v>
      </c>
    </row>
    <row r="139" s="2" customFormat="1" spans="1:15">
      <c r="A139" s="9"/>
      <c r="B139" s="2" t="s">
        <v>22</v>
      </c>
      <c r="C139" s="2" t="s">
        <v>23</v>
      </c>
      <c r="D139" s="9" t="s">
        <v>247</v>
      </c>
      <c r="E139" s="2">
        <v>7</v>
      </c>
      <c r="F139"/>
      <c r="G139">
        <v>2</v>
      </c>
      <c r="H139"/>
      <c r="I139">
        <f t="shared" si="54"/>
        <v>16</v>
      </c>
      <c r="J139" s="3">
        <f t="shared" ref="J139:N139" si="78">I139/I$43</f>
        <v>0.941176470588235</v>
      </c>
      <c r="K139">
        <v>2</v>
      </c>
      <c r="L139" s="3">
        <f t="shared" si="78"/>
        <v>0.5</v>
      </c>
      <c r="M139">
        <v>3</v>
      </c>
      <c r="N139" s="3">
        <f t="shared" si="78"/>
        <v>3</v>
      </c>
      <c r="O139" s="6">
        <f t="shared" si="57"/>
        <v>0.26890756302521</v>
      </c>
    </row>
    <row r="140" s="2" customFormat="1" spans="1:15">
      <c r="A140" s="9"/>
      <c r="B140" s="2" t="s">
        <v>52</v>
      </c>
      <c r="C140" s="2" t="s">
        <v>53</v>
      </c>
      <c r="D140" s="9" t="s">
        <v>247</v>
      </c>
      <c r="E140" s="2">
        <v>7</v>
      </c>
      <c r="F140"/>
      <c r="G140">
        <v>2</v>
      </c>
      <c r="H140"/>
      <c r="I140">
        <f t="shared" si="54"/>
        <v>16</v>
      </c>
      <c r="J140" s="3">
        <f t="shared" ref="J140:N140" si="79">I140/I$43</f>
        <v>0.941176470588235</v>
      </c>
      <c r="K140">
        <v>4</v>
      </c>
      <c r="L140" s="3">
        <f t="shared" si="79"/>
        <v>1</v>
      </c>
      <c r="M140">
        <v>3</v>
      </c>
      <c r="N140" s="3">
        <f t="shared" si="79"/>
        <v>3</v>
      </c>
      <c r="O140" s="6">
        <f t="shared" si="57"/>
        <v>0.235294117647059</v>
      </c>
    </row>
    <row r="141" s="2" customFormat="1" spans="1:15">
      <c r="A141" s="9"/>
      <c r="B141" s="2" t="s">
        <v>36</v>
      </c>
      <c r="C141" s="2" t="s">
        <v>37</v>
      </c>
      <c r="D141" s="9" t="s">
        <v>247</v>
      </c>
      <c r="E141" s="2">
        <v>7</v>
      </c>
      <c r="F141"/>
      <c r="G141">
        <v>2</v>
      </c>
      <c r="H141"/>
      <c r="I141">
        <f t="shared" si="54"/>
        <v>16</v>
      </c>
      <c r="J141" s="3">
        <f t="shared" ref="J141:N141" si="80">I141/I$43</f>
        <v>0.941176470588235</v>
      </c>
      <c r="K141">
        <v>3</v>
      </c>
      <c r="L141" s="3">
        <f t="shared" si="80"/>
        <v>0.75</v>
      </c>
      <c r="M141">
        <v>3</v>
      </c>
      <c r="N141" s="3">
        <f t="shared" si="80"/>
        <v>3</v>
      </c>
      <c r="O141" s="6">
        <f t="shared" si="57"/>
        <v>0.250980392156863</v>
      </c>
    </row>
    <row r="142" s="2" customFormat="1" spans="1:15">
      <c r="A142" s="9"/>
      <c r="B142" s="2" t="s">
        <v>62</v>
      </c>
      <c r="C142" s="2" t="s">
        <v>63</v>
      </c>
      <c r="D142" s="9" t="s">
        <v>247</v>
      </c>
      <c r="E142" s="2">
        <v>7</v>
      </c>
      <c r="F142"/>
      <c r="G142">
        <v>3</v>
      </c>
      <c r="H142"/>
      <c r="I142">
        <f t="shared" si="54"/>
        <v>17</v>
      </c>
      <c r="J142" s="3">
        <f t="shared" ref="J142:N142" si="81">I142/I$43</f>
        <v>1</v>
      </c>
      <c r="K142">
        <v>4</v>
      </c>
      <c r="L142" s="3">
        <f t="shared" si="81"/>
        <v>1</v>
      </c>
      <c r="M142">
        <v>5</v>
      </c>
      <c r="N142" s="3">
        <f t="shared" si="81"/>
        <v>5</v>
      </c>
      <c r="O142" s="6">
        <f t="shared" si="57"/>
        <v>0.166666666666667</v>
      </c>
    </row>
    <row r="143" s="2" customFormat="1" spans="1:15">
      <c r="A143" s="9"/>
      <c r="B143" s="2" t="s">
        <v>64</v>
      </c>
      <c r="C143" s="2" t="s">
        <v>65</v>
      </c>
      <c r="D143" s="9" t="s">
        <v>247</v>
      </c>
      <c r="E143" s="2">
        <v>7</v>
      </c>
      <c r="F143"/>
      <c r="G143">
        <v>3</v>
      </c>
      <c r="H143"/>
      <c r="I143">
        <f t="shared" si="54"/>
        <v>17</v>
      </c>
      <c r="J143" s="3">
        <f t="shared" ref="J143:N143" si="82">I143/I$43</f>
        <v>1</v>
      </c>
      <c r="K143">
        <v>4</v>
      </c>
      <c r="L143" s="3">
        <f t="shared" si="82"/>
        <v>1</v>
      </c>
      <c r="M143">
        <v>5</v>
      </c>
      <c r="N143" s="3">
        <f t="shared" si="82"/>
        <v>5</v>
      </c>
      <c r="O143" s="6">
        <f t="shared" si="57"/>
        <v>0.166666666666667</v>
      </c>
    </row>
    <row r="144" s="2" customFormat="1" spans="1:15">
      <c r="A144" s="9"/>
      <c r="B144" s="2" t="s">
        <v>20</v>
      </c>
      <c r="C144" s="2" t="s">
        <v>21</v>
      </c>
      <c r="D144" s="9" t="s">
        <v>247</v>
      </c>
      <c r="E144" s="2">
        <v>8</v>
      </c>
      <c r="F144"/>
      <c r="G144">
        <v>4</v>
      </c>
      <c r="H144"/>
      <c r="I144">
        <f t="shared" si="54"/>
        <v>20</v>
      </c>
      <c r="J144" s="3">
        <f t="shared" ref="J144:N144" si="83">I144/I$43</f>
        <v>1.17647058823529</v>
      </c>
      <c r="K144">
        <v>3</v>
      </c>
      <c r="L144" s="3">
        <f t="shared" si="83"/>
        <v>0.75</v>
      </c>
      <c r="M144">
        <v>3</v>
      </c>
      <c r="N144" s="3">
        <f t="shared" si="83"/>
        <v>3</v>
      </c>
      <c r="O144" s="6">
        <f t="shared" si="57"/>
        <v>0.313725490196078</v>
      </c>
    </row>
    <row r="145" s="2" customFormat="1" spans="1:15">
      <c r="A145" s="9"/>
      <c r="B145" s="2" t="s">
        <v>66</v>
      </c>
      <c r="C145" s="2" t="s">
        <v>67</v>
      </c>
      <c r="D145" s="9" t="s">
        <v>251</v>
      </c>
      <c r="E145" s="2">
        <v>5</v>
      </c>
      <c r="F145"/>
      <c r="G145">
        <v>3</v>
      </c>
      <c r="H145"/>
      <c r="I145">
        <f t="shared" si="54"/>
        <v>13</v>
      </c>
      <c r="J145" s="3">
        <f t="shared" ref="J145:N145" si="84">I145/I$43</f>
        <v>0.764705882352941</v>
      </c>
      <c r="K145">
        <v>4</v>
      </c>
      <c r="L145" s="3">
        <f t="shared" si="84"/>
        <v>1</v>
      </c>
      <c r="M145">
        <v>3</v>
      </c>
      <c r="N145" s="3">
        <f t="shared" si="84"/>
        <v>3</v>
      </c>
      <c r="O145" s="6">
        <f t="shared" si="57"/>
        <v>0.191176470588235</v>
      </c>
    </row>
    <row r="146" s="2" customFormat="1" spans="1:15">
      <c r="A146" s="9"/>
      <c r="B146" s="2" t="s">
        <v>68</v>
      </c>
      <c r="C146" s="2" t="s">
        <v>69</v>
      </c>
      <c r="D146" s="9" t="s">
        <v>247</v>
      </c>
      <c r="E146" s="2">
        <v>5</v>
      </c>
      <c r="F146"/>
      <c r="G146">
        <v>3</v>
      </c>
      <c r="H146"/>
      <c r="I146">
        <f t="shared" si="54"/>
        <v>13</v>
      </c>
      <c r="J146" s="3">
        <f t="shared" ref="J146:N146" si="85">I146/I$43</f>
        <v>0.764705882352941</v>
      </c>
      <c r="K146">
        <v>4</v>
      </c>
      <c r="L146" s="3">
        <f t="shared" si="85"/>
        <v>1</v>
      </c>
      <c r="M146">
        <v>3</v>
      </c>
      <c r="N146" s="3">
        <f t="shared" si="85"/>
        <v>3</v>
      </c>
      <c r="O146" s="6">
        <f t="shared" si="57"/>
        <v>0.191176470588235</v>
      </c>
    </row>
    <row r="147" s="2" customFormat="1" spans="1:15">
      <c r="A147" s="9"/>
      <c r="B147" s="2" t="s">
        <v>70</v>
      </c>
      <c r="C147" s="2" t="s">
        <v>71</v>
      </c>
      <c r="D147" s="9" t="s">
        <v>247</v>
      </c>
      <c r="E147" s="2">
        <v>5</v>
      </c>
      <c r="F147"/>
      <c r="G147">
        <v>3</v>
      </c>
      <c r="H147"/>
      <c r="I147">
        <f t="shared" si="54"/>
        <v>13</v>
      </c>
      <c r="J147" s="3">
        <f t="shared" ref="J147:N147" si="86">I147/I$43</f>
        <v>0.764705882352941</v>
      </c>
      <c r="K147">
        <v>4</v>
      </c>
      <c r="L147" s="3">
        <f t="shared" si="86"/>
        <v>1</v>
      </c>
      <c r="M147">
        <v>3</v>
      </c>
      <c r="N147" s="3">
        <f t="shared" si="86"/>
        <v>3</v>
      </c>
      <c r="O147" s="6">
        <f t="shared" si="57"/>
        <v>0.191176470588235</v>
      </c>
    </row>
    <row r="148" s="2" customFormat="1" spans="1:15">
      <c r="A148" s="9"/>
      <c r="B148" s="2" t="s">
        <v>72</v>
      </c>
      <c r="C148" s="2" t="s">
        <v>73</v>
      </c>
      <c r="D148" s="9" t="s">
        <v>247</v>
      </c>
      <c r="E148" s="2">
        <v>5</v>
      </c>
      <c r="F148"/>
      <c r="G148">
        <v>3</v>
      </c>
      <c r="H148"/>
      <c r="I148">
        <f t="shared" si="54"/>
        <v>13</v>
      </c>
      <c r="J148" s="3">
        <f t="shared" ref="J148:N148" si="87">I148/I$43</f>
        <v>0.764705882352941</v>
      </c>
      <c r="K148">
        <v>4</v>
      </c>
      <c r="L148" s="3">
        <f t="shared" si="87"/>
        <v>1</v>
      </c>
      <c r="M148">
        <v>3</v>
      </c>
      <c r="N148" s="3">
        <f t="shared" si="87"/>
        <v>3</v>
      </c>
      <c r="O148" s="6">
        <f t="shared" si="57"/>
        <v>0.191176470588235</v>
      </c>
    </row>
    <row r="149" s="2" customFormat="1" spans="1:15">
      <c r="A149" s="9"/>
      <c r="B149" s="2" t="s">
        <v>82</v>
      </c>
      <c r="C149" s="2" t="s">
        <v>83</v>
      </c>
      <c r="D149" s="9" t="s">
        <v>247</v>
      </c>
      <c r="E149" s="2">
        <v>8</v>
      </c>
      <c r="F149"/>
      <c r="G149">
        <v>1</v>
      </c>
      <c r="H149"/>
      <c r="I149">
        <f t="shared" si="54"/>
        <v>17</v>
      </c>
      <c r="J149" s="3">
        <f t="shared" ref="J149:N149" si="88">I149/I$43</f>
        <v>1</v>
      </c>
      <c r="K149">
        <v>4</v>
      </c>
      <c r="L149" s="3">
        <f t="shared" si="88"/>
        <v>1</v>
      </c>
      <c r="M149">
        <v>6</v>
      </c>
      <c r="N149" s="3">
        <f t="shared" si="88"/>
        <v>6</v>
      </c>
      <c r="O149" s="6">
        <f t="shared" si="57"/>
        <v>0.142857142857143</v>
      </c>
    </row>
    <row r="150" s="2" customFormat="1" spans="1:15">
      <c r="A150" s="9"/>
      <c r="B150" s="2" t="s">
        <v>60</v>
      </c>
      <c r="C150" s="2" t="s">
        <v>61</v>
      </c>
      <c r="D150" s="9" t="s">
        <v>247</v>
      </c>
      <c r="E150" s="2">
        <v>5</v>
      </c>
      <c r="F150"/>
      <c r="G150">
        <v>4</v>
      </c>
      <c r="H150"/>
      <c r="I150">
        <f t="shared" si="54"/>
        <v>14</v>
      </c>
      <c r="J150" s="3">
        <f t="shared" ref="J150:N150" si="89">I150/I$43</f>
        <v>0.823529411764706</v>
      </c>
      <c r="K150">
        <v>4</v>
      </c>
      <c r="L150" s="3">
        <f t="shared" si="89"/>
        <v>1</v>
      </c>
      <c r="M150">
        <v>3</v>
      </c>
      <c r="N150" s="3">
        <f t="shared" si="89"/>
        <v>3</v>
      </c>
      <c r="O150" s="6">
        <f t="shared" si="57"/>
        <v>0.205882352941176</v>
      </c>
    </row>
    <row r="151" s="2" customFormat="1" spans="1:15">
      <c r="A151" s="9"/>
      <c r="B151" s="2" t="s">
        <v>74</v>
      </c>
      <c r="C151" s="2" t="s">
        <v>75</v>
      </c>
      <c r="D151" s="9" t="s">
        <v>247</v>
      </c>
      <c r="E151" s="2">
        <v>6</v>
      </c>
      <c r="F151"/>
      <c r="G151">
        <v>4</v>
      </c>
      <c r="H151"/>
      <c r="I151">
        <f t="shared" si="54"/>
        <v>16</v>
      </c>
      <c r="J151" s="3">
        <f t="shared" ref="J151:N151" si="90">I151/I$43</f>
        <v>0.941176470588235</v>
      </c>
      <c r="K151">
        <v>6</v>
      </c>
      <c r="L151" s="3">
        <f t="shared" si="90"/>
        <v>1.5</v>
      </c>
      <c r="M151">
        <v>3</v>
      </c>
      <c r="N151" s="3">
        <f t="shared" si="90"/>
        <v>3</v>
      </c>
      <c r="O151" s="6">
        <f t="shared" si="57"/>
        <v>0.209150326797386</v>
      </c>
    </row>
    <row r="152" s="2" customFormat="1" spans="1:15">
      <c r="A152" s="9"/>
      <c r="B152" s="2" t="s">
        <v>54</v>
      </c>
      <c r="C152" s="2" t="s">
        <v>55</v>
      </c>
      <c r="D152" s="9" t="s">
        <v>247</v>
      </c>
      <c r="E152" s="2">
        <v>3</v>
      </c>
      <c r="F152"/>
      <c r="G152">
        <v>4</v>
      </c>
      <c r="H152"/>
      <c r="I152">
        <f t="shared" si="54"/>
        <v>10</v>
      </c>
      <c r="J152" s="3">
        <f t="shared" ref="J152:N152" si="91">I152/I$43</f>
        <v>0.588235294117647</v>
      </c>
      <c r="K152">
        <v>2</v>
      </c>
      <c r="L152" s="3">
        <f t="shared" si="91"/>
        <v>0.5</v>
      </c>
      <c r="M152">
        <v>3</v>
      </c>
      <c r="N152" s="3">
        <f t="shared" si="91"/>
        <v>3</v>
      </c>
      <c r="O152" s="6">
        <f t="shared" si="57"/>
        <v>0.168067226890756</v>
      </c>
    </row>
    <row r="153" s="2" customFormat="1" spans="1:15">
      <c r="A153" s="9"/>
      <c r="B153" s="2" t="s">
        <v>38</v>
      </c>
      <c r="C153" s="2" t="s">
        <v>39</v>
      </c>
      <c r="D153" s="9" t="s">
        <v>259</v>
      </c>
      <c r="E153" s="2">
        <v>9</v>
      </c>
      <c r="F153"/>
      <c r="G153">
        <v>4</v>
      </c>
      <c r="H153"/>
      <c r="I153">
        <f t="shared" si="54"/>
        <v>22</v>
      </c>
      <c r="J153" s="3">
        <f t="shared" ref="J153:N153" si="92">I153/I$43</f>
        <v>1.29411764705882</v>
      </c>
      <c r="K153">
        <v>3</v>
      </c>
      <c r="L153" s="3">
        <f t="shared" si="92"/>
        <v>0.75</v>
      </c>
      <c r="M153">
        <v>6</v>
      </c>
      <c r="N153" s="3">
        <f t="shared" si="92"/>
        <v>6</v>
      </c>
      <c r="O153" s="6">
        <f t="shared" si="57"/>
        <v>0.191721132897604</v>
      </c>
    </row>
    <row r="154" s="2" customFormat="1" spans="1:15">
      <c r="A154" s="9"/>
      <c r="B154" s="8"/>
      <c r="C154" s="8"/>
      <c r="D154" s="8"/>
      <c r="F154"/>
      <c r="G154"/>
      <c r="H154"/>
      <c r="I154">
        <f>SUM(I117:I152)</f>
        <v>486</v>
      </c>
      <c r="J154"/>
      <c r="K154">
        <f>SUM(K117:K153)</f>
        <v>116</v>
      </c>
      <c r="L154"/>
      <c r="M154">
        <f>SUM(M117:M153)</f>
        <v>119</v>
      </c>
      <c r="N154"/>
      <c r="O154"/>
    </row>
    <row r="155" s="2" customFormat="1" spans="1:4">
      <c r="A155" s="9"/>
      <c r="B155" s="8"/>
      <c r="C155" s="8"/>
      <c r="D155" s="8"/>
    </row>
    <row r="156" s="2" customFormat="1" spans="1:4">
      <c r="A156" s="9"/>
      <c r="B156" s="8"/>
      <c r="C156" s="8"/>
      <c r="D156" s="8"/>
    </row>
    <row r="157" s="2" customFormat="1" spans="1:4">
      <c r="A157" s="9"/>
      <c r="B157" s="8"/>
      <c r="C157" s="8"/>
      <c r="D157" s="8"/>
    </row>
    <row r="158" s="2" customFormat="1" spans="1:4">
      <c r="A158" s="9"/>
      <c r="B158" s="8"/>
      <c r="C158" s="8"/>
      <c r="D158" s="8"/>
    </row>
  </sheetData>
  <mergeCells count="6">
    <mergeCell ref="A1:I1"/>
    <mergeCell ref="A7:A51"/>
    <mergeCell ref="A54:A109"/>
    <mergeCell ref="A114:A115"/>
    <mergeCell ref="A117:A158"/>
    <mergeCell ref="B154:D158"/>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1"/>
  <sheetViews>
    <sheetView tabSelected="1" workbookViewId="0">
      <selection activeCell="O5" sqref="O5"/>
    </sheetView>
  </sheetViews>
  <sheetFormatPr defaultColWidth="9" defaultRowHeight="13.5"/>
  <cols>
    <col min="1" max="1" width="24.875" customWidth="1"/>
    <col min="2" max="2" width="84.625" customWidth="1"/>
  </cols>
  <sheetData>
    <row r="1" ht="20.25" spans="1:9">
      <c r="A1" s="1" t="s">
        <v>260</v>
      </c>
      <c r="B1" s="1"/>
      <c r="C1" s="1"/>
      <c r="D1" s="1"/>
      <c r="E1" s="1"/>
      <c r="F1" s="1"/>
      <c r="G1" s="1"/>
      <c r="H1" s="1"/>
      <c r="I1" s="1"/>
    </row>
    <row r="2" ht="14.25" spans="1:13">
      <c r="A2" s="2" t="s">
        <v>18</v>
      </c>
      <c r="B2" s="2" t="s">
        <v>19</v>
      </c>
      <c r="C2" s="2">
        <v>9</v>
      </c>
      <c r="E2">
        <v>1</v>
      </c>
      <c r="G2">
        <f>2*C2+E2</f>
        <v>19</v>
      </c>
      <c r="H2" s="3">
        <f>G2/501</f>
        <v>0.0379241516966068</v>
      </c>
      <c r="I2">
        <v>3</v>
      </c>
      <c r="J2" s="3">
        <f>I2/116</f>
        <v>0.0258620689655172</v>
      </c>
      <c r="K2">
        <v>2</v>
      </c>
      <c r="L2" s="3">
        <f>K2/119</f>
        <v>0.0168067226890756</v>
      </c>
      <c r="M2" s="6">
        <f>H2/(J2+L2*0.5)</f>
        <v>1.10677587742063</v>
      </c>
    </row>
    <row r="3" ht="14.25" spans="1:13">
      <c r="A3" s="2" t="s">
        <v>122</v>
      </c>
      <c r="B3" s="4" t="s">
        <v>123</v>
      </c>
      <c r="C3" s="2">
        <v>9</v>
      </c>
      <c r="D3" s="2"/>
      <c r="E3" s="2">
        <v>1</v>
      </c>
      <c r="F3" s="2"/>
      <c r="G3">
        <f>C3*2+F3</f>
        <v>18</v>
      </c>
      <c r="H3" s="3">
        <f>G3/631</f>
        <v>0.0285261489698891</v>
      </c>
      <c r="I3" s="2">
        <v>2</v>
      </c>
      <c r="J3" s="5">
        <f>I3/113</f>
        <v>0.0176991150442478</v>
      </c>
      <c r="K3" s="2">
        <v>2</v>
      </c>
      <c r="L3" s="5">
        <f>K3/85</f>
        <v>0.0235294117647059</v>
      </c>
      <c r="M3" s="7">
        <f>H3/(J3+L3*0.5)</f>
        <v>0.968175480055776</v>
      </c>
    </row>
    <row r="4" ht="14.25" spans="1:13">
      <c r="A4" s="2" t="s">
        <v>124</v>
      </c>
      <c r="B4" s="4" t="s">
        <v>125</v>
      </c>
      <c r="C4" s="2">
        <v>9</v>
      </c>
      <c r="D4" s="2"/>
      <c r="E4" s="2">
        <v>1</v>
      </c>
      <c r="F4" s="2"/>
      <c r="G4">
        <f>C4*2+F4</f>
        <v>18</v>
      </c>
      <c r="H4" s="3">
        <f>G4/631</f>
        <v>0.0285261489698891</v>
      </c>
      <c r="I4" s="2">
        <v>2</v>
      </c>
      <c r="J4" s="5">
        <f>I4/113</f>
        <v>0.0176991150442478</v>
      </c>
      <c r="K4" s="2">
        <v>2</v>
      </c>
      <c r="L4" s="5">
        <f>K4/85</f>
        <v>0.0235294117647059</v>
      </c>
      <c r="M4" s="7">
        <f>H4/(J4+L4*0.5)</f>
        <v>0.968175480055776</v>
      </c>
    </row>
    <row r="5" ht="14.25" spans="1:13">
      <c r="A5" s="2" t="s">
        <v>126</v>
      </c>
      <c r="B5" s="4" t="s">
        <v>127</v>
      </c>
      <c r="C5" s="2">
        <v>9</v>
      </c>
      <c r="D5" s="2"/>
      <c r="E5" s="2">
        <v>1</v>
      </c>
      <c r="F5" s="2"/>
      <c r="G5">
        <f>C5*2+F5</f>
        <v>18</v>
      </c>
      <c r="H5" s="3">
        <f>G5/631</f>
        <v>0.0285261489698891</v>
      </c>
      <c r="I5" s="2">
        <v>2</v>
      </c>
      <c r="J5" s="5">
        <f>I5/113</f>
        <v>0.0176991150442478</v>
      </c>
      <c r="K5" s="2">
        <v>2</v>
      </c>
      <c r="L5" s="5">
        <f>K5/85</f>
        <v>0.0235294117647059</v>
      </c>
      <c r="M5" s="7">
        <f>H5/(J5+L5*0.5)</f>
        <v>0.968175480055776</v>
      </c>
    </row>
    <row r="6" ht="14.25" spans="1:13">
      <c r="A6" s="2" t="s">
        <v>128</v>
      </c>
      <c r="B6" s="4" t="s">
        <v>129</v>
      </c>
      <c r="C6" s="2">
        <v>9</v>
      </c>
      <c r="D6" s="2"/>
      <c r="E6" s="2">
        <v>1</v>
      </c>
      <c r="F6" s="2"/>
      <c r="G6">
        <f>C6*2+F6</f>
        <v>18</v>
      </c>
      <c r="H6" s="3">
        <f>G6/631</f>
        <v>0.0285261489698891</v>
      </c>
      <c r="I6" s="2">
        <v>2</v>
      </c>
      <c r="J6" s="5">
        <f>I6/113</f>
        <v>0.0176991150442478</v>
      </c>
      <c r="K6" s="2">
        <v>2</v>
      </c>
      <c r="L6" s="5">
        <f>K6/85</f>
        <v>0.0235294117647059</v>
      </c>
      <c r="M6" s="7">
        <f>H6/(J6+L6*0.5)</f>
        <v>0.968175480055776</v>
      </c>
    </row>
    <row r="7" ht="14.25" spans="1:13">
      <c r="A7" s="2" t="s">
        <v>106</v>
      </c>
      <c r="B7" s="2" t="s">
        <v>107</v>
      </c>
      <c r="C7" s="2">
        <v>7</v>
      </c>
      <c r="D7" s="2"/>
      <c r="E7" s="2">
        <v>1</v>
      </c>
      <c r="F7" s="2"/>
      <c r="G7">
        <f>C7*2+F7</f>
        <v>14</v>
      </c>
      <c r="H7" s="3">
        <f>G7/631</f>
        <v>0.0221870047543582</v>
      </c>
      <c r="I7" s="2">
        <v>2</v>
      </c>
      <c r="J7" s="5">
        <f>I7/113</f>
        <v>0.0176991150442478</v>
      </c>
      <c r="K7" s="2">
        <v>1</v>
      </c>
      <c r="L7" s="5">
        <f>K7/85</f>
        <v>0.0117647058823529</v>
      </c>
      <c r="M7" s="7">
        <f>H7/(J7+L7*0.5)</f>
        <v>0.940866139804018</v>
      </c>
    </row>
    <row r="8" ht="14.25" spans="1:13">
      <c r="A8" s="2" t="s">
        <v>136</v>
      </c>
      <c r="B8" s="2" t="s">
        <v>137</v>
      </c>
      <c r="C8" s="2">
        <v>8</v>
      </c>
      <c r="D8" s="2"/>
      <c r="E8" s="2">
        <v>1</v>
      </c>
      <c r="F8" s="2"/>
      <c r="G8">
        <f>C8*2+F8</f>
        <v>16</v>
      </c>
      <c r="H8" s="3">
        <f>G8/631</f>
        <v>0.0253565768621236</v>
      </c>
      <c r="I8" s="2">
        <v>2</v>
      </c>
      <c r="J8" s="5">
        <f>I8/113</f>
        <v>0.0176991150442478</v>
      </c>
      <c r="K8" s="2">
        <v>2</v>
      </c>
      <c r="L8" s="5">
        <f>K8/85</f>
        <v>0.0235294117647059</v>
      </c>
      <c r="M8" s="7">
        <f>H8/(J8+L8*0.5)</f>
        <v>0.860600426716245</v>
      </c>
    </row>
    <row r="9" ht="14.25" spans="1:13">
      <c r="A9" s="2" t="s">
        <v>154</v>
      </c>
      <c r="B9" s="4" t="s">
        <v>155</v>
      </c>
      <c r="C9" s="2">
        <v>9</v>
      </c>
      <c r="D9" s="2"/>
      <c r="E9" s="2">
        <v>1</v>
      </c>
      <c r="F9" s="2"/>
      <c r="G9">
        <f>C9*2+F9</f>
        <v>18</v>
      </c>
      <c r="H9" s="3">
        <f>G9/631</f>
        <v>0.0285261489698891</v>
      </c>
      <c r="I9" s="2">
        <v>2</v>
      </c>
      <c r="J9" s="5">
        <f>I9/113</f>
        <v>0.0176991150442478</v>
      </c>
      <c r="K9" s="2">
        <v>3</v>
      </c>
      <c r="L9" s="5">
        <f>K9/85</f>
        <v>0.0352941176470588</v>
      </c>
      <c r="M9" s="7">
        <f>H9/(J9+L9*0.5)</f>
        <v>0.807050547439719</v>
      </c>
    </row>
    <row r="10" ht="14.25" spans="1:13">
      <c r="A10" s="2" t="s">
        <v>156</v>
      </c>
      <c r="B10" s="4" t="s">
        <v>157</v>
      </c>
      <c r="C10" s="2">
        <v>9</v>
      </c>
      <c r="D10" s="2"/>
      <c r="E10" s="2">
        <v>1</v>
      </c>
      <c r="F10" s="2"/>
      <c r="G10">
        <f>C10*2+F10</f>
        <v>18</v>
      </c>
      <c r="H10" s="3">
        <f>G10/631</f>
        <v>0.0285261489698891</v>
      </c>
      <c r="I10" s="2">
        <v>2</v>
      </c>
      <c r="J10" s="5">
        <f>I10/113</f>
        <v>0.0176991150442478</v>
      </c>
      <c r="K10" s="2">
        <v>3</v>
      </c>
      <c r="L10" s="5">
        <f>K10/85</f>
        <v>0.0352941176470588</v>
      </c>
      <c r="M10" s="7">
        <f>H10/(J10+L10*0.5)</f>
        <v>0.807050547439719</v>
      </c>
    </row>
    <row r="11" ht="14.25" spans="1:13">
      <c r="A11" s="2" t="s">
        <v>20</v>
      </c>
      <c r="B11" s="2" t="s">
        <v>21</v>
      </c>
      <c r="C11" s="2">
        <v>8</v>
      </c>
      <c r="E11">
        <v>4</v>
      </c>
      <c r="G11">
        <f>2*C11+E11</f>
        <v>20</v>
      </c>
      <c r="H11" s="3">
        <f>G11/501</f>
        <v>0.0399201596806387</v>
      </c>
      <c r="I11">
        <v>3</v>
      </c>
      <c r="J11" s="3">
        <f>I11/116</f>
        <v>0.0258620689655172</v>
      </c>
      <c r="K11">
        <v>3</v>
      </c>
      <c r="L11" s="3">
        <f>K11/119</f>
        <v>0.0252100840336134</v>
      </c>
      <c r="M11" s="6">
        <f>H11/(J11+L11)</f>
        <v>0.781642388980903</v>
      </c>
    </row>
    <row r="12" ht="14.25" spans="1:13">
      <c r="A12" s="2" t="s">
        <v>152</v>
      </c>
      <c r="B12" s="4" t="s">
        <v>153</v>
      </c>
      <c r="C12" s="2">
        <v>6</v>
      </c>
      <c r="D12" s="2"/>
      <c r="E12" s="2">
        <v>8</v>
      </c>
      <c r="F12" s="2"/>
      <c r="G12" s="2">
        <f>C12*2+F12</f>
        <v>12</v>
      </c>
      <c r="H12" s="5">
        <f>(G12/889)</f>
        <v>0.0134983127109111</v>
      </c>
      <c r="I12" s="2">
        <v>2</v>
      </c>
      <c r="J12" s="5">
        <f>(I12/177)</f>
        <v>0.0112994350282486</v>
      </c>
      <c r="K12" s="2">
        <v>2</v>
      </c>
      <c r="L12" s="5">
        <f>K12/165</f>
        <v>0.0121212121212121</v>
      </c>
      <c r="M12" s="7">
        <f>H12/(J12+L12*0.5)</f>
        <v>0.777550735152189</v>
      </c>
    </row>
    <row r="13" ht="14.25" spans="1:13">
      <c r="A13" s="2" t="s">
        <v>168</v>
      </c>
      <c r="B13" s="4" t="s">
        <v>192</v>
      </c>
      <c r="C13" s="2">
        <v>6</v>
      </c>
      <c r="D13" s="2"/>
      <c r="E13" s="2">
        <v>8</v>
      </c>
      <c r="F13" s="2"/>
      <c r="G13" s="2">
        <f>C13*2+F13</f>
        <v>12</v>
      </c>
      <c r="H13" s="5">
        <f>(G13/889)</f>
        <v>0.0134983127109111</v>
      </c>
      <c r="I13" s="2">
        <v>2</v>
      </c>
      <c r="J13" s="5">
        <f>(I13/177)</f>
        <v>0.0112994350282486</v>
      </c>
      <c r="K13" s="2">
        <v>2</v>
      </c>
      <c r="L13" s="5">
        <f>K13/165</f>
        <v>0.0121212121212121</v>
      </c>
      <c r="M13" s="7">
        <f>H13/(J13+L13*0.5)</f>
        <v>0.777550735152189</v>
      </c>
    </row>
    <row r="14" ht="14.25" spans="1:13">
      <c r="A14" s="2" t="s">
        <v>112</v>
      </c>
      <c r="B14" s="4" t="s">
        <v>113</v>
      </c>
      <c r="C14" s="2">
        <v>6</v>
      </c>
      <c r="D14" s="2"/>
      <c r="E14" s="2">
        <v>7</v>
      </c>
      <c r="F14" s="2"/>
      <c r="G14" s="2">
        <f>C14*2+F14</f>
        <v>12</v>
      </c>
      <c r="H14" s="5">
        <f>(G14/889)</f>
        <v>0.0134983127109111</v>
      </c>
      <c r="I14" s="2">
        <v>2</v>
      </c>
      <c r="J14" s="5">
        <f>(I14/177)</f>
        <v>0.0112994350282486</v>
      </c>
      <c r="K14" s="2">
        <v>2</v>
      </c>
      <c r="L14" s="5">
        <f>K14/165</f>
        <v>0.0121212121212121</v>
      </c>
      <c r="M14" s="7">
        <f>H14/(J14+L14*0.5)</f>
        <v>0.777550735152189</v>
      </c>
    </row>
    <row r="15" ht="14.25" spans="1:13">
      <c r="A15" s="2" t="s">
        <v>193</v>
      </c>
      <c r="B15" s="4" t="s">
        <v>194</v>
      </c>
      <c r="C15" s="2">
        <v>6</v>
      </c>
      <c r="D15" s="2"/>
      <c r="E15" s="2">
        <v>7</v>
      </c>
      <c r="F15" s="2"/>
      <c r="G15" s="2">
        <f>C15*2+F15</f>
        <v>12</v>
      </c>
      <c r="H15" s="5">
        <f>(G15/889)</f>
        <v>0.0134983127109111</v>
      </c>
      <c r="I15" s="2">
        <v>2</v>
      </c>
      <c r="J15" s="5">
        <f>(I15/177)</f>
        <v>0.0112994350282486</v>
      </c>
      <c r="K15" s="2">
        <v>2</v>
      </c>
      <c r="L15" s="5">
        <f>K15/165</f>
        <v>0.0121212121212121</v>
      </c>
      <c r="M15" s="7">
        <f>H15/(J15+L15*0.5)</f>
        <v>0.777550735152189</v>
      </c>
    </row>
    <row r="16" ht="14.25" spans="1:13">
      <c r="A16" s="2" t="s">
        <v>142</v>
      </c>
      <c r="B16" s="4" t="s">
        <v>143</v>
      </c>
      <c r="C16" s="2">
        <v>7</v>
      </c>
      <c r="D16" s="2"/>
      <c r="E16" s="2">
        <v>1</v>
      </c>
      <c r="F16" s="2"/>
      <c r="G16">
        <f>C16*2+F16</f>
        <v>14</v>
      </c>
      <c r="H16" s="3">
        <f>G16/631</f>
        <v>0.0221870047543582</v>
      </c>
      <c r="I16" s="2">
        <v>2</v>
      </c>
      <c r="J16" s="5">
        <f>I16/113</f>
        <v>0.0176991150442478</v>
      </c>
      <c r="K16" s="2">
        <v>2</v>
      </c>
      <c r="L16" s="5">
        <f>K16/85</f>
        <v>0.0235294117647059</v>
      </c>
      <c r="M16" s="7">
        <f>H16/(J16+L16*0.5)</f>
        <v>0.753025373376714</v>
      </c>
    </row>
    <row r="17" ht="14.25" spans="1:13">
      <c r="A17" s="2" t="s">
        <v>144</v>
      </c>
      <c r="B17" s="4" t="s">
        <v>145</v>
      </c>
      <c r="C17" s="2">
        <v>7</v>
      </c>
      <c r="D17" s="2"/>
      <c r="E17" s="2">
        <v>1</v>
      </c>
      <c r="F17" s="2"/>
      <c r="G17">
        <f>C17*2+F17</f>
        <v>14</v>
      </c>
      <c r="H17" s="3">
        <f>G17/631</f>
        <v>0.0221870047543582</v>
      </c>
      <c r="I17" s="2">
        <v>2</v>
      </c>
      <c r="J17" s="5">
        <f>I17/113</f>
        <v>0.0176991150442478</v>
      </c>
      <c r="K17" s="2">
        <v>2</v>
      </c>
      <c r="L17" s="5">
        <f>K17/85</f>
        <v>0.0235294117647059</v>
      </c>
      <c r="M17" s="7">
        <f>H17/(J17+L17*0.5)</f>
        <v>0.753025373376714</v>
      </c>
    </row>
    <row r="18" ht="14.25" spans="1:13">
      <c r="A18" s="2" t="s">
        <v>146</v>
      </c>
      <c r="B18" s="2" t="s">
        <v>147</v>
      </c>
      <c r="C18" s="2">
        <v>7</v>
      </c>
      <c r="D18" s="2"/>
      <c r="E18" s="2">
        <v>1</v>
      </c>
      <c r="F18" s="2"/>
      <c r="G18">
        <f>C18*2+F18</f>
        <v>14</v>
      </c>
      <c r="H18" s="3">
        <f>G18/631</f>
        <v>0.0221870047543582</v>
      </c>
      <c r="I18" s="2">
        <v>2</v>
      </c>
      <c r="J18" s="5">
        <f>I18/113</f>
        <v>0.0176991150442478</v>
      </c>
      <c r="K18" s="2">
        <v>2</v>
      </c>
      <c r="L18" s="5">
        <f>K18/85</f>
        <v>0.0235294117647059</v>
      </c>
      <c r="M18" s="7">
        <f>H18/(J18+L18*0.5)</f>
        <v>0.753025373376714</v>
      </c>
    </row>
    <row r="19" ht="14.25" spans="1:13">
      <c r="A19" s="2" t="s">
        <v>22</v>
      </c>
      <c r="B19" s="2" t="s">
        <v>23</v>
      </c>
      <c r="C19" s="2">
        <v>7</v>
      </c>
      <c r="E19">
        <v>2</v>
      </c>
      <c r="G19">
        <f>2*C19+E19</f>
        <v>16</v>
      </c>
      <c r="H19" s="3">
        <f>G19/501</f>
        <v>0.031936127744511</v>
      </c>
      <c r="I19">
        <v>2</v>
      </c>
      <c r="J19" s="3">
        <f>I19/116</f>
        <v>0.0172413793103448</v>
      </c>
      <c r="K19">
        <v>3</v>
      </c>
      <c r="L19" s="3">
        <f>K19/119</f>
        <v>0.0252100840336134</v>
      </c>
      <c r="M19" s="6">
        <f>H19/(J19+L19)</f>
        <v>0.752297452875818</v>
      </c>
    </row>
    <row r="20" ht="14.25" spans="1:13">
      <c r="A20" s="2" t="s">
        <v>130</v>
      </c>
      <c r="B20" s="4" t="s">
        <v>131</v>
      </c>
      <c r="C20" s="2">
        <v>9</v>
      </c>
      <c r="D20" s="2"/>
      <c r="E20" s="2">
        <v>1</v>
      </c>
      <c r="F20" s="2"/>
      <c r="G20">
        <f>C20*2+F20</f>
        <v>18</v>
      </c>
      <c r="H20" s="3">
        <f>G20/631</f>
        <v>0.0285261489698891</v>
      </c>
      <c r="I20" s="2">
        <v>3</v>
      </c>
      <c r="J20" s="5">
        <f>I20/113</f>
        <v>0.0265486725663717</v>
      </c>
      <c r="K20" s="2">
        <v>2</v>
      </c>
      <c r="L20" s="5">
        <f>K20/85</f>
        <v>0.0235294117647059</v>
      </c>
      <c r="M20" s="7">
        <f>H20/(J20+L20*0.5)</f>
        <v>0.744547991455936</v>
      </c>
    </row>
    <row r="21" ht="14.25" spans="1:13">
      <c r="A21" s="2" t="s">
        <v>132</v>
      </c>
      <c r="B21" s="2" t="s">
        <v>133</v>
      </c>
      <c r="C21" s="2">
        <v>9</v>
      </c>
      <c r="D21" s="2"/>
      <c r="E21" s="2">
        <v>1</v>
      </c>
      <c r="F21" s="2"/>
      <c r="G21">
        <f>C21*2+F21</f>
        <v>18</v>
      </c>
      <c r="H21" s="3">
        <f>G21/631</f>
        <v>0.0285261489698891</v>
      </c>
      <c r="I21" s="2">
        <v>3</v>
      </c>
      <c r="J21" s="5">
        <f>I21/113</f>
        <v>0.0265486725663717</v>
      </c>
      <c r="K21" s="2">
        <v>2</v>
      </c>
      <c r="L21" s="5">
        <f>K21/85</f>
        <v>0.0235294117647059</v>
      </c>
      <c r="M21" s="7">
        <f>H21/(J21+L21*0.5)</f>
        <v>0.744547991455936</v>
      </c>
    </row>
    <row r="22" ht="14.25" spans="1:13">
      <c r="A22" s="2" t="s">
        <v>94</v>
      </c>
      <c r="B22" s="2" t="s">
        <v>95</v>
      </c>
      <c r="C22" s="2">
        <v>9</v>
      </c>
      <c r="D22" s="2"/>
      <c r="E22" s="2">
        <v>1</v>
      </c>
      <c r="F22" s="2"/>
      <c r="G22">
        <f>C22*2+F22</f>
        <v>18</v>
      </c>
      <c r="H22" s="3">
        <f>G22/631</f>
        <v>0.0285261489698891</v>
      </c>
      <c r="I22" s="2">
        <v>4</v>
      </c>
      <c r="J22" s="5">
        <f>I22/113</f>
        <v>0.0353982300884956</v>
      </c>
      <c r="K22" s="2">
        <v>1</v>
      </c>
      <c r="L22" s="5">
        <f>K22/85</f>
        <v>0.0117647058823529</v>
      </c>
      <c r="M22" s="7">
        <f>H22/(J22+L22*0.5)</f>
        <v>0.691030670506392</v>
      </c>
    </row>
    <row r="23" ht="14.25" spans="1:13">
      <c r="A23" s="2" t="s">
        <v>96</v>
      </c>
      <c r="B23" s="2" t="s">
        <v>97</v>
      </c>
      <c r="C23" s="2">
        <v>9</v>
      </c>
      <c r="D23" s="2"/>
      <c r="E23" s="2">
        <v>1</v>
      </c>
      <c r="F23" s="2"/>
      <c r="G23">
        <f>C23*2+F23</f>
        <v>18</v>
      </c>
      <c r="H23" s="3">
        <f>G23/631</f>
        <v>0.0285261489698891</v>
      </c>
      <c r="I23" s="2">
        <v>4</v>
      </c>
      <c r="J23" s="5">
        <f>I23/113</f>
        <v>0.0353982300884956</v>
      </c>
      <c r="K23" s="2">
        <v>1</v>
      </c>
      <c r="L23" s="5">
        <f>K23/85</f>
        <v>0.0117647058823529</v>
      </c>
      <c r="M23" s="7">
        <f>H23/(J23+L23*0.5)</f>
        <v>0.691030670506392</v>
      </c>
    </row>
    <row r="24" ht="14.25" spans="1:13">
      <c r="A24" s="2" t="s">
        <v>98</v>
      </c>
      <c r="B24" s="2" t="s">
        <v>99</v>
      </c>
      <c r="C24" s="2">
        <v>9</v>
      </c>
      <c r="D24" s="2"/>
      <c r="E24" s="2">
        <v>1</v>
      </c>
      <c r="F24" s="2"/>
      <c r="G24">
        <f>C24*2+F24</f>
        <v>18</v>
      </c>
      <c r="H24" s="3">
        <f>G24/631</f>
        <v>0.0285261489698891</v>
      </c>
      <c r="I24" s="2">
        <v>4</v>
      </c>
      <c r="J24" s="5">
        <f>I24/113</f>
        <v>0.0353982300884956</v>
      </c>
      <c r="K24" s="2">
        <v>1</v>
      </c>
      <c r="L24" s="5">
        <f>K24/85</f>
        <v>0.0117647058823529</v>
      </c>
      <c r="M24" s="7">
        <f>H24/(J24+L24*0.5)</f>
        <v>0.691030670506392</v>
      </c>
    </row>
    <row r="25" ht="14.25" spans="1:13">
      <c r="A25" s="2" t="s">
        <v>100</v>
      </c>
      <c r="B25" s="2" t="s">
        <v>101</v>
      </c>
      <c r="C25" s="2">
        <v>9</v>
      </c>
      <c r="D25" s="2"/>
      <c r="E25" s="2">
        <v>1</v>
      </c>
      <c r="F25" s="2"/>
      <c r="G25">
        <f>C25*2+F25</f>
        <v>18</v>
      </c>
      <c r="H25" s="3">
        <f>G25/631</f>
        <v>0.0285261489698891</v>
      </c>
      <c r="I25" s="2">
        <v>4</v>
      </c>
      <c r="J25" s="5">
        <f>I25/113</f>
        <v>0.0353982300884956</v>
      </c>
      <c r="K25" s="2">
        <v>1</v>
      </c>
      <c r="L25" s="5">
        <f>K25/85</f>
        <v>0.0117647058823529</v>
      </c>
      <c r="M25" s="7">
        <f>H25/(J25+L25*0.5)</f>
        <v>0.691030670506392</v>
      </c>
    </row>
    <row r="26" ht="14.25" spans="1:13">
      <c r="A26" t="s">
        <v>188</v>
      </c>
      <c r="B26" t="s">
        <v>189</v>
      </c>
      <c r="C26" s="2">
        <v>9</v>
      </c>
      <c r="D26" s="2"/>
      <c r="E26" s="2">
        <v>1</v>
      </c>
      <c r="F26" s="2"/>
      <c r="G26" s="2">
        <v>19</v>
      </c>
      <c r="H26" s="5">
        <f>G26/22</f>
        <v>0.863636363636364</v>
      </c>
      <c r="I26" s="2">
        <v>5</v>
      </c>
      <c r="J26" s="5">
        <f>5/6</f>
        <v>0.833333333333333</v>
      </c>
      <c r="K26" s="2">
        <v>5</v>
      </c>
      <c r="L26" s="5">
        <f>5/6</f>
        <v>0.833333333333333</v>
      </c>
      <c r="M26" s="7">
        <f>H26/(J26+0.5*L26)</f>
        <v>0.690909090909091</v>
      </c>
    </row>
    <row r="27" ht="14.25" spans="1:13">
      <c r="A27" s="2" t="s">
        <v>108</v>
      </c>
      <c r="B27" s="4" t="s">
        <v>109</v>
      </c>
      <c r="C27" s="2">
        <v>7</v>
      </c>
      <c r="D27" s="2"/>
      <c r="E27" s="2">
        <v>1</v>
      </c>
      <c r="F27" s="2"/>
      <c r="G27">
        <f>C27*2+F27</f>
        <v>14</v>
      </c>
      <c r="H27" s="3">
        <f>G27/631</f>
        <v>0.0221870047543582</v>
      </c>
      <c r="I27" s="2">
        <v>3</v>
      </c>
      <c r="J27" s="5">
        <f>I27/113</f>
        <v>0.0265486725663717</v>
      </c>
      <c r="K27" s="2">
        <v>1</v>
      </c>
      <c r="L27" s="5">
        <f>K27/85</f>
        <v>0.0117647058823529</v>
      </c>
      <c r="M27" s="7">
        <f>H27/(J27+L27*0.5)</f>
        <v>0.684128990900835</v>
      </c>
    </row>
    <row r="28" ht="14.25" spans="1:13">
      <c r="A28" s="2" t="s">
        <v>110</v>
      </c>
      <c r="B28" s="4" t="s">
        <v>111</v>
      </c>
      <c r="C28" s="2">
        <v>5</v>
      </c>
      <c r="D28" s="2"/>
      <c r="E28" s="2">
        <v>3</v>
      </c>
      <c r="F28" s="2"/>
      <c r="G28">
        <f>C28*2+F28</f>
        <v>10</v>
      </c>
      <c r="H28" s="3">
        <f>G28/631</f>
        <v>0.0158478605388273</v>
      </c>
      <c r="I28" s="2">
        <v>2</v>
      </c>
      <c r="J28" s="5">
        <f>I28/113</f>
        <v>0.0176991150442478</v>
      </c>
      <c r="K28" s="2">
        <v>1</v>
      </c>
      <c r="L28" s="5">
        <f>K28/85</f>
        <v>0.0117647058823529</v>
      </c>
      <c r="M28" s="7">
        <f>H28/(J28+L28*0.5)</f>
        <v>0.672047242717156</v>
      </c>
    </row>
    <row r="29" ht="14.25" spans="1:13">
      <c r="A29" s="2" t="s">
        <v>112</v>
      </c>
      <c r="B29" s="4" t="s">
        <v>113</v>
      </c>
      <c r="C29" s="2">
        <v>5</v>
      </c>
      <c r="D29" s="2"/>
      <c r="E29" s="2">
        <v>3</v>
      </c>
      <c r="F29" s="2"/>
      <c r="G29">
        <f>C29*2+F29</f>
        <v>10</v>
      </c>
      <c r="H29" s="3">
        <f>G29/631</f>
        <v>0.0158478605388273</v>
      </c>
      <c r="I29" s="2">
        <v>2</v>
      </c>
      <c r="J29" s="5">
        <f>I29/113</f>
        <v>0.0176991150442478</v>
      </c>
      <c r="K29" s="2">
        <v>1</v>
      </c>
      <c r="L29" s="5">
        <f>K29/85</f>
        <v>0.0117647058823529</v>
      </c>
      <c r="M29" s="7">
        <f>H29/(J29+L29*0.5)</f>
        <v>0.672047242717156</v>
      </c>
    </row>
    <row r="30" ht="14.25" spans="1:13">
      <c r="A30" s="2" t="s">
        <v>114</v>
      </c>
      <c r="B30" s="4" t="s">
        <v>115</v>
      </c>
      <c r="C30" s="2">
        <v>5</v>
      </c>
      <c r="D30" s="2"/>
      <c r="E30" s="2">
        <v>1</v>
      </c>
      <c r="F30" s="2"/>
      <c r="G30">
        <f>C30*2+F30</f>
        <v>10</v>
      </c>
      <c r="H30" s="3">
        <f>G30/631</f>
        <v>0.0158478605388273</v>
      </c>
      <c r="I30" s="2">
        <v>2</v>
      </c>
      <c r="J30" s="5">
        <f>I30/113</f>
        <v>0.0176991150442478</v>
      </c>
      <c r="K30" s="2">
        <v>1</v>
      </c>
      <c r="L30" s="5">
        <f>K30/85</f>
        <v>0.0117647058823529</v>
      </c>
      <c r="M30" s="7">
        <f>H30/(J30+L30*0.5)</f>
        <v>0.672047242717156</v>
      </c>
    </row>
    <row r="31" ht="14.25" spans="1:13">
      <c r="A31" s="2" t="s">
        <v>116</v>
      </c>
      <c r="B31" s="4" t="s">
        <v>117</v>
      </c>
      <c r="C31" s="2">
        <v>5</v>
      </c>
      <c r="D31" s="2"/>
      <c r="E31" s="2">
        <v>1</v>
      </c>
      <c r="F31" s="2"/>
      <c r="G31">
        <f>C31*2+F31</f>
        <v>10</v>
      </c>
      <c r="H31" s="3">
        <f>G31/631</f>
        <v>0.0158478605388273</v>
      </c>
      <c r="I31" s="2">
        <v>2</v>
      </c>
      <c r="J31" s="5">
        <f>I31/113</f>
        <v>0.0176991150442478</v>
      </c>
      <c r="K31" s="2">
        <v>1</v>
      </c>
      <c r="L31" s="5">
        <f>K31/85</f>
        <v>0.0117647058823529</v>
      </c>
      <c r="M31" s="7">
        <f>H31/(J31+L31*0.5)</f>
        <v>0.672047242717156</v>
      </c>
    </row>
    <row r="32" ht="14.25" spans="1:13">
      <c r="A32" s="2" t="s">
        <v>118</v>
      </c>
      <c r="B32" s="4" t="s">
        <v>119</v>
      </c>
      <c r="C32" s="2">
        <v>5</v>
      </c>
      <c r="D32" s="2"/>
      <c r="E32" s="2">
        <v>1</v>
      </c>
      <c r="F32" s="2"/>
      <c r="G32">
        <f>C32*2+F32</f>
        <v>10</v>
      </c>
      <c r="H32" s="3">
        <f>G32/631</f>
        <v>0.0158478605388273</v>
      </c>
      <c r="I32" s="2">
        <v>2</v>
      </c>
      <c r="J32" s="5">
        <f>I32/113</f>
        <v>0.0176991150442478</v>
      </c>
      <c r="K32" s="2">
        <v>1</v>
      </c>
      <c r="L32" s="5">
        <f>K32/85</f>
        <v>0.0117647058823529</v>
      </c>
      <c r="M32" s="7">
        <f>H32/(J32+L32*0.5)</f>
        <v>0.672047242717156</v>
      </c>
    </row>
    <row r="33" ht="14.25" spans="1:13">
      <c r="A33" s="2" t="s">
        <v>120</v>
      </c>
      <c r="B33" s="4" t="s">
        <v>121</v>
      </c>
      <c r="C33" s="2">
        <v>5</v>
      </c>
      <c r="D33" s="2"/>
      <c r="E33" s="2">
        <v>1</v>
      </c>
      <c r="F33" s="2"/>
      <c r="G33">
        <f>C33*2+F33</f>
        <v>10</v>
      </c>
      <c r="H33" s="3">
        <f>G33/631</f>
        <v>0.0158478605388273</v>
      </c>
      <c r="I33" s="2">
        <v>2</v>
      </c>
      <c r="J33" s="5">
        <f>I33/113</f>
        <v>0.0176991150442478</v>
      </c>
      <c r="K33" s="2">
        <v>1</v>
      </c>
      <c r="L33" s="5">
        <f>K33/85</f>
        <v>0.0117647058823529</v>
      </c>
      <c r="M33" s="7">
        <f>H33/(J33+L33*0.5)</f>
        <v>0.672047242717156</v>
      </c>
    </row>
    <row r="34" ht="14.25" spans="1:13">
      <c r="A34" s="2" t="s">
        <v>94</v>
      </c>
      <c r="B34" s="2" t="s">
        <v>95</v>
      </c>
      <c r="C34" s="2">
        <v>6</v>
      </c>
      <c r="D34" s="2"/>
      <c r="E34" s="2">
        <v>7</v>
      </c>
      <c r="F34" s="2"/>
      <c r="G34" s="2">
        <f>C34*2+F34</f>
        <v>12</v>
      </c>
      <c r="H34" s="5">
        <f>(G34/889)</f>
        <v>0.0134983127109111</v>
      </c>
      <c r="I34" s="2">
        <v>2</v>
      </c>
      <c r="J34" s="5">
        <f>(I34/177)</f>
        <v>0.0112994350282486</v>
      </c>
      <c r="K34" s="2">
        <v>3</v>
      </c>
      <c r="L34" s="5">
        <f>K34/165</f>
        <v>0.0181818181818182</v>
      </c>
      <c r="M34" s="7">
        <f>H34/(J34+L34*0.5)</f>
        <v>0.661995336225289</v>
      </c>
    </row>
    <row r="35" ht="14.25" spans="1:13">
      <c r="A35" s="2" t="s">
        <v>24</v>
      </c>
      <c r="B35" s="2" t="s">
        <v>25</v>
      </c>
      <c r="C35" s="2">
        <v>5</v>
      </c>
      <c r="E35">
        <v>4</v>
      </c>
      <c r="G35">
        <f>2*C35+E35</f>
        <v>14</v>
      </c>
      <c r="H35" s="3">
        <f>G35/501</f>
        <v>0.0279441117764471</v>
      </c>
      <c r="I35">
        <v>2</v>
      </c>
      <c r="J35" s="3">
        <f>I35/116</f>
        <v>0.0172413793103448</v>
      </c>
      <c r="K35">
        <v>3</v>
      </c>
      <c r="L35" s="3">
        <f>K35/119</f>
        <v>0.0252100840336134</v>
      </c>
      <c r="M35" s="6">
        <f>H35/(J35+L35)</f>
        <v>0.658260271266341</v>
      </c>
    </row>
    <row r="36" ht="14.25" spans="1:13">
      <c r="A36" s="2" t="s">
        <v>26</v>
      </c>
      <c r="B36" s="2" t="s">
        <v>27</v>
      </c>
      <c r="C36" s="2">
        <v>5</v>
      </c>
      <c r="E36">
        <v>4</v>
      </c>
      <c r="G36">
        <f>2*C36+E36</f>
        <v>14</v>
      </c>
      <c r="H36" s="3">
        <f>G36/501</f>
        <v>0.0279441117764471</v>
      </c>
      <c r="I36">
        <v>2</v>
      </c>
      <c r="J36" s="3">
        <f>I36/116</f>
        <v>0.0172413793103448</v>
      </c>
      <c r="K36">
        <v>3</v>
      </c>
      <c r="L36" s="3">
        <f>K36/119</f>
        <v>0.0252100840336134</v>
      </c>
      <c r="M36" s="6">
        <f>H36/(J36+L36)</f>
        <v>0.658260271266341</v>
      </c>
    </row>
    <row r="37" ht="14.25" spans="1:13">
      <c r="A37" s="2" t="s">
        <v>28</v>
      </c>
      <c r="B37" s="2" t="s">
        <v>29</v>
      </c>
      <c r="C37" s="2">
        <v>5</v>
      </c>
      <c r="E37">
        <v>4</v>
      </c>
      <c r="G37">
        <f>2*C37+E37</f>
        <v>14</v>
      </c>
      <c r="H37" s="3">
        <f>G37/501</f>
        <v>0.0279441117764471</v>
      </c>
      <c r="I37">
        <v>2</v>
      </c>
      <c r="J37" s="3">
        <f>I37/116</f>
        <v>0.0172413793103448</v>
      </c>
      <c r="K37">
        <v>3</v>
      </c>
      <c r="L37" s="3">
        <f>K37/119</f>
        <v>0.0252100840336134</v>
      </c>
      <c r="M37" s="6">
        <f>H37/(J37+L37)</f>
        <v>0.658260271266341</v>
      </c>
    </row>
    <row r="38" ht="14.25" spans="1:13">
      <c r="A38" s="2" t="s">
        <v>30</v>
      </c>
      <c r="B38" s="2" t="s">
        <v>31</v>
      </c>
      <c r="C38" s="2">
        <v>5</v>
      </c>
      <c r="E38">
        <v>4</v>
      </c>
      <c r="G38">
        <f>2*C38+E38</f>
        <v>14</v>
      </c>
      <c r="H38" s="3">
        <f>G38/501</f>
        <v>0.0279441117764471</v>
      </c>
      <c r="I38">
        <v>2</v>
      </c>
      <c r="J38" s="3">
        <f>I38/116</f>
        <v>0.0172413793103448</v>
      </c>
      <c r="K38">
        <v>3</v>
      </c>
      <c r="L38" s="3">
        <f>K38/119</f>
        <v>0.0252100840336134</v>
      </c>
      <c r="M38" s="6">
        <f>H38/(J38+L38)</f>
        <v>0.658260271266341</v>
      </c>
    </row>
    <row r="39" ht="14.25" spans="1:16">
      <c r="A39" s="2" t="s">
        <v>32</v>
      </c>
      <c r="B39" s="2" t="s">
        <v>33</v>
      </c>
      <c r="C39" s="2">
        <v>5</v>
      </c>
      <c r="E39">
        <v>4</v>
      </c>
      <c r="G39">
        <f>2*C39+E39</f>
        <v>14</v>
      </c>
      <c r="H39" s="3">
        <f>G39/501</f>
        <v>0.0279441117764471</v>
      </c>
      <c r="I39">
        <v>3</v>
      </c>
      <c r="J39" s="3">
        <f>I39/116</f>
        <v>0.0258620689655172</v>
      </c>
      <c r="K39">
        <v>2</v>
      </c>
      <c r="L39" s="3">
        <f>K39/119</f>
        <v>0.0168067226890756</v>
      </c>
      <c r="M39" s="6">
        <f>H39/(J39+L39)</f>
        <v>0.654907502482302</v>
      </c>
      <c r="N39" s="7"/>
      <c r="O39" s="5"/>
      <c r="P39" s="7"/>
    </row>
    <row r="40" ht="28.5" spans="1:16">
      <c r="A40" s="2" t="s">
        <v>164</v>
      </c>
      <c r="B40" s="4" t="s">
        <v>195</v>
      </c>
      <c r="C40" s="2">
        <v>5</v>
      </c>
      <c r="D40" s="2"/>
      <c r="E40" s="2">
        <v>8</v>
      </c>
      <c r="F40" s="2"/>
      <c r="G40" s="2">
        <f>C40*2+F40</f>
        <v>10</v>
      </c>
      <c r="H40" s="5">
        <f>(G40/889)</f>
        <v>0.0112485939257593</v>
      </c>
      <c r="I40" s="2">
        <v>2</v>
      </c>
      <c r="J40" s="5">
        <f>(I40/177)</f>
        <v>0.0112994350282486</v>
      </c>
      <c r="K40" s="2">
        <v>2</v>
      </c>
      <c r="L40" s="5">
        <f>K40/165</f>
        <v>0.0121212121212121</v>
      </c>
      <c r="M40" s="7">
        <f>H40/(J40+L40*0.5)</f>
        <v>0.647958945960157</v>
      </c>
      <c r="N40" s="7"/>
      <c r="O40" s="5"/>
      <c r="P40" s="7"/>
    </row>
    <row r="41" ht="14.25" spans="1:16">
      <c r="A41" s="2" t="s">
        <v>116</v>
      </c>
      <c r="B41" s="4" t="s">
        <v>117</v>
      </c>
      <c r="C41" s="2">
        <v>5</v>
      </c>
      <c r="D41" s="2"/>
      <c r="E41" s="2">
        <v>7</v>
      </c>
      <c r="F41" s="2"/>
      <c r="G41" s="2">
        <f>C41*2+F41</f>
        <v>10</v>
      </c>
      <c r="H41" s="5">
        <f>(G41/889)</f>
        <v>0.0112485939257593</v>
      </c>
      <c r="I41" s="2">
        <v>2</v>
      </c>
      <c r="J41" s="5">
        <f>(I41/177)</f>
        <v>0.0112994350282486</v>
      </c>
      <c r="K41" s="2">
        <v>2</v>
      </c>
      <c r="L41" s="5">
        <f>K41/165</f>
        <v>0.0121212121212121</v>
      </c>
      <c r="M41" s="7">
        <f>H41/(J41+L41*0.5)</f>
        <v>0.647958945960157</v>
      </c>
      <c r="N41" s="7"/>
      <c r="O41" s="5"/>
      <c r="P41" s="7"/>
    </row>
    <row r="42" ht="14.25" spans="1:16">
      <c r="A42" s="2" t="s">
        <v>150</v>
      </c>
      <c r="B42" s="4" t="s">
        <v>151</v>
      </c>
      <c r="C42" s="2">
        <v>5</v>
      </c>
      <c r="D42" s="2"/>
      <c r="E42" s="2">
        <v>6</v>
      </c>
      <c r="F42" s="2"/>
      <c r="G42" s="2">
        <f>C42*2+F42</f>
        <v>10</v>
      </c>
      <c r="H42" s="5">
        <f>(G42/889)</f>
        <v>0.0112485939257593</v>
      </c>
      <c r="I42" s="2">
        <v>2</v>
      </c>
      <c r="J42" s="5">
        <f>(I42/177)</f>
        <v>0.0112994350282486</v>
      </c>
      <c r="K42" s="2">
        <v>2</v>
      </c>
      <c r="L42" s="5">
        <f>K42/165</f>
        <v>0.0121212121212121</v>
      </c>
      <c r="M42" s="7">
        <f>H42/(J42+L42*0.5)</f>
        <v>0.647958945960157</v>
      </c>
      <c r="N42" s="7"/>
      <c r="O42" s="5"/>
      <c r="P42" s="7"/>
    </row>
    <row r="43" ht="14.25" spans="1:16">
      <c r="A43" s="2" t="s">
        <v>196</v>
      </c>
      <c r="B43" s="4" t="s">
        <v>197</v>
      </c>
      <c r="C43" s="2">
        <v>5</v>
      </c>
      <c r="D43" s="2"/>
      <c r="E43" s="2">
        <v>6</v>
      </c>
      <c r="F43" s="2"/>
      <c r="G43" s="2">
        <f>C43*2+F43</f>
        <v>10</v>
      </c>
      <c r="H43" s="5">
        <f>(G43/889)</f>
        <v>0.0112485939257593</v>
      </c>
      <c r="I43" s="2">
        <v>2</v>
      </c>
      <c r="J43" s="5">
        <f>(I43/177)</f>
        <v>0.0112994350282486</v>
      </c>
      <c r="K43" s="2">
        <v>2</v>
      </c>
      <c r="L43" s="5">
        <f>K43/165</f>
        <v>0.0121212121212121</v>
      </c>
      <c r="M43" s="7">
        <f>H43/(J43+L43*0.5)</f>
        <v>0.647958945960157</v>
      </c>
      <c r="N43" s="7"/>
      <c r="O43" s="5"/>
      <c r="P43" s="7"/>
    </row>
    <row r="44" ht="14.25" spans="1:16">
      <c r="A44" s="2" t="s">
        <v>166</v>
      </c>
      <c r="B44" s="4" t="s">
        <v>198</v>
      </c>
      <c r="C44" s="2">
        <v>5</v>
      </c>
      <c r="D44" s="2"/>
      <c r="E44" s="2">
        <v>6</v>
      </c>
      <c r="F44" s="2"/>
      <c r="G44" s="2">
        <f>C44*2+F44</f>
        <v>10</v>
      </c>
      <c r="H44" s="5">
        <f>(G44/889)</f>
        <v>0.0112485939257593</v>
      </c>
      <c r="I44" s="2">
        <v>2</v>
      </c>
      <c r="J44" s="5">
        <f>(I44/177)</f>
        <v>0.0112994350282486</v>
      </c>
      <c r="K44" s="2">
        <v>2</v>
      </c>
      <c r="L44" s="5">
        <f>K44/165</f>
        <v>0.0121212121212121</v>
      </c>
      <c r="M44" s="7">
        <f>H44/(J44+L44*0.5)</f>
        <v>0.647958945960157</v>
      </c>
      <c r="N44" s="7"/>
      <c r="O44" s="5"/>
      <c r="P44" s="7"/>
    </row>
    <row r="45" ht="14.25" spans="1:16">
      <c r="A45" s="2" t="s">
        <v>118</v>
      </c>
      <c r="B45" s="4" t="s">
        <v>119</v>
      </c>
      <c r="C45" s="2">
        <v>5</v>
      </c>
      <c r="D45" s="2"/>
      <c r="E45" s="2">
        <v>4</v>
      </c>
      <c r="F45" s="2"/>
      <c r="G45" s="2">
        <f>C45*2+F45</f>
        <v>10</v>
      </c>
      <c r="H45" s="5">
        <f>(G45/889)</f>
        <v>0.0112485939257593</v>
      </c>
      <c r="I45" s="2">
        <v>2</v>
      </c>
      <c r="J45" s="5">
        <f>(I45/177)</f>
        <v>0.0112994350282486</v>
      </c>
      <c r="K45" s="2">
        <v>2</v>
      </c>
      <c r="L45" s="5">
        <f>K45/165</f>
        <v>0.0121212121212121</v>
      </c>
      <c r="M45" s="7">
        <f>H45/(J45+L45*0.5)</f>
        <v>0.647958945960157</v>
      </c>
      <c r="N45" s="7"/>
      <c r="O45" s="5"/>
      <c r="P45" s="7"/>
    </row>
    <row r="46" ht="14.25" spans="1:16">
      <c r="A46" s="2" t="s">
        <v>176</v>
      </c>
      <c r="B46" s="4" t="s">
        <v>177</v>
      </c>
      <c r="C46" s="2">
        <v>5</v>
      </c>
      <c r="D46" s="2"/>
      <c r="E46" s="2">
        <v>4</v>
      </c>
      <c r="F46" s="2"/>
      <c r="G46" s="2">
        <f>C46*2+F46</f>
        <v>10</v>
      </c>
      <c r="H46" s="5">
        <f>(G46/889)</f>
        <v>0.0112485939257593</v>
      </c>
      <c r="I46" s="2">
        <v>2</v>
      </c>
      <c r="J46" s="5">
        <f>(I46/177)</f>
        <v>0.0112994350282486</v>
      </c>
      <c r="K46" s="2">
        <v>2</v>
      </c>
      <c r="L46" s="5">
        <f>K46/165</f>
        <v>0.0121212121212121</v>
      </c>
      <c r="M46" s="7">
        <f>H46/(J46+L46*0.5)</f>
        <v>0.647958945960157</v>
      </c>
      <c r="N46" s="7"/>
      <c r="O46" s="5"/>
      <c r="P46" s="7"/>
    </row>
    <row r="47" ht="14.25" spans="1:16">
      <c r="A47" s="2" t="s">
        <v>148</v>
      </c>
      <c r="B47" s="4" t="s">
        <v>149</v>
      </c>
      <c r="C47" s="2">
        <v>5</v>
      </c>
      <c r="D47" s="2"/>
      <c r="E47" s="2">
        <v>4</v>
      </c>
      <c r="F47" s="2"/>
      <c r="G47" s="2">
        <f>C47*2+F47</f>
        <v>10</v>
      </c>
      <c r="H47" s="5">
        <f>(G47/889)</f>
        <v>0.0112485939257593</v>
      </c>
      <c r="I47" s="2">
        <v>2</v>
      </c>
      <c r="J47" s="5">
        <f>(I47/177)</f>
        <v>0.0112994350282486</v>
      </c>
      <c r="K47" s="2">
        <v>2</v>
      </c>
      <c r="L47" s="5">
        <f>K47/165</f>
        <v>0.0121212121212121</v>
      </c>
      <c r="M47" s="7">
        <f>H47/(J47+L47*0.5)</f>
        <v>0.647958945960157</v>
      </c>
      <c r="N47" s="7"/>
      <c r="O47" s="5"/>
      <c r="P47" s="7"/>
    </row>
    <row r="48" ht="14.25" spans="1:16">
      <c r="A48" s="2" t="s">
        <v>162</v>
      </c>
      <c r="B48" s="4" t="s">
        <v>200</v>
      </c>
      <c r="C48" s="2">
        <v>5</v>
      </c>
      <c r="D48" s="2"/>
      <c r="E48" s="2">
        <v>4</v>
      </c>
      <c r="F48" s="2"/>
      <c r="G48" s="2">
        <f>C48*2+F48</f>
        <v>10</v>
      </c>
      <c r="H48" s="5">
        <f>(G48/889)</f>
        <v>0.0112485939257593</v>
      </c>
      <c r="I48" s="2">
        <v>2</v>
      </c>
      <c r="J48" s="5">
        <f>(I48/177)</f>
        <v>0.0112994350282486</v>
      </c>
      <c r="K48" s="2">
        <v>2</v>
      </c>
      <c r="L48" s="5">
        <f>K48/165</f>
        <v>0.0121212121212121</v>
      </c>
      <c r="M48" s="7">
        <f>H48/(J48+L48*0.5)</f>
        <v>0.647958945960157</v>
      </c>
      <c r="N48" s="7"/>
      <c r="O48" s="5"/>
      <c r="P48" s="7"/>
    </row>
    <row r="49" ht="14.25" spans="1:16">
      <c r="A49" s="2" t="s">
        <v>146</v>
      </c>
      <c r="B49" s="2" t="s">
        <v>147</v>
      </c>
      <c r="C49" s="2">
        <v>5</v>
      </c>
      <c r="D49" s="2"/>
      <c r="E49" s="2">
        <v>4</v>
      </c>
      <c r="F49" s="2"/>
      <c r="G49" s="2">
        <f>C49*2+F49</f>
        <v>10</v>
      </c>
      <c r="H49" s="5">
        <f>(G49/889)</f>
        <v>0.0112485939257593</v>
      </c>
      <c r="I49" s="2">
        <v>2</v>
      </c>
      <c r="J49" s="5">
        <f>(I49/177)</f>
        <v>0.0112994350282486</v>
      </c>
      <c r="K49" s="2">
        <v>2</v>
      </c>
      <c r="L49" s="5">
        <f>K49/165</f>
        <v>0.0121212121212121</v>
      </c>
      <c r="M49" s="7">
        <f>H49/(J49+L49*0.5)</f>
        <v>0.647958945960157</v>
      </c>
      <c r="N49" s="7"/>
      <c r="O49" s="5"/>
      <c r="P49" s="7"/>
    </row>
    <row r="50" ht="14.25" spans="1:16">
      <c r="A50" s="2" t="s">
        <v>180</v>
      </c>
      <c r="B50" s="2" t="s">
        <v>181</v>
      </c>
      <c r="C50" s="2">
        <v>5</v>
      </c>
      <c r="D50" s="2"/>
      <c r="E50" s="2">
        <v>4</v>
      </c>
      <c r="F50" s="2"/>
      <c r="G50" s="2">
        <f>C50*2+F50</f>
        <v>10</v>
      </c>
      <c r="H50" s="5">
        <f>(G50/889)</f>
        <v>0.0112485939257593</v>
      </c>
      <c r="I50" s="2">
        <v>2</v>
      </c>
      <c r="J50" s="5">
        <f>(I50/177)</f>
        <v>0.0112994350282486</v>
      </c>
      <c r="K50" s="2">
        <v>2</v>
      </c>
      <c r="L50" s="5">
        <f>K50/165</f>
        <v>0.0121212121212121</v>
      </c>
      <c r="M50" s="7">
        <f>H50/(J50+L50*0.5)</f>
        <v>0.647958945960157</v>
      </c>
      <c r="N50" s="7"/>
      <c r="O50" s="5"/>
      <c r="P50" s="7"/>
    </row>
    <row r="51" ht="14.25" spans="1:16">
      <c r="A51" s="2" t="s">
        <v>170</v>
      </c>
      <c r="B51" s="4" t="s">
        <v>201</v>
      </c>
      <c r="C51" s="2">
        <v>5</v>
      </c>
      <c r="D51" s="2"/>
      <c r="E51" s="2">
        <v>4</v>
      </c>
      <c r="F51" s="2"/>
      <c r="G51" s="2">
        <f>C51*2+F51</f>
        <v>10</v>
      </c>
      <c r="H51" s="5">
        <f>(G51/889)</f>
        <v>0.0112485939257593</v>
      </c>
      <c r="I51" s="2">
        <v>2</v>
      </c>
      <c r="J51" s="5">
        <f>(I51/177)</f>
        <v>0.0112994350282486</v>
      </c>
      <c r="K51" s="2">
        <v>2</v>
      </c>
      <c r="L51" s="5">
        <f>K51/165</f>
        <v>0.0121212121212121</v>
      </c>
      <c r="M51" s="7">
        <f>H51/(J51+L51*0.5)</f>
        <v>0.647958945960157</v>
      </c>
      <c r="N51" s="7"/>
      <c r="O51" s="5"/>
      <c r="P51" s="7"/>
    </row>
    <row r="52" ht="14.25" spans="1:16">
      <c r="A52" s="2" t="s">
        <v>130</v>
      </c>
      <c r="B52" s="4" t="s">
        <v>202</v>
      </c>
      <c r="C52" s="2">
        <v>5</v>
      </c>
      <c r="D52" s="2"/>
      <c r="E52" s="2">
        <v>4</v>
      </c>
      <c r="F52" s="2"/>
      <c r="G52" s="2">
        <f>C52*2+F52</f>
        <v>10</v>
      </c>
      <c r="H52" s="5">
        <f>(G52/889)</f>
        <v>0.0112485939257593</v>
      </c>
      <c r="I52" s="2">
        <v>2</v>
      </c>
      <c r="J52" s="5">
        <f>(I52/177)</f>
        <v>0.0112994350282486</v>
      </c>
      <c r="K52" s="2">
        <v>2</v>
      </c>
      <c r="L52" s="5">
        <f>K52/165</f>
        <v>0.0121212121212121</v>
      </c>
      <c r="M52" s="7">
        <f>H52/(J52+L52*0.5)</f>
        <v>0.647958945960157</v>
      </c>
      <c r="N52" s="7"/>
      <c r="O52" s="5"/>
      <c r="P52" s="7"/>
    </row>
    <row r="53" ht="14.25" spans="1:16">
      <c r="A53" s="2" t="s">
        <v>158</v>
      </c>
      <c r="B53" s="4" t="s">
        <v>159</v>
      </c>
      <c r="C53" s="2">
        <v>9</v>
      </c>
      <c r="D53" s="2"/>
      <c r="E53" s="2">
        <v>1</v>
      </c>
      <c r="F53" s="2"/>
      <c r="G53">
        <f>C53*2+F53</f>
        <v>18</v>
      </c>
      <c r="H53" s="3">
        <f>G53/631</f>
        <v>0.0285261489698891</v>
      </c>
      <c r="I53" s="2">
        <v>3</v>
      </c>
      <c r="J53" s="5">
        <f>I53/113</f>
        <v>0.0265486725663717</v>
      </c>
      <c r="K53" s="2">
        <v>3</v>
      </c>
      <c r="L53" s="5">
        <f>K53/85</f>
        <v>0.0352941176470588</v>
      </c>
      <c r="M53" s="7">
        <f>H53/(J53+L53*0.5)</f>
        <v>0.645450320037184</v>
      </c>
      <c r="N53" s="7"/>
      <c r="O53" s="5"/>
      <c r="P53" s="7"/>
    </row>
    <row r="54" ht="14.25" spans="1:16">
      <c r="A54" s="2" t="s">
        <v>34</v>
      </c>
      <c r="B54" s="2" t="s">
        <v>35</v>
      </c>
      <c r="C54" s="2">
        <v>6</v>
      </c>
      <c r="E54">
        <v>4</v>
      </c>
      <c r="G54">
        <f>2*C54+E54</f>
        <v>16</v>
      </c>
      <c r="H54" s="3">
        <f>G54/501</f>
        <v>0.031936127744511</v>
      </c>
      <c r="I54">
        <v>2</v>
      </c>
      <c r="J54" s="3">
        <f>I54/116</f>
        <v>0.0172413793103448</v>
      </c>
      <c r="K54">
        <v>4</v>
      </c>
      <c r="L54" s="3">
        <f>K54/119</f>
        <v>0.0336134453781513</v>
      </c>
      <c r="M54" s="6">
        <f>H54/(J54+L54)</f>
        <v>0.627986192856452</v>
      </c>
      <c r="N54" s="7"/>
      <c r="O54" s="5"/>
      <c r="P54" s="7"/>
    </row>
    <row r="55" ht="14.25" spans="1:16">
      <c r="A55" s="2" t="s">
        <v>36</v>
      </c>
      <c r="B55" s="2" t="s">
        <v>37</v>
      </c>
      <c r="C55" s="2">
        <v>7</v>
      </c>
      <c r="E55">
        <v>2</v>
      </c>
      <c r="G55">
        <f>2*C55+E55</f>
        <v>16</v>
      </c>
      <c r="H55" s="3">
        <f>G55/501</f>
        <v>0.031936127744511</v>
      </c>
      <c r="I55">
        <v>3</v>
      </c>
      <c r="J55" s="3">
        <f>I55/116</f>
        <v>0.0258620689655172</v>
      </c>
      <c r="K55">
        <v>3</v>
      </c>
      <c r="L55" s="3">
        <f>K55/119</f>
        <v>0.0252100840336134</v>
      </c>
      <c r="M55" s="6">
        <f>H55/(J55+L55)</f>
        <v>0.625313911184723</v>
      </c>
      <c r="N55" s="7"/>
      <c r="O55" s="5"/>
      <c r="P55" s="7"/>
    </row>
    <row r="56" ht="14.25" spans="1:16">
      <c r="A56" s="2" t="s">
        <v>104</v>
      </c>
      <c r="B56" s="4" t="s">
        <v>105</v>
      </c>
      <c r="C56" s="2">
        <v>8</v>
      </c>
      <c r="D56" s="2"/>
      <c r="E56" s="2">
        <v>1</v>
      </c>
      <c r="F56" s="2"/>
      <c r="G56">
        <f>C56*2+F56</f>
        <v>16</v>
      </c>
      <c r="H56" s="3">
        <f>G56/631</f>
        <v>0.0253565768621236</v>
      </c>
      <c r="I56" s="2">
        <v>4</v>
      </c>
      <c r="J56" s="5">
        <f>I56/113</f>
        <v>0.0353982300884956</v>
      </c>
      <c r="K56" s="2">
        <v>1</v>
      </c>
      <c r="L56" s="5">
        <f>K56/85</f>
        <v>0.0117647058823529</v>
      </c>
      <c r="M56" s="7">
        <f>H56/(J56+L56*0.5)</f>
        <v>0.614249484894571</v>
      </c>
      <c r="N56" s="7"/>
      <c r="O56" s="5"/>
      <c r="P56" s="7"/>
    </row>
    <row r="57" ht="14.25" spans="1:16">
      <c r="A57" s="2" t="s">
        <v>138</v>
      </c>
      <c r="B57" s="2" t="s">
        <v>139</v>
      </c>
      <c r="C57" s="2">
        <v>7</v>
      </c>
      <c r="D57" s="2"/>
      <c r="E57" s="2">
        <v>3</v>
      </c>
      <c r="F57" s="2"/>
      <c r="G57">
        <f>C57*2+F57</f>
        <v>14</v>
      </c>
      <c r="H57" s="3">
        <f>G57/631</f>
        <v>0.0221870047543582</v>
      </c>
      <c r="I57" s="2">
        <v>3</v>
      </c>
      <c r="J57" s="5">
        <f>I57/113</f>
        <v>0.0265486725663717</v>
      </c>
      <c r="K57" s="2">
        <v>2</v>
      </c>
      <c r="L57" s="5">
        <f>K57/85</f>
        <v>0.0235294117647059</v>
      </c>
      <c r="M57" s="7">
        <f>H57/(J57+L57*0.5)</f>
        <v>0.579092882243506</v>
      </c>
      <c r="N57" s="7"/>
      <c r="O57" s="5"/>
      <c r="P57" s="7"/>
    </row>
    <row r="58" ht="14.25" spans="1:16">
      <c r="A58" s="2" t="s">
        <v>38</v>
      </c>
      <c r="B58" s="2" t="s">
        <v>39</v>
      </c>
      <c r="C58" s="2">
        <v>9</v>
      </c>
      <c r="E58">
        <v>4</v>
      </c>
      <c r="G58">
        <f>2*C58+E58</f>
        <v>22</v>
      </c>
      <c r="H58" s="3">
        <f>G58/501</f>
        <v>0.0439121756487026</v>
      </c>
      <c r="I58">
        <v>3</v>
      </c>
      <c r="J58" s="3">
        <f>I58/116</f>
        <v>0.0258620689655172</v>
      </c>
      <c r="K58">
        <v>6</v>
      </c>
      <c r="L58" s="3">
        <f>K58/119</f>
        <v>0.0504201680672269</v>
      </c>
      <c r="M58" s="6">
        <f>H58/(J58+L58)</f>
        <v>0.575654010118415</v>
      </c>
      <c r="N58" s="7"/>
      <c r="O58" s="5"/>
      <c r="P58" s="7"/>
    </row>
    <row r="59" ht="14.25" spans="1:16">
      <c r="A59" s="2" t="s">
        <v>160</v>
      </c>
      <c r="B59" s="4" t="s">
        <v>199</v>
      </c>
      <c r="C59" s="2">
        <v>5</v>
      </c>
      <c r="D59" s="2"/>
      <c r="E59" s="2">
        <v>7</v>
      </c>
      <c r="F59" s="2"/>
      <c r="G59" s="2">
        <f>C59*2+F59</f>
        <v>10</v>
      </c>
      <c r="H59" s="5">
        <f>(G59/889)</f>
        <v>0.0112485939257593</v>
      </c>
      <c r="I59" s="2">
        <v>3</v>
      </c>
      <c r="J59" s="5">
        <f>(I59/177)</f>
        <v>0.0169491525423729</v>
      </c>
      <c r="K59" s="2">
        <v>1</v>
      </c>
      <c r="L59" s="5">
        <f>K59/165</f>
        <v>0.00606060606060606</v>
      </c>
      <c r="M59" s="7">
        <f>H59/(J59+L59*0.5)</f>
        <v>0.563008030165895</v>
      </c>
      <c r="N59" s="7"/>
      <c r="O59" s="5"/>
      <c r="P59" s="7"/>
    </row>
    <row r="60" ht="14.25" spans="1:16">
      <c r="A60" s="2" t="s">
        <v>40</v>
      </c>
      <c r="B60" s="2" t="s">
        <v>41</v>
      </c>
      <c r="C60" s="2">
        <v>6</v>
      </c>
      <c r="E60">
        <v>2</v>
      </c>
      <c r="G60">
        <f>2*C60+E60</f>
        <v>14</v>
      </c>
      <c r="H60" s="3">
        <f>G60/501</f>
        <v>0.0279441117764471</v>
      </c>
      <c r="I60">
        <v>2</v>
      </c>
      <c r="J60" s="3">
        <f>I60/116</f>
        <v>0.0172413793103448</v>
      </c>
      <c r="K60">
        <v>4</v>
      </c>
      <c r="L60" s="3">
        <f>K60/119</f>
        <v>0.0336134453781513</v>
      </c>
      <c r="M60" s="6">
        <f>H60/(J60+L60)</f>
        <v>0.549487918749396</v>
      </c>
      <c r="N60" s="7"/>
      <c r="O60" s="5"/>
      <c r="P60" s="7"/>
    </row>
    <row r="61" ht="14.25" spans="1:16">
      <c r="A61" s="2" t="s">
        <v>42</v>
      </c>
      <c r="B61" s="2" t="s">
        <v>43</v>
      </c>
      <c r="C61" s="2">
        <v>6</v>
      </c>
      <c r="E61">
        <v>2</v>
      </c>
      <c r="G61">
        <f>2*C61+E61</f>
        <v>14</v>
      </c>
      <c r="H61" s="3">
        <f>G61/501</f>
        <v>0.0279441117764471</v>
      </c>
      <c r="I61">
        <v>2</v>
      </c>
      <c r="J61" s="3">
        <f>I61/116</f>
        <v>0.0172413793103448</v>
      </c>
      <c r="K61">
        <v>4</v>
      </c>
      <c r="L61" s="3">
        <f>K61/119</f>
        <v>0.0336134453781513</v>
      </c>
      <c r="M61" s="6">
        <f>H61/(J61+L61)</f>
        <v>0.549487918749396</v>
      </c>
      <c r="N61" s="7"/>
      <c r="O61" s="5"/>
      <c r="P61" s="7"/>
    </row>
    <row r="62" ht="14.25" spans="1:16">
      <c r="A62" s="2" t="s">
        <v>44</v>
      </c>
      <c r="B62" s="2" t="s">
        <v>45</v>
      </c>
      <c r="C62" s="2">
        <v>6</v>
      </c>
      <c r="E62">
        <v>2</v>
      </c>
      <c r="G62">
        <f>2*C62+E62</f>
        <v>14</v>
      </c>
      <c r="H62" s="3">
        <f>G62/501</f>
        <v>0.0279441117764471</v>
      </c>
      <c r="I62">
        <v>2</v>
      </c>
      <c r="J62" s="3">
        <f>I62/116</f>
        <v>0.0172413793103448</v>
      </c>
      <c r="K62">
        <v>4</v>
      </c>
      <c r="L62" s="3">
        <f>K62/119</f>
        <v>0.0336134453781513</v>
      </c>
      <c r="M62" s="6">
        <f>H62/(J62+L62)</f>
        <v>0.549487918749396</v>
      </c>
      <c r="N62" s="7"/>
      <c r="O62" s="5"/>
      <c r="P62" s="7"/>
    </row>
    <row r="63" ht="14.25" spans="1:16">
      <c r="A63" s="2" t="s">
        <v>46</v>
      </c>
      <c r="B63" s="2" t="s">
        <v>47</v>
      </c>
      <c r="C63" s="2">
        <v>5</v>
      </c>
      <c r="E63">
        <v>4</v>
      </c>
      <c r="G63">
        <f>2*C63+E63</f>
        <v>14</v>
      </c>
      <c r="H63" s="3">
        <f>G63/501</f>
        <v>0.0279441117764471</v>
      </c>
      <c r="I63">
        <v>3</v>
      </c>
      <c r="J63" s="3">
        <f>I63/116</f>
        <v>0.0258620689655172</v>
      </c>
      <c r="K63">
        <v>3</v>
      </c>
      <c r="L63" s="3">
        <f>K63/119</f>
        <v>0.0252100840336134</v>
      </c>
      <c r="M63" s="6">
        <f>H63/(J63+L63)</f>
        <v>0.547149672286632</v>
      </c>
      <c r="N63" s="7"/>
      <c r="O63" s="5"/>
      <c r="P63" s="7"/>
    </row>
    <row r="64" ht="14.25" spans="1:16">
      <c r="A64" s="2" t="s">
        <v>48</v>
      </c>
      <c r="B64" s="2" t="s">
        <v>49</v>
      </c>
      <c r="C64" s="2">
        <v>5</v>
      </c>
      <c r="E64">
        <v>4</v>
      </c>
      <c r="G64">
        <f>2*C64+E64</f>
        <v>14</v>
      </c>
      <c r="H64" s="3">
        <f>G64/501</f>
        <v>0.0279441117764471</v>
      </c>
      <c r="I64">
        <v>3</v>
      </c>
      <c r="J64" s="3">
        <f>I64/116</f>
        <v>0.0258620689655172</v>
      </c>
      <c r="K64">
        <v>3</v>
      </c>
      <c r="L64" s="3">
        <f>K64/119</f>
        <v>0.0252100840336134</v>
      </c>
      <c r="M64" s="6">
        <f>H64/(J64+L64)</f>
        <v>0.547149672286632</v>
      </c>
      <c r="N64" s="7"/>
      <c r="O64" s="5"/>
      <c r="P64" s="7"/>
    </row>
    <row r="65" ht="14.25" spans="1:16">
      <c r="A65" s="2" t="s">
        <v>186</v>
      </c>
      <c r="B65" s="2" t="s">
        <v>187</v>
      </c>
      <c r="C65" s="2">
        <v>1</v>
      </c>
      <c r="D65" s="2"/>
      <c r="E65" s="2">
        <v>1</v>
      </c>
      <c r="F65" s="2"/>
      <c r="G65" s="2">
        <v>3</v>
      </c>
      <c r="H65" s="5">
        <f>G65/22</f>
        <v>0.136363636363636</v>
      </c>
      <c r="I65" s="2">
        <v>1</v>
      </c>
      <c r="J65" s="5">
        <f>1/6</f>
        <v>0.166666666666667</v>
      </c>
      <c r="K65" s="2">
        <v>1</v>
      </c>
      <c r="L65" s="5">
        <f>1/6</f>
        <v>0.166666666666667</v>
      </c>
      <c r="M65" s="7">
        <f>H65/(J65+0.5*L65)</f>
        <v>0.545454545454545</v>
      </c>
      <c r="N65" s="7"/>
      <c r="O65" s="5"/>
      <c r="P65" s="7"/>
    </row>
    <row r="66" ht="14.25" spans="1:16">
      <c r="A66" s="2" t="s">
        <v>134</v>
      </c>
      <c r="B66" s="2" t="s">
        <v>135</v>
      </c>
      <c r="C66" s="2">
        <v>8</v>
      </c>
      <c r="D66" s="2"/>
      <c r="E66" s="2">
        <v>3</v>
      </c>
      <c r="F66" s="2"/>
      <c r="G66">
        <f>C66*2+F66</f>
        <v>16</v>
      </c>
      <c r="H66" s="3">
        <f>G66/631</f>
        <v>0.0253565768621236</v>
      </c>
      <c r="I66" s="2">
        <v>4</v>
      </c>
      <c r="J66" s="5">
        <f>I66/113</f>
        <v>0.0353982300884956</v>
      </c>
      <c r="K66" s="2">
        <v>2</v>
      </c>
      <c r="L66" s="5">
        <f>K66/85</f>
        <v>0.0235294117647059</v>
      </c>
      <c r="M66" s="7">
        <f>H66/(J66+L66*0.5)</f>
        <v>0.537637794173725</v>
      </c>
      <c r="N66" s="7"/>
      <c r="O66" s="5"/>
      <c r="P66" s="7"/>
    </row>
    <row r="67" ht="14.25" spans="1:16">
      <c r="A67" s="2" t="s">
        <v>50</v>
      </c>
      <c r="B67" s="2" t="s">
        <v>51</v>
      </c>
      <c r="C67" s="2">
        <v>7</v>
      </c>
      <c r="E67">
        <v>2</v>
      </c>
      <c r="G67">
        <f>2*C67+E67</f>
        <v>16</v>
      </c>
      <c r="H67" s="3">
        <f>G67/501</f>
        <v>0.031936127744511</v>
      </c>
      <c r="I67">
        <v>4</v>
      </c>
      <c r="J67" s="3">
        <f>I67/116</f>
        <v>0.0344827586206897</v>
      </c>
      <c r="K67">
        <v>3</v>
      </c>
      <c r="L67" s="3">
        <f>K67/119</f>
        <v>0.0252100840336134</v>
      </c>
      <c r="M67" s="6">
        <f>H67/(J67+L67)</f>
        <v>0.535007654593725</v>
      </c>
      <c r="N67" s="7"/>
      <c r="O67" s="5"/>
      <c r="P67" s="7"/>
    </row>
    <row r="68" ht="14.25" spans="1:16">
      <c r="A68" s="2" t="s">
        <v>52</v>
      </c>
      <c r="B68" s="2" t="s">
        <v>53</v>
      </c>
      <c r="C68" s="2">
        <v>7</v>
      </c>
      <c r="E68">
        <v>2</v>
      </c>
      <c r="G68">
        <f>2*C68+E68</f>
        <v>16</v>
      </c>
      <c r="H68" s="3">
        <f>G68/501</f>
        <v>0.031936127744511</v>
      </c>
      <c r="I68">
        <v>4</v>
      </c>
      <c r="J68" s="3">
        <f>I68/116</f>
        <v>0.0344827586206897</v>
      </c>
      <c r="K68">
        <v>3</v>
      </c>
      <c r="L68" s="3">
        <f>K68/119</f>
        <v>0.0252100840336134</v>
      </c>
      <c r="M68" s="6">
        <f>H68/(J68+L68)</f>
        <v>0.535007654593725</v>
      </c>
      <c r="N68" s="7"/>
      <c r="O68" s="5"/>
      <c r="P68" s="7"/>
    </row>
    <row r="69" ht="14.25" spans="1:16">
      <c r="A69" s="2" t="s">
        <v>154</v>
      </c>
      <c r="B69" s="4" t="s">
        <v>211</v>
      </c>
      <c r="C69" s="2">
        <v>4</v>
      </c>
      <c r="D69" s="2"/>
      <c r="E69" s="2">
        <v>4</v>
      </c>
      <c r="F69" s="2"/>
      <c r="G69" s="2">
        <f>C69*2+F69</f>
        <v>8</v>
      </c>
      <c r="H69" s="5">
        <f>(G69/889)</f>
        <v>0.00899887514060742</v>
      </c>
      <c r="I69" s="2">
        <v>2</v>
      </c>
      <c r="J69" s="5">
        <f>(I69/177)</f>
        <v>0.0112994350282486</v>
      </c>
      <c r="K69" s="2">
        <v>2</v>
      </c>
      <c r="L69" s="5">
        <f>K69/165</f>
        <v>0.0121212121212121</v>
      </c>
      <c r="M69" s="7">
        <f>H69/(J69+L69*0.5)</f>
        <v>0.518367156768126</v>
      </c>
      <c r="N69" s="7"/>
      <c r="O69" s="5"/>
      <c r="P69" s="7"/>
    </row>
    <row r="70" ht="14.25" spans="1:16">
      <c r="A70" s="2" t="s">
        <v>110</v>
      </c>
      <c r="B70" s="4" t="s">
        <v>111</v>
      </c>
      <c r="C70" s="2">
        <v>4</v>
      </c>
      <c r="D70" s="2"/>
      <c r="E70" s="2">
        <v>3</v>
      </c>
      <c r="F70" s="2"/>
      <c r="G70" s="2">
        <f>C70*2+F70</f>
        <v>8</v>
      </c>
      <c r="H70" s="5">
        <f>(G70/889)</f>
        <v>0.00899887514060742</v>
      </c>
      <c r="I70" s="2">
        <v>2</v>
      </c>
      <c r="J70" s="5">
        <f>(I70/177)</f>
        <v>0.0112994350282486</v>
      </c>
      <c r="K70" s="2">
        <v>2</v>
      </c>
      <c r="L70" s="5">
        <f>K70/165</f>
        <v>0.0121212121212121</v>
      </c>
      <c r="M70" s="7">
        <f>H70/(J70+L70*0.5)</f>
        <v>0.518367156768126</v>
      </c>
      <c r="N70" s="7"/>
      <c r="O70" s="5"/>
      <c r="P70" s="7"/>
    </row>
    <row r="71" ht="14.25" spans="1:16">
      <c r="A71" s="2" t="s">
        <v>174</v>
      </c>
      <c r="B71" s="4" t="s">
        <v>203</v>
      </c>
      <c r="C71" s="2">
        <v>6</v>
      </c>
      <c r="D71" s="2"/>
      <c r="E71" s="2">
        <v>8</v>
      </c>
      <c r="F71" s="2"/>
      <c r="G71" s="2">
        <f>C71*2+F71</f>
        <v>12</v>
      </c>
      <c r="H71" s="5">
        <f>(G71/889)</f>
        <v>0.0134983127109111</v>
      </c>
      <c r="I71" s="2">
        <v>3</v>
      </c>
      <c r="J71" s="5">
        <f>(I71/177)</f>
        <v>0.0169491525423729</v>
      </c>
      <c r="K71" s="2">
        <v>3</v>
      </c>
      <c r="L71" s="5">
        <f>K71/165</f>
        <v>0.0181818181818182</v>
      </c>
      <c r="M71" s="7">
        <f>H71/(J71+L71*0.5)</f>
        <v>0.518367156768126</v>
      </c>
      <c r="N71" s="7"/>
      <c r="O71" s="5"/>
      <c r="P71" s="7"/>
    </row>
    <row r="72" ht="14.25" spans="1:16">
      <c r="A72" s="2" t="s">
        <v>204</v>
      </c>
      <c r="B72" s="4" t="s">
        <v>205</v>
      </c>
      <c r="C72" s="2">
        <v>6</v>
      </c>
      <c r="D72" s="2"/>
      <c r="E72" s="2">
        <v>8</v>
      </c>
      <c r="F72" s="2"/>
      <c r="G72" s="2">
        <f>C72*2+F72</f>
        <v>12</v>
      </c>
      <c r="H72" s="5">
        <f>(G72/889)</f>
        <v>0.0134983127109111</v>
      </c>
      <c r="I72" s="2">
        <v>3</v>
      </c>
      <c r="J72" s="5">
        <f>(I72/177)</f>
        <v>0.0169491525423729</v>
      </c>
      <c r="K72" s="2">
        <v>3</v>
      </c>
      <c r="L72" s="5">
        <f>K72/165</f>
        <v>0.0181818181818182</v>
      </c>
      <c r="M72" s="7">
        <f>H72/(J72+L72*0.5)</f>
        <v>0.518367156768126</v>
      </c>
      <c r="N72" s="7"/>
      <c r="O72" s="5"/>
      <c r="P72" s="7"/>
    </row>
    <row r="73" ht="14.25" spans="1:16">
      <c r="A73" s="2" t="s">
        <v>172</v>
      </c>
      <c r="B73" s="2" t="s">
        <v>173</v>
      </c>
      <c r="C73" s="2">
        <v>5</v>
      </c>
      <c r="D73" s="2"/>
      <c r="E73" s="2">
        <v>6</v>
      </c>
      <c r="F73" s="2"/>
      <c r="G73" s="2">
        <f>C73*2+F73</f>
        <v>10</v>
      </c>
      <c r="H73" s="5">
        <f>(G73/889)</f>
        <v>0.0112485939257593</v>
      </c>
      <c r="I73" s="2">
        <v>3</v>
      </c>
      <c r="J73" s="5">
        <f>(I73/177)</f>
        <v>0.0169491525423729</v>
      </c>
      <c r="K73" s="2">
        <v>2</v>
      </c>
      <c r="L73" s="5">
        <f>K73/165</f>
        <v>0.0121212121212121</v>
      </c>
      <c r="M73" s="7">
        <f>H73/(J73+L73*0.5)</f>
        <v>0.488861883336012</v>
      </c>
      <c r="N73" s="7"/>
      <c r="O73" s="5"/>
      <c r="P73" s="7"/>
    </row>
    <row r="74" ht="14.25" spans="1:16">
      <c r="A74" s="2" t="s">
        <v>209</v>
      </c>
      <c r="B74" s="2" t="s">
        <v>210</v>
      </c>
      <c r="C74" s="2">
        <v>5</v>
      </c>
      <c r="D74" s="2"/>
      <c r="E74" s="2">
        <v>6</v>
      </c>
      <c r="F74" s="2"/>
      <c r="G74" s="2">
        <f>C74*2+F74</f>
        <v>10</v>
      </c>
      <c r="H74" s="5">
        <f>(G74/889)</f>
        <v>0.0112485939257593</v>
      </c>
      <c r="I74" s="2">
        <v>3</v>
      </c>
      <c r="J74" s="5">
        <f>(I74/177)</f>
        <v>0.0169491525423729</v>
      </c>
      <c r="K74" s="2">
        <v>2</v>
      </c>
      <c r="L74" s="5">
        <f>K74/165</f>
        <v>0.0121212121212121</v>
      </c>
      <c r="M74" s="7">
        <f>H74/(J74+L74*0.5)</f>
        <v>0.488861883336012</v>
      </c>
      <c r="N74" s="7"/>
      <c r="O74" s="5"/>
      <c r="P74" s="7"/>
    </row>
    <row r="75" ht="14.25" spans="1:16">
      <c r="A75" s="2" t="s">
        <v>102</v>
      </c>
      <c r="B75" s="2" t="s">
        <v>103</v>
      </c>
      <c r="C75" s="2">
        <v>5</v>
      </c>
      <c r="D75" s="2"/>
      <c r="E75" s="2">
        <v>7</v>
      </c>
      <c r="F75" s="2"/>
      <c r="G75">
        <f>C75*2+F75</f>
        <v>10</v>
      </c>
      <c r="H75" s="3">
        <f>G75/631</f>
        <v>0.0158478605388273</v>
      </c>
      <c r="I75" s="2">
        <v>3</v>
      </c>
      <c r="J75" s="5">
        <f>I75/113</f>
        <v>0.0265486725663717</v>
      </c>
      <c r="K75" s="2">
        <v>1</v>
      </c>
      <c r="L75" s="5">
        <f>K75/85</f>
        <v>0.0117647058823529</v>
      </c>
      <c r="M75" s="7">
        <f>H75/(J75+L75*0.5)</f>
        <v>0.488663564929168</v>
      </c>
      <c r="N75" s="7"/>
      <c r="O75" s="5"/>
      <c r="P75" s="7"/>
    </row>
    <row r="76" ht="14.25" spans="1:16">
      <c r="A76" s="2" t="s">
        <v>206</v>
      </c>
      <c r="B76" s="2" t="s">
        <v>207</v>
      </c>
      <c r="C76" s="2">
        <v>6</v>
      </c>
      <c r="D76" s="2"/>
      <c r="E76" s="2">
        <v>8</v>
      </c>
      <c r="F76" s="2"/>
      <c r="G76" s="2">
        <f>C76*2+F76</f>
        <v>12</v>
      </c>
      <c r="H76" s="5">
        <f>(G76/889)</f>
        <v>0.0134983127109111</v>
      </c>
      <c r="I76" s="2">
        <v>4</v>
      </c>
      <c r="J76" s="5">
        <f>(I76/177)</f>
        <v>0.0225988700564972</v>
      </c>
      <c r="K76" s="2">
        <v>2</v>
      </c>
      <c r="L76" s="5">
        <f>K76/165</f>
        <v>0.0121212121212121</v>
      </c>
      <c r="M76" s="7">
        <f>H76/(J76+L76*0.5)</f>
        <v>0.470989513407598</v>
      </c>
      <c r="N76" s="7"/>
      <c r="O76" s="5"/>
      <c r="P76" s="7"/>
    </row>
    <row r="77" ht="14.25" spans="1:16">
      <c r="A77" s="2" t="s">
        <v>54</v>
      </c>
      <c r="B77" s="2" t="s">
        <v>55</v>
      </c>
      <c r="C77" s="2">
        <v>3</v>
      </c>
      <c r="E77">
        <v>4</v>
      </c>
      <c r="G77">
        <f>2*C77+E77</f>
        <v>10</v>
      </c>
      <c r="H77" s="3">
        <f>G77/501</f>
        <v>0.0199600798403194</v>
      </c>
      <c r="I77">
        <v>2</v>
      </c>
      <c r="J77" s="3">
        <f>I77/116</f>
        <v>0.0172413793103448</v>
      </c>
      <c r="K77">
        <v>3</v>
      </c>
      <c r="L77" s="3">
        <f>K77/119</f>
        <v>0.0252100840336134</v>
      </c>
      <c r="M77" s="6">
        <f>H77/(J77+L77)</f>
        <v>0.470185908047386</v>
      </c>
      <c r="N77" s="7"/>
      <c r="O77" s="5"/>
      <c r="P77" s="7"/>
    </row>
    <row r="78" ht="14.25" spans="1:16">
      <c r="A78" s="2" t="s">
        <v>56</v>
      </c>
      <c r="B78" s="2" t="s">
        <v>57</v>
      </c>
      <c r="C78" s="2">
        <v>6</v>
      </c>
      <c r="E78">
        <v>2</v>
      </c>
      <c r="G78">
        <f>2*C78+E78</f>
        <v>14</v>
      </c>
      <c r="H78" s="3">
        <f>G78/501</f>
        <v>0.0279441117764471</v>
      </c>
      <c r="I78">
        <v>3</v>
      </c>
      <c r="J78" s="3">
        <f>I78/116</f>
        <v>0.0258620689655172</v>
      </c>
      <c r="K78">
        <v>4</v>
      </c>
      <c r="L78" s="3">
        <f>K78/119</f>
        <v>0.0336134453781513</v>
      </c>
      <c r="M78" s="6">
        <f>H78/(J78+L78)</f>
        <v>0.469842288626158</v>
      </c>
      <c r="N78" s="7"/>
      <c r="O78" s="5"/>
      <c r="P78" s="7"/>
    </row>
    <row r="79" ht="14.25" spans="1:16">
      <c r="A79" s="2" t="s">
        <v>58</v>
      </c>
      <c r="B79" s="2" t="s">
        <v>59</v>
      </c>
      <c r="C79" s="2">
        <v>6</v>
      </c>
      <c r="E79">
        <v>2</v>
      </c>
      <c r="G79">
        <f>2*C79+E79</f>
        <v>14</v>
      </c>
      <c r="H79" s="3">
        <f>G79/501</f>
        <v>0.0279441117764471</v>
      </c>
      <c r="I79">
        <v>4</v>
      </c>
      <c r="J79" s="3">
        <f>I79/116</f>
        <v>0.0344827586206897</v>
      </c>
      <c r="K79">
        <v>3</v>
      </c>
      <c r="L79" s="3">
        <f>K79/119</f>
        <v>0.0252100840336134</v>
      </c>
      <c r="M79" s="6">
        <f>H79/(J79+L79)</f>
        <v>0.46813169776951</v>
      </c>
      <c r="N79" s="7"/>
      <c r="O79" s="5"/>
      <c r="P79" s="7"/>
    </row>
    <row r="80" ht="14.25" spans="1:16">
      <c r="A80" s="2" t="s">
        <v>60</v>
      </c>
      <c r="B80" s="2" t="s">
        <v>61</v>
      </c>
      <c r="C80" s="2">
        <v>5</v>
      </c>
      <c r="E80">
        <v>4</v>
      </c>
      <c r="G80">
        <f>2*C80+E80</f>
        <v>14</v>
      </c>
      <c r="H80" s="3">
        <f>G80/501</f>
        <v>0.0279441117764471</v>
      </c>
      <c r="I80">
        <v>4</v>
      </c>
      <c r="J80" s="3">
        <f>I80/116</f>
        <v>0.0344827586206897</v>
      </c>
      <c r="K80">
        <v>3</v>
      </c>
      <c r="L80" s="3">
        <f>K80/119</f>
        <v>0.0252100840336134</v>
      </c>
      <c r="M80" s="6">
        <f>H80/(J80+L80)</f>
        <v>0.46813169776951</v>
      </c>
      <c r="N80" s="7"/>
      <c r="O80" s="5"/>
      <c r="P80" s="7"/>
    </row>
    <row r="81" ht="14.25" spans="1:16">
      <c r="A81" s="2" t="s">
        <v>140</v>
      </c>
      <c r="B81" s="2" t="s">
        <v>141</v>
      </c>
      <c r="C81" s="2">
        <v>8</v>
      </c>
      <c r="D81" s="2"/>
      <c r="E81" s="2">
        <v>1</v>
      </c>
      <c r="F81" s="2"/>
      <c r="G81">
        <f>C81*2+F81</f>
        <v>16</v>
      </c>
      <c r="H81" s="3">
        <f>G81/631</f>
        <v>0.0253565768621236</v>
      </c>
      <c r="I81" s="2">
        <v>5</v>
      </c>
      <c r="J81" s="5">
        <f>I81/113</f>
        <v>0.0442477876106195</v>
      </c>
      <c r="K81" s="2">
        <v>2</v>
      </c>
      <c r="L81" s="5">
        <f>K81/85</f>
        <v>0.0235294117647059</v>
      </c>
      <c r="M81" s="7">
        <f>H81/(J81+L81*0.5)</f>
        <v>0.452695020001296</v>
      </c>
      <c r="N81" s="7"/>
      <c r="O81" s="5"/>
      <c r="P81" s="7"/>
    </row>
    <row r="82" ht="14.25" spans="1:16">
      <c r="A82" s="2" t="s">
        <v>162</v>
      </c>
      <c r="B82" s="4" t="s">
        <v>163</v>
      </c>
      <c r="C82" s="2">
        <v>5</v>
      </c>
      <c r="D82" s="2"/>
      <c r="E82" s="2">
        <v>3</v>
      </c>
      <c r="F82" s="2"/>
      <c r="G82">
        <f>C82*2+F82</f>
        <v>10</v>
      </c>
      <c r="H82" s="3">
        <f>G82/631</f>
        <v>0.0158478605388273</v>
      </c>
      <c r="I82" s="2">
        <v>2</v>
      </c>
      <c r="J82" s="5">
        <f>I82/113</f>
        <v>0.0176991150442478</v>
      </c>
      <c r="K82" s="2">
        <v>3</v>
      </c>
      <c r="L82" s="5">
        <f>K82/85</f>
        <v>0.0352941176470588</v>
      </c>
      <c r="M82" s="7">
        <f>H82/(J82+L82*0.5)</f>
        <v>0.448361415244288</v>
      </c>
      <c r="N82" s="7"/>
      <c r="O82" s="5"/>
      <c r="P82" s="7"/>
    </row>
    <row r="83" ht="28.5" spans="1:16">
      <c r="A83" s="2" t="s">
        <v>164</v>
      </c>
      <c r="B83" s="4" t="s">
        <v>165</v>
      </c>
      <c r="C83" s="2">
        <v>5</v>
      </c>
      <c r="D83" s="2"/>
      <c r="E83" s="2">
        <v>3</v>
      </c>
      <c r="F83" s="2"/>
      <c r="G83">
        <f>C83*2+F83</f>
        <v>10</v>
      </c>
      <c r="H83" s="3">
        <f>G83/631</f>
        <v>0.0158478605388273</v>
      </c>
      <c r="I83" s="2">
        <v>2</v>
      </c>
      <c r="J83" s="5">
        <f>I83/113</f>
        <v>0.0176991150442478</v>
      </c>
      <c r="K83" s="2">
        <v>3</v>
      </c>
      <c r="L83" s="5">
        <f>K83/85</f>
        <v>0.0352941176470588</v>
      </c>
      <c r="M83" s="7">
        <f>H83/(J83+L83*0.5)</f>
        <v>0.448361415244288</v>
      </c>
      <c r="N83" s="7"/>
      <c r="O83" s="5"/>
      <c r="P83" s="7"/>
    </row>
    <row r="84" ht="14.25" spans="1:13">
      <c r="A84" s="2" t="s">
        <v>166</v>
      </c>
      <c r="B84" s="4" t="s">
        <v>167</v>
      </c>
      <c r="C84" s="2">
        <v>5</v>
      </c>
      <c r="D84" s="2"/>
      <c r="E84" s="2">
        <v>2</v>
      </c>
      <c r="F84" s="2"/>
      <c r="G84">
        <f>C84*2+F84</f>
        <v>10</v>
      </c>
      <c r="H84" s="3">
        <f>G84/631</f>
        <v>0.0158478605388273</v>
      </c>
      <c r="I84" s="2">
        <v>2</v>
      </c>
      <c r="J84" s="5">
        <f>I84/113</f>
        <v>0.0176991150442478</v>
      </c>
      <c r="K84" s="2">
        <v>3</v>
      </c>
      <c r="L84" s="5">
        <f>K84/85</f>
        <v>0.0352941176470588</v>
      </c>
      <c r="M84" s="7">
        <f>H84/(J84+L84*0.5)</f>
        <v>0.448361415244288</v>
      </c>
    </row>
    <row r="85" ht="14.25" spans="1:13">
      <c r="A85" s="2" t="s">
        <v>168</v>
      </c>
      <c r="B85" s="4" t="s">
        <v>169</v>
      </c>
      <c r="C85" s="2">
        <v>5</v>
      </c>
      <c r="D85" s="2"/>
      <c r="E85" s="2">
        <v>2</v>
      </c>
      <c r="F85" s="2"/>
      <c r="G85">
        <f>C85*2+F85</f>
        <v>10</v>
      </c>
      <c r="H85" s="3">
        <f>G85/631</f>
        <v>0.0158478605388273</v>
      </c>
      <c r="I85" s="2">
        <v>2</v>
      </c>
      <c r="J85" s="5">
        <f>I85/113</f>
        <v>0.0176991150442478</v>
      </c>
      <c r="K85" s="2">
        <v>3</v>
      </c>
      <c r="L85" s="5">
        <f>K85/85</f>
        <v>0.0352941176470588</v>
      </c>
      <c r="M85" s="7">
        <f>H85/(J85+L85*0.5)</f>
        <v>0.448361415244288</v>
      </c>
    </row>
    <row r="86" ht="14.25" spans="1:13">
      <c r="A86" s="2" t="s">
        <v>170</v>
      </c>
      <c r="B86" s="4" t="s">
        <v>171</v>
      </c>
      <c r="C86" s="2">
        <v>5</v>
      </c>
      <c r="D86" s="2"/>
      <c r="E86" s="2">
        <v>1</v>
      </c>
      <c r="F86" s="2"/>
      <c r="G86">
        <f>C86*2+F86</f>
        <v>10</v>
      </c>
      <c r="H86" s="3">
        <f>G86/631</f>
        <v>0.0158478605388273</v>
      </c>
      <c r="I86" s="2">
        <v>2</v>
      </c>
      <c r="J86" s="5">
        <f>I86/113</f>
        <v>0.0176991150442478</v>
      </c>
      <c r="K86" s="2">
        <v>3</v>
      </c>
      <c r="L86" s="5">
        <f>K86/85</f>
        <v>0.0352941176470588</v>
      </c>
      <c r="M86" s="7">
        <f>H86/(J86+L86*0.5)</f>
        <v>0.448361415244288</v>
      </c>
    </row>
    <row r="87" ht="14.25" spans="1:13">
      <c r="A87" s="2" t="s">
        <v>62</v>
      </c>
      <c r="B87" s="2" t="s">
        <v>63</v>
      </c>
      <c r="C87" s="2">
        <v>7</v>
      </c>
      <c r="E87">
        <v>3</v>
      </c>
      <c r="G87">
        <f>2*C87+E87</f>
        <v>17</v>
      </c>
      <c r="H87" s="3">
        <f>G87/501</f>
        <v>0.0339321357285429</v>
      </c>
      <c r="I87">
        <v>4</v>
      </c>
      <c r="J87" s="3">
        <f>I87/116</f>
        <v>0.0344827586206897</v>
      </c>
      <c r="K87">
        <v>5</v>
      </c>
      <c r="L87" s="3">
        <f>K87/119</f>
        <v>0.0420168067226891</v>
      </c>
      <c r="M87" s="6">
        <f>H87/(J87+L87)</f>
        <v>0.443559849996976</v>
      </c>
    </row>
    <row r="88" ht="14.25" spans="1:13">
      <c r="A88" s="2" t="s">
        <v>64</v>
      </c>
      <c r="B88" s="2" t="s">
        <v>65</v>
      </c>
      <c r="C88" s="2">
        <v>7</v>
      </c>
      <c r="E88">
        <v>3</v>
      </c>
      <c r="G88">
        <f>2*C88+E88</f>
        <v>17</v>
      </c>
      <c r="H88" s="3">
        <f>G88/501</f>
        <v>0.0339321357285429</v>
      </c>
      <c r="I88">
        <v>4</v>
      </c>
      <c r="J88" s="3">
        <f>I88/116</f>
        <v>0.0344827586206897</v>
      </c>
      <c r="K88">
        <v>5</v>
      </c>
      <c r="L88" s="3">
        <f>K88/119</f>
        <v>0.0420168067226891</v>
      </c>
      <c r="M88" s="6">
        <f>H88/(J88+L88)</f>
        <v>0.443559849996976</v>
      </c>
    </row>
    <row r="89" ht="14.25" spans="1:13">
      <c r="A89" s="2" t="s">
        <v>26</v>
      </c>
      <c r="B89" s="4">
        <f>SUM(N81:N125)</f>
        <v>0</v>
      </c>
      <c r="C89" s="2">
        <v>7</v>
      </c>
      <c r="D89" s="2"/>
      <c r="E89" s="2">
        <v>2</v>
      </c>
      <c r="F89" s="2"/>
      <c r="G89">
        <f>C89*2+F89</f>
        <v>14</v>
      </c>
      <c r="H89" s="3">
        <f>G89/631</f>
        <v>0.0221870047543582</v>
      </c>
      <c r="I89" s="2">
        <v>3</v>
      </c>
      <c r="J89" s="5">
        <f>I89/113</f>
        <v>0.0265486725663717</v>
      </c>
      <c r="K89" s="2">
        <v>4</v>
      </c>
      <c r="L89" s="5">
        <f>K89/85</f>
        <v>0.0470588235294118</v>
      </c>
      <c r="M89" s="7">
        <f>H89/(J89+L89*0.5)</f>
        <v>0.443048192651996</v>
      </c>
    </row>
    <row r="90" ht="14.25" spans="1:13">
      <c r="A90" s="2" t="s">
        <v>66</v>
      </c>
      <c r="B90" s="2" t="s">
        <v>67</v>
      </c>
      <c r="C90" s="2">
        <v>5</v>
      </c>
      <c r="E90">
        <v>3</v>
      </c>
      <c r="G90">
        <f>2*C90+E90</f>
        <v>13</v>
      </c>
      <c r="H90" s="3">
        <f>G90/501</f>
        <v>0.0259481037924152</v>
      </c>
      <c r="I90">
        <v>4</v>
      </c>
      <c r="J90" s="3">
        <f>I90/116</f>
        <v>0.0344827586206897</v>
      </c>
      <c r="K90">
        <v>3</v>
      </c>
      <c r="L90" s="3">
        <f>K90/119</f>
        <v>0.0252100840336134</v>
      </c>
      <c r="M90" s="6">
        <f>H90/(J90+L90)</f>
        <v>0.434693719357402</v>
      </c>
    </row>
    <row r="91" ht="14.25" spans="1:13">
      <c r="A91" s="2" t="s">
        <v>68</v>
      </c>
      <c r="B91" s="2" t="s">
        <v>69</v>
      </c>
      <c r="C91" s="2">
        <v>5</v>
      </c>
      <c r="E91">
        <v>3</v>
      </c>
      <c r="G91">
        <f>2*C91+E91</f>
        <v>13</v>
      </c>
      <c r="H91" s="3">
        <f>G91/501</f>
        <v>0.0259481037924152</v>
      </c>
      <c r="I91">
        <v>4</v>
      </c>
      <c r="J91" s="3">
        <f>I91/116</f>
        <v>0.0344827586206897</v>
      </c>
      <c r="K91">
        <v>3</v>
      </c>
      <c r="L91" s="3">
        <f>K91/119</f>
        <v>0.0252100840336134</v>
      </c>
      <c r="M91" s="6">
        <f>H91/(J91+L91)</f>
        <v>0.434693719357402</v>
      </c>
    </row>
    <row r="92" ht="14.25" spans="1:13">
      <c r="A92" s="2" t="s">
        <v>70</v>
      </c>
      <c r="B92" s="2" t="s">
        <v>71</v>
      </c>
      <c r="C92" s="2">
        <v>5</v>
      </c>
      <c r="E92">
        <v>3</v>
      </c>
      <c r="G92">
        <f>2*C92+E92</f>
        <v>13</v>
      </c>
      <c r="H92" s="3">
        <f>G92/501</f>
        <v>0.0259481037924152</v>
      </c>
      <c r="I92">
        <v>4</v>
      </c>
      <c r="J92" s="3">
        <f>I92/116</f>
        <v>0.0344827586206897</v>
      </c>
      <c r="K92">
        <v>3</v>
      </c>
      <c r="L92" s="3">
        <f>K92/119</f>
        <v>0.0252100840336134</v>
      </c>
      <c r="M92" s="6">
        <f>H92/(J92+L92)</f>
        <v>0.434693719357402</v>
      </c>
    </row>
    <row r="93" ht="14.25" spans="1:13">
      <c r="A93" s="2" t="s">
        <v>72</v>
      </c>
      <c r="B93" s="2" t="s">
        <v>73</v>
      </c>
      <c r="C93" s="2">
        <v>5</v>
      </c>
      <c r="E93">
        <v>3</v>
      </c>
      <c r="G93">
        <f>2*C93+E93</f>
        <v>13</v>
      </c>
      <c r="H93" s="3">
        <f>G93/501</f>
        <v>0.0259481037924152</v>
      </c>
      <c r="I93">
        <v>4</v>
      </c>
      <c r="J93" s="3">
        <f>I93/116</f>
        <v>0.0344827586206897</v>
      </c>
      <c r="K93">
        <v>3</v>
      </c>
      <c r="L93" s="3">
        <f>K93/119</f>
        <v>0.0252100840336134</v>
      </c>
      <c r="M93" s="6">
        <f>H93/(J93+L93)</f>
        <v>0.434693719357402</v>
      </c>
    </row>
    <row r="94" ht="14.25" spans="1:13">
      <c r="A94" s="2" t="s">
        <v>212</v>
      </c>
      <c r="B94" s="4" t="s">
        <v>179</v>
      </c>
      <c r="C94" s="2">
        <v>5</v>
      </c>
      <c r="D94" s="2"/>
      <c r="E94" s="2">
        <v>7</v>
      </c>
      <c r="F94" s="2"/>
      <c r="G94" s="2">
        <f>C94*2+F94</f>
        <v>10</v>
      </c>
      <c r="H94" s="5">
        <f>(G94/889)</f>
        <v>0.0112485939257593</v>
      </c>
      <c r="I94" s="2">
        <v>3</v>
      </c>
      <c r="J94" s="5">
        <f>(I94/177)</f>
        <v>0.0169491525423729</v>
      </c>
      <c r="K94" s="2">
        <v>3</v>
      </c>
      <c r="L94" s="5">
        <f>K94/165</f>
        <v>0.0181818181818182</v>
      </c>
      <c r="M94" s="7">
        <f>H94/(J94+L94*0.5)</f>
        <v>0.431972630640105</v>
      </c>
    </row>
    <row r="95" ht="14.25" spans="1:13">
      <c r="A95" s="2" t="s">
        <v>213</v>
      </c>
      <c r="B95" s="4" t="s">
        <v>214</v>
      </c>
      <c r="C95" s="2">
        <v>5</v>
      </c>
      <c r="D95" s="2"/>
      <c r="E95" s="2">
        <v>7</v>
      </c>
      <c r="F95" s="2"/>
      <c r="G95" s="2">
        <f>C95*2+F95</f>
        <v>10</v>
      </c>
      <c r="H95" s="5">
        <f>(G95/889)</f>
        <v>0.0112485939257593</v>
      </c>
      <c r="I95" s="2">
        <v>3</v>
      </c>
      <c r="J95" s="5">
        <f>(I95/177)</f>
        <v>0.0169491525423729</v>
      </c>
      <c r="K95" s="2">
        <v>3</v>
      </c>
      <c r="L95" s="5">
        <f>K95/165</f>
        <v>0.0181818181818182</v>
      </c>
      <c r="M95" s="7">
        <f>H95/(J95+L95*0.5)</f>
        <v>0.431972630640105</v>
      </c>
    </row>
    <row r="96" ht="14.25" spans="1:13">
      <c r="A96" s="2" t="s">
        <v>22</v>
      </c>
      <c r="B96" s="4" t="s">
        <v>215</v>
      </c>
      <c r="C96" s="2">
        <v>5</v>
      </c>
      <c r="D96" s="2"/>
      <c r="E96" s="2">
        <v>6</v>
      </c>
      <c r="F96" s="2"/>
      <c r="G96" s="2">
        <f>C96*2+F96</f>
        <v>10</v>
      </c>
      <c r="H96" s="5">
        <f>(G96/889)</f>
        <v>0.0112485939257593</v>
      </c>
      <c r="I96" s="2">
        <v>3</v>
      </c>
      <c r="J96" s="5">
        <f>(I96/177)</f>
        <v>0.0169491525423729</v>
      </c>
      <c r="K96" s="2">
        <v>3</v>
      </c>
      <c r="L96" s="5">
        <f>K96/165</f>
        <v>0.0181818181818182</v>
      </c>
      <c r="M96" s="7">
        <f>H96/(J96+L96*0.5)</f>
        <v>0.431972630640105</v>
      </c>
    </row>
    <row r="97" ht="14.25" spans="1:13">
      <c r="A97" s="2" t="s">
        <v>26</v>
      </c>
      <c r="B97" s="4" t="s">
        <v>216</v>
      </c>
      <c r="C97" s="2">
        <v>5</v>
      </c>
      <c r="D97" s="2"/>
      <c r="E97" s="2">
        <v>6</v>
      </c>
      <c r="F97" s="2"/>
      <c r="G97" s="2">
        <f>C97*2+F97</f>
        <v>10</v>
      </c>
      <c r="H97" s="5">
        <f>(G97/889)</f>
        <v>0.0112485939257593</v>
      </c>
      <c r="I97" s="2">
        <v>3</v>
      </c>
      <c r="J97" s="5">
        <f>(I97/177)</f>
        <v>0.0169491525423729</v>
      </c>
      <c r="K97" s="2">
        <v>3</v>
      </c>
      <c r="L97" s="5">
        <f>K97/165</f>
        <v>0.0181818181818182</v>
      </c>
      <c r="M97" s="7">
        <f>H97/(J97+L97*0.5)</f>
        <v>0.431972630640105</v>
      </c>
    </row>
    <row r="98" ht="14.25" spans="1:13">
      <c r="A98" s="2" t="s">
        <v>217</v>
      </c>
      <c r="B98" s="4" t="s">
        <v>218</v>
      </c>
      <c r="C98" s="2">
        <v>5</v>
      </c>
      <c r="D98" s="2"/>
      <c r="E98" s="2">
        <v>6</v>
      </c>
      <c r="F98" s="2"/>
      <c r="G98" s="2">
        <f>C98*2+F98</f>
        <v>10</v>
      </c>
      <c r="H98" s="5">
        <f>(G98/889)</f>
        <v>0.0112485939257593</v>
      </c>
      <c r="I98" s="2">
        <v>3</v>
      </c>
      <c r="J98" s="5">
        <f>(I98/177)</f>
        <v>0.0169491525423729</v>
      </c>
      <c r="K98" s="2">
        <v>3</v>
      </c>
      <c r="L98" s="5">
        <f>K98/165</f>
        <v>0.0181818181818182</v>
      </c>
      <c r="M98" s="7">
        <f>H98/(J98+L98*0.5)</f>
        <v>0.431972630640105</v>
      </c>
    </row>
    <row r="99" ht="14.25" spans="1:13">
      <c r="A99" s="2" t="s">
        <v>98</v>
      </c>
      <c r="B99" s="2" t="s">
        <v>99</v>
      </c>
      <c r="C99" s="2">
        <v>5</v>
      </c>
      <c r="D99" s="2"/>
      <c r="E99" s="2">
        <v>4</v>
      </c>
      <c r="F99" s="2"/>
      <c r="G99" s="2">
        <f>C99*2+F99</f>
        <v>10</v>
      </c>
      <c r="H99" s="5">
        <f>(G99/889)</f>
        <v>0.0112485939257593</v>
      </c>
      <c r="I99" s="2">
        <v>3</v>
      </c>
      <c r="J99" s="5">
        <f>(I99/177)</f>
        <v>0.0169491525423729</v>
      </c>
      <c r="K99" s="2">
        <v>3</v>
      </c>
      <c r="L99" s="5">
        <f>K99/165</f>
        <v>0.0181818181818182</v>
      </c>
      <c r="M99" s="7">
        <f>H99/(J99+L99*0.5)</f>
        <v>0.431972630640105</v>
      </c>
    </row>
    <row r="100" ht="14.25" spans="1:13">
      <c r="A100" s="2" t="s">
        <v>74</v>
      </c>
      <c r="B100" s="2" t="s">
        <v>75</v>
      </c>
      <c r="C100" s="2">
        <v>6</v>
      </c>
      <c r="E100">
        <v>4</v>
      </c>
      <c r="G100">
        <f>2*C100+E100</f>
        <v>16</v>
      </c>
      <c r="H100" s="3">
        <f>G100/501</f>
        <v>0.031936127744511</v>
      </c>
      <c r="I100">
        <v>6</v>
      </c>
      <c r="J100" s="3">
        <f>I100/116</f>
        <v>0.0517241379310345</v>
      </c>
      <c r="K100">
        <v>3</v>
      </c>
      <c r="L100" s="3">
        <f>K100/119</f>
        <v>0.0252100840336134</v>
      </c>
      <c r="M100" s="6">
        <f>H100/(J100+L100)</f>
        <v>0.415109517311892</v>
      </c>
    </row>
    <row r="101" ht="14.25" spans="1:13">
      <c r="A101" s="2" t="s">
        <v>76</v>
      </c>
      <c r="B101" s="2" t="s">
        <v>77</v>
      </c>
      <c r="C101" s="2">
        <v>2</v>
      </c>
      <c r="E101">
        <v>3</v>
      </c>
      <c r="G101">
        <f>2*C101+E101</f>
        <v>7</v>
      </c>
      <c r="H101" s="3">
        <f>G101/501</f>
        <v>0.0139720558882236</v>
      </c>
      <c r="I101">
        <v>2</v>
      </c>
      <c r="J101" s="3">
        <f>I101/116</f>
        <v>0.0172413793103448</v>
      </c>
      <c r="K101">
        <v>2</v>
      </c>
      <c r="L101" s="3">
        <f>K101/119</f>
        <v>0.0168067226890756</v>
      </c>
      <c r="M101" s="6">
        <f>H101/(J101+L101)</f>
        <v>0.410362254214974</v>
      </c>
    </row>
    <row r="102" ht="14.25" spans="1:13">
      <c r="A102" s="2" t="s">
        <v>78</v>
      </c>
      <c r="B102" s="2" t="s">
        <v>79</v>
      </c>
      <c r="C102" s="2">
        <v>2</v>
      </c>
      <c r="E102">
        <v>3</v>
      </c>
      <c r="G102">
        <f>2*C102+E102</f>
        <v>7</v>
      </c>
      <c r="H102" s="3">
        <f>G102/501</f>
        <v>0.0139720558882236</v>
      </c>
      <c r="I102">
        <v>2</v>
      </c>
      <c r="J102" s="3">
        <f>I102/116</f>
        <v>0.0172413793103448</v>
      </c>
      <c r="K102">
        <v>2</v>
      </c>
      <c r="L102" s="3">
        <f>K102/119</f>
        <v>0.0168067226890756</v>
      </c>
      <c r="M102" s="6">
        <f>H102/(J102+L102)</f>
        <v>0.410362254214974</v>
      </c>
    </row>
    <row r="103" ht="14.25" spans="1:13">
      <c r="A103" s="2" t="s">
        <v>80</v>
      </c>
      <c r="B103" s="2" t="s">
        <v>81</v>
      </c>
      <c r="C103" s="2">
        <v>6</v>
      </c>
      <c r="E103">
        <v>2</v>
      </c>
      <c r="G103">
        <f>2*C103+E103</f>
        <v>14</v>
      </c>
      <c r="H103" s="3">
        <f>G103/501</f>
        <v>0.0279441117764471</v>
      </c>
      <c r="I103">
        <v>4</v>
      </c>
      <c r="J103" s="3">
        <f>I103/116</f>
        <v>0.0344827586206897</v>
      </c>
      <c r="K103">
        <v>4</v>
      </c>
      <c r="L103" s="3">
        <f>K103/119</f>
        <v>0.0336134453781513</v>
      </c>
      <c r="M103" s="6">
        <f>H103/(J103+L103)</f>
        <v>0.410362254214974</v>
      </c>
    </row>
    <row r="104" ht="14.25" spans="1:13">
      <c r="A104" s="2" t="s">
        <v>148</v>
      </c>
      <c r="B104" s="4" t="s">
        <v>149</v>
      </c>
      <c r="C104" s="2">
        <v>3</v>
      </c>
      <c r="D104" s="2"/>
      <c r="E104" s="2">
        <v>1</v>
      </c>
      <c r="F104" s="2"/>
      <c r="G104">
        <f>C104*2+F104</f>
        <v>6</v>
      </c>
      <c r="H104" s="3">
        <f>G104/631</f>
        <v>0.00950871632329636</v>
      </c>
      <c r="I104" s="2">
        <v>2</v>
      </c>
      <c r="J104" s="5">
        <f>I104/113</f>
        <v>0.0176991150442478</v>
      </c>
      <c r="K104" s="2">
        <v>1</v>
      </c>
      <c r="L104" s="5">
        <f>K104/85</f>
        <v>0.0117647058823529</v>
      </c>
      <c r="M104" s="7">
        <f>H104/(J104+L104*0.5)</f>
        <v>0.403228345630294</v>
      </c>
    </row>
    <row r="105" ht="14.25" spans="1:13">
      <c r="A105" s="2" t="s">
        <v>152</v>
      </c>
      <c r="B105" s="4" t="s">
        <v>153</v>
      </c>
      <c r="C105" s="2">
        <v>3</v>
      </c>
      <c r="D105" s="2"/>
      <c r="E105" s="2">
        <v>1</v>
      </c>
      <c r="F105" s="2"/>
      <c r="G105">
        <f>C105*2+F105</f>
        <v>6</v>
      </c>
      <c r="H105" s="3">
        <f>G105/631</f>
        <v>0.00950871632329636</v>
      </c>
      <c r="I105" s="2">
        <v>2</v>
      </c>
      <c r="J105" s="5">
        <f>I105/113</f>
        <v>0.0176991150442478</v>
      </c>
      <c r="K105" s="2">
        <v>1</v>
      </c>
      <c r="L105" s="5">
        <f>K105/85</f>
        <v>0.0117647058823529</v>
      </c>
      <c r="M105" s="7">
        <f>H105/(J105+L105*0.5)</f>
        <v>0.403228345630294</v>
      </c>
    </row>
    <row r="106" ht="14.25" spans="1:13">
      <c r="A106" s="2" t="s">
        <v>82</v>
      </c>
      <c r="B106" s="2" t="s">
        <v>83</v>
      </c>
      <c r="C106" s="2">
        <v>8</v>
      </c>
      <c r="E106">
        <v>1</v>
      </c>
      <c r="G106">
        <f>2*C106+E106</f>
        <v>17</v>
      </c>
      <c r="H106" s="3">
        <f>G106/501</f>
        <v>0.0339321357285429</v>
      </c>
      <c r="I106">
        <v>4</v>
      </c>
      <c r="J106" s="3">
        <f>I106/116</f>
        <v>0.0344827586206897</v>
      </c>
      <c r="K106">
        <v>6</v>
      </c>
      <c r="L106" s="3">
        <f>K106/119</f>
        <v>0.0504201680672269</v>
      </c>
      <c r="M106" s="6">
        <f>H106/(J106+L106)</f>
        <v>0.399658021840278</v>
      </c>
    </row>
    <row r="107" ht="14.25" spans="1:13">
      <c r="A107" s="2" t="s">
        <v>106</v>
      </c>
      <c r="B107" s="2" t="s">
        <v>107</v>
      </c>
      <c r="C107" s="2">
        <v>6</v>
      </c>
      <c r="D107" s="2"/>
      <c r="E107" s="2">
        <v>8</v>
      </c>
      <c r="F107" s="2"/>
      <c r="G107" s="2">
        <f>C107*2+F107</f>
        <v>12</v>
      </c>
      <c r="H107" s="5">
        <f>(G107/889)</f>
        <v>0.0134983127109111</v>
      </c>
      <c r="I107" s="2">
        <v>4</v>
      </c>
      <c r="J107" s="5">
        <f>(I107/177)</f>
        <v>0.0225988700564972</v>
      </c>
      <c r="K107" s="2">
        <v>4</v>
      </c>
      <c r="L107" s="5">
        <f>K107/165</f>
        <v>0.0242424242424242</v>
      </c>
      <c r="M107" s="7">
        <f>H107/(J107+L107*0.5)</f>
        <v>0.388775367576094</v>
      </c>
    </row>
    <row r="108" ht="14.25" spans="1:13">
      <c r="A108" s="2" t="s">
        <v>134</v>
      </c>
      <c r="B108" s="2" t="s">
        <v>135</v>
      </c>
      <c r="C108" s="2">
        <v>5</v>
      </c>
      <c r="D108" s="2"/>
      <c r="E108" s="2">
        <v>8</v>
      </c>
      <c r="F108" s="2"/>
      <c r="G108" s="2">
        <f>C108*2+F108</f>
        <v>10</v>
      </c>
      <c r="H108" s="5">
        <f>(G108/889)</f>
        <v>0.0112485939257593</v>
      </c>
      <c r="I108" s="2">
        <v>3</v>
      </c>
      <c r="J108" s="5">
        <f>(I108/177)</f>
        <v>0.0169491525423729</v>
      </c>
      <c r="K108" s="2">
        <v>4</v>
      </c>
      <c r="L108" s="5">
        <f>K108/165</f>
        <v>0.0242424242424242</v>
      </c>
      <c r="M108" s="7">
        <f>H108/(J108+L108*0.5)</f>
        <v>0.386943681509776</v>
      </c>
    </row>
    <row r="109" ht="14.25" spans="1:13">
      <c r="A109" s="2" t="s">
        <v>140</v>
      </c>
      <c r="B109" s="2" t="s">
        <v>219</v>
      </c>
      <c r="C109" s="2">
        <v>5</v>
      </c>
      <c r="D109" s="2"/>
      <c r="E109" s="2">
        <v>7</v>
      </c>
      <c r="F109" s="2"/>
      <c r="G109" s="2">
        <f>C109*2+F109</f>
        <v>10</v>
      </c>
      <c r="H109" s="5">
        <f>(G109/889)</f>
        <v>0.0112485939257593</v>
      </c>
      <c r="I109" s="2">
        <v>3</v>
      </c>
      <c r="J109" s="5">
        <f>(I109/177)</f>
        <v>0.0169491525423729</v>
      </c>
      <c r="K109" s="2">
        <v>4</v>
      </c>
      <c r="L109" s="5">
        <f>K109/165</f>
        <v>0.0242424242424242</v>
      </c>
      <c r="M109" s="7">
        <f>H109/(J109+L109*0.5)</f>
        <v>0.386943681509776</v>
      </c>
    </row>
    <row r="110" ht="14.25" spans="1:13">
      <c r="A110" s="2" t="s">
        <v>220</v>
      </c>
      <c r="B110" s="2" t="s">
        <v>139</v>
      </c>
      <c r="C110" s="2">
        <v>5</v>
      </c>
      <c r="D110" s="2"/>
      <c r="E110" s="2">
        <v>6</v>
      </c>
      <c r="F110" s="2"/>
      <c r="G110" s="2">
        <f>C110*2+F110</f>
        <v>10</v>
      </c>
      <c r="H110" s="5">
        <f>(G110/889)</f>
        <v>0.0112485939257593</v>
      </c>
      <c r="I110" s="2">
        <v>3</v>
      </c>
      <c r="J110" s="5">
        <f>(I110/177)</f>
        <v>0.0169491525423729</v>
      </c>
      <c r="K110" s="2">
        <v>4</v>
      </c>
      <c r="L110" s="5">
        <f>K110/165</f>
        <v>0.0242424242424242</v>
      </c>
      <c r="M110" s="7">
        <f>H110/(J110+L110*0.5)</f>
        <v>0.386943681509776</v>
      </c>
    </row>
    <row r="111" ht="14.25" spans="1:13">
      <c r="A111" s="2" t="s">
        <v>136</v>
      </c>
      <c r="B111" s="2" t="s">
        <v>225</v>
      </c>
      <c r="C111" s="2">
        <v>5</v>
      </c>
      <c r="D111" s="2"/>
      <c r="E111" s="2">
        <v>4</v>
      </c>
      <c r="F111" s="2"/>
      <c r="G111" s="2">
        <f>C111*2+F111</f>
        <v>10</v>
      </c>
      <c r="H111" s="5">
        <f>(G111/889)</f>
        <v>0.0112485939257593</v>
      </c>
      <c r="I111" s="2">
        <v>3</v>
      </c>
      <c r="J111" s="5">
        <f>(I111/177)</f>
        <v>0.0169491525423729</v>
      </c>
      <c r="K111" s="2">
        <v>4</v>
      </c>
      <c r="L111" s="5">
        <f>K111/165</f>
        <v>0.0242424242424242</v>
      </c>
      <c r="M111" s="7">
        <f>H111/(J111+L111*0.5)</f>
        <v>0.386943681509776</v>
      </c>
    </row>
    <row r="112" ht="14.25" spans="1:13">
      <c r="A112" s="2" t="s">
        <v>104</v>
      </c>
      <c r="B112" s="4" t="s">
        <v>226</v>
      </c>
      <c r="C112" s="2">
        <v>5</v>
      </c>
      <c r="D112" s="2"/>
      <c r="E112" s="2">
        <v>4</v>
      </c>
      <c r="F112" s="2"/>
      <c r="G112" s="2">
        <f>C112*2+F112</f>
        <v>10</v>
      </c>
      <c r="H112" s="5">
        <f>(G112/889)</f>
        <v>0.0112485939257593</v>
      </c>
      <c r="I112" s="2">
        <v>3</v>
      </c>
      <c r="J112" s="5">
        <f>(I112/177)</f>
        <v>0.0169491525423729</v>
      </c>
      <c r="K112" s="2">
        <v>4</v>
      </c>
      <c r="L112" s="5">
        <f>K112/165</f>
        <v>0.0242424242424242</v>
      </c>
      <c r="M112" s="7">
        <f>H112/(J112+L112*0.5)</f>
        <v>0.386943681509776</v>
      </c>
    </row>
    <row r="113" ht="14.25" spans="1:13">
      <c r="A113" s="2" t="s">
        <v>174</v>
      </c>
      <c r="B113" s="4" t="s">
        <v>175</v>
      </c>
      <c r="C113" s="2">
        <v>5</v>
      </c>
      <c r="D113" s="2"/>
      <c r="E113" s="2">
        <v>2</v>
      </c>
      <c r="F113" s="2"/>
      <c r="G113">
        <f>C113*2+F113</f>
        <v>10</v>
      </c>
      <c r="H113" s="3">
        <f>G113/631</f>
        <v>0.0158478605388273</v>
      </c>
      <c r="I113" s="2">
        <v>2</v>
      </c>
      <c r="J113" s="5">
        <f>I113/113</f>
        <v>0.0176991150442478</v>
      </c>
      <c r="K113" s="2">
        <v>4</v>
      </c>
      <c r="L113" s="5">
        <f>K113/85</f>
        <v>0.0470588235294118</v>
      </c>
      <c r="M113" s="7">
        <f>H113/(J113+L113*0.5)</f>
        <v>0.384390657766252</v>
      </c>
    </row>
    <row r="114" ht="14.25" spans="1:13">
      <c r="A114" s="2" t="s">
        <v>221</v>
      </c>
      <c r="B114" s="4" t="s">
        <v>222</v>
      </c>
      <c r="C114" s="2">
        <v>5</v>
      </c>
      <c r="D114" s="2"/>
      <c r="E114" s="2">
        <v>6</v>
      </c>
      <c r="F114" s="2"/>
      <c r="G114" s="2">
        <f>C114*2+F114</f>
        <v>10</v>
      </c>
      <c r="H114" s="5">
        <f>(G114/889)</f>
        <v>0.0112485939257593</v>
      </c>
      <c r="I114" s="2">
        <v>4</v>
      </c>
      <c r="J114" s="5">
        <f>(I114/177)</f>
        <v>0.0225988700564972</v>
      </c>
      <c r="K114" s="2">
        <v>3</v>
      </c>
      <c r="L114" s="5">
        <f>K114/165</f>
        <v>0.0181818181818182</v>
      </c>
      <c r="M114" s="7">
        <f>H114/(J114+L114*0.5)</f>
        <v>0.354959681903619</v>
      </c>
    </row>
    <row r="115" ht="14.25" spans="1:13">
      <c r="A115" s="2" t="s">
        <v>228</v>
      </c>
      <c r="B115" s="2" t="s">
        <v>229</v>
      </c>
      <c r="C115" s="2">
        <v>5</v>
      </c>
      <c r="D115" s="2"/>
      <c r="E115" s="2">
        <v>4</v>
      </c>
      <c r="F115" s="2"/>
      <c r="G115" s="2">
        <f>C115*2+F115</f>
        <v>10</v>
      </c>
      <c r="H115" s="5">
        <f>(G115/889)</f>
        <v>0.0112485939257593</v>
      </c>
      <c r="I115" s="2">
        <v>4</v>
      </c>
      <c r="J115" s="5">
        <f>(I115/177)</f>
        <v>0.0225988700564972</v>
      </c>
      <c r="K115" s="2">
        <v>3</v>
      </c>
      <c r="L115" s="5">
        <f>K115/165</f>
        <v>0.0181818181818182</v>
      </c>
      <c r="M115" s="7">
        <f>H115/(J115+L115*0.5)</f>
        <v>0.354959681903619</v>
      </c>
    </row>
    <row r="116" ht="14.25" spans="1:13">
      <c r="A116" s="2" t="s">
        <v>230</v>
      </c>
      <c r="B116" s="4" t="s">
        <v>231</v>
      </c>
      <c r="C116" s="2">
        <v>5</v>
      </c>
      <c r="D116" s="2"/>
      <c r="E116" s="2">
        <v>4</v>
      </c>
      <c r="F116" s="2"/>
      <c r="G116" s="2">
        <f>C116*2+F116</f>
        <v>10</v>
      </c>
      <c r="H116" s="5">
        <f>(G116/889)</f>
        <v>0.0112485939257593</v>
      </c>
      <c r="I116" s="2">
        <v>4</v>
      </c>
      <c r="J116" s="5">
        <f>(I116/177)</f>
        <v>0.0225988700564972</v>
      </c>
      <c r="K116" s="2">
        <v>3</v>
      </c>
      <c r="L116" s="5">
        <f>K116/165</f>
        <v>0.0181818181818182</v>
      </c>
      <c r="M116" s="7">
        <f>H116/(J116+L116*0.5)</f>
        <v>0.354959681903619</v>
      </c>
    </row>
    <row r="117" ht="14.25" spans="1:13">
      <c r="A117" s="2" t="s">
        <v>96</v>
      </c>
      <c r="B117" s="2" t="s">
        <v>97</v>
      </c>
      <c r="C117" s="2">
        <v>5</v>
      </c>
      <c r="D117" s="2"/>
      <c r="E117" s="2">
        <v>4</v>
      </c>
      <c r="F117" s="2"/>
      <c r="G117" s="2">
        <f>C117*2+F117</f>
        <v>10</v>
      </c>
      <c r="H117" s="5">
        <f>(G117/889)</f>
        <v>0.0112485939257593</v>
      </c>
      <c r="I117" s="2">
        <v>4</v>
      </c>
      <c r="J117" s="5">
        <f>(I117/177)</f>
        <v>0.0225988700564972</v>
      </c>
      <c r="K117" s="2">
        <v>3</v>
      </c>
      <c r="L117" s="5">
        <f>K117/165</f>
        <v>0.0181818181818182</v>
      </c>
      <c r="M117" s="7">
        <f>H117/(J117+L117*0.5)</f>
        <v>0.354959681903619</v>
      </c>
    </row>
    <row r="118" ht="14.25" spans="1:13">
      <c r="A118" s="2" t="s">
        <v>128</v>
      </c>
      <c r="B118" s="4" t="s">
        <v>227</v>
      </c>
      <c r="C118" s="2">
        <v>4</v>
      </c>
      <c r="D118" s="2"/>
      <c r="E118" s="2">
        <v>4</v>
      </c>
      <c r="F118" s="2"/>
      <c r="G118" s="2">
        <f>C118*2+F118</f>
        <v>8</v>
      </c>
      <c r="H118" s="5">
        <f>(G118/889)</f>
        <v>0.00899887514060742</v>
      </c>
      <c r="I118" s="2">
        <v>3</v>
      </c>
      <c r="J118" s="5">
        <f>(I118/177)</f>
        <v>0.0169491525423729</v>
      </c>
      <c r="K118" s="2">
        <v>3</v>
      </c>
      <c r="L118" s="5">
        <f>K118/165</f>
        <v>0.0181818181818182</v>
      </c>
      <c r="M118" s="7">
        <f>H118/(J118+L118*0.5)</f>
        <v>0.345578104512084</v>
      </c>
    </row>
    <row r="119" ht="14.25" spans="1:13">
      <c r="A119" s="2" t="s">
        <v>84</v>
      </c>
      <c r="B119" s="2" t="s">
        <v>85</v>
      </c>
      <c r="C119" s="2">
        <v>2</v>
      </c>
      <c r="E119">
        <v>3</v>
      </c>
      <c r="G119">
        <f>2*C119+E119</f>
        <v>7</v>
      </c>
      <c r="H119" s="3">
        <f>G119/501</f>
        <v>0.0139720558882236</v>
      </c>
      <c r="I119">
        <v>3</v>
      </c>
      <c r="J119" s="3">
        <f>I119/116</f>
        <v>0.0258620689655172</v>
      </c>
      <c r="K119">
        <v>2</v>
      </c>
      <c r="L119" s="3">
        <f>K119/119</f>
        <v>0.0168067226890756</v>
      </c>
      <c r="M119" s="6">
        <f>H119/(J119+L119)</f>
        <v>0.327453751241151</v>
      </c>
    </row>
    <row r="120" ht="14.25" spans="1:13">
      <c r="A120" s="2" t="s">
        <v>86</v>
      </c>
      <c r="B120" s="2" t="s">
        <v>87</v>
      </c>
      <c r="C120" s="2">
        <v>2</v>
      </c>
      <c r="E120">
        <v>3</v>
      </c>
      <c r="G120">
        <f>2*C120+E120</f>
        <v>7</v>
      </c>
      <c r="H120" s="3">
        <f>G120/501</f>
        <v>0.0139720558882236</v>
      </c>
      <c r="I120">
        <v>3</v>
      </c>
      <c r="J120" s="3">
        <f>I120/116</f>
        <v>0.0258620689655172</v>
      </c>
      <c r="K120">
        <v>2</v>
      </c>
      <c r="L120" s="3">
        <f>K120/119</f>
        <v>0.0168067226890756</v>
      </c>
      <c r="M120" s="6">
        <f>H120/(J120+L120)</f>
        <v>0.327453751241151</v>
      </c>
    </row>
    <row r="121" ht="14.25" spans="1:13">
      <c r="A121" s="2" t="s">
        <v>102</v>
      </c>
      <c r="B121" s="2" t="s">
        <v>103</v>
      </c>
      <c r="C121" s="2">
        <v>5</v>
      </c>
      <c r="D121" s="2"/>
      <c r="E121" s="2">
        <v>4</v>
      </c>
      <c r="F121" s="2"/>
      <c r="G121" s="2">
        <f>C121*2+F121</f>
        <v>10</v>
      </c>
      <c r="H121" s="5">
        <f>(G121/889)</f>
        <v>0.0112485939257593</v>
      </c>
      <c r="I121" s="2">
        <v>4</v>
      </c>
      <c r="J121" s="5">
        <f>(I121/177)</f>
        <v>0.0225988700564972</v>
      </c>
      <c r="K121" s="2">
        <v>4</v>
      </c>
      <c r="L121" s="5">
        <f>K121/165</f>
        <v>0.0242424242424242</v>
      </c>
      <c r="M121" s="7">
        <f>H121/(J121+L121*0.5)</f>
        <v>0.323979472980079</v>
      </c>
    </row>
    <row r="122" ht="14.25" spans="1:13">
      <c r="A122" s="2" t="s">
        <v>172</v>
      </c>
      <c r="B122" s="2" t="s">
        <v>173</v>
      </c>
      <c r="C122" s="2">
        <v>3</v>
      </c>
      <c r="D122" s="2"/>
      <c r="E122" s="2">
        <v>1</v>
      </c>
      <c r="F122" s="2"/>
      <c r="G122">
        <f>C122*2+F122</f>
        <v>6</v>
      </c>
      <c r="H122" s="3">
        <f>G122/631</f>
        <v>0.00950871632329636</v>
      </c>
      <c r="I122" s="2">
        <v>2</v>
      </c>
      <c r="J122" s="5">
        <f>I122/113</f>
        <v>0.0176991150442478</v>
      </c>
      <c r="K122" s="2">
        <v>2</v>
      </c>
      <c r="L122" s="5">
        <f>K122/85</f>
        <v>0.0235294117647059</v>
      </c>
      <c r="M122" s="7">
        <f>H122/(J122+L122*0.5)</f>
        <v>0.322725160018592</v>
      </c>
    </row>
    <row r="123" ht="14.25" spans="1:13">
      <c r="A123" s="2" t="s">
        <v>132</v>
      </c>
      <c r="B123" s="2" t="s">
        <v>234</v>
      </c>
      <c r="C123" s="2">
        <v>4</v>
      </c>
      <c r="D123" s="2"/>
      <c r="E123" s="2">
        <v>4</v>
      </c>
      <c r="F123" s="2"/>
      <c r="G123" s="2">
        <f>C123*2+F123</f>
        <v>8</v>
      </c>
      <c r="H123" s="5">
        <f>(G123/889)</f>
        <v>0.00899887514060742</v>
      </c>
      <c r="I123" s="2">
        <v>3</v>
      </c>
      <c r="J123" s="5">
        <f>(I123/177)</f>
        <v>0.0169491525423729</v>
      </c>
      <c r="K123" s="2">
        <v>4</v>
      </c>
      <c r="L123" s="5">
        <f>K123/165</f>
        <v>0.0242424242424242</v>
      </c>
      <c r="M123" s="7">
        <f>H123/(J123+L123*0.5)</f>
        <v>0.309554945207821</v>
      </c>
    </row>
    <row r="124" ht="14.25" spans="1:13">
      <c r="A124" s="2" t="s">
        <v>108</v>
      </c>
      <c r="B124" s="4" t="s">
        <v>109</v>
      </c>
      <c r="C124" s="2">
        <v>4</v>
      </c>
      <c r="D124" s="2"/>
      <c r="E124" s="2">
        <v>3</v>
      </c>
      <c r="F124" s="2"/>
      <c r="G124" s="2">
        <f>C124*2+F124</f>
        <v>8</v>
      </c>
      <c r="H124" s="5">
        <f>(G124/889)</f>
        <v>0.00899887514060742</v>
      </c>
      <c r="I124" s="2">
        <v>3</v>
      </c>
      <c r="J124" s="5">
        <f>(I124/177)</f>
        <v>0.0169491525423729</v>
      </c>
      <c r="K124" s="2">
        <v>4</v>
      </c>
      <c r="L124" s="5">
        <f>K124/165</f>
        <v>0.0242424242424242</v>
      </c>
      <c r="M124" s="7">
        <f>H124/(J124+L124*0.5)</f>
        <v>0.309554945207821</v>
      </c>
    </row>
    <row r="125" ht="14.25" spans="1:13">
      <c r="A125" s="2" t="s">
        <v>223</v>
      </c>
      <c r="B125" s="4" t="s">
        <v>224</v>
      </c>
      <c r="C125" s="2">
        <v>5</v>
      </c>
      <c r="D125" s="2"/>
      <c r="E125" s="2">
        <v>8</v>
      </c>
      <c r="F125" s="2"/>
      <c r="G125" s="2">
        <f>C125*2+F125</f>
        <v>10</v>
      </c>
      <c r="H125" s="5">
        <f>(G125/889)</f>
        <v>0.0112485939257593</v>
      </c>
      <c r="I125" s="2">
        <v>5</v>
      </c>
      <c r="J125" s="5">
        <f>(I125/177)</f>
        <v>0.0282485875706215</v>
      </c>
      <c r="K125" s="2">
        <v>3</v>
      </c>
      <c r="L125" s="5">
        <f>K125/165</f>
        <v>0.0181818181818182</v>
      </c>
      <c r="M125" s="7">
        <f>H125/(J125+L125*0.5)</f>
        <v>0.301251889593581</v>
      </c>
    </row>
    <row r="126" ht="14.25" spans="1:13">
      <c r="A126" s="2" t="s">
        <v>100</v>
      </c>
      <c r="B126" s="2" t="s">
        <v>101</v>
      </c>
      <c r="C126" s="2">
        <v>5</v>
      </c>
      <c r="D126" s="2"/>
      <c r="E126" s="2">
        <v>6</v>
      </c>
      <c r="F126" s="2"/>
      <c r="G126" s="2">
        <f>C126*2+F126</f>
        <v>10</v>
      </c>
      <c r="H126" s="5">
        <f>(G126/889)</f>
        <v>0.0112485939257593</v>
      </c>
      <c r="I126" s="2">
        <v>5</v>
      </c>
      <c r="J126" s="5">
        <f>(I126/177)</f>
        <v>0.0282485875706215</v>
      </c>
      <c r="K126" s="2">
        <v>3</v>
      </c>
      <c r="L126" s="5">
        <f>K126/165</f>
        <v>0.0181818181818182</v>
      </c>
      <c r="M126" s="7">
        <f>H126/(J126+L126*0.5)</f>
        <v>0.301251889593581</v>
      </c>
    </row>
    <row r="127" ht="14.25" spans="1:13">
      <c r="A127" s="2" t="s">
        <v>232</v>
      </c>
      <c r="B127" s="2" t="s">
        <v>233</v>
      </c>
      <c r="C127" s="2">
        <v>5</v>
      </c>
      <c r="D127" s="2"/>
      <c r="E127" s="2">
        <v>6</v>
      </c>
      <c r="F127" s="2"/>
      <c r="G127" s="2">
        <f>C127*2+F127</f>
        <v>10</v>
      </c>
      <c r="H127" s="5">
        <f>(G127/889)</f>
        <v>0.0112485939257593</v>
      </c>
      <c r="I127" s="2">
        <v>4</v>
      </c>
      <c r="J127" s="5">
        <f>(I127/177)</f>
        <v>0.0225988700564972</v>
      </c>
      <c r="K127" s="2">
        <v>5</v>
      </c>
      <c r="L127" s="5">
        <f>K127/165</f>
        <v>0.0303030303030303</v>
      </c>
      <c r="M127" s="7">
        <f>H127/(J127+L127*0.5)</f>
        <v>0.29797295746195</v>
      </c>
    </row>
    <row r="128" ht="14.25" spans="1:13">
      <c r="A128" s="2" t="s">
        <v>158</v>
      </c>
      <c r="B128" s="4" t="s">
        <v>159</v>
      </c>
      <c r="C128" s="2">
        <v>5</v>
      </c>
      <c r="D128" s="2"/>
      <c r="E128" s="2">
        <v>6</v>
      </c>
      <c r="F128" s="2"/>
      <c r="G128" s="2">
        <f>C128*2+F128</f>
        <v>10</v>
      </c>
      <c r="H128" s="5">
        <f>(G128/889)</f>
        <v>0.0112485939257593</v>
      </c>
      <c r="I128" s="2">
        <v>5</v>
      </c>
      <c r="J128" s="5">
        <f>(I128/177)</f>
        <v>0.0282485875706215</v>
      </c>
      <c r="K128" s="2">
        <v>4</v>
      </c>
      <c r="L128" s="5">
        <f>K128/165</f>
        <v>0.0242424242424242</v>
      </c>
      <c r="M128" s="7">
        <f>H128/(J128+L128*0.5)</f>
        <v>0.278638834267854</v>
      </c>
    </row>
    <row r="129" ht="14.25" spans="1:13">
      <c r="A129" s="2" t="s">
        <v>235</v>
      </c>
      <c r="B129" s="2" t="s">
        <v>236</v>
      </c>
      <c r="C129" s="2">
        <v>6</v>
      </c>
      <c r="D129" s="2"/>
      <c r="E129" s="2">
        <v>8</v>
      </c>
      <c r="F129" s="2"/>
      <c r="G129" s="2">
        <f>C129*2+F129</f>
        <v>12</v>
      </c>
      <c r="H129" s="5">
        <f>(G129/889)</f>
        <v>0.0134983127109111</v>
      </c>
      <c r="I129" s="2">
        <v>6</v>
      </c>
      <c r="J129" s="5">
        <f>(I129/177)</f>
        <v>0.0338983050847458</v>
      </c>
      <c r="K129" s="2">
        <v>5</v>
      </c>
      <c r="L129" s="5">
        <f>K129/165</f>
        <v>0.0303030303030303</v>
      </c>
      <c r="M129" s="7">
        <f>H129/(J129+L129*0.5)</f>
        <v>0.275195966996272</v>
      </c>
    </row>
    <row r="130" ht="14.25" spans="1:13">
      <c r="A130" s="2" t="s">
        <v>239</v>
      </c>
      <c r="B130" s="2" t="s">
        <v>240</v>
      </c>
      <c r="C130" s="2">
        <v>6</v>
      </c>
      <c r="D130" s="2"/>
      <c r="E130" s="2">
        <v>7</v>
      </c>
      <c r="F130" s="2"/>
      <c r="G130" s="2">
        <f>C130*2+F130</f>
        <v>12</v>
      </c>
      <c r="H130" s="5">
        <f>(G130/889)</f>
        <v>0.0134983127109111</v>
      </c>
      <c r="I130" s="2">
        <v>6</v>
      </c>
      <c r="J130" s="5">
        <f>(I130/177)</f>
        <v>0.0338983050847458</v>
      </c>
      <c r="K130" s="2">
        <v>5</v>
      </c>
      <c r="L130" s="5">
        <f>K130/165</f>
        <v>0.0303030303030303</v>
      </c>
      <c r="M130" s="7">
        <f>H130/(J130+L130*0.5)</f>
        <v>0.275195966996272</v>
      </c>
    </row>
    <row r="131" ht="14.25" spans="1:13">
      <c r="A131" s="2" t="s">
        <v>88</v>
      </c>
      <c r="B131" s="2" t="s">
        <v>89</v>
      </c>
      <c r="C131" s="2">
        <v>2</v>
      </c>
      <c r="E131">
        <v>3</v>
      </c>
      <c r="G131">
        <f>2*C131+E131</f>
        <v>7</v>
      </c>
      <c r="H131" s="3">
        <f>G131/501</f>
        <v>0.0139720558882236</v>
      </c>
      <c r="I131">
        <v>4</v>
      </c>
      <c r="J131" s="3">
        <f>I131/116</f>
        <v>0.0344827586206897</v>
      </c>
      <c r="K131">
        <v>2</v>
      </c>
      <c r="L131" s="3">
        <f>K131/119</f>
        <v>0.0168067226890756</v>
      </c>
      <c r="M131" s="6">
        <f>H131/(J131+L131)</f>
        <v>0.272415620735929</v>
      </c>
    </row>
    <row r="132" ht="14.25" spans="1:13">
      <c r="A132" s="2" t="s">
        <v>90</v>
      </c>
      <c r="B132" s="2" t="s">
        <v>91</v>
      </c>
      <c r="C132" s="2">
        <v>2</v>
      </c>
      <c r="E132">
        <v>3</v>
      </c>
      <c r="G132">
        <f>2*C132+E132</f>
        <v>7</v>
      </c>
      <c r="H132" s="3">
        <f>G132/501</f>
        <v>0.0139720558882236</v>
      </c>
      <c r="I132">
        <v>4</v>
      </c>
      <c r="J132" s="3">
        <f>I132/116</f>
        <v>0.0344827586206897</v>
      </c>
      <c r="K132">
        <v>2</v>
      </c>
      <c r="L132" s="3">
        <f>K132/119</f>
        <v>0.0168067226890756</v>
      </c>
      <c r="M132" s="6">
        <f>H132/(J132+L132)</f>
        <v>0.272415620735929</v>
      </c>
    </row>
    <row r="133" ht="14.25" spans="1:13">
      <c r="A133" s="2" t="s">
        <v>160</v>
      </c>
      <c r="B133" s="4" t="s">
        <v>161</v>
      </c>
      <c r="C133" s="2">
        <v>2</v>
      </c>
      <c r="D133" s="2"/>
      <c r="E133" s="2">
        <v>1</v>
      </c>
      <c r="F133" s="2"/>
      <c r="G133">
        <f>C133*2+F133</f>
        <v>4</v>
      </c>
      <c r="H133" s="3">
        <f>G133/631</f>
        <v>0.0063391442155309</v>
      </c>
      <c r="I133" s="2">
        <v>2</v>
      </c>
      <c r="J133" s="5">
        <f>I133/113</f>
        <v>0.0176991150442478</v>
      </c>
      <c r="K133" s="2">
        <v>1</v>
      </c>
      <c r="L133" s="5">
        <f>K133/85</f>
        <v>0.0117647058823529</v>
      </c>
      <c r="M133" s="7">
        <f>H133/(J133+L133*0.5)</f>
        <v>0.268818897086862</v>
      </c>
    </row>
    <row r="134" ht="14.25" spans="1:13">
      <c r="A134" s="2" t="s">
        <v>241</v>
      </c>
      <c r="B134" s="4" t="s">
        <v>242</v>
      </c>
      <c r="C134" s="2">
        <v>5</v>
      </c>
      <c r="D134" s="2"/>
      <c r="E134" s="2">
        <v>4</v>
      </c>
      <c r="F134" s="2"/>
      <c r="G134" s="2">
        <f>C134*2+F134</f>
        <v>10</v>
      </c>
      <c r="H134" s="5">
        <f>(G134/889)</f>
        <v>0.0112485939257593</v>
      </c>
      <c r="I134" s="2">
        <v>6</v>
      </c>
      <c r="J134" s="5">
        <f>(I134/177)</f>
        <v>0.0338983050847458</v>
      </c>
      <c r="K134" s="2">
        <v>3</v>
      </c>
      <c r="L134" s="5">
        <f>K134/165</f>
        <v>0.0181818181818182</v>
      </c>
      <c r="M134" s="7">
        <f>H134/(J134+L134*0.5)</f>
        <v>0.261660840781999</v>
      </c>
    </row>
    <row r="135" ht="14.25" spans="1:13">
      <c r="A135" s="2" t="s">
        <v>237</v>
      </c>
      <c r="B135" s="2" t="s">
        <v>238</v>
      </c>
      <c r="C135" s="2">
        <v>5</v>
      </c>
      <c r="D135" s="2"/>
      <c r="E135" s="2">
        <v>7</v>
      </c>
      <c r="F135" s="2"/>
      <c r="G135" s="2">
        <f>C135*2+F135</f>
        <v>10</v>
      </c>
      <c r="H135" s="5">
        <f>(G135/889)</f>
        <v>0.0112485939257593</v>
      </c>
      <c r="I135" s="2">
        <v>5</v>
      </c>
      <c r="J135" s="5">
        <f>(I135/177)</f>
        <v>0.0282485875706215</v>
      </c>
      <c r="K135" s="2">
        <v>5</v>
      </c>
      <c r="L135" s="5">
        <f>K135/165</f>
        <v>0.0303030303030303</v>
      </c>
      <c r="M135" s="7">
        <f>H135/(J135+L135*0.5)</f>
        <v>0.259183578384063</v>
      </c>
    </row>
    <row r="136" ht="14.25" spans="1:13">
      <c r="A136" s="2" t="s">
        <v>243</v>
      </c>
      <c r="B136" s="2" t="s">
        <v>244</v>
      </c>
      <c r="C136" s="2">
        <v>5</v>
      </c>
      <c r="D136" s="2"/>
      <c r="E136" s="2">
        <v>4</v>
      </c>
      <c r="F136" s="2"/>
      <c r="G136" s="2">
        <f>C136*2+F136</f>
        <v>10</v>
      </c>
      <c r="H136" s="5">
        <f>(G136/889)</f>
        <v>0.0112485939257593</v>
      </c>
      <c r="I136" s="2">
        <v>5</v>
      </c>
      <c r="J136" s="5">
        <f>(I136/177)</f>
        <v>0.0282485875706215</v>
      </c>
      <c r="K136" s="2">
        <v>5</v>
      </c>
      <c r="L136" s="5">
        <f>K136/165</f>
        <v>0.0303030303030303</v>
      </c>
      <c r="M136" s="7">
        <f>H136/(J136+L136*0.5)</f>
        <v>0.259183578384063</v>
      </c>
    </row>
    <row r="137" ht="14.25" spans="1:13">
      <c r="A137" s="2" t="s">
        <v>120</v>
      </c>
      <c r="B137" s="4" t="s">
        <v>121</v>
      </c>
      <c r="C137" s="2">
        <v>4</v>
      </c>
      <c r="D137" s="2"/>
      <c r="E137" s="2">
        <v>5</v>
      </c>
      <c r="F137" s="2"/>
      <c r="G137" s="2">
        <f>C137*2+F137</f>
        <v>8</v>
      </c>
      <c r="H137" s="5">
        <f>(G137/889)</f>
        <v>0.00899887514060742</v>
      </c>
      <c r="I137" s="2">
        <v>5</v>
      </c>
      <c r="J137" s="5">
        <f>(I137/177)</f>
        <v>0.0282485875706215</v>
      </c>
      <c r="K137" s="2">
        <v>4</v>
      </c>
      <c r="L137" s="5">
        <f>K137/165</f>
        <v>0.0242424242424242</v>
      </c>
      <c r="M137" s="7">
        <f>H137/(J137+L137*0.5)</f>
        <v>0.222911067414283</v>
      </c>
    </row>
    <row r="138" ht="14.25" spans="1:13">
      <c r="A138" s="2" t="s">
        <v>178</v>
      </c>
      <c r="B138" s="4" t="s">
        <v>179</v>
      </c>
      <c r="C138" s="2">
        <v>3</v>
      </c>
      <c r="D138" s="2"/>
      <c r="E138" s="2">
        <v>1</v>
      </c>
      <c r="F138" s="2"/>
      <c r="G138">
        <f>C138*2+F138</f>
        <v>6</v>
      </c>
      <c r="H138" s="3">
        <f>G138/631</f>
        <v>0.00950871632329636</v>
      </c>
      <c r="I138" s="2">
        <v>3</v>
      </c>
      <c r="J138" s="5">
        <f>I138/113</f>
        <v>0.0265486725663717</v>
      </c>
      <c r="K138" s="2">
        <v>4</v>
      </c>
      <c r="L138" s="5">
        <f>K138/85</f>
        <v>0.0470588235294118</v>
      </c>
      <c r="M138" s="7">
        <f>H138/(J138+L138*0.5)</f>
        <v>0.189877796850855</v>
      </c>
    </row>
    <row r="139" ht="14.25" spans="1:13">
      <c r="A139" s="2" t="s">
        <v>150</v>
      </c>
      <c r="B139" s="4" t="s">
        <v>151</v>
      </c>
      <c r="C139" s="2">
        <v>1</v>
      </c>
      <c r="D139" s="2"/>
      <c r="E139" s="2">
        <v>5</v>
      </c>
      <c r="F139" s="2"/>
      <c r="G139">
        <f>C139*2+F139</f>
        <v>2</v>
      </c>
      <c r="H139" s="3">
        <f>G139/631</f>
        <v>0.00316957210776545</v>
      </c>
      <c r="I139" s="2">
        <v>2</v>
      </c>
      <c r="J139" s="5">
        <f>I139/113</f>
        <v>0.0176991150442478</v>
      </c>
      <c r="K139" s="2">
        <v>1</v>
      </c>
      <c r="L139" s="5">
        <f>K139/85</f>
        <v>0.0117647058823529</v>
      </c>
      <c r="M139" s="7">
        <f>H139/(J139+L139*0.5)</f>
        <v>0.134409448543431</v>
      </c>
    </row>
    <row r="140" ht="14.25" spans="1:13">
      <c r="A140" s="2" t="s">
        <v>176</v>
      </c>
      <c r="B140" s="4" t="s">
        <v>177</v>
      </c>
      <c r="C140" s="2">
        <v>1</v>
      </c>
      <c r="D140" s="2"/>
      <c r="E140" s="2">
        <v>1</v>
      </c>
      <c r="F140" s="2"/>
      <c r="G140">
        <f>C140*2+F140</f>
        <v>2</v>
      </c>
      <c r="H140" s="3">
        <f>G140/631</f>
        <v>0.00316957210776545</v>
      </c>
      <c r="I140" s="2">
        <v>2</v>
      </c>
      <c r="J140" s="5">
        <f>I140/113</f>
        <v>0.0176991150442478</v>
      </c>
      <c r="K140" s="2">
        <v>1</v>
      </c>
      <c r="L140" s="5">
        <f>K140/85</f>
        <v>0.0117647058823529</v>
      </c>
      <c r="M140" s="7">
        <f>H140/(J140+L140*0.5)</f>
        <v>0.134409448543431</v>
      </c>
    </row>
    <row r="141" ht="14.25" spans="1:13">
      <c r="A141" s="2" t="s">
        <v>180</v>
      </c>
      <c r="B141" s="2" t="s">
        <v>181</v>
      </c>
      <c r="C141" s="2">
        <v>1</v>
      </c>
      <c r="D141" s="2"/>
      <c r="E141" s="2">
        <v>1</v>
      </c>
      <c r="F141" s="2"/>
      <c r="G141">
        <f>C141*2+F141</f>
        <v>2</v>
      </c>
      <c r="H141" s="3">
        <f>G141/631</f>
        <v>0.00316957210776545</v>
      </c>
      <c r="I141" s="2">
        <v>2</v>
      </c>
      <c r="J141" s="5">
        <f>I141/113</f>
        <v>0.0176991150442478</v>
      </c>
      <c r="K141" s="2">
        <v>2</v>
      </c>
      <c r="L141" s="5">
        <f>K141/85</f>
        <v>0.0235294117647059</v>
      </c>
      <c r="M141" s="7">
        <f>H141/(J141+L141*0.5)</f>
        <v>0.107575053339531</v>
      </c>
    </row>
  </sheetData>
  <sortState ref="A2:M141">
    <sortCondition ref="M2:M141" descending="1"/>
  </sortState>
  <mergeCells count="1">
    <mergeCell ref="A1:I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Sheet1</vt:lpstr>
      <vt:lpstr>Sheet2</vt:lpstr>
      <vt:lpstr>Sheet3</vt:lpstr>
      <vt:lpstr>Sheet4</vt:lpstr>
      <vt:lpstr>Sheet5</vt:lpstr>
      <vt:lpstr>Sheet6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tory xu</dc:creator>
  <cp:lastModifiedBy>tory xu</cp:lastModifiedBy>
  <dcterms:created xsi:type="dcterms:W3CDTF">2017-12-19T14:25:00Z</dcterms:created>
  <dcterms:modified xsi:type="dcterms:W3CDTF">2018-01-17T11:06:50Z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