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 Yemi K\Desktop\"/>
    </mc:Choice>
  </mc:AlternateContent>
  <bookViews>
    <workbookView xWindow="0" yWindow="0" windowWidth="19890" windowHeight="6360" tabRatio="907" firstSheet="10" activeTab="19"/>
  </bookViews>
  <sheets>
    <sheet name="2010" sheetId="13" r:id="rId1"/>
    <sheet name="2011" sheetId="14" r:id="rId2"/>
    <sheet name="2012" sheetId="15" r:id="rId3"/>
    <sheet name="2013" sheetId="16" r:id="rId4"/>
    <sheet name="2014-Q1" sheetId="17" r:id="rId5"/>
    <sheet name="2014-Q2" sheetId="18" r:id="rId6"/>
    <sheet name="2014-Q3" sheetId="21" r:id="rId7"/>
    <sheet name="2014-Q4" sheetId="22" r:id="rId8"/>
    <sheet name="2015-Q1" sheetId="24" r:id="rId9"/>
    <sheet name="2015-Q2" sheetId="26" r:id="rId10"/>
    <sheet name="2015-Q3" sheetId="27" r:id="rId11"/>
    <sheet name="2015-Q4" sheetId="31" r:id="rId12"/>
    <sheet name="2016-Q1" sheetId="32" r:id="rId13"/>
    <sheet name="2016-Q2" sheetId="33" r:id="rId14"/>
    <sheet name="2016-Q3" sheetId="35" r:id="rId15"/>
    <sheet name="2016-Q4" sheetId="36" r:id="rId16"/>
    <sheet name="2017-Q1" sheetId="38" r:id="rId17"/>
    <sheet name="2017-Q2" sheetId="39" r:id="rId18"/>
    <sheet name="2017-Q3" sheetId="37" r:id="rId19"/>
    <sheet name="LF Market Stat" sheetId="25" r:id="rId20"/>
    <sheet name="Graphs" sheetId="23" r:id="rId21"/>
    <sheet name="International" sheetId="34" r:id="rId22"/>
    <sheet name="Sheet1" sheetId="30" r:id="rId23"/>
  </sheets>
  <definedNames>
    <definedName name="_xlnm.Print_Area" localSheetId="2">'2012'!$A$1:$N$22</definedName>
    <definedName name="_xlnm.Print_Area" localSheetId="5">'2014-Q2'!$A$1:$N$22</definedName>
    <definedName name="_xlnm.Print_Area" localSheetId="6">'2014-Q3'!$A$1:$N$22</definedName>
    <definedName name="_xlnm.Print_Area" localSheetId="7">'2014-Q4'!$A$1:$N$22</definedName>
    <definedName name="_xlnm.Print_Area" localSheetId="8">'2015-Q1'!$A$1:$N$22</definedName>
    <definedName name="_xlnm.Print_Area" localSheetId="9">'2015-Q2'!$A$1:$N$22</definedName>
    <definedName name="_xlnm.Print_Area" localSheetId="10">'2015-Q3'!$A$1:$N$22</definedName>
    <definedName name="_xlnm.Print_Area" localSheetId="11">'2015-Q4'!$A$1:$N$22</definedName>
    <definedName name="_xlnm.Print_Area" localSheetId="12">'2016-Q1'!$A$1:$N$22</definedName>
    <definedName name="_xlnm.Print_Area" localSheetId="13">'2016-Q2'!$A$1:$N$22</definedName>
    <definedName name="_xlnm.Print_Area" localSheetId="14">'2016-Q3'!$A$1:$N$22</definedName>
    <definedName name="_xlnm.Print_Area" localSheetId="15">'2016-Q4'!$A$1:$N$22</definedName>
    <definedName name="_xlnm.Print_Area" localSheetId="16">'2017-Q1'!$A$1:$N$22</definedName>
    <definedName name="_xlnm.Print_Area" localSheetId="17">'2017-Q2'!$A$1:$N$22</definedName>
    <definedName name="_xlnm.Print_Area" localSheetId="18">'2017-Q3'!$A$1:$N$22</definedName>
    <definedName name="_xlnm.Print_Area" localSheetId="20">Graphs!$A$1:$N$36</definedName>
    <definedName name="_xlnm.Print_Area" localSheetId="19">'LF Market Stat'!$A$1:$N$9</definedName>
  </definedNames>
  <calcPr calcId="162913"/>
</workbook>
</file>

<file path=xl/calcChain.xml><?xml version="1.0" encoding="utf-8"?>
<calcChain xmlns="http://schemas.openxmlformats.org/spreadsheetml/2006/main">
  <c r="C6" i="25" l="1"/>
  <c r="D6" i="25"/>
  <c r="E6" i="25"/>
  <c r="F6" i="25"/>
  <c r="G6" i="25"/>
  <c r="H6" i="25"/>
  <c r="I6" i="25"/>
  <c r="J6" i="25"/>
  <c r="K6" i="25"/>
  <c r="L6" i="25"/>
  <c r="M6" i="25"/>
  <c r="B6" i="25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5" i="39"/>
  <c r="I6" i="39"/>
  <c r="I7" i="39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5" i="37"/>
  <c r="I6" i="37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4" i="13"/>
  <c r="I4" i="14"/>
  <c r="I4" i="15"/>
  <c r="I4" i="16"/>
  <c r="I4" i="17"/>
  <c r="I4" i="18"/>
  <c r="I4" i="21"/>
  <c r="I4" i="22"/>
  <c r="I4" i="24"/>
  <c r="I4" i="26"/>
  <c r="I4" i="27"/>
  <c r="I4" i="31"/>
  <c r="I4" i="32"/>
  <c r="I4" i="33"/>
  <c r="I4" i="35"/>
  <c r="I4" i="36"/>
  <c r="I4" i="38"/>
  <c r="I4" i="39"/>
  <c r="I4" i="37"/>
  <c r="S12" i="13" l="1"/>
  <c r="R12" i="13"/>
  <c r="T12" i="13" s="1"/>
  <c r="U12" i="13" s="1"/>
  <c r="Q12" i="13"/>
  <c r="P12" i="13"/>
  <c r="T12" i="14"/>
  <c r="U12" i="14" s="1"/>
  <c r="S12" i="14"/>
  <c r="R12" i="14"/>
  <c r="Q12" i="14"/>
  <c r="P12" i="14"/>
  <c r="S12" i="15"/>
  <c r="R12" i="15"/>
  <c r="T12" i="15" s="1"/>
  <c r="U12" i="15" s="1"/>
  <c r="Q12" i="15"/>
  <c r="P12" i="15"/>
  <c r="T12" i="16"/>
  <c r="U12" i="16" s="1"/>
  <c r="S12" i="16"/>
  <c r="R12" i="16"/>
  <c r="Q12" i="16"/>
  <c r="P12" i="16"/>
  <c r="S12" i="17"/>
  <c r="R12" i="17"/>
  <c r="T12" i="17" s="1"/>
  <c r="U12" i="17" s="1"/>
  <c r="Q12" i="17"/>
  <c r="P12" i="17"/>
  <c r="T12" i="18"/>
  <c r="U12" i="18" s="1"/>
  <c r="S12" i="18"/>
  <c r="R12" i="18"/>
  <c r="Q12" i="18"/>
  <c r="P12" i="18"/>
  <c r="S12" i="21"/>
  <c r="R12" i="21"/>
  <c r="T12" i="21" s="1"/>
  <c r="U12" i="21" s="1"/>
  <c r="Q12" i="21"/>
  <c r="P12" i="21"/>
  <c r="T12" i="22"/>
  <c r="U12" i="22" s="1"/>
  <c r="S12" i="22"/>
  <c r="R12" i="22"/>
  <c r="Q12" i="22"/>
  <c r="P12" i="22"/>
  <c r="S12" i="24"/>
  <c r="R12" i="24"/>
  <c r="T12" i="24" s="1"/>
  <c r="U12" i="24" s="1"/>
  <c r="Q12" i="24"/>
  <c r="P12" i="24"/>
  <c r="T12" i="26"/>
  <c r="U12" i="26" s="1"/>
  <c r="S12" i="26"/>
  <c r="R12" i="26"/>
  <c r="Q12" i="26"/>
  <c r="P12" i="26"/>
  <c r="S12" i="27"/>
  <c r="R12" i="27"/>
  <c r="T12" i="27" s="1"/>
  <c r="U12" i="27" s="1"/>
  <c r="Q12" i="27"/>
  <c r="P12" i="27"/>
  <c r="T12" i="31"/>
  <c r="U12" i="31" s="1"/>
  <c r="S12" i="31"/>
  <c r="R12" i="31"/>
  <c r="Q12" i="31"/>
  <c r="P12" i="31"/>
  <c r="S12" i="32"/>
  <c r="R12" i="32"/>
  <c r="T12" i="32" s="1"/>
  <c r="U12" i="32" s="1"/>
  <c r="Q12" i="32"/>
  <c r="P12" i="32"/>
  <c r="T12" i="33"/>
  <c r="U12" i="33" s="1"/>
  <c r="S12" i="33"/>
  <c r="R12" i="33"/>
  <c r="Q12" i="33"/>
  <c r="P12" i="33"/>
  <c r="S12" i="35"/>
  <c r="R12" i="35"/>
  <c r="T12" i="35" s="1"/>
  <c r="U12" i="35" s="1"/>
  <c r="Q12" i="35"/>
  <c r="P12" i="35"/>
  <c r="T12" i="36"/>
  <c r="U12" i="36" s="1"/>
  <c r="S12" i="36"/>
  <c r="R12" i="36"/>
  <c r="Q12" i="36"/>
  <c r="P12" i="36"/>
  <c r="S12" i="38"/>
  <c r="R12" i="38"/>
  <c r="T12" i="38" s="1"/>
  <c r="U12" i="38" s="1"/>
  <c r="Q12" i="38"/>
  <c r="P12" i="38"/>
  <c r="T12" i="39"/>
  <c r="U12" i="39" s="1"/>
  <c r="S12" i="39"/>
  <c r="R12" i="39"/>
  <c r="Q12" i="39"/>
  <c r="P12" i="39"/>
  <c r="P12" i="37" l="1"/>
  <c r="R13" i="37" s="1"/>
  <c r="R12" i="37"/>
  <c r="Q12" i="37"/>
  <c r="D17" i="39" l="1"/>
  <c r="E17" i="39"/>
  <c r="F17" i="39"/>
  <c r="G17" i="39"/>
  <c r="H22" i="39"/>
  <c r="H21" i="39"/>
  <c r="G20" i="39"/>
  <c r="E20" i="39"/>
  <c r="D20" i="39"/>
  <c r="B20" i="39"/>
  <c r="B17" i="39"/>
  <c r="H19" i="39"/>
  <c r="H18" i="39"/>
  <c r="H16" i="39"/>
  <c r="H15" i="39"/>
  <c r="H14" i="39"/>
  <c r="H13" i="39"/>
  <c r="H12" i="39"/>
  <c r="D11" i="39"/>
  <c r="G11" i="39"/>
  <c r="F11" i="39"/>
  <c r="E11" i="39"/>
  <c r="B11" i="39"/>
  <c r="G5" i="39"/>
  <c r="F5" i="39"/>
  <c r="E5" i="39"/>
  <c r="D5" i="39"/>
  <c r="B5" i="39"/>
  <c r="H4" i="39"/>
  <c r="K4" i="39"/>
  <c r="K4" i="38"/>
  <c r="B5" i="38"/>
  <c r="D20" i="38"/>
  <c r="G20" i="38"/>
  <c r="F20" i="38"/>
  <c r="E20" i="38"/>
  <c r="B20" i="38"/>
  <c r="F17" i="38"/>
  <c r="G17" i="38"/>
  <c r="E17" i="38"/>
  <c r="B17" i="38"/>
  <c r="G11" i="38"/>
  <c r="F11" i="38"/>
  <c r="E11" i="38"/>
  <c r="D11" i="38"/>
  <c r="B11" i="38"/>
  <c r="G5" i="38"/>
  <c r="F5" i="38"/>
  <c r="E5" i="38"/>
  <c r="D5" i="38"/>
  <c r="N4" i="38"/>
  <c r="H4" i="38"/>
  <c r="H4" i="37"/>
  <c r="H17" i="39" l="1"/>
  <c r="H20" i="39"/>
  <c r="F20" i="39"/>
  <c r="H11" i="39"/>
  <c r="D17" i="38"/>
  <c r="L4" i="38"/>
  <c r="M2" i="25"/>
  <c r="N7" i="25"/>
  <c r="N2" i="25"/>
  <c r="M7" i="25"/>
  <c r="L7" i="25"/>
  <c r="K7" i="25"/>
  <c r="L2" i="25"/>
  <c r="K2" i="25"/>
  <c r="B20" i="37" l="1"/>
  <c r="G20" i="37"/>
  <c r="F20" i="37"/>
  <c r="E20" i="37"/>
  <c r="D20" i="37"/>
  <c r="B17" i="37"/>
  <c r="G17" i="37"/>
  <c r="F17" i="37"/>
  <c r="E17" i="37"/>
  <c r="D17" i="37"/>
  <c r="B11" i="37"/>
  <c r="G11" i="37"/>
  <c r="F11" i="37"/>
  <c r="E11" i="37"/>
  <c r="D11" i="37"/>
  <c r="G5" i="37"/>
  <c r="F5" i="37"/>
  <c r="E5" i="37"/>
  <c r="D5" i="37"/>
  <c r="B5" i="37"/>
  <c r="N22" i="39"/>
  <c r="M22" i="39"/>
  <c r="K22" i="39"/>
  <c r="L22" i="39"/>
  <c r="N21" i="39"/>
  <c r="M21" i="39"/>
  <c r="K21" i="39"/>
  <c r="L21" i="39"/>
  <c r="N19" i="39"/>
  <c r="M19" i="39"/>
  <c r="L19" i="39"/>
  <c r="K19" i="39"/>
  <c r="N18" i="39"/>
  <c r="M18" i="39"/>
  <c r="L18" i="39"/>
  <c r="K18" i="39"/>
  <c r="N16" i="39"/>
  <c r="M16" i="39"/>
  <c r="K16" i="39"/>
  <c r="L16" i="39"/>
  <c r="N15" i="39"/>
  <c r="M15" i="39"/>
  <c r="K15" i="39"/>
  <c r="L15" i="39"/>
  <c r="N14" i="39"/>
  <c r="M14" i="39"/>
  <c r="L14" i="39"/>
  <c r="K14" i="39"/>
  <c r="N13" i="39"/>
  <c r="M13" i="39"/>
  <c r="L13" i="39"/>
  <c r="K13" i="39"/>
  <c r="N12" i="39"/>
  <c r="M12" i="39"/>
  <c r="K12" i="39"/>
  <c r="L12" i="39"/>
  <c r="N10" i="39"/>
  <c r="M10" i="39"/>
  <c r="K10" i="39"/>
  <c r="H10" i="39"/>
  <c r="L10" i="39" s="1"/>
  <c r="N9" i="39"/>
  <c r="M9" i="39"/>
  <c r="K9" i="39"/>
  <c r="H9" i="39"/>
  <c r="L9" i="39" s="1"/>
  <c r="N8" i="39"/>
  <c r="M8" i="39"/>
  <c r="K8" i="39"/>
  <c r="H8" i="39"/>
  <c r="L8" i="39" s="1"/>
  <c r="N7" i="39"/>
  <c r="M7" i="39"/>
  <c r="K7" i="39"/>
  <c r="H7" i="39"/>
  <c r="L7" i="39" s="1"/>
  <c r="N6" i="39"/>
  <c r="M6" i="39"/>
  <c r="K6" i="39"/>
  <c r="H6" i="39"/>
  <c r="N4" i="39"/>
  <c r="M4" i="39"/>
  <c r="L4" i="39"/>
  <c r="N22" i="38"/>
  <c r="M22" i="38"/>
  <c r="K22" i="38"/>
  <c r="H22" i="38"/>
  <c r="L22" i="38" s="1"/>
  <c r="N21" i="38"/>
  <c r="M21" i="38"/>
  <c r="K21" i="38"/>
  <c r="H21" i="38"/>
  <c r="L21" i="38" s="1"/>
  <c r="N19" i="38"/>
  <c r="M19" i="38"/>
  <c r="K19" i="38"/>
  <c r="H19" i="38"/>
  <c r="L19" i="38" s="1"/>
  <c r="N18" i="38"/>
  <c r="M18" i="38"/>
  <c r="K18" i="38"/>
  <c r="H18" i="38"/>
  <c r="L18" i="38" s="1"/>
  <c r="N16" i="38"/>
  <c r="M16" i="38"/>
  <c r="K16" i="38"/>
  <c r="H16" i="38"/>
  <c r="L16" i="38" s="1"/>
  <c r="N15" i="38"/>
  <c r="M15" i="38"/>
  <c r="K15" i="38"/>
  <c r="H15" i="38"/>
  <c r="L15" i="38" s="1"/>
  <c r="N14" i="38"/>
  <c r="M14" i="38"/>
  <c r="K14" i="38"/>
  <c r="H14" i="38"/>
  <c r="L14" i="38" s="1"/>
  <c r="N13" i="38"/>
  <c r="M13" i="38"/>
  <c r="K13" i="38"/>
  <c r="H13" i="38"/>
  <c r="L13" i="38" s="1"/>
  <c r="N12" i="38"/>
  <c r="M12" i="38"/>
  <c r="K12" i="38"/>
  <c r="H12" i="38"/>
  <c r="L12" i="38" s="1"/>
  <c r="N10" i="38"/>
  <c r="M10" i="38"/>
  <c r="K10" i="38"/>
  <c r="H10" i="38"/>
  <c r="L10" i="38" s="1"/>
  <c r="N9" i="38"/>
  <c r="M9" i="38"/>
  <c r="K9" i="38"/>
  <c r="H9" i="38"/>
  <c r="L9" i="38" s="1"/>
  <c r="N8" i="38"/>
  <c r="M8" i="38"/>
  <c r="K8" i="38"/>
  <c r="H8" i="38"/>
  <c r="L8" i="38" s="1"/>
  <c r="N7" i="38"/>
  <c r="M7" i="38"/>
  <c r="K7" i="38"/>
  <c r="H7" i="38"/>
  <c r="L7" i="38" s="1"/>
  <c r="N6" i="38"/>
  <c r="M6" i="38"/>
  <c r="K6" i="38"/>
  <c r="H6" i="38"/>
  <c r="L6" i="38" s="1"/>
  <c r="M4" i="38"/>
  <c r="H11" i="37" l="1"/>
  <c r="L6" i="39"/>
  <c r="H5" i="39"/>
  <c r="N22" i="37"/>
  <c r="M22" i="37"/>
  <c r="K22" i="37"/>
  <c r="H22" i="37"/>
  <c r="L22" i="37" s="1"/>
  <c r="N21" i="37"/>
  <c r="M21" i="37"/>
  <c r="K21" i="37"/>
  <c r="H21" i="37"/>
  <c r="N19" i="37"/>
  <c r="M19" i="37"/>
  <c r="K19" i="37"/>
  <c r="H19" i="37"/>
  <c r="N18" i="37"/>
  <c r="M18" i="37"/>
  <c r="K18" i="37"/>
  <c r="H18" i="37"/>
  <c r="L18" i="37" s="1"/>
  <c r="N16" i="37"/>
  <c r="M16" i="37"/>
  <c r="K16" i="37"/>
  <c r="H16" i="37"/>
  <c r="L16" i="37" s="1"/>
  <c r="N15" i="37"/>
  <c r="M15" i="37"/>
  <c r="K15" i="37"/>
  <c r="H15" i="37"/>
  <c r="L15" i="37" s="1"/>
  <c r="N14" i="37"/>
  <c r="M14" i="37"/>
  <c r="K14" i="37"/>
  <c r="H14" i="37"/>
  <c r="L14" i="37" s="1"/>
  <c r="N13" i="37"/>
  <c r="M13" i="37"/>
  <c r="K13" i="37"/>
  <c r="H13" i="37"/>
  <c r="L13" i="37" s="1"/>
  <c r="N12" i="37"/>
  <c r="M12" i="37"/>
  <c r="K12" i="37"/>
  <c r="H12" i="37"/>
  <c r="N10" i="37"/>
  <c r="M10" i="37"/>
  <c r="K10" i="37"/>
  <c r="H10" i="37"/>
  <c r="L10" i="37" s="1"/>
  <c r="N9" i="37"/>
  <c r="M9" i="37"/>
  <c r="K9" i="37"/>
  <c r="H9" i="37"/>
  <c r="L9" i="37" s="1"/>
  <c r="N8" i="37"/>
  <c r="M8" i="37"/>
  <c r="K8" i="37"/>
  <c r="H8" i="37"/>
  <c r="L8" i="37" s="1"/>
  <c r="N7" i="37"/>
  <c r="M7" i="37"/>
  <c r="K7" i="37"/>
  <c r="H7" i="37"/>
  <c r="L7" i="37" s="1"/>
  <c r="N6" i="37"/>
  <c r="M6" i="37"/>
  <c r="K6" i="37"/>
  <c r="H6" i="37"/>
  <c r="L6" i="37" s="1"/>
  <c r="N4" i="37"/>
  <c r="M4" i="37"/>
  <c r="K4" i="37"/>
  <c r="L4" i="37"/>
  <c r="L12" i="37" l="1"/>
  <c r="S12" i="37"/>
  <c r="L21" i="37"/>
  <c r="H20" i="37"/>
  <c r="L19" i="37"/>
  <c r="H17" i="37"/>
  <c r="E7" i="25"/>
  <c r="T12" i="37" l="1"/>
  <c r="U12" i="37" s="1"/>
  <c r="S13" i="37"/>
  <c r="G7" i="25"/>
  <c r="B29" i="30" l="1"/>
  <c r="J3" i="25" l="1"/>
  <c r="J8" i="25"/>
  <c r="J7" i="25" s="1"/>
  <c r="H4" i="36"/>
  <c r="J5" i="25" s="1"/>
  <c r="H22" i="36"/>
  <c r="H21" i="36"/>
  <c r="H19" i="36"/>
  <c r="H18" i="36"/>
  <c r="H16" i="36"/>
  <c r="H15" i="36"/>
  <c r="H14" i="36"/>
  <c r="H13" i="36"/>
  <c r="H12" i="36"/>
  <c r="H10" i="36"/>
  <c r="H9" i="36"/>
  <c r="H8" i="36"/>
  <c r="H7" i="36"/>
  <c r="H7" i="35"/>
  <c r="H6" i="36"/>
  <c r="O5" i="35"/>
  <c r="J4" i="25" l="1"/>
  <c r="J2" i="25" s="1"/>
  <c r="K4" i="36"/>
  <c r="N22" i="36"/>
  <c r="M22" i="36"/>
  <c r="K22" i="36"/>
  <c r="L22" i="36"/>
  <c r="N21" i="36"/>
  <c r="M21" i="36"/>
  <c r="K21" i="36"/>
  <c r="L21" i="36"/>
  <c r="N19" i="36"/>
  <c r="M19" i="36"/>
  <c r="K19" i="36"/>
  <c r="L19" i="36"/>
  <c r="N18" i="36"/>
  <c r="M18" i="36"/>
  <c r="K18" i="36"/>
  <c r="L18" i="36"/>
  <c r="N16" i="36"/>
  <c r="M16" i="36"/>
  <c r="K16" i="36"/>
  <c r="L16" i="36"/>
  <c r="N15" i="36"/>
  <c r="M15" i="36"/>
  <c r="K15" i="36"/>
  <c r="L15" i="36"/>
  <c r="N14" i="36"/>
  <c r="M14" i="36"/>
  <c r="K14" i="36"/>
  <c r="L14" i="36"/>
  <c r="N13" i="36"/>
  <c r="M13" i="36"/>
  <c r="K13" i="36"/>
  <c r="L13" i="36"/>
  <c r="N12" i="36"/>
  <c r="M12" i="36"/>
  <c r="K12" i="36"/>
  <c r="L12" i="36"/>
  <c r="N10" i="36"/>
  <c r="M10" i="36"/>
  <c r="K10" i="36"/>
  <c r="L10" i="36"/>
  <c r="N9" i="36"/>
  <c r="M9" i="36"/>
  <c r="K9" i="36"/>
  <c r="L9" i="36"/>
  <c r="N8" i="36"/>
  <c r="M8" i="36"/>
  <c r="K8" i="36"/>
  <c r="L8" i="36"/>
  <c r="N7" i="36"/>
  <c r="M7" i="36"/>
  <c r="K7" i="36"/>
  <c r="L7" i="36"/>
  <c r="N6" i="36"/>
  <c r="M6" i="36"/>
  <c r="K6" i="36"/>
  <c r="L6" i="36"/>
  <c r="M4" i="36"/>
  <c r="L4" i="36" l="1"/>
  <c r="N4" i="36"/>
  <c r="B28" i="30"/>
  <c r="B27" i="30"/>
  <c r="B26" i="30"/>
  <c r="B25" i="30"/>
  <c r="B24" i="30"/>
  <c r="B23" i="30"/>
  <c r="B22" i="30"/>
  <c r="B21" i="30"/>
  <c r="B19" i="30"/>
  <c r="B20" i="30"/>
  <c r="B18" i="30"/>
  <c r="I8" i="25" l="1"/>
  <c r="I7" i="25" s="1"/>
  <c r="I3" i="25"/>
  <c r="N4" i="35"/>
  <c r="B20" i="33" l="1"/>
  <c r="B17" i="33"/>
  <c r="B11" i="33"/>
  <c r="B5" i="33"/>
  <c r="N22" i="35" l="1"/>
  <c r="M22" i="35"/>
  <c r="K22" i="35"/>
  <c r="H22" i="35"/>
  <c r="L22" i="35" s="1"/>
  <c r="N21" i="35"/>
  <c r="M21" i="35"/>
  <c r="K21" i="35"/>
  <c r="H21" i="35"/>
  <c r="N19" i="35"/>
  <c r="M19" i="35"/>
  <c r="K19" i="35"/>
  <c r="H19" i="35"/>
  <c r="L19" i="35" s="1"/>
  <c r="N18" i="35"/>
  <c r="M18" i="35"/>
  <c r="K18" i="35"/>
  <c r="H18" i="35"/>
  <c r="N16" i="35"/>
  <c r="M16" i="35"/>
  <c r="K16" i="35"/>
  <c r="H16" i="35"/>
  <c r="L16" i="35" s="1"/>
  <c r="N15" i="35"/>
  <c r="M15" i="35"/>
  <c r="K15" i="35"/>
  <c r="H15" i="35"/>
  <c r="L15" i="35" s="1"/>
  <c r="N14" i="35"/>
  <c r="M14" i="35"/>
  <c r="K14" i="35"/>
  <c r="H14" i="35"/>
  <c r="L14" i="35" s="1"/>
  <c r="N13" i="35"/>
  <c r="M13" i="35"/>
  <c r="K13" i="35"/>
  <c r="H13" i="35"/>
  <c r="L13" i="35" s="1"/>
  <c r="N12" i="35"/>
  <c r="M12" i="35"/>
  <c r="K12" i="35"/>
  <c r="H12" i="35"/>
  <c r="N10" i="35"/>
  <c r="M10" i="35"/>
  <c r="K10" i="35"/>
  <c r="H10" i="35"/>
  <c r="L10" i="35" s="1"/>
  <c r="N9" i="35"/>
  <c r="M9" i="35"/>
  <c r="K9" i="35"/>
  <c r="H9" i="35"/>
  <c r="L9" i="35" s="1"/>
  <c r="N8" i="35"/>
  <c r="M8" i="35"/>
  <c r="K8" i="35"/>
  <c r="H8" i="35"/>
  <c r="L8" i="35" s="1"/>
  <c r="N7" i="35"/>
  <c r="M7" i="35"/>
  <c r="K7" i="35"/>
  <c r="L7" i="35"/>
  <c r="N6" i="35"/>
  <c r="M6" i="35"/>
  <c r="K6" i="35"/>
  <c r="H6" i="35"/>
  <c r="M4" i="35"/>
  <c r="K4" i="35"/>
  <c r="H4" i="35"/>
  <c r="I5" i="25" s="1"/>
  <c r="I4" i="25" s="1"/>
  <c r="I2" i="25" s="1"/>
  <c r="L6" i="35" l="1"/>
  <c r="L12" i="35"/>
  <c r="L18" i="35"/>
  <c r="L21" i="35"/>
  <c r="L4" i="35"/>
  <c r="N6" i="33"/>
  <c r="H6" i="33"/>
  <c r="L6" i="33" s="1"/>
  <c r="M6" i="33"/>
  <c r="H7" i="33"/>
  <c r="L7" i="33" s="1"/>
  <c r="K7" i="33"/>
  <c r="M7" i="33"/>
  <c r="N7" i="33"/>
  <c r="N8" i="33"/>
  <c r="H8" i="33"/>
  <c r="L8" i="33" s="1"/>
  <c r="M8" i="33"/>
  <c r="N9" i="33"/>
  <c r="H9" i="33"/>
  <c r="L9" i="33" s="1"/>
  <c r="K9" i="33"/>
  <c r="M9" i="33"/>
  <c r="N10" i="33"/>
  <c r="H10" i="33"/>
  <c r="L10" i="33" s="1"/>
  <c r="M10" i="33"/>
  <c r="H12" i="33"/>
  <c r="L12" i="33" s="1"/>
  <c r="K12" i="33"/>
  <c r="M12" i="33"/>
  <c r="N12" i="33"/>
  <c r="H13" i="33"/>
  <c r="L13" i="33" s="1"/>
  <c r="K13" i="33"/>
  <c r="M13" i="33"/>
  <c r="N13" i="33"/>
  <c r="N14" i="33"/>
  <c r="H14" i="33"/>
  <c r="M14" i="33"/>
  <c r="H15" i="33"/>
  <c r="L15" i="33" s="1"/>
  <c r="K15" i="33"/>
  <c r="M15" i="33"/>
  <c r="N15" i="33"/>
  <c r="N16" i="33"/>
  <c r="H16" i="33"/>
  <c r="M16" i="33"/>
  <c r="K18" i="33"/>
  <c r="H18" i="33"/>
  <c r="L18" i="33" s="1"/>
  <c r="M18" i="33"/>
  <c r="N18" i="33"/>
  <c r="H19" i="33"/>
  <c r="K19" i="33"/>
  <c r="L19" i="33"/>
  <c r="M19" i="33"/>
  <c r="N19" i="33"/>
  <c r="N21" i="33"/>
  <c r="H21" i="33"/>
  <c r="H22" i="33"/>
  <c r="L22" i="33" s="1"/>
  <c r="K22" i="33"/>
  <c r="M22" i="33"/>
  <c r="N22" i="33"/>
  <c r="M21" i="33" l="1"/>
  <c r="L16" i="33"/>
  <c r="L14" i="33"/>
  <c r="K10" i="33"/>
  <c r="K8" i="33"/>
  <c r="K6" i="33"/>
  <c r="K21" i="33"/>
  <c r="K16" i="33"/>
  <c r="K14" i="33"/>
  <c r="L21" i="33"/>
  <c r="H8" i="25"/>
  <c r="H3" i="25"/>
  <c r="N4" i="33"/>
  <c r="H7" i="25" l="1"/>
  <c r="H4" i="33"/>
  <c r="H5" i="25" s="1"/>
  <c r="H4" i="25" l="1"/>
  <c r="H2" i="25" s="1"/>
  <c r="M4" i="33"/>
  <c r="K4" i="33"/>
  <c r="L4" i="33"/>
  <c r="N4" i="32" l="1"/>
  <c r="K4" i="31"/>
  <c r="H6" i="32"/>
  <c r="N6" i="32"/>
  <c r="G2" i="25" l="1"/>
  <c r="H4" i="32"/>
  <c r="H7" i="32" l="1"/>
  <c r="H8" i="32"/>
  <c r="H9" i="32"/>
  <c r="H10" i="32"/>
  <c r="H12" i="32"/>
  <c r="H13" i="32"/>
  <c r="H14" i="32"/>
  <c r="H15" i="32"/>
  <c r="H16" i="32"/>
  <c r="H18" i="32"/>
  <c r="H19" i="32"/>
  <c r="H21" i="32"/>
  <c r="H22" i="32"/>
  <c r="H21" i="31" l="1"/>
  <c r="H19" i="31"/>
  <c r="H15" i="31"/>
  <c r="H14" i="31"/>
  <c r="H10" i="31"/>
  <c r="H9" i="31"/>
  <c r="F7" i="25"/>
  <c r="H22" i="31"/>
  <c r="H16" i="31"/>
  <c r="H12" i="31"/>
  <c r="H7" i="31"/>
  <c r="O6" i="27"/>
  <c r="H18" i="31"/>
  <c r="H13" i="31"/>
  <c r="H8" i="31"/>
  <c r="H6" i="31"/>
  <c r="H4" i="31"/>
  <c r="L4" i="31" s="1"/>
  <c r="N4" i="31" l="1"/>
  <c r="E2" i="25" l="1"/>
  <c r="L19" i="31" l="1"/>
  <c r="L16" i="31"/>
  <c r="L14" i="31"/>
  <c r="L13" i="31"/>
  <c r="L12" i="31"/>
  <c r="N22" i="31"/>
  <c r="M22" i="31"/>
  <c r="L22" i="31"/>
  <c r="K22" i="31"/>
  <c r="N21" i="31"/>
  <c r="M21" i="31"/>
  <c r="K21" i="31"/>
  <c r="L21" i="31"/>
  <c r="N19" i="31"/>
  <c r="M19" i="31"/>
  <c r="K19" i="31"/>
  <c r="N18" i="31"/>
  <c r="M18" i="31"/>
  <c r="L18" i="31"/>
  <c r="K18" i="31"/>
  <c r="N16" i="31"/>
  <c r="M16" i="31"/>
  <c r="K16" i="31"/>
  <c r="N15" i="31"/>
  <c r="M15" i="31"/>
  <c r="K15" i="31"/>
  <c r="L15" i="31"/>
  <c r="N14" i="31"/>
  <c r="M14" i="31"/>
  <c r="K14" i="31"/>
  <c r="N13" i="31"/>
  <c r="M13" i="31"/>
  <c r="K13" i="31"/>
  <c r="N12" i="31"/>
  <c r="M12" i="31"/>
  <c r="K12" i="31"/>
  <c r="N10" i="31"/>
  <c r="M10" i="31"/>
  <c r="K10" i="31"/>
  <c r="L10" i="31"/>
  <c r="N9" i="31"/>
  <c r="M9" i="31"/>
  <c r="K9" i="31"/>
  <c r="L9" i="31"/>
  <c r="N8" i="31"/>
  <c r="M8" i="31"/>
  <c r="K8" i="31"/>
  <c r="L8" i="31"/>
  <c r="N7" i="31"/>
  <c r="M7" i="31"/>
  <c r="K7" i="31"/>
  <c r="L7" i="31"/>
  <c r="N6" i="31"/>
  <c r="M6" i="31"/>
  <c r="K6" i="31"/>
  <c r="L6" i="31"/>
  <c r="M4" i="31"/>
  <c r="O4" i="27"/>
  <c r="O4" i="21"/>
  <c r="O4" i="26"/>
  <c r="O4" i="18"/>
  <c r="O4" i="16"/>
  <c r="O4" i="15"/>
  <c r="H4" i="16"/>
  <c r="F2" i="25" l="1"/>
  <c r="B14" i="30" l="1"/>
  <c r="C14" i="30"/>
  <c r="H4" i="27" l="1"/>
  <c r="H4" i="26"/>
  <c r="N22" i="27" l="1"/>
  <c r="M22" i="27"/>
  <c r="K22" i="27"/>
  <c r="H22" i="27"/>
  <c r="L22" i="27" s="1"/>
  <c r="N21" i="27"/>
  <c r="M21" i="27"/>
  <c r="K21" i="27"/>
  <c r="H21" i="27"/>
  <c r="L21" i="27" s="1"/>
  <c r="N19" i="27"/>
  <c r="M19" i="27"/>
  <c r="K19" i="27"/>
  <c r="H19" i="27"/>
  <c r="L19" i="27" s="1"/>
  <c r="N18" i="27"/>
  <c r="M18" i="27"/>
  <c r="K18" i="27"/>
  <c r="H18" i="27"/>
  <c r="L18" i="27" s="1"/>
  <c r="N16" i="27"/>
  <c r="M16" i="27"/>
  <c r="K16" i="27"/>
  <c r="H16" i="27"/>
  <c r="L16" i="27" s="1"/>
  <c r="N15" i="27"/>
  <c r="M15" i="27"/>
  <c r="K15" i="27"/>
  <c r="H15" i="27"/>
  <c r="L15" i="27" s="1"/>
  <c r="N14" i="27"/>
  <c r="M14" i="27"/>
  <c r="K14" i="27"/>
  <c r="H14" i="27"/>
  <c r="L14" i="27" s="1"/>
  <c r="N13" i="27"/>
  <c r="M13" i="27"/>
  <c r="K13" i="27"/>
  <c r="H13" i="27"/>
  <c r="L13" i="27" s="1"/>
  <c r="N12" i="27"/>
  <c r="M12" i="27"/>
  <c r="K12" i="27"/>
  <c r="H12" i="27"/>
  <c r="L12" i="27" s="1"/>
  <c r="N10" i="27"/>
  <c r="M10" i="27"/>
  <c r="K10" i="27"/>
  <c r="H10" i="27"/>
  <c r="L10" i="27" s="1"/>
  <c r="N9" i="27"/>
  <c r="M9" i="27"/>
  <c r="K9" i="27"/>
  <c r="H9" i="27"/>
  <c r="L9" i="27" s="1"/>
  <c r="N8" i="27"/>
  <c r="M8" i="27"/>
  <c r="K8" i="27"/>
  <c r="H8" i="27"/>
  <c r="L8" i="27" s="1"/>
  <c r="N7" i="27"/>
  <c r="M7" i="27"/>
  <c r="K7" i="27"/>
  <c r="H7" i="27"/>
  <c r="L7" i="27" s="1"/>
  <c r="N6" i="27"/>
  <c r="M6" i="27"/>
  <c r="K6" i="27"/>
  <c r="H6" i="27"/>
  <c r="L6" i="27" s="1"/>
  <c r="N4" i="27"/>
  <c r="M4" i="27"/>
  <c r="K4" i="27"/>
  <c r="L4" i="27"/>
  <c r="B7" i="25" l="1"/>
  <c r="C2" i="25"/>
  <c r="D2" i="25"/>
  <c r="D7" i="25"/>
  <c r="L4" i="26"/>
  <c r="H4" i="24"/>
  <c r="H14" i="26" l="1"/>
  <c r="H22" i="26"/>
  <c r="H19" i="26"/>
  <c r="H16" i="26"/>
  <c r="H12" i="26"/>
  <c r="H9" i="26"/>
  <c r="H7" i="26"/>
  <c r="H6" i="26"/>
  <c r="H21" i="26"/>
  <c r="H18" i="26"/>
  <c r="H15" i="26"/>
  <c r="H13" i="26"/>
  <c r="H10" i="26"/>
  <c r="H8" i="26"/>
  <c r="C7" i="25" l="1"/>
  <c r="L4" i="24"/>
  <c r="H6" i="24"/>
  <c r="L6" i="24" s="1"/>
  <c r="K4" i="24"/>
  <c r="K6" i="24"/>
  <c r="N7" i="24"/>
  <c r="N22" i="24"/>
  <c r="M22" i="24"/>
  <c r="K22" i="24"/>
  <c r="H22" i="24"/>
  <c r="L22" i="24" s="1"/>
  <c r="N21" i="24"/>
  <c r="M21" i="24"/>
  <c r="K21" i="24"/>
  <c r="H21" i="24"/>
  <c r="L21" i="24" s="1"/>
  <c r="N19" i="24"/>
  <c r="M19" i="24"/>
  <c r="K19" i="24"/>
  <c r="H19" i="24"/>
  <c r="L19" i="24" s="1"/>
  <c r="N18" i="24"/>
  <c r="M18" i="24"/>
  <c r="K18" i="24"/>
  <c r="H18" i="24"/>
  <c r="L18" i="24" s="1"/>
  <c r="N16" i="24"/>
  <c r="M16" i="24"/>
  <c r="K16" i="24"/>
  <c r="H16" i="24"/>
  <c r="L16" i="24" s="1"/>
  <c r="N15" i="24"/>
  <c r="M15" i="24"/>
  <c r="K15" i="24"/>
  <c r="H15" i="24"/>
  <c r="L15" i="24" s="1"/>
  <c r="N14" i="24"/>
  <c r="M14" i="24"/>
  <c r="K14" i="24"/>
  <c r="H14" i="24"/>
  <c r="L14" i="24" s="1"/>
  <c r="N13" i="24"/>
  <c r="M13" i="24"/>
  <c r="K13" i="24"/>
  <c r="H13" i="24"/>
  <c r="L13" i="24" s="1"/>
  <c r="N12" i="24"/>
  <c r="M12" i="24"/>
  <c r="K12" i="24"/>
  <c r="H12" i="24"/>
  <c r="L12" i="24" s="1"/>
  <c r="N10" i="24"/>
  <c r="M10" i="24"/>
  <c r="K10" i="24"/>
  <c r="H10" i="24"/>
  <c r="L10" i="24" s="1"/>
  <c r="N9" i="24"/>
  <c r="M9" i="24"/>
  <c r="K9" i="24"/>
  <c r="H9" i="24"/>
  <c r="L9" i="24" s="1"/>
  <c r="N8" i="24"/>
  <c r="M8" i="24"/>
  <c r="K8" i="24"/>
  <c r="H8" i="24"/>
  <c r="L8" i="24" s="1"/>
  <c r="M7" i="24"/>
  <c r="K7" i="24"/>
  <c r="H7" i="24"/>
  <c r="L7" i="24" s="1"/>
  <c r="N6" i="24"/>
  <c r="M6" i="24"/>
  <c r="N4" i="24"/>
  <c r="M4" i="24"/>
  <c r="K22" i="15" l="1"/>
  <c r="H22" i="15"/>
  <c r="L22" i="15" s="1"/>
  <c r="K21" i="15"/>
  <c r="H21" i="15"/>
  <c r="L21" i="15" s="1"/>
  <c r="K19" i="15"/>
  <c r="H19" i="15"/>
  <c r="L19" i="15" s="1"/>
  <c r="K18" i="15"/>
  <c r="H18" i="15"/>
  <c r="L18" i="15" s="1"/>
  <c r="K16" i="15"/>
  <c r="H16" i="15"/>
  <c r="L16" i="15" s="1"/>
  <c r="K15" i="15"/>
  <c r="H15" i="15"/>
  <c r="L15" i="15" s="1"/>
  <c r="K14" i="15"/>
  <c r="H14" i="15"/>
  <c r="L14" i="15" s="1"/>
  <c r="K13" i="15"/>
  <c r="H13" i="15"/>
  <c r="L13" i="15" s="1"/>
  <c r="K12" i="15"/>
  <c r="H12" i="15"/>
  <c r="L12" i="15" s="1"/>
  <c r="K10" i="15"/>
  <c r="H10" i="15"/>
  <c r="L10" i="15" s="1"/>
  <c r="K9" i="15"/>
  <c r="H9" i="15"/>
  <c r="L9" i="15" s="1"/>
  <c r="K8" i="15"/>
  <c r="H8" i="15"/>
  <c r="L8" i="15" s="1"/>
  <c r="K7" i="15"/>
  <c r="H7" i="15"/>
  <c r="L7" i="15" s="1"/>
  <c r="K6" i="15"/>
  <c r="H6" i="15"/>
  <c r="L6" i="15" s="1"/>
  <c r="K4" i="15"/>
  <c r="H4" i="15"/>
  <c r="L4" i="15" s="1"/>
  <c r="K22" i="16"/>
  <c r="H22" i="16"/>
  <c r="L22" i="16" s="1"/>
  <c r="K21" i="16"/>
  <c r="H21" i="16"/>
  <c r="L21" i="16" s="1"/>
  <c r="K19" i="16"/>
  <c r="H19" i="16"/>
  <c r="L19" i="16" s="1"/>
  <c r="K18" i="16"/>
  <c r="H18" i="16"/>
  <c r="L18" i="16" s="1"/>
  <c r="K16" i="16"/>
  <c r="H16" i="16"/>
  <c r="L16" i="16" s="1"/>
  <c r="K15" i="16"/>
  <c r="H15" i="16"/>
  <c r="L15" i="16" s="1"/>
  <c r="K14" i="16"/>
  <c r="H14" i="16"/>
  <c r="L14" i="16" s="1"/>
  <c r="K13" i="16"/>
  <c r="H13" i="16"/>
  <c r="L13" i="16" s="1"/>
  <c r="K12" i="16"/>
  <c r="H12" i="16"/>
  <c r="L12" i="16" s="1"/>
  <c r="K10" i="16"/>
  <c r="H10" i="16"/>
  <c r="L10" i="16" s="1"/>
  <c r="K9" i="16"/>
  <c r="H9" i="16"/>
  <c r="L9" i="16" s="1"/>
  <c r="K8" i="16"/>
  <c r="H8" i="16"/>
  <c r="L8" i="16" s="1"/>
  <c r="K7" i="16"/>
  <c r="H7" i="16"/>
  <c r="L7" i="16" s="1"/>
  <c r="K6" i="16"/>
  <c r="H6" i="16"/>
  <c r="L6" i="16" s="1"/>
  <c r="K4" i="16"/>
  <c r="L4" i="16"/>
  <c r="K22" i="17"/>
  <c r="H22" i="17"/>
  <c r="L22" i="17" s="1"/>
  <c r="K21" i="17"/>
  <c r="H21" i="17"/>
  <c r="L21" i="17" s="1"/>
  <c r="K19" i="17"/>
  <c r="H19" i="17"/>
  <c r="L19" i="17" s="1"/>
  <c r="K18" i="17"/>
  <c r="H18" i="17"/>
  <c r="L18" i="17" s="1"/>
  <c r="K16" i="17"/>
  <c r="H16" i="17"/>
  <c r="L16" i="17" s="1"/>
  <c r="K15" i="17"/>
  <c r="H15" i="17"/>
  <c r="L15" i="17" s="1"/>
  <c r="K14" i="17"/>
  <c r="H14" i="17"/>
  <c r="L14" i="17" s="1"/>
  <c r="K13" i="17"/>
  <c r="H13" i="17"/>
  <c r="L13" i="17" s="1"/>
  <c r="K12" i="17"/>
  <c r="H12" i="17"/>
  <c r="L12" i="17" s="1"/>
  <c r="K10" i="17"/>
  <c r="H10" i="17"/>
  <c r="L10" i="17" s="1"/>
  <c r="K9" i="17"/>
  <c r="H9" i="17"/>
  <c r="L9" i="17" s="1"/>
  <c r="K8" i="17"/>
  <c r="H8" i="17"/>
  <c r="L8" i="17" s="1"/>
  <c r="K7" i="17"/>
  <c r="H7" i="17"/>
  <c r="L7" i="17" s="1"/>
  <c r="K6" i="17"/>
  <c r="H6" i="17"/>
  <c r="L6" i="17" s="1"/>
  <c r="K4" i="17"/>
  <c r="H4" i="17"/>
  <c r="L4" i="17" s="1"/>
  <c r="K22" i="18"/>
  <c r="H22" i="18"/>
  <c r="L22" i="18" s="1"/>
  <c r="K21" i="18"/>
  <c r="H21" i="18"/>
  <c r="L21" i="18" s="1"/>
  <c r="K19" i="18"/>
  <c r="H19" i="18"/>
  <c r="L19" i="18" s="1"/>
  <c r="K18" i="18"/>
  <c r="H18" i="18"/>
  <c r="L18" i="18" s="1"/>
  <c r="K16" i="18"/>
  <c r="H16" i="18"/>
  <c r="L16" i="18" s="1"/>
  <c r="K15" i="18"/>
  <c r="H15" i="18"/>
  <c r="L15" i="18" s="1"/>
  <c r="K14" i="18"/>
  <c r="H14" i="18"/>
  <c r="L14" i="18" s="1"/>
  <c r="K13" i="18"/>
  <c r="H13" i="18"/>
  <c r="L13" i="18" s="1"/>
  <c r="K12" i="18"/>
  <c r="H12" i="18"/>
  <c r="L12" i="18" s="1"/>
  <c r="K10" i="18"/>
  <c r="H10" i="18"/>
  <c r="L10" i="18" s="1"/>
  <c r="K9" i="18"/>
  <c r="H9" i="18"/>
  <c r="L9" i="18" s="1"/>
  <c r="K8" i="18"/>
  <c r="H8" i="18"/>
  <c r="L8" i="18" s="1"/>
  <c r="K7" i="18"/>
  <c r="H7" i="18"/>
  <c r="L7" i="18" s="1"/>
  <c r="K6" i="18"/>
  <c r="H6" i="18"/>
  <c r="L6" i="18" s="1"/>
  <c r="K4" i="18"/>
  <c r="H4" i="18"/>
  <c r="L4" i="18" s="1"/>
  <c r="K22" i="21"/>
  <c r="H22" i="21"/>
  <c r="L22" i="21" s="1"/>
  <c r="K21" i="21"/>
  <c r="H21" i="21"/>
  <c r="L21" i="21" s="1"/>
  <c r="K19" i="21"/>
  <c r="H19" i="21"/>
  <c r="L19" i="21" s="1"/>
  <c r="K18" i="21"/>
  <c r="H18" i="21"/>
  <c r="L18" i="21" s="1"/>
  <c r="K16" i="21"/>
  <c r="H16" i="21"/>
  <c r="L16" i="21" s="1"/>
  <c r="K15" i="21"/>
  <c r="H15" i="21"/>
  <c r="L15" i="21" s="1"/>
  <c r="K14" i="21"/>
  <c r="H14" i="21"/>
  <c r="L14" i="21" s="1"/>
  <c r="K13" i="21"/>
  <c r="H13" i="21"/>
  <c r="L13" i="21" s="1"/>
  <c r="K12" i="21"/>
  <c r="H12" i="21"/>
  <c r="L12" i="21" s="1"/>
  <c r="K10" i="21"/>
  <c r="H10" i="21"/>
  <c r="L10" i="21" s="1"/>
  <c r="K9" i="21"/>
  <c r="H9" i="21"/>
  <c r="L9" i="21" s="1"/>
  <c r="K8" i="21"/>
  <c r="H8" i="21"/>
  <c r="L8" i="21" s="1"/>
  <c r="K7" i="21"/>
  <c r="H7" i="21"/>
  <c r="L7" i="21" s="1"/>
  <c r="K6" i="21"/>
  <c r="H6" i="21"/>
  <c r="L6" i="21" s="1"/>
  <c r="K4" i="21"/>
  <c r="H4" i="21"/>
  <c r="L4" i="21" s="1"/>
  <c r="K22" i="22"/>
  <c r="H22" i="22"/>
  <c r="L22" i="22" s="1"/>
  <c r="K21" i="22"/>
  <c r="H21" i="22"/>
  <c r="L21" i="22" s="1"/>
  <c r="K19" i="22"/>
  <c r="H19" i="22"/>
  <c r="L19" i="22" s="1"/>
  <c r="K18" i="22"/>
  <c r="H18" i="22"/>
  <c r="L18" i="22" s="1"/>
  <c r="K16" i="22"/>
  <c r="H16" i="22"/>
  <c r="L16" i="22" s="1"/>
  <c r="K15" i="22"/>
  <c r="H15" i="22"/>
  <c r="L15" i="22" s="1"/>
  <c r="K14" i="22"/>
  <c r="H14" i="22"/>
  <c r="L14" i="22" s="1"/>
  <c r="K13" i="22"/>
  <c r="H13" i="22"/>
  <c r="L13" i="22" s="1"/>
  <c r="K12" i="22"/>
  <c r="H12" i="22"/>
  <c r="L12" i="22" s="1"/>
  <c r="K10" i="22"/>
  <c r="H10" i="22"/>
  <c r="L10" i="22" s="1"/>
  <c r="K9" i="22"/>
  <c r="H9" i="22"/>
  <c r="L9" i="22" s="1"/>
  <c r="K8" i="22"/>
  <c r="H8" i="22"/>
  <c r="L8" i="22" s="1"/>
  <c r="K7" i="22"/>
  <c r="H7" i="22"/>
  <c r="L7" i="22" s="1"/>
  <c r="K6" i="22"/>
  <c r="H6" i="22"/>
  <c r="L6" i="22" s="1"/>
  <c r="K4" i="22"/>
  <c r="H4" i="22"/>
  <c r="L4" i="22" s="1"/>
  <c r="K22" i="14"/>
  <c r="H22" i="14"/>
  <c r="L22" i="14" s="1"/>
  <c r="K21" i="14"/>
  <c r="H21" i="14"/>
  <c r="L21" i="14" s="1"/>
  <c r="K19" i="14"/>
  <c r="H19" i="14"/>
  <c r="L19" i="14" s="1"/>
  <c r="K18" i="14"/>
  <c r="H18" i="14"/>
  <c r="L18" i="14" s="1"/>
  <c r="K16" i="14"/>
  <c r="H16" i="14"/>
  <c r="L16" i="14" s="1"/>
  <c r="K15" i="14"/>
  <c r="H15" i="14"/>
  <c r="L15" i="14" s="1"/>
  <c r="K14" i="14"/>
  <c r="H14" i="14"/>
  <c r="L14" i="14" s="1"/>
  <c r="K13" i="14"/>
  <c r="H13" i="14"/>
  <c r="L13" i="14" s="1"/>
  <c r="K12" i="14"/>
  <c r="H12" i="14"/>
  <c r="L12" i="14" s="1"/>
  <c r="K10" i="14"/>
  <c r="H10" i="14"/>
  <c r="L10" i="14" s="1"/>
  <c r="K9" i="14"/>
  <c r="H9" i="14"/>
  <c r="L9" i="14" s="1"/>
  <c r="K8" i="14"/>
  <c r="H8" i="14"/>
  <c r="L8" i="14" s="1"/>
  <c r="K6" i="14"/>
  <c r="H6" i="14"/>
  <c r="L6" i="14" s="1"/>
  <c r="K4" i="14"/>
  <c r="H4" i="14"/>
  <c r="L4" i="14" s="1"/>
  <c r="K22" i="13"/>
  <c r="K21" i="13"/>
  <c r="K19" i="13"/>
  <c r="K18" i="13"/>
  <c r="K16" i="13"/>
  <c r="K15" i="13"/>
  <c r="K14" i="13"/>
  <c r="K13" i="13"/>
  <c r="K12" i="13"/>
  <c r="K10" i="13"/>
  <c r="K9" i="13"/>
  <c r="K8" i="13"/>
  <c r="K7" i="13"/>
  <c r="K6" i="13"/>
  <c r="H22" i="13"/>
  <c r="L22" i="13" s="1"/>
  <c r="H21" i="13"/>
  <c r="L21" i="13" s="1"/>
  <c r="H19" i="13"/>
  <c r="L19" i="13" s="1"/>
  <c r="H18" i="13"/>
  <c r="L18" i="13" s="1"/>
  <c r="H16" i="13"/>
  <c r="L16" i="13" s="1"/>
  <c r="H15" i="13"/>
  <c r="L15" i="13" s="1"/>
  <c r="H14" i="13"/>
  <c r="L14" i="13" s="1"/>
  <c r="H13" i="13"/>
  <c r="L13" i="13" s="1"/>
  <c r="H12" i="13"/>
  <c r="L12" i="13" s="1"/>
  <c r="H10" i="13"/>
  <c r="L10" i="13" s="1"/>
  <c r="H9" i="13"/>
  <c r="L9" i="13" s="1"/>
  <c r="H8" i="13"/>
  <c r="L8" i="13" s="1"/>
  <c r="H7" i="13"/>
  <c r="L7" i="13" s="1"/>
  <c r="H6" i="13"/>
  <c r="L6" i="13" s="1"/>
  <c r="K4" i="13"/>
  <c r="H4" i="13"/>
  <c r="L4" i="13" s="1"/>
  <c r="N10" i="22"/>
  <c r="N8" i="18"/>
  <c r="N22" i="22" l="1"/>
  <c r="M22" i="22"/>
  <c r="N21" i="22"/>
  <c r="M21" i="22"/>
  <c r="N19" i="22"/>
  <c r="M19" i="22"/>
  <c r="N18" i="22"/>
  <c r="M18" i="22"/>
  <c r="N16" i="22"/>
  <c r="M16" i="22"/>
  <c r="N15" i="22"/>
  <c r="M15" i="22"/>
  <c r="N14" i="22"/>
  <c r="M14" i="22"/>
  <c r="N13" i="22"/>
  <c r="M13" i="22"/>
  <c r="N12" i="22"/>
  <c r="M12" i="22"/>
  <c r="M10" i="22"/>
  <c r="N9" i="22"/>
  <c r="M9" i="22"/>
  <c r="N8" i="22"/>
  <c r="M8" i="22"/>
  <c r="N7" i="22"/>
  <c r="M7" i="22"/>
  <c r="N6" i="22"/>
  <c r="M6" i="22"/>
  <c r="N4" i="22"/>
  <c r="M4" i="22"/>
  <c r="N22" i="21"/>
  <c r="M22" i="21"/>
  <c r="N21" i="21"/>
  <c r="M21" i="21"/>
  <c r="N19" i="21"/>
  <c r="M19" i="21"/>
  <c r="N18" i="21"/>
  <c r="M18" i="21"/>
  <c r="N16" i="21"/>
  <c r="M16" i="21"/>
  <c r="N15" i="21"/>
  <c r="M15" i="21"/>
  <c r="N14" i="21"/>
  <c r="M14" i="21"/>
  <c r="N13" i="21"/>
  <c r="M13" i="21"/>
  <c r="N12" i="21"/>
  <c r="M12" i="21"/>
  <c r="N10" i="21"/>
  <c r="M10" i="21"/>
  <c r="N9" i="21"/>
  <c r="M9" i="21"/>
  <c r="N8" i="21"/>
  <c r="M8" i="21"/>
  <c r="N7" i="21"/>
  <c r="M7" i="21"/>
  <c r="N6" i="21"/>
  <c r="M6" i="21"/>
  <c r="N4" i="21"/>
  <c r="M4" i="21"/>
  <c r="N22" i="18"/>
  <c r="M22" i="18"/>
  <c r="N21" i="18"/>
  <c r="M21" i="18"/>
  <c r="N19" i="18"/>
  <c r="M19" i="18"/>
  <c r="N18" i="18"/>
  <c r="M18" i="18"/>
  <c r="N16" i="18"/>
  <c r="M16" i="18"/>
  <c r="N15" i="18"/>
  <c r="M15" i="18"/>
  <c r="N14" i="18"/>
  <c r="M14" i="18"/>
  <c r="N13" i="18"/>
  <c r="M13" i="18"/>
  <c r="N12" i="18"/>
  <c r="M12" i="18"/>
  <c r="N10" i="18"/>
  <c r="M10" i="18"/>
  <c r="N9" i="18"/>
  <c r="M9" i="18"/>
  <c r="M8" i="18"/>
  <c r="N7" i="18"/>
  <c r="M7" i="18"/>
  <c r="N6" i="18"/>
  <c r="M6" i="18"/>
  <c r="N4" i="18"/>
  <c r="M4" i="18"/>
  <c r="N22" i="17" l="1"/>
  <c r="N21" i="17"/>
  <c r="N19" i="17"/>
  <c r="N18" i="17"/>
  <c r="N4" i="16"/>
  <c r="M22" i="17"/>
  <c r="M21" i="17"/>
  <c r="M19" i="17"/>
  <c r="M18" i="17"/>
  <c r="N16" i="17"/>
  <c r="M16" i="17"/>
  <c r="N15" i="17"/>
  <c r="M15" i="17"/>
  <c r="N14" i="17"/>
  <c r="M14" i="17"/>
  <c r="N13" i="17"/>
  <c r="M13" i="17"/>
  <c r="N12" i="17"/>
  <c r="M12" i="17"/>
  <c r="N10" i="17"/>
  <c r="M10" i="17"/>
  <c r="N9" i="17"/>
  <c r="M9" i="17"/>
  <c r="N8" i="17"/>
  <c r="M8" i="17"/>
  <c r="N7" i="17"/>
  <c r="M7" i="17"/>
  <c r="N6" i="17"/>
  <c r="M6" i="17"/>
  <c r="N4" i="17"/>
  <c r="M4" i="17"/>
  <c r="N22" i="16"/>
  <c r="M22" i="16"/>
  <c r="N21" i="16"/>
  <c r="M21" i="16"/>
  <c r="N19" i="16"/>
  <c r="N18" i="16"/>
  <c r="M18" i="16"/>
  <c r="N16" i="16"/>
  <c r="M16" i="16"/>
  <c r="N15" i="16"/>
  <c r="N14" i="16"/>
  <c r="M14" i="16"/>
  <c r="N13" i="16"/>
  <c r="N12" i="16"/>
  <c r="M12" i="16"/>
  <c r="N10" i="16"/>
  <c r="N9" i="16"/>
  <c r="M9" i="16"/>
  <c r="N8" i="16"/>
  <c r="N7" i="16"/>
  <c r="M7" i="16"/>
  <c r="N6" i="16"/>
  <c r="N22" i="15"/>
  <c r="M22" i="15"/>
  <c r="N21" i="15"/>
  <c r="M21" i="15"/>
  <c r="N19" i="15"/>
  <c r="M19" i="15"/>
  <c r="N18" i="15"/>
  <c r="M18" i="15"/>
  <c r="N16" i="15"/>
  <c r="M16" i="15"/>
  <c r="N15" i="15"/>
  <c r="M15" i="15"/>
  <c r="N14" i="15"/>
  <c r="M14" i="15"/>
  <c r="N13" i="15"/>
  <c r="M13" i="15"/>
  <c r="N12" i="15"/>
  <c r="M12" i="15"/>
  <c r="N10" i="15"/>
  <c r="M10" i="15"/>
  <c r="N9" i="15"/>
  <c r="M9" i="15"/>
  <c r="N8" i="15"/>
  <c r="M8" i="15"/>
  <c r="N7" i="15"/>
  <c r="M7" i="15"/>
  <c r="N6" i="15"/>
  <c r="M6" i="15"/>
  <c r="N4" i="15"/>
  <c r="M4" i="15"/>
  <c r="N22" i="14"/>
  <c r="M22" i="14"/>
  <c r="N21" i="14"/>
  <c r="M21" i="14"/>
  <c r="N19" i="14"/>
  <c r="M19" i="14"/>
  <c r="N18" i="14"/>
  <c r="M18" i="14"/>
  <c r="N16" i="14"/>
  <c r="M16" i="14"/>
  <c r="N15" i="14"/>
  <c r="M15" i="14"/>
  <c r="N14" i="14"/>
  <c r="M14" i="14"/>
  <c r="N13" i="14"/>
  <c r="M13" i="14"/>
  <c r="N12" i="14"/>
  <c r="M12" i="14"/>
  <c r="N10" i="14"/>
  <c r="M10" i="14"/>
  <c r="N9" i="14"/>
  <c r="M9" i="14"/>
  <c r="N8" i="14"/>
  <c r="M8" i="14"/>
  <c r="N6" i="14"/>
  <c r="M6" i="14"/>
  <c r="N4" i="14"/>
  <c r="M4" i="14"/>
  <c r="N22" i="13"/>
  <c r="M22" i="13"/>
  <c r="N21" i="13"/>
  <c r="M21" i="13"/>
  <c r="N19" i="13"/>
  <c r="N18" i="13"/>
  <c r="N16" i="13"/>
  <c r="N15" i="13"/>
  <c r="N14" i="13"/>
  <c r="N13" i="13"/>
  <c r="N12" i="13"/>
  <c r="N10" i="13"/>
  <c r="N9" i="13"/>
  <c r="N8" i="13"/>
  <c r="N7" i="13"/>
  <c r="N6" i="13"/>
  <c r="N4" i="13"/>
  <c r="M19" i="13"/>
  <c r="M18" i="13"/>
  <c r="M16" i="13"/>
  <c r="M15" i="13"/>
  <c r="M14" i="13"/>
  <c r="M13" i="13"/>
  <c r="M12" i="13"/>
  <c r="M10" i="13"/>
  <c r="M9" i="13"/>
  <c r="M8" i="13"/>
  <c r="M7" i="13"/>
  <c r="M6" i="13"/>
  <c r="M4" i="13"/>
  <c r="M19" i="16" l="1"/>
  <c r="M6" i="16"/>
  <c r="M10" i="16"/>
  <c r="M13" i="16"/>
  <c r="M15" i="16"/>
  <c r="M8" i="16"/>
  <c r="M4" i="16"/>
  <c r="M4" i="26"/>
  <c r="L13" i="26" l="1"/>
  <c r="M22" i="26"/>
  <c r="M7" i="26"/>
  <c r="L16" i="26"/>
  <c r="L22" i="26"/>
  <c r="L7" i="26"/>
  <c r="M9" i="26"/>
  <c r="M12" i="26"/>
  <c r="M13" i="26"/>
  <c r="M14" i="26"/>
  <c r="M16" i="26"/>
  <c r="M21" i="26"/>
  <c r="M10" i="26"/>
  <c r="M6" i="26"/>
  <c r="M15" i="26"/>
  <c r="M18" i="26"/>
  <c r="M8" i="26"/>
  <c r="M19" i="26"/>
  <c r="L6" i="26" l="1"/>
  <c r="L15" i="26"/>
  <c r="L18" i="26"/>
  <c r="K4" i="26"/>
  <c r="N4" i="26"/>
  <c r="L14" i="26"/>
  <c r="L10" i="26"/>
  <c r="L8" i="26"/>
  <c r="L19" i="26"/>
  <c r="L12" i="26"/>
  <c r="L21" i="26"/>
  <c r="L9" i="26"/>
  <c r="N18" i="26" l="1"/>
  <c r="K18" i="26"/>
  <c r="N6" i="26"/>
  <c r="K6" i="26"/>
  <c r="N22" i="26"/>
  <c r="K22" i="26"/>
  <c r="N15" i="26"/>
  <c r="K15" i="26"/>
  <c r="N21" i="26"/>
  <c r="K21" i="26"/>
  <c r="K8" i="26"/>
  <c r="N8" i="26"/>
  <c r="N14" i="26"/>
  <c r="K14" i="26"/>
  <c r="N10" i="26"/>
  <c r="K10" i="26"/>
  <c r="N13" i="26"/>
  <c r="K13" i="26"/>
  <c r="N16" i="26"/>
  <c r="K16" i="26"/>
  <c r="N19" i="26"/>
  <c r="K19" i="26"/>
  <c r="N7" i="26"/>
  <c r="K7" i="26"/>
  <c r="K12" i="26"/>
  <c r="N12" i="26"/>
  <c r="N9" i="26"/>
  <c r="K9" i="26"/>
  <c r="K4" i="32" l="1"/>
  <c r="L4" i="32"/>
  <c r="M4" i="32"/>
  <c r="M22" i="32"/>
  <c r="N19" i="32"/>
  <c r="M19" i="32"/>
  <c r="K19" i="32"/>
  <c r="L19" i="32"/>
  <c r="L16" i="32"/>
  <c r="K15" i="32"/>
  <c r="M15" i="32"/>
  <c r="N15" i="32"/>
  <c r="L15" i="32"/>
  <c r="K14" i="32"/>
  <c r="M12" i="32"/>
  <c r="K12" i="32"/>
  <c r="L12" i="32"/>
  <c r="N12" i="32"/>
  <c r="L9" i="32"/>
  <c r="M9" i="32"/>
  <c r="N8" i="32"/>
  <c r="M8" i="32"/>
  <c r="L8" i="32"/>
  <c r="K8" i="32"/>
  <c r="N21" i="32"/>
  <c r="M10" i="32"/>
  <c r="L10" i="32"/>
  <c r="K10" i="32"/>
  <c r="N10" i="32"/>
  <c r="M7" i="32"/>
  <c r="N7" i="32"/>
  <c r="N18" i="32"/>
  <c r="M18" i="32"/>
  <c r="L18" i="32"/>
  <c r="K18" i="32"/>
  <c r="L13" i="32"/>
  <c r="M6" i="32"/>
  <c r="N13" i="32"/>
  <c r="M13" i="32"/>
  <c r="M14" i="32" l="1"/>
  <c r="K13" i="32"/>
  <c r="K7" i="32"/>
  <c r="M21" i="32"/>
  <c r="K21" i="32"/>
  <c r="N9" i="32"/>
  <c r="N14" i="32"/>
  <c r="L14" i="32"/>
  <c r="N16" i="32"/>
  <c r="K22" i="32"/>
  <c r="N22" i="32"/>
  <c r="L6" i="32"/>
  <c r="M16" i="32"/>
  <c r="L7" i="32"/>
  <c r="L21" i="32"/>
  <c r="K9" i="32"/>
  <c r="K16" i="32"/>
  <c r="L22" i="32"/>
  <c r="K6" i="32"/>
</calcChain>
</file>

<file path=xl/sharedStrings.xml><?xml version="1.0" encoding="utf-8"?>
<sst xmlns="http://schemas.openxmlformats.org/spreadsheetml/2006/main" count="1305" uniqueCount="323">
  <si>
    <t>Urban</t>
  </si>
  <si>
    <t>Rural</t>
  </si>
  <si>
    <t>All Groups</t>
  </si>
  <si>
    <t>Educational Group</t>
  </si>
  <si>
    <t>Below primary</t>
  </si>
  <si>
    <t>Primary</t>
  </si>
  <si>
    <t>Secondary</t>
  </si>
  <si>
    <t>15-24</t>
  </si>
  <si>
    <t>Gender</t>
  </si>
  <si>
    <t>Male</t>
  </si>
  <si>
    <t xml:space="preserve">Never Attended </t>
  </si>
  <si>
    <t>Agegroup</t>
  </si>
  <si>
    <t xml:space="preserve"> Female</t>
  </si>
  <si>
    <t>Post Secondary</t>
  </si>
  <si>
    <t>25-34</t>
  </si>
  <si>
    <t>35-44</t>
  </si>
  <si>
    <t>45-54</t>
  </si>
  <si>
    <t>55-64</t>
  </si>
  <si>
    <t>LABOUR FORCE POPULATION</t>
  </si>
  <si>
    <t>Total Unemployed</t>
  </si>
  <si>
    <t>Under-employed</t>
  </si>
  <si>
    <t>Work                           1 -19 Hrs</t>
  </si>
  <si>
    <t xml:space="preserve"> -</t>
  </si>
  <si>
    <t>ILO</t>
  </si>
  <si>
    <t>OLD</t>
  </si>
  <si>
    <t>NEW</t>
  </si>
  <si>
    <t>Fully Employed</t>
  </si>
  <si>
    <t>Unemployed</t>
  </si>
  <si>
    <t xml:space="preserve">Work 0 Hr     (Did nothing) </t>
  </si>
  <si>
    <t xml:space="preserve">Under Employment Rate </t>
  </si>
  <si>
    <t>Place of Residence</t>
  </si>
  <si>
    <t>UNEMPLOYMENT RATES</t>
  </si>
  <si>
    <t>Work              40 Hrs+</t>
  </si>
  <si>
    <t>Work                               20 -39 Hrs</t>
  </si>
  <si>
    <t>LABOUR FORCE STATISTICS, 2010</t>
  </si>
  <si>
    <t>LABOUR FORCE STATISTICS, 2014  Q1</t>
  </si>
  <si>
    <t>LABOUR FORCE STATISTICS, 2013</t>
  </si>
  <si>
    <t>LABOUR FORCE STATISTICS, 2012</t>
  </si>
  <si>
    <t>LABOUR FORCE STATISTICS, 2011</t>
  </si>
  <si>
    <t>YEAR</t>
  </si>
  <si>
    <t>Unemployment Rate</t>
  </si>
  <si>
    <t>2014-Q1</t>
  </si>
  <si>
    <t>2014-Q2</t>
  </si>
  <si>
    <t>2014-Q3</t>
  </si>
  <si>
    <t>2014-Q4</t>
  </si>
  <si>
    <t>Female</t>
  </si>
  <si>
    <t>2015-Q1</t>
  </si>
  <si>
    <t>Employed ('000)</t>
  </si>
  <si>
    <t xml:space="preserve">  Time-related underemployed ('000)</t>
  </si>
  <si>
    <t>Unemployed ('000)</t>
  </si>
  <si>
    <t>Not in Labour Force ('000)</t>
  </si>
  <si>
    <t>Labour Force Pupulation ('000)</t>
  </si>
  <si>
    <t>Working Age Pupulation ('000)</t>
  </si>
  <si>
    <t>Labour Market Statistics:</t>
  </si>
  <si>
    <t>2015-Q2</t>
  </si>
  <si>
    <t>LABOUR FORCE STATISTICS, 2015  Q2</t>
  </si>
  <si>
    <t>LABOUR FORCE STATISTICS, 2015  Q1</t>
  </si>
  <si>
    <t>LABOUR FORCE STATISTICS, 2014  Q4</t>
  </si>
  <si>
    <t>LABOUR FORCE STATISTICS, 2014  Q3</t>
  </si>
  <si>
    <t>LABOUR FORCE STATISTICS, 2014  Q2</t>
  </si>
  <si>
    <t>LABOUR FORCE STATISTICS, 2015  Q3</t>
  </si>
  <si>
    <t>2015-Q3</t>
  </si>
  <si>
    <t>OLD Nigeria</t>
  </si>
  <si>
    <t>NEW Nigeria</t>
  </si>
  <si>
    <t>International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</si>
  <si>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</si>
  <si>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</si>
  <si>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</si>
  <si>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</si>
  <si>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</si>
  <si>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</si>
  <si>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</si>
  <si>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</si>
  <si>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</si>
  <si>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</si>
  <si>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</si>
  <si>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</si>
  <si>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Real GDP Growth Rate</t>
  </si>
  <si>
    <t>Average</t>
  </si>
  <si>
    <t>2015-Q4</t>
  </si>
  <si>
    <t>LABOUR FORCE STATISTICS, 2015  Q4</t>
  </si>
  <si>
    <t>2016-Q1</t>
  </si>
  <si>
    <t>LABOUR FORCE STATISTICS, 2016  Q1</t>
  </si>
  <si>
    <t>LABOUR FORCE STATISTICS, 2016  Q2</t>
  </si>
  <si>
    <t>2016-Q2</t>
  </si>
  <si>
    <t>Time-related Under employment Rate</t>
  </si>
  <si>
    <t>UNEMPLOYMENT STATISTICS, 2010 - 2016</t>
  </si>
  <si>
    <t>c</t>
  </si>
  <si>
    <t>Unemployment Rate (%)</t>
  </si>
  <si>
    <t xml:space="preserve">Lastest </t>
  </si>
  <si>
    <t>Reference Period</t>
  </si>
  <si>
    <t>Previous Period</t>
  </si>
  <si>
    <t>Highest</t>
  </si>
  <si>
    <t>Lowest</t>
  </si>
  <si>
    <t>Frequency</t>
  </si>
  <si>
    <t xml:space="preserve">Djibouti </t>
  </si>
  <si>
    <t>Yearly</t>
  </si>
  <si>
    <t xml:space="preserve">Congo </t>
  </si>
  <si>
    <t xml:space="preserve">Bosnia and Herzegovina </t>
  </si>
  <si>
    <t>Monthly</t>
  </si>
  <si>
    <t xml:space="preserve">Haiti </t>
  </si>
  <si>
    <t xml:space="preserve">Afghanistan </t>
  </si>
  <si>
    <t xml:space="preserve">Kenya </t>
  </si>
  <si>
    <t xml:space="preserve">Kosovo </t>
  </si>
  <si>
    <t xml:space="preserve">Gambia </t>
  </si>
  <si>
    <t xml:space="preserve">Yemen </t>
  </si>
  <si>
    <t xml:space="preserve">Swaziland </t>
  </si>
  <si>
    <t xml:space="preserve">Namibia </t>
  </si>
  <si>
    <t xml:space="preserve">Palestine </t>
  </si>
  <si>
    <t>Quarterly</t>
  </si>
  <si>
    <t xml:space="preserve">Republic of the Congo </t>
  </si>
  <si>
    <t xml:space="preserve">South Africa </t>
  </si>
  <si>
    <t xml:space="preserve">Angola </t>
  </si>
  <si>
    <t xml:space="preserve">Lesotho </t>
  </si>
  <si>
    <t xml:space="preserve">Macedonia </t>
  </si>
  <si>
    <t xml:space="preserve">Greece </t>
  </si>
  <si>
    <t xml:space="preserve">Equatorial Guinea </t>
  </si>
  <si>
    <t xml:space="preserve">Guyana </t>
  </si>
  <si>
    <t xml:space="preserve">Gabon </t>
  </si>
  <si>
    <t>Spain</t>
  </si>
  <si>
    <t xml:space="preserve">Botswana </t>
  </si>
  <si>
    <t xml:space="preserve">Spain </t>
  </si>
  <si>
    <t xml:space="preserve">Libya </t>
  </si>
  <si>
    <t xml:space="preserve">Sudan </t>
  </si>
  <si>
    <t xml:space="preserve">Serbia </t>
  </si>
  <si>
    <t xml:space="preserve">Armenia </t>
  </si>
  <si>
    <t xml:space="preserve">Montenegro </t>
  </si>
  <si>
    <t xml:space="preserve">Mozambique </t>
  </si>
  <si>
    <t xml:space="preserve">Albania </t>
  </si>
  <si>
    <t xml:space="preserve">Ethiopia </t>
  </si>
  <si>
    <t xml:space="preserve">Iraq </t>
  </si>
  <si>
    <t xml:space="preserve">Cape Verde </t>
  </si>
  <si>
    <t xml:space="preserve">Bahamas </t>
  </si>
  <si>
    <t xml:space="preserve">Tunisia </t>
  </si>
  <si>
    <t xml:space="preserve">Syria </t>
  </si>
  <si>
    <t xml:space="preserve">Jordan </t>
  </si>
  <si>
    <t xml:space="preserve">Eritrea </t>
  </si>
  <si>
    <t xml:space="preserve">Dominican Republic </t>
  </si>
  <si>
    <t xml:space="preserve">Semesterly </t>
  </si>
  <si>
    <t xml:space="preserve">New Caledonia </t>
  </si>
  <si>
    <t xml:space="preserve">Sao Tome and Principe </t>
  </si>
  <si>
    <t xml:space="preserve">Senegal </t>
  </si>
  <si>
    <t xml:space="preserve">Croatia </t>
  </si>
  <si>
    <t xml:space="preserve">Jamaica </t>
  </si>
  <si>
    <t xml:space="preserve">Zambia </t>
  </si>
  <si>
    <t xml:space="preserve">Mauritania </t>
  </si>
  <si>
    <t xml:space="preserve">Egypt </t>
  </si>
  <si>
    <t xml:space="preserve">Nigeria </t>
  </si>
  <si>
    <t xml:space="preserve">Georgia </t>
  </si>
  <si>
    <t xml:space="preserve">South Sudan </t>
  </si>
  <si>
    <t xml:space="preserve">Iran </t>
  </si>
  <si>
    <t xml:space="preserve">Cyprus </t>
  </si>
  <si>
    <t>Italy</t>
  </si>
  <si>
    <t xml:space="preserve">Italy </t>
  </si>
  <si>
    <t xml:space="preserve">Maldives </t>
  </si>
  <si>
    <t>Brazil</t>
  </si>
  <si>
    <t xml:space="preserve">Brazil </t>
  </si>
  <si>
    <t xml:space="preserve">Zimbabwe </t>
  </si>
  <si>
    <t xml:space="preserve">Algeria </t>
  </si>
  <si>
    <t xml:space="preserve">East Timor </t>
  </si>
  <si>
    <t xml:space="preserve">Portugal </t>
  </si>
  <si>
    <t xml:space="preserve">Puerto Rico </t>
  </si>
  <si>
    <t xml:space="preserve">Slovenia </t>
  </si>
  <si>
    <t xml:space="preserve">Uzbekistan </t>
  </si>
  <si>
    <t xml:space="preserve">Turkmenistan </t>
  </si>
  <si>
    <t xml:space="preserve">Mongolia </t>
  </si>
  <si>
    <t xml:space="preserve">Tanzania </t>
  </si>
  <si>
    <t xml:space="preserve">Ukraine </t>
  </si>
  <si>
    <t>Euro Area</t>
  </si>
  <si>
    <t xml:space="preserve">Belize </t>
  </si>
  <si>
    <t xml:space="preserve">Euro Area </t>
  </si>
  <si>
    <t>France</t>
  </si>
  <si>
    <t xml:space="preserve">France </t>
  </si>
  <si>
    <t xml:space="preserve">Latvia </t>
  </si>
  <si>
    <t xml:space="preserve">Costa Rica </t>
  </si>
  <si>
    <t xml:space="preserve">Slovakia </t>
  </si>
  <si>
    <t xml:space="preserve">Turkey </t>
  </si>
  <si>
    <t xml:space="preserve">Argentina </t>
  </si>
  <si>
    <t xml:space="preserve">Barbados </t>
  </si>
  <si>
    <t xml:space="preserve">Colombia </t>
  </si>
  <si>
    <t xml:space="preserve">Suriname </t>
  </si>
  <si>
    <t xml:space="preserve">European Union </t>
  </si>
  <si>
    <t xml:space="preserve">Morocco </t>
  </si>
  <si>
    <t xml:space="preserve">Poland </t>
  </si>
  <si>
    <t xml:space="preserve">Belgium </t>
  </si>
  <si>
    <t xml:space="preserve">Bulgaria </t>
  </si>
  <si>
    <t xml:space="preserve">Ireland </t>
  </si>
  <si>
    <t xml:space="preserve">Mali </t>
  </si>
  <si>
    <t xml:space="preserve">Austria </t>
  </si>
  <si>
    <t xml:space="preserve">Fiji </t>
  </si>
  <si>
    <t xml:space="preserve">Finland </t>
  </si>
  <si>
    <t xml:space="preserve">Lithuania </t>
  </si>
  <si>
    <t xml:space="preserve">Burundi </t>
  </si>
  <si>
    <t xml:space="preserve">Mauritius </t>
  </si>
  <si>
    <t xml:space="preserve">Central African Republic </t>
  </si>
  <si>
    <t xml:space="preserve">Guinea Bissau </t>
  </si>
  <si>
    <t xml:space="preserve">Uruguay </t>
  </si>
  <si>
    <t xml:space="preserve">Bolivia </t>
  </si>
  <si>
    <t xml:space="preserve">Ecuador </t>
  </si>
  <si>
    <t xml:space="preserve">Venezuela </t>
  </si>
  <si>
    <t xml:space="preserve">Oman </t>
  </si>
  <si>
    <t xml:space="preserve">Peru </t>
  </si>
  <si>
    <t xml:space="preserve">Comoros </t>
  </si>
  <si>
    <t xml:space="preserve">El Salvador </t>
  </si>
  <si>
    <t>Canada</t>
  </si>
  <si>
    <t xml:space="preserve">Brunei </t>
  </si>
  <si>
    <t xml:space="preserve">Canada </t>
  </si>
  <si>
    <t xml:space="preserve">Chile </t>
  </si>
  <si>
    <t xml:space="preserve">Togo </t>
  </si>
  <si>
    <t xml:space="preserve">Nicaragua </t>
  </si>
  <si>
    <t xml:space="preserve">Burkina Faso </t>
  </si>
  <si>
    <t xml:space="preserve">Malawi </t>
  </si>
  <si>
    <t xml:space="preserve">Estonia </t>
  </si>
  <si>
    <t xml:space="preserve">Lebanon </t>
  </si>
  <si>
    <t xml:space="preserve">Luxembourg </t>
  </si>
  <si>
    <t xml:space="preserve">Romania </t>
  </si>
  <si>
    <t xml:space="preserve">Sweden </t>
  </si>
  <si>
    <t xml:space="preserve">Moldova </t>
  </si>
  <si>
    <t xml:space="preserve">Philippines </t>
  </si>
  <si>
    <t xml:space="preserve">Netherlands </t>
  </si>
  <si>
    <t xml:space="preserve">Pakistan </t>
  </si>
  <si>
    <t xml:space="preserve">Paraguay </t>
  </si>
  <si>
    <t>Australia</t>
  </si>
  <si>
    <t xml:space="preserve">Australia </t>
  </si>
  <si>
    <t xml:space="preserve">Cayman Islands </t>
  </si>
  <si>
    <t xml:space="preserve">Chad </t>
  </si>
  <si>
    <t xml:space="preserve">Saudi Arabia </t>
  </si>
  <si>
    <t>Indonesia</t>
  </si>
  <si>
    <t xml:space="preserve">Indonesia </t>
  </si>
  <si>
    <t xml:space="preserve">Czech Republic </t>
  </si>
  <si>
    <t>Russia</t>
  </si>
  <si>
    <t xml:space="preserve">Ivory Coast </t>
  </si>
  <si>
    <t xml:space="preserve">Russia </t>
  </si>
  <si>
    <t xml:space="preserve">Ghana </t>
  </si>
  <si>
    <t xml:space="preserve">Hungary </t>
  </si>
  <si>
    <t xml:space="preserve">New Zealand </t>
  </si>
  <si>
    <t xml:space="preserve">Azerbaijan </t>
  </si>
  <si>
    <t>United States</t>
  </si>
  <si>
    <t>United Kingdom</t>
  </si>
  <si>
    <t>India</t>
  </si>
  <si>
    <t xml:space="preserve">India </t>
  </si>
  <si>
    <t xml:space="preserve">Kazakhstan </t>
  </si>
  <si>
    <t xml:space="preserve">Malta </t>
  </si>
  <si>
    <t xml:space="preserve">United Kingdom </t>
  </si>
  <si>
    <t xml:space="preserve">United States </t>
  </si>
  <si>
    <t xml:space="preserve">Norway </t>
  </si>
  <si>
    <t xml:space="preserve">Israel </t>
  </si>
  <si>
    <t xml:space="preserve">Seychelles </t>
  </si>
  <si>
    <t xml:space="preserve">Bangladesh </t>
  </si>
  <si>
    <t xml:space="preserve">Honduras </t>
  </si>
  <si>
    <t>Germany</t>
  </si>
  <si>
    <t xml:space="preserve">Denmark </t>
  </si>
  <si>
    <t xml:space="preserve">Germany </t>
  </si>
  <si>
    <t xml:space="preserve">Sri Lanka </t>
  </si>
  <si>
    <t xml:space="preserve">United Arab Emirates </t>
  </si>
  <si>
    <t xml:space="preserve">North Korea </t>
  </si>
  <si>
    <t>China</t>
  </si>
  <si>
    <t xml:space="preserve">China </t>
  </si>
  <si>
    <t xml:space="preserve">Myanmar </t>
  </si>
  <si>
    <t xml:space="preserve">Cameroon </t>
  </si>
  <si>
    <t xml:space="preserve">Taiwan </t>
  </si>
  <si>
    <t>Mexico</t>
  </si>
  <si>
    <t xml:space="preserve">Mexico </t>
  </si>
  <si>
    <t xml:space="preserve">Liberia </t>
  </si>
  <si>
    <t xml:space="preserve">Uganda </t>
  </si>
  <si>
    <t xml:space="preserve">Bahrain </t>
  </si>
  <si>
    <t>South Korea</t>
  </si>
  <si>
    <t xml:space="preserve">South Korea </t>
  </si>
  <si>
    <t xml:space="preserve">Trinidad and Tobago </t>
  </si>
  <si>
    <t xml:space="preserve">Hong Kong </t>
  </si>
  <si>
    <t xml:space="preserve">Malaysia </t>
  </si>
  <si>
    <t xml:space="preserve">Rwanda </t>
  </si>
  <si>
    <t xml:space="preserve">Sierra Leone </t>
  </si>
  <si>
    <t>Japan</t>
  </si>
  <si>
    <t xml:space="preserve">Japan </t>
  </si>
  <si>
    <t xml:space="preserve">Switzerland </t>
  </si>
  <si>
    <t xml:space="preserve">Nepal </t>
  </si>
  <si>
    <t xml:space="preserve">Iceland </t>
  </si>
  <si>
    <t xml:space="preserve">Bhutan </t>
  </si>
  <si>
    <t xml:space="preserve">Panama </t>
  </si>
  <si>
    <t xml:space="preserve">Papua New Guinea </t>
  </si>
  <si>
    <t xml:space="preserve">Cuba </t>
  </si>
  <si>
    <t xml:space="preserve">Guatemala </t>
  </si>
  <si>
    <t xml:space="preserve">Liechtenstein </t>
  </si>
  <si>
    <t xml:space="preserve">Kyrgyzstan </t>
  </si>
  <si>
    <t xml:space="preserve">Tajikistan </t>
  </si>
  <si>
    <t xml:space="preserve">Niger </t>
  </si>
  <si>
    <t xml:space="preserve">Kuwait </t>
  </si>
  <si>
    <t xml:space="preserve">Singapore </t>
  </si>
  <si>
    <t xml:space="preserve">Vietnam </t>
  </si>
  <si>
    <t xml:space="preserve">Macau </t>
  </si>
  <si>
    <t xml:space="preserve">Guinea </t>
  </si>
  <si>
    <t xml:space="preserve">Laos </t>
  </si>
  <si>
    <t xml:space="preserve">Madagascar </t>
  </si>
  <si>
    <t xml:space="preserve">Thailand </t>
  </si>
  <si>
    <t xml:space="preserve">Belarus </t>
  </si>
  <si>
    <t xml:space="preserve">Benin </t>
  </si>
  <si>
    <t xml:space="preserve">Cambodia </t>
  </si>
  <si>
    <t xml:space="preserve">Qatar </t>
  </si>
  <si>
    <t>2016-Q3</t>
  </si>
  <si>
    <t>Labour Force</t>
  </si>
  <si>
    <t>Period</t>
  </si>
  <si>
    <t>2016-Q4</t>
  </si>
  <si>
    <t>LABOUR FORCE STATISTICS, 2016  Q3</t>
  </si>
  <si>
    <t>LABOUR FORCE STATISTICS, 2016  Q4</t>
  </si>
  <si>
    <t>LABOUR FORCE STATISTICS, 2017  Q3</t>
  </si>
  <si>
    <t>LABOUR FORCE STATISTICS, 2017  Q1</t>
  </si>
  <si>
    <t>LABOUR FORCE STATISTICS, 2017  Q2</t>
  </si>
  <si>
    <t>2017-Q1</t>
  </si>
  <si>
    <t>2017-Q2</t>
  </si>
  <si>
    <t>2017-Q3</t>
  </si>
  <si>
    <t>2017-Q4</t>
  </si>
  <si>
    <t>lf</t>
  </si>
  <si>
    <t>empl</t>
  </si>
  <si>
    <t>under</t>
  </si>
  <si>
    <t>un</t>
  </si>
  <si>
    <t>under+un</t>
  </si>
  <si>
    <t>International (IMF standard)</t>
  </si>
  <si>
    <t>Unemployed+Underemployed Rate</t>
  </si>
  <si>
    <t>Underemployed</t>
  </si>
  <si>
    <t>Total Unemployed &amp;</t>
  </si>
  <si>
    <t>Full time Employed ('000)</t>
  </si>
  <si>
    <t>Total Unemployed+Underemployed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</si>
</sst>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(* #,##0_);_(* \(#,##0\);_(* &quot;-&quot;??_);_(@_)"/>
    <numFmt numFmtId="167" formatCode="_-* #,##0_-;\-* #,##0_-;_-* &quot;-&quot;??_-;_-@_-"/>
    <numFmt numFmtId="168" formatCode="_(* #,##0.0_);_(* \(#,##0.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0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0"/>
      <name val="Corbel"/>
      <family val="2"/>
    </font>
    <font>
      <b/>
      <sz val="10"/>
      <name val="Corbel"/>
      <family val="2"/>
    </font>
    <font>
      <sz val="10"/>
      <name val="Arial"/>
    </font>
    <font>
      <b/>
      <sz val="8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EAB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FAA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4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9" fontId="19" fillId="0" borderId="0" applyFont="0" applyFill="0" applyBorder="0" applyAlignment="0" applyProtection="0"/>
  </cellStyleXfs>
  <cellXfs count="245">
    <xf numFmtId="0" fontId="0" fillId="0" borderId="0" xfId="0"/>
    <xf numFmtId="165" fontId="0" fillId="0" borderId="0" xfId="0" applyNumberFormat="1" applyAlignment="1">
      <alignment horizont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5" xfId="0" applyFont="1" applyBorder="1"/>
    <xf numFmtId="0" fontId="6" fillId="0" borderId="0" xfId="0" applyFont="1"/>
    <xf numFmtId="0" fontId="7" fillId="0" borderId="1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166" fontId="5" fillId="2" borderId="8" xfId="0" applyNumberFormat="1" applyFont="1" applyFill="1" applyBorder="1" applyAlignment="1">
      <alignment vertical="center"/>
    </xf>
    <xf numFmtId="166" fontId="5" fillId="0" borderId="8" xfId="0" applyNumberFormat="1" applyFont="1" applyFill="1" applyBorder="1" applyAlignment="1">
      <alignment vertical="center"/>
    </xf>
    <xf numFmtId="166" fontId="5" fillId="7" borderId="1" xfId="0" applyNumberFormat="1" applyFont="1" applyFill="1" applyBorder="1" applyAlignment="1">
      <alignment vertical="center"/>
    </xf>
    <xf numFmtId="167" fontId="7" fillId="6" borderId="9" xfId="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right" vertical="center"/>
    </xf>
    <xf numFmtId="0" fontId="7" fillId="6" borderId="4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7" fontId="6" fillId="6" borderId="15" xfId="0" applyNumberFormat="1" applyFont="1" applyFill="1" applyBorder="1" applyAlignment="1">
      <alignment horizontal="center" vertical="center"/>
    </xf>
    <xf numFmtId="167" fontId="6" fillId="3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right" vertical="center" indent="1"/>
    </xf>
    <xf numFmtId="3" fontId="6" fillId="4" borderId="4" xfId="0" applyNumberFormat="1" applyFont="1" applyFill="1" applyBorder="1" applyAlignment="1">
      <alignment horizontal="right" vertical="center" indent="1"/>
    </xf>
    <xf numFmtId="3" fontId="6" fillId="0" borderId="10" xfId="0" applyNumberFormat="1" applyFont="1" applyFill="1" applyBorder="1" applyAlignment="1">
      <alignment horizontal="right" vertical="center" indent="1"/>
    </xf>
    <xf numFmtId="0" fontId="6" fillId="9" borderId="10" xfId="0" applyFont="1" applyFill="1" applyBorder="1"/>
    <xf numFmtId="0" fontId="6" fillId="8" borderId="4" xfId="0" applyFont="1" applyFill="1" applyBorder="1"/>
    <xf numFmtId="0" fontId="6" fillId="5" borderId="4" xfId="0" applyFont="1" applyFill="1" applyBorder="1"/>
    <xf numFmtId="0" fontId="6" fillId="6" borderId="4" xfId="0" applyFont="1" applyFill="1" applyBorder="1"/>
    <xf numFmtId="0" fontId="6" fillId="6" borderId="2" xfId="0" applyFont="1" applyFill="1" applyBorder="1" applyAlignment="1">
      <alignment horizontal="left" vertical="center" wrapText="1" indent="1"/>
    </xf>
    <xf numFmtId="166" fontId="8" fillId="2" borderId="11" xfId="0" applyNumberFormat="1" applyFont="1" applyFill="1" applyBorder="1" applyAlignment="1">
      <alignment vertical="center"/>
    </xf>
    <xf numFmtId="166" fontId="8" fillId="0" borderId="11" xfId="0" applyNumberFormat="1" applyFont="1" applyFill="1" applyBorder="1" applyAlignment="1">
      <alignment vertical="center"/>
    </xf>
    <xf numFmtId="166" fontId="8" fillId="7" borderId="2" xfId="0" applyNumberFormat="1" applyFont="1" applyFill="1" applyBorder="1" applyAlignment="1">
      <alignment vertical="center"/>
    </xf>
    <xf numFmtId="167" fontId="6" fillId="6" borderId="0" xfId="0" applyNumberFormat="1" applyFont="1" applyFill="1" applyBorder="1" applyAlignment="1">
      <alignment horizontal="center" vertical="center"/>
    </xf>
    <xf numFmtId="167" fontId="6" fillId="3" borderId="2" xfId="0" applyNumberFormat="1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right" vertical="center" indent="1"/>
    </xf>
    <xf numFmtId="3" fontId="6" fillId="4" borderId="2" xfId="0" applyNumberFormat="1" applyFont="1" applyFill="1" applyBorder="1" applyAlignment="1">
      <alignment horizontal="right" vertical="center" indent="1"/>
    </xf>
    <xf numFmtId="3" fontId="6" fillId="0" borderId="6" xfId="0" applyNumberFormat="1" applyFont="1" applyFill="1" applyBorder="1" applyAlignment="1">
      <alignment horizontal="right" vertical="center" indent="1"/>
    </xf>
    <xf numFmtId="165" fontId="8" fillId="9" borderId="6" xfId="1" applyNumberFormat="1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65" fontId="8" fillId="5" borderId="2" xfId="1" applyNumberFormat="1" applyFont="1" applyFill="1" applyBorder="1" applyAlignment="1">
      <alignment horizontal="center" vertical="center"/>
    </xf>
    <xf numFmtId="165" fontId="8" fillId="6" borderId="2" xfId="1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3" xfId="0" applyFont="1" applyFill="1" applyBorder="1" applyAlignment="1">
      <alignment horizontal="left" vertical="center" wrapText="1" indent="1"/>
    </xf>
    <xf numFmtId="166" fontId="8" fillId="2" borderId="12" xfId="0" applyNumberFormat="1" applyFont="1" applyFill="1" applyBorder="1" applyAlignment="1">
      <alignment vertical="center"/>
    </xf>
    <xf numFmtId="166" fontId="8" fillId="0" borderId="12" xfId="0" applyNumberFormat="1" applyFont="1" applyFill="1" applyBorder="1" applyAlignment="1">
      <alignment vertical="center"/>
    </xf>
    <xf numFmtId="166" fontId="8" fillId="7" borderId="3" xfId="0" applyNumberFormat="1" applyFont="1" applyFill="1" applyBorder="1" applyAlignment="1">
      <alignment vertical="center"/>
    </xf>
    <xf numFmtId="167" fontId="6" fillId="6" borderId="13" xfId="0" applyNumberFormat="1" applyFont="1" applyFill="1" applyBorder="1" applyAlignment="1">
      <alignment horizontal="center" vertical="center"/>
    </xf>
    <xf numFmtId="167" fontId="6" fillId="3" borderId="3" xfId="0" applyNumberFormat="1" applyFont="1" applyFill="1" applyBorder="1" applyAlignment="1">
      <alignment horizontal="center" vertical="center"/>
    </xf>
    <xf numFmtId="3" fontId="6" fillId="5" borderId="3" xfId="0" applyNumberFormat="1" applyFont="1" applyFill="1" applyBorder="1" applyAlignment="1">
      <alignment horizontal="right" vertical="center" indent="1"/>
    </xf>
    <xf numFmtId="3" fontId="6" fillId="4" borderId="3" xfId="0" applyNumberFormat="1" applyFont="1" applyFill="1" applyBorder="1" applyAlignment="1">
      <alignment horizontal="right" vertical="center" indent="1"/>
    </xf>
    <xf numFmtId="3" fontId="6" fillId="0" borderId="7" xfId="0" applyNumberFormat="1" applyFont="1" applyFill="1" applyBorder="1" applyAlignment="1">
      <alignment horizontal="right" vertical="center" indent="1"/>
    </xf>
    <xf numFmtId="165" fontId="8" fillId="9" borderId="7" xfId="1" applyNumberFormat="1" applyFont="1" applyFill="1" applyBorder="1" applyAlignment="1">
      <alignment horizontal="center" vertical="center"/>
    </xf>
    <xf numFmtId="165" fontId="8" fillId="8" borderId="3" xfId="1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165" fontId="8" fillId="6" borderId="3" xfId="1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vertical="center"/>
    </xf>
    <xf numFmtId="166" fontId="5" fillId="2" borderId="14" xfId="0" applyNumberFormat="1" applyFont="1" applyFill="1" applyBorder="1" applyAlignment="1">
      <alignment vertical="center"/>
    </xf>
    <xf numFmtId="166" fontId="5" fillId="0" borderId="14" xfId="0" applyNumberFormat="1" applyFont="1" applyFill="1" applyBorder="1" applyAlignment="1">
      <alignment vertical="center"/>
    </xf>
    <xf numFmtId="166" fontId="5" fillId="7" borderId="4" xfId="0" applyNumberFormat="1" applyFont="1" applyFill="1" applyBorder="1" applyAlignment="1">
      <alignment vertical="center"/>
    </xf>
    <xf numFmtId="165" fontId="8" fillId="9" borderId="10" xfId="1" applyNumberFormat="1" applyFont="1" applyFill="1" applyBorder="1" applyAlignment="1">
      <alignment horizontal="center" vertical="center"/>
    </xf>
    <xf numFmtId="165" fontId="8" fillId="8" borderId="4" xfId="1" applyNumberFormat="1" applyFont="1" applyFill="1" applyBorder="1" applyAlignment="1">
      <alignment horizontal="center" vertical="center"/>
    </xf>
    <xf numFmtId="165" fontId="8" fillId="5" borderId="4" xfId="1" applyNumberFormat="1" applyFont="1" applyFill="1" applyBorder="1" applyAlignment="1">
      <alignment horizontal="center" vertical="center"/>
    </xf>
    <xf numFmtId="165" fontId="8" fillId="6" borderId="4" xfId="1" applyNumberFormat="1" applyFont="1" applyFill="1" applyBorder="1" applyAlignment="1">
      <alignment horizontal="center" vertical="center"/>
    </xf>
    <xf numFmtId="0" fontId="6" fillId="0" borderId="0" xfId="0" applyFont="1" applyFill="1"/>
    <xf numFmtId="166" fontId="6" fillId="0" borderId="0" xfId="0" applyNumberFormat="1" applyFont="1"/>
    <xf numFmtId="167" fontId="6" fillId="0" borderId="0" xfId="0" applyNumberFormat="1" applyFont="1"/>
    <xf numFmtId="0" fontId="5" fillId="0" borderId="15" xfId="0" applyFont="1" applyBorder="1" applyAlignment="1">
      <alignment vertical="center"/>
    </xf>
    <xf numFmtId="166" fontId="5" fillId="7" borderId="16" xfId="0" applyNumberFormat="1" applyFont="1" applyFill="1" applyBorder="1" applyAlignment="1">
      <alignment vertical="center"/>
    </xf>
    <xf numFmtId="0" fontId="6" fillId="7" borderId="18" xfId="0" applyFont="1" applyFill="1" applyBorder="1" applyAlignment="1">
      <alignment horizontal="center" vertical="center"/>
    </xf>
    <xf numFmtId="3" fontId="6" fillId="4" borderId="19" xfId="0" applyNumberFormat="1" applyFont="1" applyFill="1" applyBorder="1" applyAlignment="1">
      <alignment horizontal="right" vertical="center" indent="1"/>
    </xf>
    <xf numFmtId="166" fontId="8" fillId="7" borderId="20" xfId="0" applyNumberFormat="1" applyFont="1" applyFill="1" applyBorder="1" applyAlignment="1">
      <alignment vertical="center"/>
    </xf>
    <xf numFmtId="3" fontId="6" fillId="4" borderId="21" xfId="0" applyNumberFormat="1" applyFont="1" applyFill="1" applyBorder="1" applyAlignment="1">
      <alignment horizontal="right" vertical="center" indent="1"/>
    </xf>
    <xf numFmtId="166" fontId="8" fillId="7" borderId="22" xfId="0" applyNumberFormat="1" applyFont="1" applyFill="1" applyBorder="1" applyAlignment="1">
      <alignment vertical="center"/>
    </xf>
    <xf numFmtId="3" fontId="6" fillId="4" borderId="17" xfId="0" applyNumberFormat="1" applyFont="1" applyFill="1" applyBorder="1" applyAlignment="1">
      <alignment horizontal="right" vertical="center" indent="1"/>
    </xf>
    <xf numFmtId="166" fontId="5" fillId="7" borderId="18" xfId="0" applyNumberFormat="1" applyFont="1" applyFill="1" applyBorder="1" applyAlignment="1">
      <alignment vertical="center"/>
    </xf>
    <xf numFmtId="166" fontId="8" fillId="7" borderId="23" xfId="0" applyNumberFormat="1" applyFont="1" applyFill="1" applyBorder="1" applyAlignment="1">
      <alignment vertical="center"/>
    </xf>
    <xf numFmtId="167" fontId="6" fillId="6" borderId="24" xfId="0" applyNumberFormat="1" applyFont="1" applyFill="1" applyBorder="1" applyAlignment="1">
      <alignment horizontal="center" vertical="center"/>
    </xf>
    <xf numFmtId="167" fontId="6" fillId="3" borderId="25" xfId="0" applyNumberFormat="1" applyFont="1" applyFill="1" applyBorder="1" applyAlignment="1">
      <alignment horizontal="center" vertical="center"/>
    </xf>
    <xf numFmtId="3" fontId="6" fillId="5" borderId="25" xfId="0" applyNumberFormat="1" applyFont="1" applyFill="1" applyBorder="1" applyAlignment="1">
      <alignment horizontal="right" vertical="center" indent="1"/>
    </xf>
    <xf numFmtId="3" fontId="6" fillId="4" borderId="26" xfId="0" applyNumberFormat="1" applyFont="1" applyFill="1" applyBorder="1" applyAlignment="1">
      <alignment horizontal="right" vertical="center" indent="1"/>
    </xf>
    <xf numFmtId="165" fontId="6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5" fillId="0" borderId="13" xfId="0" applyFont="1" applyBorder="1" applyAlignment="1">
      <alignment vertical="center"/>
    </xf>
    <xf numFmtId="3" fontId="5" fillId="2" borderId="1" xfId="0" applyNumberFormat="1" applyFont="1" applyFill="1" applyBorder="1" applyAlignment="1">
      <alignment horizontal="right" vertical="center" indent="1"/>
    </xf>
    <xf numFmtId="3" fontId="5" fillId="6" borderId="1" xfId="0" applyNumberFormat="1" applyFont="1" applyFill="1" applyBorder="1" applyAlignment="1">
      <alignment horizontal="right" vertical="center" indent="1"/>
    </xf>
    <xf numFmtId="165" fontId="5" fillId="9" borderId="5" xfId="1" applyNumberFormat="1" applyFont="1" applyFill="1" applyBorder="1" applyAlignment="1">
      <alignment horizontal="center" vertical="center"/>
    </xf>
    <xf numFmtId="165" fontId="5" fillId="8" borderId="1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5" fillId="6" borderId="1" xfId="1" applyNumberFormat="1" applyFont="1" applyFill="1" applyBorder="1" applyAlignment="1">
      <alignment horizontal="center" vertical="center"/>
    </xf>
    <xf numFmtId="165" fontId="9" fillId="9" borderId="5" xfId="1" applyNumberFormat="1" applyFont="1" applyFill="1" applyBorder="1" applyAlignment="1">
      <alignment horizontal="center" vertical="center"/>
    </xf>
    <xf numFmtId="165" fontId="9" fillId="8" borderId="1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3" fontId="7" fillId="5" borderId="2" xfId="0" applyNumberFormat="1" applyFont="1" applyFill="1" applyBorder="1" applyAlignment="1">
      <alignment horizontal="right" vertical="center" indent="1"/>
    </xf>
    <xf numFmtId="3" fontId="7" fillId="4" borderId="2" xfId="0" applyNumberFormat="1" applyFont="1" applyFill="1" applyBorder="1" applyAlignment="1">
      <alignment horizontal="right" vertical="center" indent="1"/>
    </xf>
    <xf numFmtId="167" fontId="6" fillId="0" borderId="0" xfId="2" applyNumberFormat="1" applyFont="1"/>
    <xf numFmtId="1" fontId="6" fillId="7" borderId="4" xfId="0" applyNumberFormat="1" applyFont="1" applyFill="1" applyBorder="1" applyAlignment="1">
      <alignment horizontal="right" vertical="center"/>
    </xf>
    <xf numFmtId="0" fontId="2" fillId="0" borderId="0" xfId="3"/>
    <xf numFmtId="0" fontId="11" fillId="3" borderId="4" xfId="3" applyFont="1" applyFill="1" applyBorder="1" applyAlignment="1">
      <alignment horizontal="left" vertical="center"/>
    </xf>
    <xf numFmtId="0" fontId="12" fillId="0" borderId="0" xfId="3" applyFont="1"/>
    <xf numFmtId="0" fontId="11" fillId="3" borderId="2" xfId="3" applyFont="1" applyFill="1" applyBorder="1" applyAlignment="1">
      <alignment horizontal="left" vertical="center" indent="1"/>
    </xf>
    <xf numFmtId="0" fontId="11" fillId="3" borderId="2" xfId="3" applyFont="1" applyFill="1" applyBorder="1" applyAlignment="1">
      <alignment horizontal="left" vertical="center" indent="2"/>
    </xf>
    <xf numFmtId="0" fontId="12" fillId="0" borderId="0" xfId="3" applyFont="1" applyAlignment="1">
      <alignment horizontal="left" indent="1"/>
    </xf>
    <xf numFmtId="0" fontId="11" fillId="3" borderId="2" xfId="3" applyFont="1" applyFill="1" applyBorder="1" applyAlignment="1">
      <alignment horizontal="left" vertical="center"/>
    </xf>
    <xf numFmtId="0" fontId="11" fillId="3" borderId="3" xfId="3" applyFont="1" applyFill="1" applyBorder="1" applyAlignment="1">
      <alignment horizontal="left" vertical="center"/>
    </xf>
    <xf numFmtId="164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 applyFill="1"/>
    <xf numFmtId="0" fontId="6" fillId="9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" fillId="0" borderId="0" xfId="5"/>
    <xf numFmtId="0" fontId="1" fillId="0" borderId="0" xfId="5" applyAlignment="1">
      <alignment horizontal="center"/>
    </xf>
    <xf numFmtId="0" fontId="4" fillId="0" borderId="0" xfId="5" applyFont="1"/>
    <xf numFmtId="165" fontId="1" fillId="0" borderId="0" xfId="5" applyNumberFormat="1" applyAlignment="1">
      <alignment horizontal="center"/>
    </xf>
    <xf numFmtId="0" fontId="4" fillId="0" borderId="0" xfId="5" applyFont="1" applyAlignment="1">
      <alignment horizontal="center"/>
    </xf>
    <xf numFmtId="0" fontId="1" fillId="0" borderId="0" xfId="5" applyAlignment="1">
      <alignment horizontal="center" vertical="center" wrapText="1"/>
    </xf>
    <xf numFmtId="0" fontId="4" fillId="0" borderId="0" xfId="5" applyFont="1" applyAlignment="1">
      <alignment horizontal="center" vertical="center" wrapText="1"/>
    </xf>
    <xf numFmtId="0" fontId="4" fillId="0" borderId="0" xfId="5" quotePrefix="1" applyFont="1" applyAlignment="1">
      <alignment horizontal="center"/>
    </xf>
    <xf numFmtId="0" fontId="4" fillId="0" borderId="0" xfId="5" applyFont="1" applyAlignment="1">
      <alignment horizontal="center" vertical="center"/>
    </xf>
    <xf numFmtId="0" fontId="1" fillId="0" borderId="0" xfId="5" applyAlignment="1">
      <alignment vertical="center"/>
    </xf>
    <xf numFmtId="165" fontId="14" fillId="0" borderId="0" xfId="5" applyNumberFormat="1" applyFont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0" fontId="15" fillId="0" borderId="1" xfId="3" applyFont="1" applyBorder="1" applyAlignment="1">
      <alignment horizontal="center" vertical="center"/>
    </xf>
    <xf numFmtId="168" fontId="11" fillId="10" borderId="4" xfId="4" applyNumberFormat="1" applyFont="1" applyFill="1" applyBorder="1" applyAlignment="1">
      <alignment horizontal="center" vertical="center"/>
    </xf>
    <xf numFmtId="168" fontId="11" fillId="10" borderId="2" xfId="4" applyNumberFormat="1" applyFont="1" applyFill="1" applyBorder="1" applyAlignment="1">
      <alignment horizontal="center" vertical="center"/>
    </xf>
    <xf numFmtId="2" fontId="2" fillId="0" borderId="0" xfId="3" applyNumberFormat="1" applyAlignment="1">
      <alignment horizontal="center"/>
    </xf>
    <xf numFmtId="168" fontId="11" fillId="10" borderId="3" xfId="4" applyNumberFormat="1" applyFont="1" applyFill="1" applyBorder="1" applyAlignment="1">
      <alignment horizontal="center" vertical="center"/>
    </xf>
    <xf numFmtId="43" fontId="2" fillId="0" borderId="0" xfId="3" applyNumberFormat="1"/>
    <xf numFmtId="164" fontId="6" fillId="0" borderId="0" xfId="0" applyNumberFormat="1" applyFont="1" applyFill="1"/>
    <xf numFmtId="168" fontId="11" fillId="11" borderId="4" xfId="4" applyNumberFormat="1" applyFont="1" applyFill="1" applyBorder="1" applyAlignment="1">
      <alignment horizontal="center" vertical="center"/>
    </xf>
    <xf numFmtId="168" fontId="11" fillId="11" borderId="2" xfId="4" applyNumberFormat="1" applyFont="1" applyFill="1" applyBorder="1" applyAlignment="1">
      <alignment horizontal="center" vertical="center"/>
    </xf>
    <xf numFmtId="168" fontId="11" fillId="11" borderId="3" xfId="4" applyNumberFormat="1" applyFont="1" applyFill="1" applyBorder="1" applyAlignment="1">
      <alignment horizontal="center" vertical="center"/>
    </xf>
    <xf numFmtId="168" fontId="11" fillId="6" borderId="4" xfId="4" applyNumberFormat="1" applyFont="1" applyFill="1" applyBorder="1" applyAlignment="1">
      <alignment horizontal="center" vertical="center"/>
    </xf>
    <xf numFmtId="168" fontId="11" fillId="6" borderId="2" xfId="4" applyNumberFormat="1" applyFont="1" applyFill="1" applyBorder="1" applyAlignment="1">
      <alignment horizontal="center" vertical="center"/>
    </xf>
    <xf numFmtId="168" fontId="11" fillId="6" borderId="3" xfId="4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7" fontId="17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6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vertical="center"/>
    </xf>
    <xf numFmtId="166" fontId="6" fillId="2" borderId="14" xfId="0" applyNumberFormat="1" applyFont="1" applyFill="1" applyBorder="1" applyAlignment="1">
      <alignment horizontal="center" vertical="center"/>
    </xf>
    <xf numFmtId="167" fontId="7" fillId="6" borderId="15" xfId="0" applyNumberFormat="1" applyFont="1" applyFill="1" applyBorder="1" applyAlignment="1">
      <alignment horizontal="center" vertical="center"/>
    </xf>
    <xf numFmtId="167" fontId="7" fillId="3" borderId="4" xfId="0" applyNumberFormat="1" applyFont="1" applyFill="1" applyBorder="1" applyAlignment="1">
      <alignment horizontal="center" vertical="center"/>
    </xf>
    <xf numFmtId="3" fontId="7" fillId="5" borderId="4" xfId="0" applyNumberFormat="1" applyFont="1" applyFill="1" applyBorder="1" applyAlignment="1">
      <alignment horizontal="right" vertical="center" indent="1"/>
    </xf>
    <xf numFmtId="166" fontId="5" fillId="7" borderId="2" xfId="0" applyNumberFormat="1" applyFont="1" applyFill="1" applyBorder="1" applyAlignment="1">
      <alignment vertical="center"/>
    </xf>
    <xf numFmtId="167" fontId="7" fillId="6" borderId="0" xfId="0" applyNumberFormat="1" applyFont="1" applyFill="1" applyBorder="1" applyAlignment="1">
      <alignment horizontal="center" vertical="center"/>
    </xf>
    <xf numFmtId="167" fontId="7" fillId="3" borderId="2" xfId="0" applyNumberFormat="1" applyFont="1" applyFill="1" applyBorder="1" applyAlignment="1">
      <alignment horizontal="center" vertical="center"/>
    </xf>
    <xf numFmtId="165" fontId="5" fillId="9" borderId="10" xfId="1" applyNumberFormat="1" applyFont="1" applyFill="1" applyBorder="1" applyAlignment="1">
      <alignment horizontal="center" vertical="center"/>
    </xf>
    <xf numFmtId="3" fontId="4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/>
    </xf>
    <xf numFmtId="0" fontId="13" fillId="0" borderId="0" xfId="5" applyFont="1" applyAlignment="1">
      <alignment horizontal="center" vertical="center" wrapText="1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Fill="1"/>
    <xf numFmtId="0" fontId="5" fillId="5" borderId="1" xfId="0" applyFont="1" applyFill="1" applyBorder="1" applyAlignment="1">
      <alignment horizontal="center" vertical="center" wrapText="1"/>
    </xf>
    <xf numFmtId="168" fontId="11" fillId="13" borderId="4" xfId="4" applyNumberFormat="1" applyFont="1" applyFill="1" applyBorder="1" applyAlignment="1">
      <alignment horizontal="center" vertical="center"/>
    </xf>
    <xf numFmtId="168" fontId="11" fillId="13" borderId="2" xfId="4" applyNumberFormat="1" applyFont="1" applyFill="1" applyBorder="1" applyAlignment="1">
      <alignment horizontal="center" vertical="center"/>
    </xf>
    <xf numFmtId="168" fontId="11" fillId="13" borderId="3" xfId="4" applyNumberFormat="1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 wrapText="1"/>
    </xf>
    <xf numFmtId="166" fontId="5" fillId="13" borderId="1" xfId="0" applyNumberFormat="1" applyFont="1" applyFill="1" applyBorder="1" applyAlignment="1">
      <alignment vertical="center"/>
    </xf>
    <xf numFmtId="166" fontId="5" fillId="13" borderId="2" xfId="0" applyNumberFormat="1" applyFont="1" applyFill="1" applyBorder="1" applyAlignment="1">
      <alignment vertical="center"/>
    </xf>
    <xf numFmtId="166" fontId="8" fillId="13" borderId="2" xfId="0" applyNumberFormat="1" applyFont="1" applyFill="1" applyBorder="1" applyAlignment="1">
      <alignment vertical="center"/>
    </xf>
    <xf numFmtId="166" fontId="8" fillId="13" borderId="3" xfId="0" applyNumberFormat="1" applyFont="1" applyFill="1" applyBorder="1" applyAlignment="1">
      <alignment vertical="center"/>
    </xf>
    <xf numFmtId="166" fontId="5" fillId="13" borderId="4" xfId="0" applyNumberFormat="1" applyFont="1" applyFill="1" applyBorder="1" applyAlignment="1">
      <alignment vertical="center"/>
    </xf>
    <xf numFmtId="166" fontId="6" fillId="13" borderId="0" xfId="0" applyNumberFormat="1" applyFont="1" applyFill="1"/>
    <xf numFmtId="165" fontId="6" fillId="13" borderId="0" xfId="0" applyNumberFormat="1" applyFont="1" applyFill="1"/>
    <xf numFmtId="0" fontId="6" fillId="13" borderId="0" xfId="0" applyFont="1" applyFill="1"/>
    <xf numFmtId="0" fontId="20" fillId="0" borderId="9" xfId="0" applyFont="1" applyBorder="1" applyAlignment="1">
      <alignment vertical="center"/>
    </xf>
    <xf numFmtId="0" fontId="20" fillId="0" borderId="9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167" fontId="21" fillId="6" borderId="9" xfId="0" applyNumberFormat="1" applyFont="1" applyFill="1" applyBorder="1" applyAlignment="1">
      <alignment horizontal="center" vertical="center"/>
    </xf>
    <xf numFmtId="167" fontId="21" fillId="6" borderId="0" xfId="0" applyNumberFormat="1" applyFont="1" applyFill="1" applyBorder="1" applyAlignment="1">
      <alignment horizontal="center" vertical="center"/>
    </xf>
    <xf numFmtId="167" fontId="22" fillId="6" borderId="0" xfId="0" applyNumberFormat="1" applyFont="1" applyFill="1" applyBorder="1" applyAlignment="1">
      <alignment horizontal="center" vertical="center"/>
    </xf>
    <xf numFmtId="167" fontId="22" fillId="6" borderId="13" xfId="0" applyNumberFormat="1" applyFont="1" applyFill="1" applyBorder="1" applyAlignment="1">
      <alignment horizontal="center" vertical="center"/>
    </xf>
    <xf numFmtId="167" fontId="21" fillId="6" borderId="15" xfId="0" applyNumberFormat="1" applyFont="1" applyFill="1" applyBorder="1" applyAlignment="1">
      <alignment horizontal="center" vertical="center"/>
    </xf>
    <xf numFmtId="166" fontId="22" fillId="0" borderId="0" xfId="0" applyNumberFormat="1" applyFont="1"/>
    <xf numFmtId="165" fontId="22" fillId="0" borderId="0" xfId="0" applyNumberFormat="1" applyFont="1"/>
    <xf numFmtId="0" fontId="22" fillId="0" borderId="0" xfId="0" applyFont="1"/>
    <xf numFmtId="0" fontId="5" fillId="14" borderId="9" xfId="0" applyFont="1" applyFill="1" applyBorder="1" applyAlignment="1">
      <alignment vertical="center"/>
    </xf>
    <xf numFmtId="3" fontId="7" fillId="14" borderId="2" xfId="0" applyNumberFormat="1" applyFont="1" applyFill="1" applyBorder="1" applyAlignment="1">
      <alignment horizontal="right" vertical="center" indent="1"/>
    </xf>
    <xf numFmtId="3" fontId="6" fillId="14" borderId="2" xfId="0" applyNumberFormat="1" applyFont="1" applyFill="1" applyBorder="1" applyAlignment="1">
      <alignment horizontal="right" vertical="center" indent="1"/>
    </xf>
    <xf numFmtId="3" fontId="6" fillId="14" borderId="3" xfId="0" applyNumberFormat="1" applyFont="1" applyFill="1" applyBorder="1" applyAlignment="1">
      <alignment horizontal="right" vertical="center" indent="1"/>
    </xf>
    <xf numFmtId="0" fontId="6" fillId="14" borderId="0" xfId="0" applyFont="1" applyFill="1"/>
    <xf numFmtId="0" fontId="22" fillId="8" borderId="1" xfId="0" applyFont="1" applyFill="1" applyBorder="1" applyAlignment="1">
      <alignment horizontal="center" vertical="center" wrapText="1"/>
    </xf>
    <xf numFmtId="165" fontId="20" fillId="8" borderId="1" xfId="1" applyNumberFormat="1" applyFont="1" applyFill="1" applyBorder="1" applyAlignment="1">
      <alignment horizontal="center" vertical="center"/>
    </xf>
    <xf numFmtId="165" fontId="23" fillId="8" borderId="2" xfId="1" applyNumberFormat="1" applyFont="1" applyFill="1" applyBorder="1" applyAlignment="1">
      <alignment horizontal="center" vertical="center"/>
    </xf>
    <xf numFmtId="165" fontId="23" fillId="8" borderId="3" xfId="1" applyNumberFormat="1" applyFont="1" applyFill="1" applyBorder="1" applyAlignment="1">
      <alignment horizontal="center" vertical="center"/>
    </xf>
    <xf numFmtId="165" fontId="23" fillId="8" borderId="4" xfId="1" applyNumberFormat="1" applyFont="1" applyFill="1" applyBorder="1" applyAlignment="1">
      <alignment horizontal="center" vertical="center"/>
    </xf>
    <xf numFmtId="0" fontId="22" fillId="0" borderId="5" xfId="0" applyFont="1" applyBorder="1"/>
    <xf numFmtId="165" fontId="20" fillId="6" borderId="1" xfId="1" applyNumberFormat="1" applyFont="1" applyFill="1" applyBorder="1" applyAlignment="1">
      <alignment horizontal="center" vertical="center"/>
    </xf>
    <xf numFmtId="165" fontId="23" fillId="6" borderId="2" xfId="1" applyNumberFormat="1" applyFont="1" applyFill="1" applyBorder="1" applyAlignment="1">
      <alignment horizontal="center" vertical="center"/>
    </xf>
    <xf numFmtId="165" fontId="23" fillId="6" borderId="3" xfId="1" applyNumberFormat="1" applyFont="1" applyFill="1" applyBorder="1" applyAlignment="1">
      <alignment horizontal="center" vertical="center"/>
    </xf>
    <xf numFmtId="165" fontId="23" fillId="6" borderId="4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7" fontId="22" fillId="0" borderId="0" xfId="0" applyNumberFormat="1" applyFont="1"/>
    <xf numFmtId="3" fontId="22" fillId="0" borderId="0" xfId="0" applyNumberFormat="1" applyFont="1"/>
    <xf numFmtId="10" fontId="6" fillId="0" borderId="0" xfId="6" applyNumberFormat="1" applyFont="1"/>
    <xf numFmtId="10" fontId="22" fillId="0" borderId="0" xfId="6" applyNumberFormat="1" applyFont="1" applyAlignment="1">
      <alignment vertical="center"/>
    </xf>
    <xf numFmtId="3" fontId="6" fillId="0" borderId="0" xfId="0" applyNumberFormat="1" applyFont="1"/>
    <xf numFmtId="10" fontId="6" fillId="0" borderId="0" xfId="0" applyNumberFormat="1" applyFont="1"/>
    <xf numFmtId="0" fontId="6" fillId="0" borderId="0" xfId="0" applyFont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3" fontId="7" fillId="14" borderId="6" xfId="0" applyNumberFormat="1" applyFont="1" applyFill="1" applyBorder="1" applyAlignment="1">
      <alignment horizontal="right" vertical="center" inden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3" fontId="7" fillId="4" borderId="6" xfId="0" applyNumberFormat="1" applyFont="1" applyFill="1" applyBorder="1" applyAlignment="1">
      <alignment horizontal="right" vertical="center" indent="1"/>
    </xf>
  </cellXfs>
  <cellStyles count="7">
    <cellStyle name="Comma" xfId="2" builtinId="3"/>
    <cellStyle name="Comma 2" xfId="4"/>
    <cellStyle name="Normal" xfId="0" builtinId="0"/>
    <cellStyle name="Normal 2" xfId="3"/>
    <cellStyle name="Normal 3" xfId="5"/>
    <cellStyle name="Normal 4" xfId="1"/>
    <cellStyle name="Percent" xfId="6" builtinId="5"/>
  </cellStyles>
  <dxfs count="0"/>
  <tableStyles count="0" defaultTableStyle="TableStyleMedium9" defaultPivotStyle="PivotStyleLight16"/>
  <colors>
    <mruColors>
      <color rgb="FFF4FAA8"/>
      <color rgb="FFFFFFCC"/>
      <color rgb="FFBDEA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OLD</c:v>
                </c:pt>
              </c:strCache>
            </c:strRef>
          </c:tx>
          <c:cat>
            <c:strRef>
              <c:f>Graphs!$A$3:$A$18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2014-Q1</c:v>
                </c:pt>
                <c:pt idx="5">
                  <c:v>2014-Q2</c:v>
                </c:pt>
                <c:pt idx="6">
                  <c:v>2014-Q3</c:v>
                </c:pt>
                <c:pt idx="7">
                  <c:v>2014-Q4</c:v>
                </c:pt>
                <c:pt idx="8">
                  <c:v>2015-Q1</c:v>
                </c:pt>
                <c:pt idx="9">
                  <c:v>2015-Q2</c:v>
                </c:pt>
                <c:pt idx="10">
                  <c:v>2015-Q3</c:v>
                </c:pt>
                <c:pt idx="11">
                  <c:v>2015-Q4</c:v>
                </c:pt>
                <c:pt idx="12">
                  <c:v>2016-Q1</c:v>
                </c:pt>
                <c:pt idx="13">
                  <c:v>2016-Q2</c:v>
                </c:pt>
                <c:pt idx="14">
                  <c:v>2016-Q3</c:v>
                </c:pt>
                <c:pt idx="15">
                  <c:v>2016-Q4</c:v>
                </c:pt>
              </c:strCache>
            </c:strRef>
          </c:cat>
          <c:val>
            <c:numRef>
              <c:f>Graphs!$B$3:$B$18</c:f>
              <c:numCache>
                <c:formatCode>General</c:formatCode>
                <c:ptCount val="16"/>
                <c:pt idx="0">
                  <c:v>21.4</c:v>
                </c:pt>
                <c:pt idx="1">
                  <c:v>23.9</c:v>
                </c:pt>
                <c:pt idx="2">
                  <c:v>27.4</c:v>
                </c:pt>
                <c:pt idx="3">
                  <c:v>24.7</c:v>
                </c:pt>
                <c:pt idx="4">
                  <c:v>25.4</c:v>
                </c:pt>
                <c:pt idx="5">
                  <c:v>25.2</c:v>
                </c:pt>
                <c:pt idx="6">
                  <c:v>25.1</c:v>
                </c:pt>
                <c:pt idx="7">
                  <c:v>24.3</c:v>
                </c:pt>
                <c:pt idx="8" formatCode="0.0">
                  <c:v>24.160298566914754</c:v>
                </c:pt>
                <c:pt idx="9" formatCode="0.0">
                  <c:v>26.529414329813665</c:v>
                </c:pt>
                <c:pt idx="10" formatCode="0.0">
                  <c:v>27.289302471693528</c:v>
                </c:pt>
                <c:pt idx="11" formatCode="0.0">
                  <c:v>29.2</c:v>
                </c:pt>
                <c:pt idx="12" formatCode="0.0">
                  <c:v>31.2</c:v>
                </c:pt>
                <c:pt idx="13" formatCode="0.0">
                  <c:v>32.6</c:v>
                </c:pt>
                <c:pt idx="14" formatCode="0.0">
                  <c:v>33.6</c:v>
                </c:pt>
                <c:pt idx="15" formatCode="0.0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8-41D4-A866-2FAF571A7A2B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NEW</c:v>
                </c:pt>
              </c:strCache>
            </c:strRef>
          </c:tx>
          <c:cat>
            <c:strRef>
              <c:f>Graphs!$A$3:$A$18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2014-Q1</c:v>
                </c:pt>
                <c:pt idx="5">
                  <c:v>2014-Q2</c:v>
                </c:pt>
                <c:pt idx="6">
                  <c:v>2014-Q3</c:v>
                </c:pt>
                <c:pt idx="7">
                  <c:v>2014-Q4</c:v>
                </c:pt>
                <c:pt idx="8">
                  <c:v>2015-Q1</c:v>
                </c:pt>
                <c:pt idx="9">
                  <c:v>2015-Q2</c:v>
                </c:pt>
                <c:pt idx="10">
                  <c:v>2015-Q3</c:v>
                </c:pt>
                <c:pt idx="11">
                  <c:v>2015-Q4</c:v>
                </c:pt>
                <c:pt idx="12">
                  <c:v>2016-Q1</c:v>
                </c:pt>
                <c:pt idx="13">
                  <c:v>2016-Q2</c:v>
                </c:pt>
                <c:pt idx="14">
                  <c:v>2016-Q3</c:v>
                </c:pt>
                <c:pt idx="15">
                  <c:v>2016-Q4</c:v>
                </c:pt>
              </c:strCache>
            </c:strRef>
          </c:cat>
          <c:val>
            <c:numRef>
              <c:f>Graphs!$C$3:$C$18</c:f>
              <c:numCache>
                <c:formatCode>0.0</c:formatCode>
                <c:ptCount val="16"/>
                <c:pt idx="0">
                  <c:v>5.0999999999999996</c:v>
                </c:pt>
                <c:pt idx="1">
                  <c:v>6</c:v>
                </c:pt>
                <c:pt idx="2">
                  <c:v>10.6</c:v>
                </c:pt>
                <c:pt idx="3">
                  <c:v>10</c:v>
                </c:pt>
                <c:pt idx="4">
                  <c:v>7.8</c:v>
                </c:pt>
                <c:pt idx="5">
                  <c:v>7.4</c:v>
                </c:pt>
                <c:pt idx="6">
                  <c:v>9.6999999999999993</c:v>
                </c:pt>
                <c:pt idx="7">
                  <c:v>6.4</c:v>
                </c:pt>
                <c:pt idx="8">
                  <c:v>7.5352021242294285</c:v>
                </c:pt>
                <c:pt idx="9">
                  <c:v>8.1927205219068497</c:v>
                </c:pt>
                <c:pt idx="10">
                  <c:v>9.9000028996422742</c:v>
                </c:pt>
                <c:pt idx="11">
                  <c:v>10.4</c:v>
                </c:pt>
                <c:pt idx="12">
                  <c:v>12.1</c:v>
                </c:pt>
                <c:pt idx="13">
                  <c:v>13.3</c:v>
                </c:pt>
                <c:pt idx="14">
                  <c:v>13.9</c:v>
                </c:pt>
                <c:pt idx="15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8-41D4-A866-2FAF571A7A2B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ILO</c:v>
                </c:pt>
              </c:strCache>
            </c:strRef>
          </c:tx>
          <c:cat>
            <c:strRef>
              <c:f>Graphs!$A$3:$A$18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2014-Q1</c:v>
                </c:pt>
                <c:pt idx="5">
                  <c:v>2014-Q2</c:v>
                </c:pt>
                <c:pt idx="6">
                  <c:v>2014-Q3</c:v>
                </c:pt>
                <c:pt idx="7">
                  <c:v>2014-Q4</c:v>
                </c:pt>
                <c:pt idx="8">
                  <c:v>2015-Q1</c:v>
                </c:pt>
                <c:pt idx="9">
                  <c:v>2015-Q2</c:v>
                </c:pt>
                <c:pt idx="10">
                  <c:v>2015-Q3</c:v>
                </c:pt>
                <c:pt idx="11">
                  <c:v>2015-Q4</c:v>
                </c:pt>
                <c:pt idx="12">
                  <c:v>2016-Q1</c:v>
                </c:pt>
                <c:pt idx="13">
                  <c:v>2016-Q2</c:v>
                </c:pt>
                <c:pt idx="14">
                  <c:v>2016-Q3</c:v>
                </c:pt>
                <c:pt idx="15">
                  <c:v>2016-Q4</c:v>
                </c:pt>
              </c:strCache>
            </c:strRef>
          </c:cat>
          <c:val>
            <c:numRef>
              <c:f>Graphs!$D$3:$D$18</c:f>
              <c:numCache>
                <c:formatCode>0.0</c:formatCode>
                <c:ptCount val="16"/>
                <c:pt idx="0">
                  <c:v>1.9</c:v>
                </c:pt>
                <c:pt idx="1">
                  <c:v>2.2000000000000002</c:v>
                </c:pt>
                <c:pt idx="2">
                  <c:v>7.6</c:v>
                </c:pt>
                <c:pt idx="3">
                  <c:v>7.1</c:v>
                </c:pt>
                <c:pt idx="4">
                  <c:v>4.8</c:v>
                </c:pt>
                <c:pt idx="5">
                  <c:v>4.5999999999999996</c:v>
                </c:pt>
                <c:pt idx="6">
                  <c:v>6.8</c:v>
                </c:pt>
                <c:pt idx="7">
                  <c:v>2.1</c:v>
                </c:pt>
                <c:pt idx="8">
                  <c:v>3.3305683088112645</c:v>
                </c:pt>
                <c:pt idx="9">
                  <c:v>3.996300008965711</c:v>
                </c:pt>
                <c:pt idx="10">
                  <c:v>4.8290895273375032</c:v>
                </c:pt>
                <c:pt idx="11">
                  <c:v>5</c:v>
                </c:pt>
                <c:pt idx="12">
                  <c:v>6.4</c:v>
                </c:pt>
                <c:pt idx="13">
                  <c:v>7.2</c:v>
                </c:pt>
                <c:pt idx="14">
                  <c:v>7.4</c:v>
                </c:pt>
                <c:pt idx="15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8-41D4-A866-2FAF571A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64096"/>
        <c:axId val="189365632"/>
      </c:lineChart>
      <c:catAx>
        <c:axId val="18936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2700000" vert="horz"/>
          <a:lstStyle/>
          <a:p>
            <a:pPr>
              <a:defRPr/>
            </a:pPr>
            <a:endParaRPr lang="en-US"/>
          </a:p>
        </c:txPr>
        <c:crossAx val="189365632"/>
        <c:crosses val="autoZero"/>
        <c:auto val="1"/>
        <c:lblAlgn val="ctr"/>
        <c:lblOffset val="100"/>
        <c:noMultiLvlLbl val="0"/>
      </c:catAx>
      <c:valAx>
        <c:axId val="1893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64096"/>
        <c:crosses val="autoZero"/>
        <c:crossBetween val="between"/>
      </c:valAx>
      <c:spPr>
        <a:solidFill>
          <a:srgbClr val="FFFFCC"/>
        </a:solidFill>
      </c:spPr>
    </c:plotArea>
    <c:legend>
      <c:legendPos val="b"/>
      <c:overlay val="0"/>
      <c:spPr>
        <a:solidFill>
          <a:schemeClr val="accent3">
            <a:lumMod val="20000"/>
            <a:lumOff val="80000"/>
          </a:schemeClr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spPr>
    <a:solidFill>
      <a:srgbClr val="9BBB59">
        <a:lumMod val="20000"/>
        <a:lumOff val="80000"/>
      </a:srgbClr>
    </a:solid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Graphs!$B$20</c:f>
              <c:strCache>
                <c:ptCount val="1"/>
                <c:pt idx="0">
                  <c:v>Unemployment Rate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Graphs!$A$21:$A$36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2014-Q1</c:v>
                </c:pt>
                <c:pt idx="5">
                  <c:v>2014-Q2</c:v>
                </c:pt>
                <c:pt idx="6">
                  <c:v>2014-Q3</c:v>
                </c:pt>
                <c:pt idx="7">
                  <c:v>2014-Q4</c:v>
                </c:pt>
                <c:pt idx="8">
                  <c:v>2015-Q1</c:v>
                </c:pt>
                <c:pt idx="9">
                  <c:v>2015-Q2</c:v>
                </c:pt>
                <c:pt idx="10">
                  <c:v>2015-Q3</c:v>
                </c:pt>
                <c:pt idx="11">
                  <c:v>2015-Q4</c:v>
                </c:pt>
                <c:pt idx="12">
                  <c:v>2016-Q1</c:v>
                </c:pt>
                <c:pt idx="13">
                  <c:v>2016-Q2</c:v>
                </c:pt>
                <c:pt idx="14">
                  <c:v>2016-Q3</c:v>
                </c:pt>
                <c:pt idx="15">
                  <c:v>2016-Q4</c:v>
                </c:pt>
              </c:strCache>
            </c:strRef>
          </c:cat>
          <c:val>
            <c:numRef>
              <c:f>Graphs!$B$21:$B$36</c:f>
              <c:numCache>
                <c:formatCode>0.0</c:formatCode>
                <c:ptCount val="16"/>
                <c:pt idx="0">
                  <c:v>5.0999999999999996</c:v>
                </c:pt>
                <c:pt idx="1">
                  <c:v>6</c:v>
                </c:pt>
                <c:pt idx="2">
                  <c:v>10.6</c:v>
                </c:pt>
                <c:pt idx="3">
                  <c:v>10</c:v>
                </c:pt>
                <c:pt idx="4">
                  <c:v>7.8</c:v>
                </c:pt>
                <c:pt idx="5">
                  <c:v>7.4</c:v>
                </c:pt>
                <c:pt idx="6">
                  <c:v>9.6999999999999993</c:v>
                </c:pt>
                <c:pt idx="7">
                  <c:v>6.4</c:v>
                </c:pt>
                <c:pt idx="8">
                  <c:v>7.5352021242294285</c:v>
                </c:pt>
                <c:pt idx="9">
                  <c:v>8.1927205219068497</c:v>
                </c:pt>
                <c:pt idx="10">
                  <c:v>9.9000028996422742</c:v>
                </c:pt>
                <c:pt idx="11">
                  <c:v>10.4</c:v>
                </c:pt>
                <c:pt idx="12">
                  <c:v>12.1</c:v>
                </c:pt>
                <c:pt idx="13">
                  <c:v>13.3</c:v>
                </c:pt>
                <c:pt idx="14">
                  <c:v>13.9</c:v>
                </c:pt>
                <c:pt idx="15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2-4158-BF9C-DD229775EC9E}"/>
            </c:ext>
          </c:extLst>
        </c:ser>
        <c:ser>
          <c:idx val="1"/>
          <c:order val="1"/>
          <c:tx>
            <c:strRef>
              <c:f>Graphs!$C$20</c:f>
              <c:strCache>
                <c:ptCount val="1"/>
                <c:pt idx="0">
                  <c:v>Time-related Under employment Rate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Graphs!$A$21:$A$36</c:f>
              <c:strCach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2014-Q1</c:v>
                </c:pt>
                <c:pt idx="5">
                  <c:v>2014-Q2</c:v>
                </c:pt>
                <c:pt idx="6">
                  <c:v>2014-Q3</c:v>
                </c:pt>
                <c:pt idx="7">
                  <c:v>2014-Q4</c:v>
                </c:pt>
                <c:pt idx="8">
                  <c:v>2015-Q1</c:v>
                </c:pt>
                <c:pt idx="9">
                  <c:v>2015-Q2</c:v>
                </c:pt>
                <c:pt idx="10">
                  <c:v>2015-Q3</c:v>
                </c:pt>
                <c:pt idx="11">
                  <c:v>2015-Q4</c:v>
                </c:pt>
                <c:pt idx="12">
                  <c:v>2016-Q1</c:v>
                </c:pt>
                <c:pt idx="13">
                  <c:v>2016-Q2</c:v>
                </c:pt>
                <c:pt idx="14">
                  <c:v>2016-Q3</c:v>
                </c:pt>
                <c:pt idx="15">
                  <c:v>2016-Q4</c:v>
                </c:pt>
              </c:strCache>
            </c:strRef>
          </c:cat>
          <c:val>
            <c:numRef>
              <c:f>Graphs!$C$21:$C$36</c:f>
              <c:numCache>
                <c:formatCode>0.0</c:formatCode>
                <c:ptCount val="16"/>
                <c:pt idx="0">
                  <c:v>16.3</c:v>
                </c:pt>
                <c:pt idx="1">
                  <c:v>17.899999999999999</c:v>
                </c:pt>
                <c:pt idx="2">
                  <c:v>16.8</c:v>
                </c:pt>
                <c:pt idx="3">
                  <c:v>14.8</c:v>
                </c:pt>
                <c:pt idx="4">
                  <c:v>17.5</c:v>
                </c:pt>
                <c:pt idx="5">
                  <c:v>17.7</c:v>
                </c:pt>
                <c:pt idx="6">
                  <c:v>15.4</c:v>
                </c:pt>
                <c:pt idx="7">
                  <c:v>17.899999999999999</c:v>
                </c:pt>
                <c:pt idx="8">
                  <c:v>16.625096442685326</c:v>
                </c:pt>
                <c:pt idx="9">
                  <c:v>18.336693807906816</c:v>
                </c:pt>
                <c:pt idx="10">
                  <c:v>17.399999999999999</c:v>
                </c:pt>
                <c:pt idx="11">
                  <c:v>18.7</c:v>
                </c:pt>
                <c:pt idx="12">
                  <c:v>19.100000000000001</c:v>
                </c:pt>
                <c:pt idx="13">
                  <c:v>19.3</c:v>
                </c:pt>
                <c:pt idx="14">
                  <c:v>19.7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2-4158-BF9C-DD229775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469248"/>
        <c:axId val="190470784"/>
        <c:axId val="0"/>
      </c:bar3DChart>
      <c:catAx>
        <c:axId val="19046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470784"/>
        <c:crosses val="autoZero"/>
        <c:auto val="1"/>
        <c:lblAlgn val="ctr"/>
        <c:lblOffset val="100"/>
        <c:noMultiLvlLbl val="0"/>
      </c:catAx>
      <c:valAx>
        <c:axId val="190470784"/>
        <c:scaling>
          <c:orientation val="minMax"/>
          <c:max val="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0469248"/>
        <c:crosses val="autoZero"/>
        <c:crossBetween val="between"/>
        <c:majorUnit val="5"/>
        <c:minorUnit val="1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Graphs!$B$39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Graphs!$A$40:$A$54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2014-Q1</c:v>
                </c:pt>
                <c:pt idx="5">
                  <c:v>2014-Q2</c:v>
                </c:pt>
                <c:pt idx="6">
                  <c:v>2014-Q3</c:v>
                </c:pt>
                <c:pt idx="7">
                  <c:v>2014-Q4</c:v>
                </c:pt>
                <c:pt idx="8">
                  <c:v>2015-Q1</c:v>
                </c:pt>
                <c:pt idx="9">
                  <c:v>2015-Q2</c:v>
                </c:pt>
                <c:pt idx="10">
                  <c:v>2015-Q3</c:v>
                </c:pt>
                <c:pt idx="11">
                  <c:v>2015-Q4</c:v>
                </c:pt>
                <c:pt idx="12">
                  <c:v>2016-Q1</c:v>
                </c:pt>
                <c:pt idx="13">
                  <c:v>2016-Q2</c:v>
                </c:pt>
                <c:pt idx="14">
                  <c:v>2016-Q3</c:v>
                </c:pt>
              </c:strCache>
            </c:strRef>
          </c:cat>
          <c:val>
            <c:numRef>
              <c:f>Graphs!$B$40:$B$54</c:f>
              <c:numCache>
                <c:formatCode>0.0</c:formatCode>
                <c:ptCount val="15"/>
                <c:pt idx="0">
                  <c:v>4.6800815011842891</c:v>
                </c:pt>
                <c:pt idx="1">
                  <c:v>5.8663075385846577</c:v>
                </c:pt>
                <c:pt idx="2">
                  <c:v>9.8889334820582615</c:v>
                </c:pt>
                <c:pt idx="3">
                  <c:v>8.3538959025182056</c:v>
                </c:pt>
                <c:pt idx="4">
                  <c:v>6.5723270671644771</c:v>
                </c:pt>
                <c:pt idx="5">
                  <c:v>6.2371186431585173</c:v>
                </c:pt>
                <c:pt idx="6">
                  <c:v>8.129194880231795</c:v>
                </c:pt>
                <c:pt idx="7">
                  <c:v>5.3685398689742856</c:v>
                </c:pt>
                <c:pt idx="8">
                  <c:v>6.3169952436000232</c:v>
                </c:pt>
                <c:pt idx="9">
                  <c:v>6.8693968005551609</c:v>
                </c:pt>
                <c:pt idx="10">
                  <c:v>8.3147170764810046</c:v>
                </c:pt>
                <c:pt idx="11">
                  <c:v>15.7</c:v>
                </c:pt>
                <c:pt idx="12">
                  <c:v>16.2</c:v>
                </c:pt>
                <c:pt idx="13">
                  <c:v>16.399999999999999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A-40FA-A953-37FB6C09981F}"/>
            </c:ext>
          </c:extLst>
        </c:ser>
        <c:ser>
          <c:idx val="1"/>
          <c:order val="1"/>
          <c:tx>
            <c:strRef>
              <c:f>Graphs!$C$39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Graphs!$A$40:$A$54</c:f>
              <c:strCach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2014-Q1</c:v>
                </c:pt>
                <c:pt idx="5">
                  <c:v>2014-Q2</c:v>
                </c:pt>
                <c:pt idx="6">
                  <c:v>2014-Q3</c:v>
                </c:pt>
                <c:pt idx="7">
                  <c:v>2014-Q4</c:v>
                </c:pt>
                <c:pt idx="8">
                  <c:v>2015-Q1</c:v>
                </c:pt>
                <c:pt idx="9">
                  <c:v>2015-Q2</c:v>
                </c:pt>
                <c:pt idx="10">
                  <c:v>2015-Q3</c:v>
                </c:pt>
                <c:pt idx="11">
                  <c:v>2015-Q4</c:v>
                </c:pt>
                <c:pt idx="12">
                  <c:v>2016-Q1</c:v>
                </c:pt>
                <c:pt idx="13">
                  <c:v>2016-Q2</c:v>
                </c:pt>
                <c:pt idx="14">
                  <c:v>2016-Q3</c:v>
                </c:pt>
              </c:strCache>
            </c:strRef>
          </c:cat>
          <c:val>
            <c:numRef>
              <c:f>Graphs!$C$40:$C$54</c:f>
              <c:numCache>
                <c:formatCode>0.0</c:formatCode>
                <c:ptCount val="15"/>
                <c:pt idx="0">
                  <c:v>5.6292870839282765</c:v>
                </c:pt>
                <c:pt idx="1">
                  <c:v>6.0745714457426141</c:v>
                </c:pt>
                <c:pt idx="2">
                  <c:v>11.230509146902989</c:v>
                </c:pt>
                <c:pt idx="3">
                  <c:v>11.687747219634984</c:v>
                </c:pt>
                <c:pt idx="4">
                  <c:v>9.2010122497340774</c:v>
                </c:pt>
                <c:pt idx="5">
                  <c:v>8.7316767920401333</c:v>
                </c:pt>
                <c:pt idx="6">
                  <c:v>11.374478615575329</c:v>
                </c:pt>
                <c:pt idx="7">
                  <c:v>7.5302909497996922</c:v>
                </c:pt>
                <c:pt idx="8">
                  <c:v>8.8538569762680499</c:v>
                </c:pt>
                <c:pt idx="9">
                  <c:v>9.6251596861616271</c:v>
                </c:pt>
                <c:pt idx="10">
                  <c:v>11.610081706862813</c:v>
                </c:pt>
                <c:pt idx="11">
                  <c:v>22</c:v>
                </c:pt>
                <c:pt idx="12">
                  <c:v>22.2</c:v>
                </c:pt>
                <c:pt idx="13">
                  <c:v>22.4</c:v>
                </c:pt>
                <c:pt idx="14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A-40FA-A953-37FB6C09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775680"/>
        <c:axId val="190777216"/>
        <c:axId val="0"/>
      </c:bar3DChart>
      <c:catAx>
        <c:axId val="1907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777216"/>
        <c:crosses val="autoZero"/>
        <c:auto val="1"/>
        <c:lblAlgn val="ctr"/>
        <c:lblOffset val="100"/>
        <c:noMultiLvlLbl val="0"/>
      </c:catAx>
      <c:valAx>
        <c:axId val="190777216"/>
        <c:scaling>
          <c:orientation val="minMax"/>
          <c:max val="2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0775680"/>
        <c:crosses val="autoZero"/>
        <c:crossBetween val="between"/>
        <c:majorUnit val="5"/>
        <c:minorUnit val="1"/>
      </c:valAx>
      <c:spPr>
        <a:solidFill>
          <a:schemeClr val="accent3">
            <a:lumMod val="20000"/>
            <a:lumOff val="8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Unemployment Rate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Sheet1!$A$2:$A$13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14.8</c:v>
                </c:pt>
                <c:pt idx="1">
                  <c:v>13.4</c:v>
                </c:pt>
                <c:pt idx="2">
                  <c:v>11.9</c:v>
                </c:pt>
                <c:pt idx="3">
                  <c:v>12.3</c:v>
                </c:pt>
                <c:pt idx="4">
                  <c:v>12.7</c:v>
                </c:pt>
                <c:pt idx="5">
                  <c:v>14.9</c:v>
                </c:pt>
                <c:pt idx="6">
                  <c:v>19.7</c:v>
                </c:pt>
                <c:pt idx="7">
                  <c:v>21.4</c:v>
                </c:pt>
                <c:pt idx="8">
                  <c:v>23.9</c:v>
                </c:pt>
                <c:pt idx="9">
                  <c:v>27.4</c:v>
                </c:pt>
                <c:pt idx="10">
                  <c:v>24.7</c:v>
                </c:pt>
                <c:pt idx="11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8-436E-A440-A3DEAC4325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Real GDP Growth Rate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Sheet1!$A$2:$A$13</c:f>
              <c:strCach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9.5</c:v>
                </c:pt>
                <c:pt idx="1">
                  <c:v>10.4</c:v>
                </c:pt>
                <c:pt idx="2">
                  <c:v>7</c:v>
                </c:pt>
                <c:pt idx="3">
                  <c:v>6.7</c:v>
                </c:pt>
                <c:pt idx="4">
                  <c:v>7.3</c:v>
                </c:pt>
                <c:pt idx="5">
                  <c:v>7.2</c:v>
                </c:pt>
                <c:pt idx="6">
                  <c:v>8.4</c:v>
                </c:pt>
                <c:pt idx="7">
                  <c:v>9.5</c:v>
                </c:pt>
                <c:pt idx="8">
                  <c:v>5.3</c:v>
                </c:pt>
                <c:pt idx="9">
                  <c:v>4.2</c:v>
                </c:pt>
                <c:pt idx="10">
                  <c:v>6.5</c:v>
                </c:pt>
                <c:pt idx="11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8-436E-A440-A3DEAC43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795328"/>
        <c:axId val="189809408"/>
        <c:axId val="0"/>
      </c:bar3DChart>
      <c:catAx>
        <c:axId val="1897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809408"/>
        <c:crosses val="autoZero"/>
        <c:auto val="1"/>
        <c:lblAlgn val="ctr"/>
        <c:lblOffset val="100"/>
        <c:noMultiLvlLbl val="0"/>
      </c:catAx>
      <c:valAx>
        <c:axId val="1898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95328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Labour Force</c:v>
                </c:pt>
              </c:strCache>
            </c:strRef>
          </c:tx>
          <c:cat>
            <c:strRef>
              <c:f>Sheet1!$A$18:$A$29</c:f>
              <c:strCache>
                <c:ptCount val="12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</c:strCache>
            </c:strRef>
          </c:cat>
          <c:val>
            <c:numRef>
              <c:f>Sheet1!$B$18:$B$29</c:f>
              <c:numCache>
                <c:formatCode>#,##0</c:formatCode>
                <c:ptCount val="12"/>
                <c:pt idx="0">
                  <c:v>71641170.876760229</c:v>
                </c:pt>
                <c:pt idx="1">
                  <c:v>72037644.865217403</c:v>
                </c:pt>
                <c:pt idx="2">
                  <c:v>72545833.99999997</c:v>
                </c:pt>
                <c:pt idx="3">
                  <c:v>72931608.237451911</c:v>
                </c:pt>
                <c:pt idx="4">
                  <c:v>73436104.382999927</c:v>
                </c:pt>
                <c:pt idx="5">
                  <c:v>74010602.141091093</c:v>
                </c:pt>
                <c:pt idx="6">
                  <c:v>75940402</c:v>
                </c:pt>
                <c:pt idx="7">
                  <c:v>76957923</c:v>
                </c:pt>
                <c:pt idx="8">
                  <c:v>78486570.00000006</c:v>
                </c:pt>
                <c:pt idx="9">
                  <c:v>79886310</c:v>
                </c:pt>
                <c:pt idx="10">
                  <c:v>80669195.838</c:v>
                </c:pt>
                <c:pt idx="11">
                  <c:v>81151885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C-4506-9526-95110FE5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41792"/>
        <c:axId val="189843328"/>
      </c:lineChart>
      <c:catAx>
        <c:axId val="18984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2700000" vert="horz"/>
          <a:lstStyle/>
          <a:p>
            <a:pPr>
              <a:defRPr/>
            </a:pPr>
            <a:endParaRPr lang="en-US"/>
          </a:p>
        </c:txPr>
        <c:crossAx val="189843328"/>
        <c:crosses val="autoZero"/>
        <c:auto val="1"/>
        <c:lblAlgn val="ctr"/>
        <c:lblOffset val="100"/>
        <c:noMultiLvlLbl val="0"/>
      </c:catAx>
      <c:valAx>
        <c:axId val="1898433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9841792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showDLblsOverMax val="0"/>
  </c:chart>
  <c:spPr>
    <a:solidFill>
      <a:srgbClr val="9BBB59">
        <a:lumMod val="20000"/>
        <a:lumOff val="80000"/>
      </a:srgbClr>
    </a:solid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304798</xdr:colOff>
      <xdr:row>1</xdr:row>
      <xdr:rowOff>327026</xdr:rowOff>
    </xdr:from>
    <xdr:to>
      <xdr:col>13</xdr:col>
      <xdr:colOff>460375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19</xdr:row>
      <xdr:rowOff>444501</xdr:rowOff>
    </xdr:from>
    <xdr:to>
      <xdr:col>13</xdr:col>
      <xdr:colOff>444499</xdr:colOff>
      <xdr:row>33</xdr:row>
      <xdr:rowOff>238126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38</xdr:row>
      <xdr:rowOff>0</xdr:rowOff>
    </xdr:from>
    <xdr:to>
      <xdr:col>13</xdr:col>
      <xdr:colOff>438150</xdr:colOff>
      <xdr:row>55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515471</xdr:colOff>
      <xdr:row>0</xdr:row>
      <xdr:rowOff>298076</xdr:rowOff>
    </xdr:from>
    <xdr:to>
      <xdr:col>13</xdr:col>
      <xdr:colOff>381000</xdr:colOff>
      <xdr:row>15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13</xdr:col>
      <xdr:colOff>319464</xdr:colOff>
      <xdr:row>36</xdr:row>
      <xdr:rowOff>146049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view="pageBreakPreview" topLeftCell="F1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3" style="5" customWidth="1"/>
    <col min="5" max="5" width="12.85546875" style="5" customWidth="1"/>
    <col min="6" max="6" width="12.28515625" style="5" customWidth="1"/>
    <col min="7" max="8" width="11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9.5703125" style="5" customWidth="1"/>
    <col min="14" max="14" width="12.7109375" style="5" customWidth="1"/>
    <col min="15" max="16384" width="18.7109375" style="5"/>
  </cols>
  <sheetData>
    <row r="1" spans="1:21" ht="21.75" customHeight="1" x14ac:dyDescent="0.2">
      <c r="A1" s="2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65170629.446329698</v>
      </c>
      <c r="C4" s="20"/>
      <c r="D4" s="21">
        <v>51206304.49770245</v>
      </c>
      <c r="E4" s="22">
        <v>10645900.435084572</v>
      </c>
      <c r="F4" s="23">
        <v>2048948.6408569636</v>
      </c>
      <c r="G4" s="105">
        <v>1269475.8726857125</v>
      </c>
      <c r="H4" s="106">
        <f>SUM(F4:G4)</f>
        <v>3318424.5135426763</v>
      </c>
      <c r="I4" s="244">
        <f>H4+E4</f>
        <v>13964324.948627248</v>
      </c>
      <c r="J4" s="24"/>
      <c r="K4" s="95">
        <f>100*(E4+F4+G4)/B4</f>
        <v>21.427328640622321</v>
      </c>
      <c r="L4" s="96">
        <f>100*H4/B4</f>
        <v>5.0919018915959926</v>
      </c>
      <c r="M4" s="97">
        <f>100*G4/B4</f>
        <v>1.9479263641778548</v>
      </c>
      <c r="N4" s="98">
        <f>100*E4/B4</f>
        <v>16.335426749026329</v>
      </c>
    </row>
    <row r="5" spans="1:21" ht="16.5" customHeight="1" x14ac:dyDescent="0.2">
      <c r="A5" s="25" t="s">
        <v>3</v>
      </c>
      <c r="B5" s="26"/>
      <c r="C5" s="27"/>
      <c r="D5" s="2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19386385.056004137</v>
      </c>
      <c r="C6" s="40"/>
      <c r="D6" s="41">
        <v>15914244.82058314</v>
      </c>
      <c r="E6" s="42">
        <v>2647035.1684688311</v>
      </c>
      <c r="F6" s="43">
        <v>509457.99688870652</v>
      </c>
      <c r="G6" s="44">
        <v>315647.07006345835</v>
      </c>
      <c r="H6" s="45">
        <f t="shared" ref="H6:H22" si="1">SUM(F6:G6)</f>
        <v>825105.06695216487</v>
      </c>
      <c r="I6" s="244">
        <f t="shared" si="0"/>
        <v>3472140.2354209959</v>
      </c>
      <c r="J6" s="46"/>
      <c r="K6" s="47">
        <f t="shared" ref="K6:K22" si="2">100*(E6+F6+G6)/B6</f>
        <v>17.910199479637608</v>
      </c>
      <c r="L6" s="48">
        <f>100*H6/B6</f>
        <v>4.2561058421596885</v>
      </c>
      <c r="M6" s="49">
        <f>100*G6/B6</f>
        <v>1.6281894182520615</v>
      </c>
      <c r="N6" s="50">
        <f t="shared" ref="N6:N10" si="3">100*E6/B6</f>
        <v>13.654093637477921</v>
      </c>
    </row>
    <row r="7" spans="1:21" ht="16.5" customHeight="1" x14ac:dyDescent="0.2">
      <c r="A7" s="38" t="s">
        <v>4</v>
      </c>
      <c r="B7" s="39">
        <v>1876619.1272587702</v>
      </c>
      <c r="C7" s="40"/>
      <c r="D7" s="41">
        <v>1432897.2146383836</v>
      </c>
      <c r="E7" s="42">
        <v>338277.66970477893</v>
      </c>
      <c r="F7" s="43">
        <v>65106.148211723485</v>
      </c>
      <c r="G7" s="44">
        <v>40338.094703884191</v>
      </c>
      <c r="H7" s="45">
        <f t="shared" si="1"/>
        <v>105444.24291560767</v>
      </c>
      <c r="I7" s="244">
        <f t="shared" si="0"/>
        <v>443721.91262038657</v>
      </c>
      <c r="J7" s="46"/>
      <c r="K7" s="47">
        <f t="shared" si="2"/>
        <v>23.644750614289197</v>
      </c>
      <c r="L7" s="48">
        <f t="shared" ref="L7:L10" si="4">100*H7/B7</f>
        <v>5.6188408923249664</v>
      </c>
      <c r="M7" s="49">
        <f>100*G7/B7</f>
        <v>2.1495088757198788</v>
      </c>
      <c r="N7" s="50">
        <f t="shared" si="3"/>
        <v>18.025909721964229</v>
      </c>
    </row>
    <row r="8" spans="1:21" ht="16.5" customHeight="1" x14ac:dyDescent="0.2">
      <c r="A8" s="51" t="s">
        <v>5</v>
      </c>
      <c r="B8" s="39">
        <v>15682208.767912902</v>
      </c>
      <c r="C8" s="40"/>
      <c r="D8" s="41">
        <v>12266593.338139653</v>
      </c>
      <c r="E8" s="42">
        <v>2603942.6842096783</v>
      </c>
      <c r="F8" s="43">
        <v>501164.26094853564</v>
      </c>
      <c r="G8" s="44">
        <v>310508.48461503553</v>
      </c>
      <c r="H8" s="45">
        <f t="shared" si="1"/>
        <v>811672.74556357111</v>
      </c>
      <c r="I8" s="244">
        <f t="shared" si="0"/>
        <v>3415615.4297732497</v>
      </c>
      <c r="J8" s="46"/>
      <c r="K8" s="47">
        <f t="shared" si="2"/>
        <v>21.780193595954934</v>
      </c>
      <c r="L8" s="48">
        <f t="shared" si="4"/>
        <v>5.1757552623857475</v>
      </c>
      <c r="M8" s="49">
        <f>100*G8/B8</f>
        <v>1.9800047889322938</v>
      </c>
      <c r="N8" s="50">
        <f t="shared" si="3"/>
        <v>16.604438333569188</v>
      </c>
    </row>
    <row r="9" spans="1:21" ht="16.5" customHeight="1" x14ac:dyDescent="0.2">
      <c r="A9" s="51" t="s">
        <v>6</v>
      </c>
      <c r="B9" s="39">
        <v>20736399.863713246</v>
      </c>
      <c r="C9" s="40"/>
      <c r="D9" s="41">
        <v>15810303.867311751</v>
      </c>
      <c r="E9" s="42">
        <v>3755478.8866836256</v>
      </c>
      <c r="F9" s="43">
        <v>722793.09839105303</v>
      </c>
      <c r="G9" s="44">
        <v>447824.01132681558</v>
      </c>
      <c r="H9" s="45">
        <f t="shared" si="1"/>
        <v>1170617.1097178687</v>
      </c>
      <c r="I9" s="244">
        <f t="shared" si="0"/>
        <v>4926095.9964014944</v>
      </c>
      <c r="J9" s="46"/>
      <c r="K9" s="47">
        <f t="shared" si="2"/>
        <v>23.755791886622035</v>
      </c>
      <c r="L9" s="48">
        <f t="shared" si="4"/>
        <v>5.645228281724731</v>
      </c>
      <c r="M9" s="49">
        <f>100*G9/B9</f>
        <v>2.1596034715286598</v>
      </c>
      <c r="N9" s="50">
        <f t="shared" si="3"/>
        <v>18.110563604897305</v>
      </c>
    </row>
    <row r="10" spans="1:21" ht="16.5" customHeight="1" x14ac:dyDescent="0.2">
      <c r="A10" s="52" t="s">
        <v>13</v>
      </c>
      <c r="B10" s="53">
        <v>7489016.8295822851</v>
      </c>
      <c r="C10" s="54"/>
      <c r="D10" s="55">
        <v>5831712.1467827223</v>
      </c>
      <c r="E10" s="56">
        <v>1263469.6420050005</v>
      </c>
      <c r="F10" s="57">
        <v>243171.95351729912</v>
      </c>
      <c r="G10" s="58">
        <v>150663.08727726334</v>
      </c>
      <c r="H10" s="59">
        <f t="shared" si="1"/>
        <v>393835.04079456243</v>
      </c>
      <c r="I10" s="244">
        <f t="shared" si="0"/>
        <v>1657304.6827995628</v>
      </c>
      <c r="J10" s="60"/>
      <c r="K10" s="61">
        <f t="shared" si="2"/>
        <v>22.129803157245711</v>
      </c>
      <c r="L10" s="62">
        <f t="shared" si="4"/>
        <v>5.2588350347789152</v>
      </c>
      <c r="M10" s="63">
        <f>100*G10/B10</f>
        <v>2.0117872706885995</v>
      </c>
      <c r="N10" s="64">
        <f t="shared" si="3"/>
        <v>16.870968122466792</v>
      </c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9732150.6968456618</v>
      </c>
      <c r="C12" s="40"/>
      <c r="D12" s="41">
        <v>5558042.0609868411</v>
      </c>
      <c r="E12" s="42">
        <v>3182190.6970840041</v>
      </c>
      <c r="F12" s="43">
        <v>612455.97246524936</v>
      </c>
      <c r="G12" s="44">
        <v>379461.96630956756</v>
      </c>
      <c r="H12" s="45">
        <f t="shared" si="1"/>
        <v>991917.93877481692</v>
      </c>
      <c r="I12" s="244">
        <f t="shared" si="0"/>
        <v>4174108.6358588208</v>
      </c>
      <c r="J12" s="46"/>
      <c r="K12" s="47">
        <f t="shared" si="2"/>
        <v>42.889889047974904</v>
      </c>
      <c r="L12" s="48">
        <f t="shared" ref="L12:L16" si="5">100*H12/B12</f>
        <v>10.192176114744223</v>
      </c>
      <c r="M12" s="49">
        <f>100*G12/B12</f>
        <v>3.8990555955176172</v>
      </c>
      <c r="N12" s="50">
        <f t="shared" ref="N12:N16" si="6">100*E12/B12</f>
        <v>32.697712933230683</v>
      </c>
      <c r="P12" s="74">
        <f>B12+B13</f>
        <v>27335153.20780281</v>
      </c>
      <c r="Q12" s="74">
        <f>D12+D13</f>
        <v>19482316.657461915</v>
      </c>
      <c r="R12" s="75">
        <f>E12+E13</f>
        <v>5986720.9016888747</v>
      </c>
      <c r="S12" s="222">
        <f>H12+H13</f>
        <v>1866115.6486520206</v>
      </c>
      <c r="T12" s="75">
        <f>SUM(R12:S12)</f>
        <v>7852836.5503408955</v>
      </c>
      <c r="U12" s="223">
        <f>T12/P12</f>
        <v>0.28727977087391288</v>
      </c>
    </row>
    <row r="13" spans="1:21" ht="16.5" customHeight="1" x14ac:dyDescent="0.2">
      <c r="A13" s="38" t="s">
        <v>14</v>
      </c>
      <c r="B13" s="39">
        <v>17603002.510957148</v>
      </c>
      <c r="C13" s="40"/>
      <c r="D13" s="41">
        <v>13924274.596475074</v>
      </c>
      <c r="E13" s="42">
        <v>2804530.2046048706</v>
      </c>
      <c r="F13" s="43">
        <v>539770.06322826853</v>
      </c>
      <c r="G13" s="44">
        <v>334427.64664893516</v>
      </c>
      <c r="H13" s="45">
        <f t="shared" si="1"/>
        <v>874197.70987720368</v>
      </c>
      <c r="I13" s="244">
        <f t="shared" si="0"/>
        <v>3678727.9144820743</v>
      </c>
      <c r="J13" s="46"/>
      <c r="K13" s="47">
        <f t="shared" si="2"/>
        <v>20.898297959068159</v>
      </c>
      <c r="L13" s="48">
        <f t="shared" si="5"/>
        <v>4.9661852251231089</v>
      </c>
      <c r="M13" s="49">
        <f>100*G13/B13</f>
        <v>1.8998329770206397</v>
      </c>
      <c r="N13" s="50">
        <f t="shared" si="6"/>
        <v>15.932112733945051</v>
      </c>
    </row>
    <row r="14" spans="1:21" ht="16.5" customHeight="1" x14ac:dyDescent="0.2">
      <c r="A14" s="51" t="s">
        <v>15</v>
      </c>
      <c r="B14" s="39">
        <v>17034710.909941249</v>
      </c>
      <c r="C14" s="40"/>
      <c r="D14" s="41">
        <v>14681900.187168293</v>
      </c>
      <c r="E14" s="42">
        <v>1793698.4988094657</v>
      </c>
      <c r="F14" s="43">
        <v>345221.72395402781</v>
      </c>
      <c r="G14" s="44">
        <v>213890.50000946305</v>
      </c>
      <c r="H14" s="45">
        <f t="shared" si="1"/>
        <v>559112.22396349092</v>
      </c>
      <c r="I14" s="244">
        <f t="shared" si="0"/>
        <v>2352810.7227729568</v>
      </c>
      <c r="J14" s="46"/>
      <c r="K14" s="47">
        <f t="shared" si="2"/>
        <v>13.811861763969738</v>
      </c>
      <c r="L14" s="48">
        <f t="shared" si="5"/>
        <v>3.2821937919545197</v>
      </c>
      <c r="M14" s="49">
        <f>100*G14/B14</f>
        <v>1.2556156728473695</v>
      </c>
      <c r="N14" s="50">
        <f t="shared" si="6"/>
        <v>10.529667972015218</v>
      </c>
    </row>
    <row r="15" spans="1:21" ht="16.5" customHeight="1" x14ac:dyDescent="0.2">
      <c r="A15" s="51" t="s">
        <v>16</v>
      </c>
      <c r="B15" s="39">
        <v>12920807.209344331</v>
      </c>
      <c r="C15" s="40"/>
      <c r="D15" s="41">
        <v>10297344.146701016</v>
      </c>
      <c r="E15" s="42">
        <v>2000034.1343222847</v>
      </c>
      <c r="F15" s="43">
        <v>384933.82933414826</v>
      </c>
      <c r="G15" s="44">
        <v>238495.09898688301</v>
      </c>
      <c r="H15" s="45">
        <f t="shared" si="1"/>
        <v>623428.92832103127</v>
      </c>
      <c r="I15" s="244">
        <f t="shared" si="0"/>
        <v>2623463.0626433161</v>
      </c>
      <c r="J15" s="46"/>
      <c r="K15" s="47">
        <f t="shared" si="2"/>
        <v>20.304173107280999</v>
      </c>
      <c r="L15" s="48">
        <f t="shared" si="5"/>
        <v>4.8249998488497479</v>
      </c>
      <c r="M15" s="49">
        <f>100*G15/B15</f>
        <v>1.8458219763112269</v>
      </c>
      <c r="N15" s="50">
        <f t="shared" si="6"/>
        <v>15.479173258431249</v>
      </c>
    </row>
    <row r="16" spans="1:21" ht="16.5" customHeight="1" x14ac:dyDescent="0.2">
      <c r="A16" s="52" t="s">
        <v>17</v>
      </c>
      <c r="B16" s="53">
        <v>7879958.1192416679</v>
      </c>
      <c r="C16" s="54"/>
      <c r="D16" s="55">
        <v>6744743.5063715875</v>
      </c>
      <c r="E16" s="56">
        <v>865446.90026394662</v>
      </c>
      <c r="F16" s="57">
        <v>166567.05187526948</v>
      </c>
      <c r="G16" s="58">
        <v>103200.66073086385</v>
      </c>
      <c r="H16" s="59">
        <f t="shared" si="1"/>
        <v>269767.71260613331</v>
      </c>
      <c r="I16" s="244">
        <f t="shared" si="0"/>
        <v>1135214.6128700799</v>
      </c>
      <c r="J16" s="60"/>
      <c r="K16" s="61">
        <f t="shared" si="2"/>
        <v>14.406353380204614</v>
      </c>
      <c r="L16" s="62">
        <f t="shared" si="5"/>
        <v>3.4234663246166406</v>
      </c>
      <c r="M16" s="63">
        <f>100*G16/B16</f>
        <v>1.3096600155635778</v>
      </c>
      <c r="N16" s="64">
        <f t="shared" si="6"/>
        <v>10.982887055587973</v>
      </c>
    </row>
    <row r="17" spans="1:14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36895833.606660113</v>
      </c>
      <c r="C18" s="40"/>
      <c r="D18" s="41">
        <v>29629442.886621114</v>
      </c>
      <c r="E18" s="42">
        <v>5539635.6367059639</v>
      </c>
      <c r="F18" s="43">
        <v>1066178.382738305</v>
      </c>
      <c r="G18" s="44">
        <v>660576.70059473091</v>
      </c>
      <c r="H18" s="45">
        <f t="shared" si="1"/>
        <v>1726755.0833330359</v>
      </c>
      <c r="I18" s="244">
        <f t="shared" si="0"/>
        <v>7266390.7200389998</v>
      </c>
      <c r="J18" s="46"/>
      <c r="K18" s="47">
        <f t="shared" si="2"/>
        <v>19.694339467986257</v>
      </c>
      <c r="L18" s="48">
        <f t="shared" ref="L18:L19" si="7">100*H18/B18</f>
        <v>4.6800815011842891</v>
      </c>
      <c r="M18" s="49">
        <f>100*G18/B18</f>
        <v>1.7903829132498292</v>
      </c>
      <c r="N18" s="50">
        <f t="shared" ref="N18:N19" si="8">100*E18/B18</f>
        <v>15.014257966801967</v>
      </c>
    </row>
    <row r="19" spans="1:14" ht="16.5" customHeight="1" x14ac:dyDescent="0.2">
      <c r="A19" s="52" t="s">
        <v>12</v>
      </c>
      <c r="B19" s="53">
        <v>28274795.839670129</v>
      </c>
      <c r="C19" s="54"/>
      <c r="D19" s="55">
        <v>21576861.611081883</v>
      </c>
      <c r="E19" s="56">
        <v>5106264.7983786073</v>
      </c>
      <c r="F19" s="57">
        <v>982770.25811865868</v>
      </c>
      <c r="G19" s="58">
        <v>608899.17209098162</v>
      </c>
      <c r="H19" s="59">
        <f t="shared" si="1"/>
        <v>1591669.4302096404</v>
      </c>
      <c r="I19" s="244">
        <f t="shared" si="0"/>
        <v>6697934.2285882477</v>
      </c>
      <c r="J19" s="60"/>
      <c r="K19" s="61">
        <f t="shared" si="2"/>
        <v>23.688709430718173</v>
      </c>
      <c r="L19" s="62">
        <f t="shared" si="7"/>
        <v>5.6292870839282765</v>
      </c>
      <c r="M19" s="63">
        <f>100*G19/B19</f>
        <v>2.1535051059031285</v>
      </c>
      <c r="N19" s="64">
        <f t="shared" si="8"/>
        <v>18.059422346789894</v>
      </c>
    </row>
    <row r="20" spans="1:14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22959244.490480356</v>
      </c>
      <c r="C21" s="40"/>
      <c r="D21" s="41">
        <v>17719193.850650247</v>
      </c>
      <c r="E21" s="42">
        <v>4062087.2559963004</v>
      </c>
      <c r="F21" s="43">
        <v>1177963.3838338084</v>
      </c>
      <c r="G21" s="44">
        <v>916142.76317942841</v>
      </c>
      <c r="H21" s="45">
        <f t="shared" si="1"/>
        <v>2094106.1470132368</v>
      </c>
      <c r="I21" s="244">
        <f t="shared" si="0"/>
        <v>6156193.4030095376</v>
      </c>
      <c r="J21" s="46"/>
      <c r="K21" s="47">
        <f t="shared" si="2"/>
        <v>26.813571350582087</v>
      </c>
      <c r="L21" s="48">
        <f t="shared" ref="L21:L22" si="9">100*H21/B21</f>
        <v>9.1209715018345694</v>
      </c>
      <c r="M21" s="49">
        <f t="shared" ref="M21:M22" si="10">100*G21/B21</f>
        <v>3.9903001318675395</v>
      </c>
      <c r="N21" s="50">
        <f t="shared" ref="N21:N22" si="11">100*E21/B21</f>
        <v>17.69259984874752</v>
      </c>
    </row>
    <row r="22" spans="1:14" ht="16.5" customHeight="1" x14ac:dyDescent="0.2">
      <c r="A22" s="52" t="s">
        <v>1</v>
      </c>
      <c r="B22" s="53">
        <v>42211384.955849342</v>
      </c>
      <c r="C22" s="54"/>
      <c r="D22" s="55">
        <v>33487110.647052202</v>
      </c>
      <c r="E22" s="56">
        <v>6965460.608143636</v>
      </c>
      <c r="F22" s="57">
        <v>1405480.5911472191</v>
      </c>
      <c r="G22" s="58">
        <v>353333.10950628418</v>
      </c>
      <c r="H22" s="59">
        <f t="shared" si="1"/>
        <v>1758813.7006535032</v>
      </c>
      <c r="I22" s="244">
        <f t="shared" si="0"/>
        <v>8724274.3087971397</v>
      </c>
      <c r="J22" s="60"/>
      <c r="K22" s="61">
        <f t="shared" si="2"/>
        <v>20.668059856179145</v>
      </c>
      <c r="L22" s="62">
        <f t="shared" si="9"/>
        <v>4.1666808670057147</v>
      </c>
      <c r="M22" s="63">
        <f t="shared" si="10"/>
        <v>0.83705642417525528</v>
      </c>
      <c r="N22" s="64">
        <f t="shared" si="11"/>
        <v>16.501378989173425</v>
      </c>
    </row>
  </sheetData>
  <mergeCells count="5">
    <mergeCell ref="H2:H3"/>
    <mergeCell ref="K2:M2"/>
    <mergeCell ref="N2:N3"/>
    <mergeCell ref="B2:B3"/>
    <mergeCell ref="A2:A3"/>
  </mergeCells>
  <pageMargins left="0.7" right="0.7" top="0.75" bottom="0.75" header="0.3" footer="0.3"/>
  <pageSetup paperSize="9" scale="8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view="pageBreakPreview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3.140625" style="5" customWidth="1"/>
    <col min="5" max="5" width="12.85546875" style="5" customWidth="1"/>
    <col min="6" max="6" width="12.28515625" style="5" customWidth="1"/>
    <col min="7" max="8" width="11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1.5703125" style="5" customWidth="1"/>
    <col min="15" max="15" width="12.5703125" style="5" customWidth="1"/>
    <col min="16" max="19" width="8" style="5" customWidth="1"/>
    <col min="20" max="16384" width="18.7109375" style="5"/>
  </cols>
  <sheetData>
    <row r="1" spans="1:21" ht="21.75" customHeight="1" x14ac:dyDescent="0.2">
      <c r="A1" s="2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74010602.141091093</v>
      </c>
      <c r="C4" s="20"/>
      <c r="D4" s="21">
        <v>54376022.851091094</v>
      </c>
      <c r="E4" s="22">
        <v>13571097.5</v>
      </c>
      <c r="F4" s="23">
        <v>3105796.09</v>
      </c>
      <c r="G4" s="105">
        <v>2957685.7</v>
      </c>
      <c r="H4" s="106">
        <f>SUM(F4:G4)</f>
        <v>6063481.79</v>
      </c>
      <c r="I4" s="244">
        <f>H4+E4</f>
        <v>19634579.289999999</v>
      </c>
      <c r="J4" s="24"/>
      <c r="K4" s="99">
        <f>100*(E4+F4+G4)/B4</f>
        <v>26.529414329813665</v>
      </c>
      <c r="L4" s="100">
        <f>100*H4/B4</f>
        <v>8.1927205219068497</v>
      </c>
      <c r="M4" s="101">
        <f>100*G4/B4</f>
        <v>3.996300008965711</v>
      </c>
      <c r="N4" s="102">
        <f>100*E4/B4</f>
        <v>18.336693807906816</v>
      </c>
      <c r="O4" s="75">
        <f>SUM(E4:G4)</f>
        <v>19634579.289999999</v>
      </c>
    </row>
    <row r="5" spans="1:21" ht="16.5" customHeight="1" x14ac:dyDescent="0.2">
      <c r="A5" s="25" t="s">
        <v>3</v>
      </c>
      <c r="B5" s="26"/>
      <c r="C5" s="27"/>
      <c r="D5" s="10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22609071.84</v>
      </c>
      <c r="C6" s="40"/>
      <c r="D6" s="41">
        <v>16115163.30003687</v>
      </c>
      <c r="E6" s="42">
        <v>4613574.8634037357</v>
      </c>
      <c r="F6" s="43">
        <v>1053621.2912139713</v>
      </c>
      <c r="G6" s="44">
        <v>826712.38534542371</v>
      </c>
      <c r="H6" s="45">
        <f>SUM(F6:G6)</f>
        <v>1880333.6765593952</v>
      </c>
      <c r="I6" s="244">
        <f t="shared" si="0"/>
        <v>6493908.5399631308</v>
      </c>
      <c r="J6" s="46"/>
      <c r="K6" s="47">
        <f>100*(E6+F6+G6)/B6</f>
        <v>28.722579086480231</v>
      </c>
      <c r="L6" s="48">
        <f>100*H6/B6</f>
        <v>8.3167221098953128</v>
      </c>
      <c r="M6" s="49">
        <f>100*G6/B6</f>
        <v>3.6565516319993421</v>
      </c>
      <c r="N6" s="50">
        <f t="shared" ref="N6:N9" si="1">100*E6/B6</f>
        <v>20.405856976584918</v>
      </c>
    </row>
    <row r="7" spans="1:21" ht="16.5" customHeight="1" x14ac:dyDescent="0.2">
      <c r="A7" s="38" t="s">
        <v>4</v>
      </c>
      <c r="B7" s="39">
        <v>400497.6</v>
      </c>
      <c r="C7" s="40"/>
      <c r="D7" s="41">
        <v>306745.19876317109</v>
      </c>
      <c r="E7" s="42">
        <v>41032.197738394199</v>
      </c>
      <c r="F7" s="43">
        <v>24172.002044070658</v>
      </c>
      <c r="G7" s="44">
        <v>28548.201454363996</v>
      </c>
      <c r="H7" s="45">
        <f t="shared" ref="H7:H22" si="2">SUM(F7:G7)</f>
        <v>52720.203498434654</v>
      </c>
      <c r="I7" s="244">
        <f t="shared" si="0"/>
        <v>93752.401236828853</v>
      </c>
      <c r="J7" s="46"/>
      <c r="K7" s="47">
        <f t="shared" ref="K7:K22" si="3">100*(E7+F7+G7)/B7</f>
        <v>23.408979538661118</v>
      </c>
      <c r="L7" s="48">
        <f t="shared" ref="L7:L10" si="4">100*H7/B7</f>
        <v>13.163675262582013</v>
      </c>
      <c r="M7" s="49">
        <f>100*G7/B7</f>
        <v>7.1281829040583506</v>
      </c>
      <c r="N7" s="50">
        <f>100*E7/B7</f>
        <v>10.245304276079107</v>
      </c>
    </row>
    <row r="8" spans="1:21" ht="16.5" customHeight="1" x14ac:dyDescent="0.2">
      <c r="A8" s="51" t="s">
        <v>5</v>
      </c>
      <c r="B8" s="39">
        <v>14790185</v>
      </c>
      <c r="C8" s="40"/>
      <c r="D8" s="41">
        <v>11961442.733143417</v>
      </c>
      <c r="E8" s="42">
        <v>1987126.11091297</v>
      </c>
      <c r="F8" s="43">
        <v>455897.69064775534</v>
      </c>
      <c r="G8" s="44">
        <v>385718.46529585897</v>
      </c>
      <c r="H8" s="45">
        <f t="shared" si="2"/>
        <v>841616.15594361431</v>
      </c>
      <c r="I8" s="244">
        <f t="shared" si="0"/>
        <v>2828742.2668565842</v>
      </c>
      <c r="J8" s="46"/>
      <c r="K8" s="47">
        <f t="shared" si="3"/>
        <v>19.125807194815916</v>
      </c>
      <c r="L8" s="48">
        <f t="shared" si="4"/>
        <v>5.6903693628146925</v>
      </c>
      <c r="M8" s="49">
        <f>100*G8/B8</f>
        <v>2.6079353658920357</v>
      </c>
      <c r="N8" s="50">
        <f t="shared" si="1"/>
        <v>13.435437832001222</v>
      </c>
    </row>
    <row r="9" spans="1:21" ht="16.5" customHeight="1" x14ac:dyDescent="0.2">
      <c r="A9" s="51" t="s">
        <v>6</v>
      </c>
      <c r="B9" s="39">
        <v>26312599.917763699</v>
      </c>
      <c r="C9" s="40"/>
      <c r="D9" s="41">
        <v>18856349.716079198</v>
      </c>
      <c r="E9" s="42">
        <v>5129667.2253923398</v>
      </c>
      <c r="F9" s="43">
        <v>1169979.8408821146</v>
      </c>
      <c r="G9" s="44">
        <v>1156603.1354100499</v>
      </c>
      <c r="H9" s="45">
        <f t="shared" si="2"/>
        <v>2326582.9762921645</v>
      </c>
      <c r="I9" s="244">
        <f t="shared" si="0"/>
        <v>7456250.2016845047</v>
      </c>
      <c r="J9" s="46"/>
      <c r="K9" s="47">
        <f t="shared" si="3"/>
        <v>28.337185321815245</v>
      </c>
      <c r="L9" s="48">
        <f t="shared" si="4"/>
        <v>8.8420869984857813</v>
      </c>
      <c r="M9" s="49">
        <f>100*G9/B9</f>
        <v>4.3956246780054009</v>
      </c>
      <c r="N9" s="50">
        <f t="shared" si="1"/>
        <v>19.495098323329461</v>
      </c>
    </row>
    <row r="10" spans="1:21" ht="16.5" customHeight="1" x14ac:dyDescent="0.2">
      <c r="A10" s="52" t="s">
        <v>13</v>
      </c>
      <c r="B10" s="53">
        <v>9898247.7833274063</v>
      </c>
      <c r="C10" s="54"/>
      <c r="D10" s="55">
        <v>7136321.6642425619</v>
      </c>
      <c r="E10" s="56">
        <v>1799696.8538727551</v>
      </c>
      <c r="F10" s="57">
        <v>402125.26521208859</v>
      </c>
      <c r="G10" s="58">
        <v>560104</v>
      </c>
      <c r="H10" s="59">
        <f t="shared" si="2"/>
        <v>962229.26521208859</v>
      </c>
      <c r="I10" s="244">
        <f t="shared" si="0"/>
        <v>2761926.1190848434</v>
      </c>
      <c r="J10" s="60"/>
      <c r="K10" s="61">
        <f t="shared" si="3"/>
        <v>27.903182255520292</v>
      </c>
      <c r="L10" s="62">
        <f t="shared" si="4"/>
        <v>9.7212080994058976</v>
      </c>
      <c r="M10" s="63">
        <f>100*G10/B10</f>
        <v>5.6586176893190965</v>
      </c>
      <c r="N10" s="64">
        <f>100*E10/B10</f>
        <v>18.181974156114396</v>
      </c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O11" s="74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14324081.967700541</v>
      </c>
      <c r="C12" s="40"/>
      <c r="D12" s="41">
        <v>7355260.0735076107</v>
      </c>
      <c r="E12" s="42">
        <v>4839228.367883509</v>
      </c>
      <c r="F12" s="43">
        <v>1109805.4547184969</v>
      </c>
      <c r="G12" s="44">
        <v>1019788.0715909244</v>
      </c>
      <c r="H12" s="45">
        <f t="shared" si="2"/>
        <v>2129593.5263094213</v>
      </c>
      <c r="I12" s="244">
        <f t="shared" si="0"/>
        <v>6968821.8941929303</v>
      </c>
      <c r="J12" s="46"/>
      <c r="K12" s="47">
        <f t="shared" si="3"/>
        <v>48.651089193059413</v>
      </c>
      <c r="L12" s="48">
        <f t="shared" ref="L12:L16" si="5">100*H12/B12</f>
        <v>14.867225216327682</v>
      </c>
      <c r="M12" s="49">
        <f>100*G12/B12</f>
        <v>7.1193956715023745</v>
      </c>
      <c r="N12" s="50">
        <f t="shared" ref="N12:N16" si="6">100*E12/B12</f>
        <v>33.78386397673173</v>
      </c>
      <c r="P12" s="74">
        <f>B12+B13</f>
        <v>35313933.950326733</v>
      </c>
      <c r="Q12" s="74">
        <f>D12+D13</f>
        <v>22376268.332088254</v>
      </c>
      <c r="R12" s="75">
        <f>E12+E13</f>
        <v>8931749.4214118142</v>
      </c>
      <c r="S12" s="222">
        <f>H12+H13</f>
        <v>4005916.1968266638</v>
      </c>
      <c r="T12" s="75">
        <f>SUM(R12:S12)</f>
        <v>12937665.618238479</v>
      </c>
      <c r="U12" s="223">
        <f>T12/P12</f>
        <v>0.36636149448647809</v>
      </c>
    </row>
    <row r="13" spans="1:21" ht="16.5" customHeight="1" x14ac:dyDescent="0.2">
      <c r="A13" s="38" t="s">
        <v>14</v>
      </c>
      <c r="B13" s="39">
        <v>20989851.982626192</v>
      </c>
      <c r="C13" s="40"/>
      <c r="D13" s="41">
        <v>15021008.258580644</v>
      </c>
      <c r="E13" s="42">
        <v>4092521.0535283047</v>
      </c>
      <c r="F13" s="43">
        <v>933165.55436195922</v>
      </c>
      <c r="G13" s="44">
        <v>943157.11615528341</v>
      </c>
      <c r="H13" s="45">
        <f t="shared" si="2"/>
        <v>1876322.6705172425</v>
      </c>
      <c r="I13" s="244">
        <f t="shared" si="0"/>
        <v>5968843.7240455467</v>
      </c>
      <c r="J13" s="46"/>
      <c r="K13" s="47">
        <f t="shared" si="3"/>
        <v>28.436807124633862</v>
      </c>
      <c r="L13" s="48">
        <f t="shared" si="5"/>
        <v>8.9391896239683835</v>
      </c>
      <c r="M13" s="49">
        <f>100*G13/B13</f>
        <v>4.4933957463633254</v>
      </c>
      <c r="N13" s="50">
        <f t="shared" si="6"/>
        <v>19.497617500665481</v>
      </c>
    </row>
    <row r="14" spans="1:21" ht="16.5" customHeight="1" x14ac:dyDescent="0.2">
      <c r="A14" s="51" t="s">
        <v>15</v>
      </c>
      <c r="B14" s="39">
        <v>18218745.999199856</v>
      </c>
      <c r="C14" s="40"/>
      <c r="D14" s="41">
        <v>15037752.850962942</v>
      </c>
      <c r="E14" s="42">
        <v>2201325.2259775144</v>
      </c>
      <c r="F14" s="43">
        <v>504058.57649037114</v>
      </c>
      <c r="G14" s="44">
        <v>475609.34576902771</v>
      </c>
      <c r="H14" s="45">
        <f t="shared" si="2"/>
        <v>979667.92225939885</v>
      </c>
      <c r="I14" s="244">
        <f t="shared" si="0"/>
        <v>3180993.1482369131</v>
      </c>
      <c r="J14" s="46"/>
      <c r="K14" s="47">
        <f t="shared" si="3"/>
        <v>17.460000531192531</v>
      </c>
      <c r="L14" s="48">
        <f t="shared" si="5"/>
        <v>5.377252212102988</v>
      </c>
      <c r="M14" s="49">
        <f>100*G14/B14</f>
        <v>2.610549297904015</v>
      </c>
      <c r="N14" s="50">
        <f t="shared" si="6"/>
        <v>12.082748319089545</v>
      </c>
    </row>
    <row r="15" spans="1:21" ht="16.5" customHeight="1" x14ac:dyDescent="0.2">
      <c r="A15" s="51" t="s">
        <v>16</v>
      </c>
      <c r="B15" s="39">
        <v>13045099.876451395</v>
      </c>
      <c r="C15" s="40"/>
      <c r="D15" s="41">
        <v>10888499.685834765</v>
      </c>
      <c r="E15" s="42">
        <v>1494830.2486162474</v>
      </c>
      <c r="F15" s="43">
        <v>342534.98640454968</v>
      </c>
      <c r="G15" s="44">
        <v>319234.95559583115</v>
      </c>
      <c r="H15" s="45">
        <f t="shared" si="2"/>
        <v>661769.94200038083</v>
      </c>
      <c r="I15" s="244">
        <f t="shared" si="0"/>
        <v>2156600.1906166282</v>
      </c>
      <c r="J15" s="46"/>
      <c r="K15" s="47">
        <f t="shared" si="3"/>
        <v>16.531879487635468</v>
      </c>
      <c r="L15" s="48">
        <f t="shared" si="5"/>
        <v>5.0729388679881797</v>
      </c>
      <c r="M15" s="49">
        <f>100*G15/B15</f>
        <v>2.4471637520545477</v>
      </c>
      <c r="N15" s="50">
        <f t="shared" si="6"/>
        <v>11.45894061964729</v>
      </c>
    </row>
    <row r="16" spans="1:21" ht="16.5" customHeight="1" x14ac:dyDescent="0.2">
      <c r="A16" s="52" t="s">
        <v>17</v>
      </c>
      <c r="B16" s="53">
        <v>7432822.315113157</v>
      </c>
      <c r="C16" s="54"/>
      <c r="D16" s="55">
        <v>6073501.9822052177</v>
      </c>
      <c r="E16" s="56">
        <v>943192.60399439395</v>
      </c>
      <c r="F16" s="57">
        <v>216231.51802461635</v>
      </c>
      <c r="G16" s="58">
        <v>199896.21088892876</v>
      </c>
      <c r="H16" s="59">
        <f t="shared" si="2"/>
        <v>416127.72891354514</v>
      </c>
      <c r="I16" s="244">
        <f t="shared" si="0"/>
        <v>1359320.3329079391</v>
      </c>
      <c r="J16" s="60"/>
      <c r="K16" s="61">
        <f t="shared" si="3"/>
        <v>18.28807786974852</v>
      </c>
      <c r="L16" s="62">
        <f t="shared" si="5"/>
        <v>5.5985157625446353</v>
      </c>
      <c r="M16" s="63">
        <f>100*G16/B16</f>
        <v>2.6893715793862021</v>
      </c>
      <c r="N16" s="64">
        <f t="shared" si="6"/>
        <v>12.689562107203889</v>
      </c>
    </row>
    <row r="17" spans="1:18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  <c r="O17" s="74"/>
      <c r="P17" s="74"/>
      <c r="Q17" s="74"/>
      <c r="R17" s="74"/>
    </row>
    <row r="18" spans="1:18" ht="16.5" customHeight="1" x14ac:dyDescent="0.2">
      <c r="A18" s="38" t="s">
        <v>9</v>
      </c>
      <c r="B18" s="39">
        <v>38470539.548488468</v>
      </c>
      <c r="C18" s="40"/>
      <c r="D18" s="41">
        <v>29922573.398723397</v>
      </c>
      <c r="E18" s="42">
        <v>5905272.1368648959</v>
      </c>
      <c r="F18" s="43">
        <v>1351138.8046700899</v>
      </c>
      <c r="G18" s="44">
        <v>1291555.2082300845</v>
      </c>
      <c r="H18" s="45">
        <f t="shared" si="2"/>
        <v>2642694.0129001746</v>
      </c>
      <c r="I18" s="244">
        <f t="shared" si="0"/>
        <v>8547966.1497650705</v>
      </c>
      <c r="J18" s="46"/>
      <c r="K18" s="47">
        <f t="shared" si="3"/>
        <v>22.219511995643238</v>
      </c>
      <c r="L18" s="48">
        <f t="shared" ref="L18:L19" si="7">100*H18/B18</f>
        <v>6.8693968005551609</v>
      </c>
      <c r="M18" s="49">
        <f>100*G18/B18</f>
        <v>3.3572578481832873</v>
      </c>
      <c r="N18" s="50">
        <f>100*E18/B18</f>
        <v>15.350115195088076</v>
      </c>
    </row>
    <row r="19" spans="1:18" ht="16.5" customHeight="1" x14ac:dyDescent="0.2">
      <c r="A19" s="52" t="s">
        <v>12</v>
      </c>
      <c r="B19" s="53">
        <v>35540062.592602946</v>
      </c>
      <c r="C19" s="54"/>
      <c r="D19" s="55">
        <v>24453449.452368002</v>
      </c>
      <c r="E19" s="56">
        <v>7665825.3631351152</v>
      </c>
      <c r="F19" s="57">
        <v>1754657.2853299123</v>
      </c>
      <c r="G19" s="58">
        <v>1666130.4917699154</v>
      </c>
      <c r="H19" s="59">
        <f t="shared" si="2"/>
        <v>3420787.7770998278</v>
      </c>
      <c r="I19" s="244">
        <f t="shared" si="0"/>
        <v>11086613.140234943</v>
      </c>
      <c r="J19" s="60"/>
      <c r="K19" s="61">
        <f t="shared" si="3"/>
        <v>31.194692219091451</v>
      </c>
      <c r="L19" s="62">
        <f t="shared" si="7"/>
        <v>9.6251596861616271</v>
      </c>
      <c r="M19" s="63">
        <f>100*G19/B19</f>
        <v>4.688034770419037</v>
      </c>
      <c r="N19" s="64">
        <f>100*E19/B19</f>
        <v>21.569532532929824</v>
      </c>
    </row>
    <row r="20" spans="1:18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  <c r="O20" s="74"/>
      <c r="P20" s="74"/>
      <c r="Q20" s="74"/>
      <c r="R20" s="74"/>
    </row>
    <row r="21" spans="1:18" ht="16.5" customHeight="1" x14ac:dyDescent="0.2">
      <c r="A21" s="38" t="s">
        <v>0</v>
      </c>
      <c r="B21" s="39">
        <v>22086007.477319378</v>
      </c>
      <c r="C21" s="40"/>
      <c r="D21" s="41">
        <v>17758649.96397673</v>
      </c>
      <c r="E21" s="42">
        <v>2103815.6167398556</v>
      </c>
      <c r="F21" s="43">
        <v>505441.65515596495</v>
      </c>
      <c r="G21" s="44">
        <v>1718100.2414468282</v>
      </c>
      <c r="H21" s="45">
        <f t="shared" si="2"/>
        <v>2223541.8966027931</v>
      </c>
      <c r="I21" s="244">
        <f t="shared" si="0"/>
        <v>4327357.5133426487</v>
      </c>
      <c r="J21" s="46"/>
      <c r="K21" s="47">
        <f t="shared" si="3"/>
        <v>19.593208585963353</v>
      </c>
      <c r="L21" s="48">
        <f t="shared" ref="L21:L22" si="8">100*H21/B21</f>
        <v>10.067649840679437</v>
      </c>
      <c r="M21" s="49">
        <f t="shared" ref="M21:M22" si="9">100*G21/B21</f>
        <v>7.7791345638689311</v>
      </c>
      <c r="N21" s="50">
        <f>100*E21/B21</f>
        <v>9.5255587452839166</v>
      </c>
    </row>
    <row r="22" spans="1:18" ht="16.5" customHeight="1" x14ac:dyDescent="0.2">
      <c r="A22" s="52" t="s">
        <v>1</v>
      </c>
      <c r="B22" s="53">
        <v>51924594.663771704</v>
      </c>
      <c r="C22" s="54"/>
      <c r="D22" s="55">
        <v>36617372.887114353</v>
      </c>
      <c r="E22" s="56">
        <v>11467281.883260148</v>
      </c>
      <c r="F22" s="57">
        <v>2600354.4348440343</v>
      </c>
      <c r="G22" s="58">
        <v>1239585.4585531717</v>
      </c>
      <c r="H22" s="59">
        <f t="shared" si="2"/>
        <v>3839939.893397206</v>
      </c>
      <c r="I22" s="244">
        <f t="shared" si="0"/>
        <v>15307221.776657354</v>
      </c>
      <c r="J22" s="60"/>
      <c r="K22" s="61">
        <f t="shared" si="3"/>
        <v>29.47971356498109</v>
      </c>
      <c r="L22" s="62">
        <f t="shared" si="8"/>
        <v>7.3952236281516308</v>
      </c>
      <c r="M22" s="63">
        <f t="shared" si="9"/>
        <v>2.3872799904936812</v>
      </c>
      <c r="N22" s="64">
        <f>100*E22/B22</f>
        <v>22.084489936829456</v>
      </c>
    </row>
    <row r="23" spans="1:18" x14ac:dyDescent="0.2">
      <c r="B23" s="74"/>
      <c r="C23" s="119"/>
      <c r="D23" s="74"/>
      <c r="E23" s="74"/>
      <c r="F23" s="74"/>
      <c r="G23" s="74"/>
      <c r="O23" s="74"/>
      <c r="P23" s="74"/>
      <c r="Q23" s="74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view="pageBreakPreview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3.5703125" style="5" customWidth="1"/>
    <col min="3" max="3" width="3.42578125" style="73" customWidth="1"/>
    <col min="4" max="4" width="11.7109375" style="5" customWidth="1"/>
    <col min="5" max="5" width="12.85546875" style="5" customWidth="1"/>
    <col min="6" max="6" width="12.28515625" style="5" customWidth="1"/>
    <col min="7" max="7" width="11.85546875" style="5" customWidth="1"/>
    <col min="8" max="8" width="12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1.85546875" style="5" customWidth="1"/>
    <col min="15" max="15" width="13.5703125" style="5" customWidth="1"/>
    <col min="16" max="16" width="10.5703125" style="5" customWidth="1"/>
    <col min="17" max="17" width="13.85546875" style="5" customWidth="1"/>
    <col min="18" max="18" width="12.85546875" style="5" customWidth="1"/>
    <col min="19" max="20" width="8" style="5" customWidth="1"/>
    <col min="21" max="16384" width="18.7109375" style="5"/>
  </cols>
  <sheetData>
    <row r="1" spans="1:21" ht="21.75" customHeight="1" x14ac:dyDescent="0.2">
      <c r="A1" s="2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75940402</v>
      </c>
      <c r="C4" s="20"/>
      <c r="D4" s="21">
        <v>55216796</v>
      </c>
      <c r="E4" s="22">
        <v>13205504</v>
      </c>
      <c r="F4" s="23">
        <v>3850872</v>
      </c>
      <c r="G4" s="105">
        <v>3667230</v>
      </c>
      <c r="H4" s="106">
        <f>SUM(F4:G4)</f>
        <v>7518102</v>
      </c>
      <c r="I4" s="244">
        <f>H4+E4</f>
        <v>20723606</v>
      </c>
      <c r="J4" s="24"/>
      <c r="K4" s="99">
        <f>100*(E4+F4+G4)/B4</f>
        <v>27.289302471693528</v>
      </c>
      <c r="L4" s="100">
        <f>100*H4/B4</f>
        <v>9.9000028996422742</v>
      </c>
      <c r="M4" s="101">
        <f>100*G4/B4</f>
        <v>4.8290895273375032</v>
      </c>
      <c r="N4" s="102">
        <f>100*E4/B4</f>
        <v>17.38929957205125</v>
      </c>
      <c r="O4" s="75">
        <f>SUM(E4:G4)</f>
        <v>20723606</v>
      </c>
      <c r="P4" s="118"/>
    </row>
    <row r="5" spans="1:21" ht="16.5" customHeight="1" x14ac:dyDescent="0.2">
      <c r="A5" s="25" t="s">
        <v>3</v>
      </c>
      <c r="B5" s="26"/>
      <c r="C5" s="27"/>
      <c r="D5" s="10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23185051.429342698</v>
      </c>
      <c r="C6" s="40"/>
      <c r="D6" s="41">
        <v>16364339.239771517</v>
      </c>
      <c r="E6" s="42">
        <v>4489289.1907214941</v>
      </c>
      <c r="F6" s="43">
        <v>1306383.4879577456</v>
      </c>
      <c r="G6" s="44">
        <v>1025039.4289394231</v>
      </c>
      <c r="H6" s="45">
        <f>SUM(F6:G6)</f>
        <v>2331422.9168971684</v>
      </c>
      <c r="I6" s="244">
        <f t="shared" si="0"/>
        <v>6820712.1076186625</v>
      </c>
      <c r="J6" s="46"/>
      <c r="K6" s="47">
        <f>100*(E6+F6+G6)/B6</f>
        <v>29.418576570360585</v>
      </c>
      <c r="L6" s="48">
        <f>100*H6/B6</f>
        <v>10.055715959924722</v>
      </c>
      <c r="M6" s="49">
        <f>100*G6/B6</f>
        <v>4.4211220840431116</v>
      </c>
      <c r="N6" s="50">
        <f t="shared" ref="N6:N9" si="1">100*E6/B6</f>
        <v>19.36286061043586</v>
      </c>
      <c r="O6" s="74">
        <f>B4-'2015-Q2'!B4</f>
        <v>1929799.8589089066</v>
      </c>
      <c r="P6" s="74"/>
      <c r="Q6" s="74"/>
    </row>
    <row r="7" spans="1:21" ht="16.5" customHeight="1" x14ac:dyDescent="0.2">
      <c r="A7" s="38" t="s">
        <v>4</v>
      </c>
      <c r="B7" s="39">
        <v>416783</v>
      </c>
      <c r="C7" s="40"/>
      <c r="D7" s="41">
        <v>311488.15555100143</v>
      </c>
      <c r="E7" s="42">
        <v>39926.826210124535</v>
      </c>
      <c r="F7" s="43">
        <v>29970.829751239224</v>
      </c>
      <c r="G7" s="44">
        <v>35396.871553825775</v>
      </c>
      <c r="H7" s="45">
        <f t="shared" ref="H7:H22" si="2">SUM(F7:G7)</f>
        <v>65367.701305064998</v>
      </c>
      <c r="I7" s="244">
        <f t="shared" si="0"/>
        <v>105294.52751518953</v>
      </c>
      <c r="J7" s="46"/>
      <c r="K7" s="47">
        <f t="shared" ref="K7:K22" si="3">100*(E7+F7+G7)/B7</f>
        <v>25.263632997312634</v>
      </c>
      <c r="L7" s="48">
        <f t="shared" ref="L7:L10" si="4">100*H7/B7</f>
        <v>15.683869376885573</v>
      </c>
      <c r="M7" s="49">
        <f>100*G7/B7</f>
        <v>8.4928779613913647</v>
      </c>
      <c r="N7" s="50">
        <f>100*E7/B7</f>
        <v>9.5797636204270642</v>
      </c>
      <c r="P7" s="74"/>
      <c r="Q7" s="74"/>
    </row>
    <row r="8" spans="1:21" ht="16.5" customHeight="1" x14ac:dyDescent="0.2">
      <c r="A8" s="51" t="s">
        <v>5</v>
      </c>
      <c r="B8" s="39">
        <v>15123506.7549414</v>
      </c>
      <c r="C8" s="40"/>
      <c r="D8" s="41">
        <v>12146392.998810682</v>
      </c>
      <c r="E8" s="42">
        <v>1933594.6710401035</v>
      </c>
      <c r="F8" s="43">
        <v>565266.87551470997</v>
      </c>
      <c r="G8" s="44">
        <v>478251.73833951756</v>
      </c>
      <c r="H8" s="45">
        <f t="shared" si="2"/>
        <v>1043518.6138542276</v>
      </c>
      <c r="I8" s="244">
        <f t="shared" si="0"/>
        <v>2977113.2848943314</v>
      </c>
      <c r="J8" s="46"/>
      <c r="K8" s="47">
        <f t="shared" si="3"/>
        <v>19.685337092348636</v>
      </c>
      <c r="L8" s="48">
        <f t="shared" si="4"/>
        <v>6.8999778342630229</v>
      </c>
      <c r="M8" s="49">
        <f>100*G8/B8</f>
        <v>3.1623071691574132</v>
      </c>
      <c r="N8" s="50">
        <f t="shared" si="1"/>
        <v>12.785359258085613</v>
      </c>
      <c r="P8" s="74"/>
      <c r="Q8" s="74"/>
    </row>
    <row r="9" spans="1:21" ht="16.5" customHeight="1" x14ac:dyDescent="0.2">
      <c r="A9" s="51" t="s">
        <v>6</v>
      </c>
      <c r="B9" s="39">
        <v>27024116</v>
      </c>
      <c r="C9" s="40"/>
      <c r="D9" s="41">
        <v>19147910.4389208</v>
      </c>
      <c r="E9" s="42">
        <v>4991478.475752417</v>
      </c>
      <c r="F9" s="43">
        <v>1450656.282401782</v>
      </c>
      <c r="G9" s="44">
        <v>1434070.4680926024</v>
      </c>
      <c r="H9" s="45">
        <f t="shared" si="2"/>
        <v>2884726.7504943842</v>
      </c>
      <c r="I9" s="244">
        <f t="shared" si="0"/>
        <v>7876205.2262468012</v>
      </c>
      <c r="J9" s="46"/>
      <c r="K9" s="47">
        <f t="shared" si="3"/>
        <v>29.145098497382122</v>
      </c>
      <c r="L9" s="48">
        <f t="shared" si="4"/>
        <v>10.674638720816564</v>
      </c>
      <c r="M9" s="49">
        <f>100*G9/B9</f>
        <v>5.3066322986942573</v>
      </c>
      <c r="N9" s="50">
        <f t="shared" si="1"/>
        <v>18.470459776565555</v>
      </c>
      <c r="P9" s="74"/>
      <c r="Q9" s="74"/>
    </row>
    <row r="10" spans="1:21" ht="16.5" customHeight="1" x14ac:dyDescent="0.2">
      <c r="A10" s="52" t="s">
        <v>13</v>
      </c>
      <c r="B10" s="53">
        <v>10190945</v>
      </c>
      <c r="C10" s="54"/>
      <c r="D10" s="55">
        <v>7246664.9244273528</v>
      </c>
      <c r="E10" s="56">
        <v>1751214.5942952721</v>
      </c>
      <c r="F10" s="57">
        <v>498594.52437452396</v>
      </c>
      <c r="G10" s="58">
        <v>694472.09753220226</v>
      </c>
      <c r="H10" s="59">
        <f t="shared" si="2"/>
        <v>1193066.6219067262</v>
      </c>
      <c r="I10" s="244">
        <f t="shared" si="0"/>
        <v>2944281.2162019983</v>
      </c>
      <c r="J10" s="60"/>
      <c r="K10" s="61">
        <f t="shared" si="3"/>
        <v>28.891150096502315</v>
      </c>
      <c r="L10" s="62">
        <f t="shared" si="4"/>
        <v>11.707124529734251</v>
      </c>
      <c r="M10" s="63">
        <f>100*G10/B10</f>
        <v>6.8145996031987446</v>
      </c>
      <c r="N10" s="64">
        <f>100*E10/B10</f>
        <v>17.184025566768071</v>
      </c>
      <c r="P10" s="74"/>
      <c r="Q10" s="74"/>
      <c r="R10" s="74"/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O11" s="74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14818332</v>
      </c>
      <c r="C12" s="40"/>
      <c r="D12" s="41">
        <v>7468988.6040031584</v>
      </c>
      <c r="E12" s="42">
        <v>4708863.7871033754</v>
      </c>
      <c r="F12" s="43">
        <v>1376046.1495792302</v>
      </c>
      <c r="G12" s="44">
        <v>1264433.6785955266</v>
      </c>
      <c r="H12" s="45">
        <f t="shared" si="2"/>
        <v>2640479.8281747568</v>
      </c>
      <c r="I12" s="244">
        <f t="shared" si="0"/>
        <v>7349343.6152781323</v>
      </c>
      <c r="J12" s="46"/>
      <c r="K12" s="47">
        <f t="shared" si="3"/>
        <v>49.596294746791557</v>
      </c>
      <c r="L12" s="48">
        <f t="shared" ref="L12:L16" si="5">100*H12/B12</f>
        <v>17.819008429388386</v>
      </c>
      <c r="M12" s="49">
        <f>100*G12/B12</f>
        <v>8.5329015343665304</v>
      </c>
      <c r="N12" s="50">
        <f t="shared" ref="N12:N16" si="6">100*E12/B12</f>
        <v>31.777286317403167</v>
      </c>
      <c r="P12" s="74">
        <f>B12+B13</f>
        <v>36380320</v>
      </c>
      <c r="Q12" s="74">
        <f>D12+D13</f>
        <v>22722254.754043404</v>
      </c>
      <c r="R12" s="75">
        <f>E12+E13</f>
        <v>8691135.901974868</v>
      </c>
      <c r="S12" s="222">
        <f>H12+H13</f>
        <v>4966929.4988576164</v>
      </c>
      <c r="T12" s="75">
        <f>SUM(R12:S12)</f>
        <v>13658065.400832485</v>
      </c>
      <c r="U12" s="223">
        <f>T12/P12</f>
        <v>0.3754245537376385</v>
      </c>
    </row>
    <row r="13" spans="1:21" ht="16.5" customHeight="1" x14ac:dyDescent="0.2">
      <c r="A13" s="38" t="s">
        <v>14</v>
      </c>
      <c r="B13" s="39">
        <v>21561988</v>
      </c>
      <c r="C13" s="40"/>
      <c r="D13" s="41">
        <v>15253266.150040247</v>
      </c>
      <c r="E13" s="42">
        <v>3982272.1148714935</v>
      </c>
      <c r="F13" s="43">
        <v>1157030.5971558315</v>
      </c>
      <c r="G13" s="44">
        <v>1169419.0735270281</v>
      </c>
      <c r="H13" s="45">
        <f t="shared" si="2"/>
        <v>2326449.6706828596</v>
      </c>
      <c r="I13" s="244">
        <f t="shared" si="0"/>
        <v>6308721.7855543531</v>
      </c>
      <c r="J13" s="46"/>
      <c r="K13" s="47">
        <f t="shared" si="3"/>
        <v>29.258534906680929</v>
      </c>
      <c r="L13" s="48">
        <f t="shared" si="5"/>
        <v>10.789588004050739</v>
      </c>
      <c r="M13" s="49">
        <f>100*G13/B13</f>
        <v>5.4235215858900769</v>
      </c>
      <c r="N13" s="50">
        <f t="shared" si="6"/>
        <v>18.46894690263019</v>
      </c>
      <c r="P13" s="74"/>
      <c r="Q13" s="74"/>
    </row>
    <row r="14" spans="1:21" ht="16.5" customHeight="1" x14ac:dyDescent="0.2">
      <c r="A14" s="51" t="s">
        <v>15</v>
      </c>
      <c r="B14" s="39">
        <v>18626982</v>
      </c>
      <c r="C14" s="40"/>
      <c r="D14" s="41">
        <v>15270269.650723048</v>
      </c>
      <c r="E14" s="42">
        <v>2142023.4492418151</v>
      </c>
      <c r="F14" s="43">
        <v>624981.48697412666</v>
      </c>
      <c r="G14" s="44">
        <v>589707.30429015879</v>
      </c>
      <c r="H14" s="45">
        <f t="shared" si="2"/>
        <v>1214688.7912642853</v>
      </c>
      <c r="I14" s="244">
        <f t="shared" si="0"/>
        <v>3356712.2405061005</v>
      </c>
      <c r="J14" s="46"/>
      <c r="K14" s="47">
        <f t="shared" si="3"/>
        <v>18.020698363836399</v>
      </c>
      <c r="L14" s="48">
        <f t="shared" si="5"/>
        <v>6.5211250607547981</v>
      </c>
      <c r="M14" s="49">
        <f>100*G14/B14</f>
        <v>3.1658768140225768</v>
      </c>
      <c r="N14" s="50">
        <f t="shared" si="6"/>
        <v>11.499573303081601</v>
      </c>
      <c r="P14" s="74"/>
      <c r="Q14" s="74"/>
    </row>
    <row r="15" spans="1:21" ht="16.5" customHeight="1" x14ac:dyDescent="0.2">
      <c r="A15" s="51" t="s">
        <v>16</v>
      </c>
      <c r="B15" s="39">
        <v>13331948</v>
      </c>
      <c r="C15" s="40"/>
      <c r="D15" s="41">
        <v>11056859.887404181</v>
      </c>
      <c r="E15" s="42">
        <v>1454560.8288071654</v>
      </c>
      <c r="F15" s="43">
        <v>424708.62540291919</v>
      </c>
      <c r="G15" s="44">
        <v>395818.93580163026</v>
      </c>
      <c r="H15" s="45">
        <f t="shared" si="2"/>
        <v>820527.56120454939</v>
      </c>
      <c r="I15" s="244">
        <f t="shared" si="0"/>
        <v>2275088.3900117148</v>
      </c>
      <c r="J15" s="46"/>
      <c r="K15" s="47">
        <f t="shared" si="3"/>
        <v>17.064935971935345</v>
      </c>
      <c r="L15" s="48">
        <f t="shared" si="5"/>
        <v>6.1545961715763466</v>
      </c>
      <c r="M15" s="49">
        <f>100*G15/B15</f>
        <v>2.9689504924683945</v>
      </c>
      <c r="N15" s="50">
        <f t="shared" si="6"/>
        <v>10.910339800358997</v>
      </c>
      <c r="P15" s="74"/>
      <c r="Q15" s="74"/>
    </row>
    <row r="16" spans="1:21" ht="16.5" customHeight="1" x14ac:dyDescent="0.2">
      <c r="A16" s="52" t="s">
        <v>17</v>
      </c>
      <c r="B16" s="53">
        <v>7601152</v>
      </c>
      <c r="C16" s="54"/>
      <c r="D16" s="55">
        <v>6167411.707829454</v>
      </c>
      <c r="E16" s="56">
        <v>917783.81997612084</v>
      </c>
      <c r="F16" s="57">
        <v>268105.14088788436</v>
      </c>
      <c r="G16" s="58">
        <v>247851.0077856502</v>
      </c>
      <c r="H16" s="59">
        <f t="shared" si="2"/>
        <v>515956.14867353457</v>
      </c>
      <c r="I16" s="244">
        <f t="shared" si="0"/>
        <v>1433739.9686496553</v>
      </c>
      <c r="J16" s="60"/>
      <c r="K16" s="61">
        <f t="shared" si="3"/>
        <v>18.862140484095768</v>
      </c>
      <c r="L16" s="62">
        <f t="shared" si="5"/>
        <v>6.7878677952175481</v>
      </c>
      <c r="M16" s="63">
        <f>100*G16/B16</f>
        <v>3.2607032169025194</v>
      </c>
      <c r="N16" s="64">
        <f t="shared" si="6"/>
        <v>12.074272688878224</v>
      </c>
      <c r="P16" s="74"/>
      <c r="Q16" s="74"/>
      <c r="R16" s="74"/>
    </row>
    <row r="17" spans="1:19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  <c r="O17" s="74"/>
      <c r="P17" s="74"/>
      <c r="Q17" s="74"/>
    </row>
    <row r="18" spans="1:19" ht="16.5" customHeight="1" x14ac:dyDescent="0.2">
      <c r="A18" s="38" t="s">
        <v>9</v>
      </c>
      <c r="B18" s="39">
        <v>39408104</v>
      </c>
      <c r="C18" s="40"/>
      <c r="D18" s="41">
        <v>30385242.327798959</v>
      </c>
      <c r="E18" s="42">
        <v>5746189.2691035438</v>
      </c>
      <c r="F18" s="43">
        <v>1675275.0149213814</v>
      </c>
      <c r="G18" s="44">
        <v>1601397.3378840128</v>
      </c>
      <c r="H18" s="45">
        <f t="shared" si="2"/>
        <v>3276672.3528053942</v>
      </c>
      <c r="I18" s="244">
        <f t="shared" si="0"/>
        <v>9022861.6219089385</v>
      </c>
      <c r="J18" s="46"/>
      <c r="K18" s="47">
        <f t="shared" si="3"/>
        <v>22.895954654171991</v>
      </c>
      <c r="L18" s="48">
        <f t="shared" ref="L18:L19" si="7">100*H18/B18</f>
        <v>8.3147170764810046</v>
      </c>
      <c r="M18" s="49">
        <f>100*G18/B18</f>
        <v>4.0636244207130918</v>
      </c>
      <c r="N18" s="50">
        <f>100*E18/B18</f>
        <v>14.581237577690985</v>
      </c>
      <c r="P18" s="74"/>
      <c r="Q18" s="74"/>
    </row>
    <row r="19" spans="1:19" ht="16.5" customHeight="1" x14ac:dyDescent="0.2">
      <c r="A19" s="52" t="s">
        <v>12</v>
      </c>
      <c r="B19" s="53">
        <v>36532298</v>
      </c>
      <c r="C19" s="54"/>
      <c r="D19" s="55">
        <v>24831553.67220135</v>
      </c>
      <c r="E19" s="56">
        <v>7459314.7308964673</v>
      </c>
      <c r="F19" s="57">
        <v>2175596.9850786217</v>
      </c>
      <c r="G19" s="58">
        <v>2065832.6621159869</v>
      </c>
      <c r="H19" s="59">
        <f t="shared" si="2"/>
        <v>4241429.647194609</v>
      </c>
      <c r="I19" s="244">
        <f t="shared" si="0"/>
        <v>11700744.378091076</v>
      </c>
      <c r="J19" s="60"/>
      <c r="K19" s="61">
        <f t="shared" si="3"/>
        <v>32.028492645305462</v>
      </c>
      <c r="L19" s="62">
        <f t="shared" si="7"/>
        <v>11.610081706862813</v>
      </c>
      <c r="M19" s="63">
        <f>100*G19/B19</f>
        <v>5.6548117014593142</v>
      </c>
      <c r="N19" s="64">
        <f>100*E19/B19</f>
        <v>20.418410938442655</v>
      </c>
      <c r="P19" s="74"/>
      <c r="Q19" s="74"/>
    </row>
    <row r="20" spans="1:19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  <c r="O20" s="74"/>
      <c r="P20" s="74"/>
      <c r="Q20" s="74"/>
      <c r="R20" s="74"/>
      <c r="S20" s="74"/>
    </row>
    <row r="21" spans="1:19" ht="16.5" customHeight="1" x14ac:dyDescent="0.2">
      <c r="A21" s="38" t="s">
        <v>0</v>
      </c>
      <c r="B21" s="39">
        <v>22837345</v>
      </c>
      <c r="C21" s="40"/>
      <c r="D21" s="41">
        <v>18033237.829504743</v>
      </c>
      <c r="E21" s="42">
        <v>2047140.6636140249</v>
      </c>
      <c r="F21" s="43">
        <v>626696.36417558929</v>
      </c>
      <c r="G21" s="44">
        <v>2130269.8756805197</v>
      </c>
      <c r="H21" s="45">
        <f t="shared" si="2"/>
        <v>2756966.239856109</v>
      </c>
      <c r="I21" s="244">
        <f t="shared" si="0"/>
        <v>4804106.9034701344</v>
      </c>
      <c r="J21" s="46"/>
      <c r="K21" s="47">
        <f t="shared" si="3"/>
        <v>21.0361883286789</v>
      </c>
      <c r="L21" s="48">
        <f t="shared" ref="L21:L22" si="8">100*H21/B21</f>
        <v>12.072183696730548</v>
      </c>
      <c r="M21" s="49">
        <f t="shared" ref="M21:M22" si="9">100*G21/B21</f>
        <v>9.3280102204547841</v>
      </c>
      <c r="N21" s="50">
        <f>100*E21/B21</f>
        <v>8.9640046319483488</v>
      </c>
      <c r="P21" s="74"/>
      <c r="Q21" s="74"/>
    </row>
    <row r="22" spans="1:19" ht="16.5" customHeight="1" x14ac:dyDescent="0.2">
      <c r="A22" s="52" t="s">
        <v>1</v>
      </c>
      <c r="B22" s="53">
        <v>53103057</v>
      </c>
      <c r="C22" s="54"/>
      <c r="D22" s="55">
        <v>37183558.170495242</v>
      </c>
      <c r="E22" s="56">
        <v>11158363.33638598</v>
      </c>
      <c r="F22" s="57">
        <v>3224175.6358244098</v>
      </c>
      <c r="G22" s="58">
        <v>1536960.12431948</v>
      </c>
      <c r="H22" s="59">
        <f t="shared" si="2"/>
        <v>4761135.76014389</v>
      </c>
      <c r="I22" s="244">
        <f t="shared" si="0"/>
        <v>15919499.096529871</v>
      </c>
      <c r="J22" s="60"/>
      <c r="K22" s="61">
        <f t="shared" si="3"/>
        <v>29.978498406466262</v>
      </c>
      <c r="L22" s="62">
        <f t="shared" si="8"/>
        <v>8.9658411946865684</v>
      </c>
      <c r="M22" s="63">
        <f t="shared" si="9"/>
        <v>2.8942968844891173</v>
      </c>
      <c r="N22" s="64">
        <f>100*E22/B22</f>
        <v>21.01265721177969</v>
      </c>
      <c r="P22" s="74"/>
      <c r="Q22" s="74"/>
    </row>
    <row r="23" spans="1:19" x14ac:dyDescent="0.2">
      <c r="B23" s="74"/>
      <c r="C23" s="119"/>
      <c r="D23" s="74"/>
      <c r="E23" s="74"/>
      <c r="F23" s="74"/>
      <c r="G23" s="74"/>
      <c r="O23" s="74"/>
      <c r="P23" s="74"/>
      <c r="Q23" s="74"/>
      <c r="R23" s="74"/>
    </row>
    <row r="24" spans="1:19" x14ac:dyDescent="0.2">
      <c r="B24" s="107"/>
      <c r="C24" s="107"/>
      <c r="D24" s="107"/>
      <c r="E24" s="107"/>
      <c r="F24" s="107"/>
      <c r="G24" s="107"/>
    </row>
    <row r="25" spans="1:19" x14ac:dyDescent="0.2">
      <c r="B25" s="107"/>
      <c r="C25" s="107"/>
      <c r="D25" s="107"/>
      <c r="E25" s="107"/>
      <c r="F25" s="107"/>
      <c r="G25" s="107"/>
    </row>
    <row r="26" spans="1:19" x14ac:dyDescent="0.2">
      <c r="B26" s="107"/>
      <c r="C26" s="107"/>
      <c r="D26" s="107"/>
      <c r="E26" s="107"/>
      <c r="F26" s="107"/>
      <c r="G26" s="107"/>
    </row>
    <row r="27" spans="1:19" x14ac:dyDescent="0.2">
      <c r="B27" s="107"/>
      <c r="C27" s="107"/>
      <c r="D27" s="107"/>
      <c r="E27" s="107"/>
      <c r="F27" s="107"/>
      <c r="G27" s="107"/>
    </row>
    <row r="28" spans="1:19" x14ac:dyDescent="0.2">
      <c r="B28" s="107"/>
      <c r="C28" s="107"/>
      <c r="D28" s="107"/>
      <c r="E28" s="107"/>
      <c r="F28" s="107"/>
      <c r="G28" s="107"/>
    </row>
    <row r="29" spans="1:19" x14ac:dyDescent="0.2">
      <c r="B29" s="107"/>
      <c r="C29" s="107"/>
      <c r="D29" s="107"/>
      <c r="E29" s="107"/>
      <c r="F29" s="107"/>
      <c r="G29" s="107"/>
    </row>
    <row r="30" spans="1:19" x14ac:dyDescent="0.2">
      <c r="B30" s="107"/>
      <c r="C30" s="107"/>
      <c r="D30" s="107"/>
      <c r="E30" s="107"/>
      <c r="F30" s="107"/>
      <c r="G30" s="107"/>
    </row>
    <row r="31" spans="1:19" x14ac:dyDescent="0.2">
      <c r="B31" s="107"/>
      <c r="C31" s="107"/>
      <c r="D31" s="107"/>
      <c r="E31" s="107"/>
      <c r="F31" s="107"/>
      <c r="G31" s="107"/>
    </row>
    <row r="32" spans="1:19" x14ac:dyDescent="0.2">
      <c r="B32" s="107"/>
      <c r="C32" s="107"/>
      <c r="D32" s="107"/>
      <c r="E32" s="107"/>
      <c r="F32" s="107"/>
      <c r="G32" s="107"/>
    </row>
    <row r="33" spans="2:7" x14ac:dyDescent="0.2">
      <c r="B33" s="107"/>
      <c r="C33" s="107"/>
      <c r="D33" s="107"/>
      <c r="E33" s="107"/>
      <c r="F33" s="107"/>
      <c r="G33" s="107"/>
    </row>
    <row r="34" spans="2:7" x14ac:dyDescent="0.2">
      <c r="B34" s="107"/>
      <c r="C34" s="107"/>
      <c r="D34" s="107"/>
      <c r="E34" s="107"/>
      <c r="F34" s="107"/>
      <c r="G34" s="107"/>
    </row>
    <row r="35" spans="2:7" x14ac:dyDescent="0.2">
      <c r="B35" s="107"/>
      <c r="C35" s="107"/>
      <c r="D35" s="107"/>
      <c r="E35" s="107"/>
      <c r="F35" s="107"/>
      <c r="G35" s="107"/>
    </row>
    <row r="36" spans="2:7" x14ac:dyDescent="0.2">
      <c r="B36" s="107"/>
      <c r="C36" s="107"/>
      <c r="D36" s="107"/>
      <c r="E36" s="107"/>
      <c r="F36" s="107"/>
      <c r="G36" s="107"/>
    </row>
    <row r="37" spans="2:7" x14ac:dyDescent="0.2">
      <c r="B37" s="107"/>
      <c r="C37" s="107"/>
      <c r="D37" s="107"/>
      <c r="E37" s="107"/>
      <c r="F37" s="107"/>
      <c r="G37" s="107"/>
    </row>
    <row r="38" spans="2:7" x14ac:dyDescent="0.2">
      <c r="B38" s="107"/>
      <c r="C38" s="107"/>
      <c r="D38" s="107"/>
      <c r="E38" s="107"/>
      <c r="F38" s="107"/>
      <c r="G38" s="107"/>
    </row>
    <row r="39" spans="2:7" x14ac:dyDescent="0.2">
      <c r="B39" s="107"/>
      <c r="C39" s="107"/>
      <c r="D39" s="107"/>
      <c r="E39" s="107"/>
      <c r="F39" s="107"/>
      <c r="G39" s="107"/>
    </row>
    <row r="40" spans="2:7" x14ac:dyDescent="0.2">
      <c r="B40" s="107"/>
      <c r="C40" s="107"/>
      <c r="D40" s="107"/>
      <c r="E40" s="107"/>
      <c r="F40" s="107"/>
      <c r="G40" s="107"/>
    </row>
    <row r="41" spans="2:7" x14ac:dyDescent="0.2">
      <c r="B41" s="107"/>
      <c r="C41" s="107"/>
      <c r="D41" s="107"/>
      <c r="E41" s="107"/>
      <c r="F41" s="107"/>
      <c r="G41" s="107"/>
    </row>
    <row r="42" spans="2:7" x14ac:dyDescent="0.2">
      <c r="B42" s="107"/>
      <c r="C42" s="107"/>
      <c r="D42" s="107"/>
      <c r="E42" s="107"/>
      <c r="F42" s="107"/>
      <c r="G42" s="107"/>
    </row>
    <row r="43" spans="2:7" x14ac:dyDescent="0.2">
      <c r="B43" s="107"/>
      <c r="C43" s="107"/>
      <c r="D43" s="107"/>
      <c r="E43" s="107"/>
      <c r="F43" s="107"/>
      <c r="G43" s="107"/>
    </row>
    <row r="44" spans="2:7" x14ac:dyDescent="0.2">
      <c r="B44" s="107"/>
      <c r="C44" s="107"/>
      <c r="D44" s="107"/>
      <c r="E44" s="107"/>
      <c r="F44" s="107"/>
      <c r="G44" s="107"/>
    </row>
    <row r="45" spans="2:7" x14ac:dyDescent="0.2">
      <c r="B45" s="107"/>
      <c r="C45" s="107"/>
      <c r="D45" s="107"/>
      <c r="E45" s="107"/>
      <c r="F45" s="107"/>
      <c r="G45" s="107"/>
    </row>
    <row r="46" spans="2:7" x14ac:dyDescent="0.2">
      <c r="B46" s="107"/>
      <c r="C46" s="107"/>
      <c r="D46" s="107"/>
      <c r="E46" s="107"/>
      <c r="F46" s="107"/>
      <c r="G46" s="107"/>
    </row>
    <row r="47" spans="2:7" x14ac:dyDescent="0.2">
      <c r="B47" s="107"/>
      <c r="C47" s="107"/>
      <c r="D47" s="107"/>
      <c r="E47" s="107"/>
      <c r="F47" s="107"/>
      <c r="G47" s="107"/>
    </row>
    <row r="48" spans="2:7" x14ac:dyDescent="0.2">
      <c r="B48" s="107"/>
      <c r="C48" s="107"/>
      <c r="D48" s="107"/>
      <c r="E48" s="107"/>
      <c r="F48" s="107"/>
      <c r="G48" s="107"/>
    </row>
    <row r="49" spans="2:7" x14ac:dyDescent="0.2">
      <c r="B49" s="107"/>
      <c r="C49" s="107"/>
      <c r="D49" s="107"/>
      <c r="E49" s="107"/>
      <c r="F49" s="107"/>
      <c r="G49" s="107"/>
    </row>
    <row r="50" spans="2:7" x14ac:dyDescent="0.2">
      <c r="B50" s="107"/>
      <c r="C50" s="107"/>
      <c r="D50" s="107"/>
      <c r="E50" s="107"/>
      <c r="F50" s="107"/>
      <c r="G50" s="107"/>
    </row>
    <row r="51" spans="2:7" x14ac:dyDescent="0.2">
      <c r="B51" s="107"/>
      <c r="C51" s="107"/>
      <c r="D51" s="107"/>
      <c r="E51" s="107"/>
      <c r="F51" s="107"/>
      <c r="G51" s="107"/>
    </row>
    <row r="52" spans="2:7" x14ac:dyDescent="0.2">
      <c r="B52" s="107"/>
      <c r="C52" s="107"/>
      <c r="D52" s="107"/>
      <c r="E52" s="107"/>
      <c r="F52" s="107"/>
      <c r="G52" s="107"/>
    </row>
    <row r="53" spans="2:7" x14ac:dyDescent="0.2">
      <c r="B53" s="107"/>
      <c r="C53" s="107"/>
      <c r="D53" s="107"/>
      <c r="E53" s="107"/>
      <c r="F53" s="107"/>
      <c r="G53" s="107"/>
    </row>
    <row r="54" spans="2:7" x14ac:dyDescent="0.2">
      <c r="B54" s="107"/>
      <c r="C54" s="107"/>
      <c r="D54" s="107"/>
      <c r="E54" s="107"/>
      <c r="F54" s="107"/>
      <c r="G54" s="107"/>
    </row>
    <row r="55" spans="2:7" x14ac:dyDescent="0.2">
      <c r="B55" s="107"/>
      <c r="C55" s="107"/>
      <c r="D55" s="107"/>
      <c r="E55" s="107"/>
      <c r="F55" s="107"/>
      <c r="G55" s="107"/>
    </row>
    <row r="56" spans="2:7" x14ac:dyDescent="0.2">
      <c r="B56" s="107"/>
      <c r="C56" s="107"/>
      <c r="D56" s="107"/>
      <c r="E56" s="107"/>
      <c r="F56" s="107"/>
      <c r="G56" s="107"/>
    </row>
    <row r="57" spans="2:7" x14ac:dyDescent="0.2">
      <c r="B57" s="107"/>
      <c r="C57" s="107"/>
      <c r="D57" s="107"/>
      <c r="E57" s="107"/>
      <c r="F57" s="107"/>
      <c r="G57" s="107"/>
    </row>
    <row r="58" spans="2:7" x14ac:dyDescent="0.2">
      <c r="B58" s="107"/>
      <c r="C58" s="107"/>
      <c r="D58" s="107"/>
      <c r="E58" s="107"/>
      <c r="F58" s="107"/>
      <c r="G58" s="107"/>
    </row>
    <row r="59" spans="2:7" x14ac:dyDescent="0.2">
      <c r="B59" s="107"/>
      <c r="C59" s="107"/>
      <c r="D59" s="107"/>
      <c r="E59" s="107"/>
      <c r="F59" s="107"/>
      <c r="G59" s="107"/>
    </row>
    <row r="60" spans="2:7" x14ac:dyDescent="0.2">
      <c r="B60" s="107"/>
      <c r="C60" s="107"/>
      <c r="D60" s="107"/>
      <c r="E60" s="107"/>
      <c r="F60" s="107"/>
      <c r="G60" s="107"/>
    </row>
    <row r="61" spans="2:7" x14ac:dyDescent="0.2">
      <c r="B61" s="107"/>
      <c r="C61" s="107"/>
      <c r="D61" s="107"/>
      <c r="E61" s="107"/>
      <c r="F61" s="107"/>
      <c r="G61" s="107"/>
    </row>
    <row r="62" spans="2:7" x14ac:dyDescent="0.2">
      <c r="B62" s="107"/>
      <c r="C62" s="107"/>
      <c r="D62" s="107"/>
      <c r="E62" s="107"/>
      <c r="F62" s="107"/>
      <c r="G62" s="107"/>
    </row>
    <row r="63" spans="2:7" x14ac:dyDescent="0.2">
      <c r="B63" s="107"/>
      <c r="C63" s="107"/>
      <c r="D63" s="107"/>
      <c r="E63" s="107"/>
      <c r="F63" s="107"/>
      <c r="G63" s="107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view="pageBreakPreview" topLeftCell="C1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3.5703125" style="5" customWidth="1"/>
    <col min="3" max="3" width="3.42578125" style="73" customWidth="1"/>
    <col min="4" max="4" width="11.7109375" style="5" customWidth="1"/>
    <col min="5" max="5" width="12.85546875" style="5" customWidth="1"/>
    <col min="6" max="6" width="11" style="5" customWidth="1"/>
    <col min="7" max="7" width="10" style="5" customWidth="1"/>
    <col min="8" max="8" width="11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1.5703125" style="5" customWidth="1"/>
    <col min="15" max="15" width="13.5703125" style="5" customWidth="1"/>
    <col min="16" max="16384" width="18.7109375" style="5"/>
  </cols>
  <sheetData>
    <row r="1" spans="1:21" ht="21.75" customHeight="1" x14ac:dyDescent="0.2">
      <c r="A1" s="2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76957923</v>
      </c>
      <c r="C4" s="20"/>
      <c r="D4" s="21">
        <v>54506107</v>
      </c>
      <c r="E4" s="22">
        <v>14415714</v>
      </c>
      <c r="F4" s="23">
        <v>4158872</v>
      </c>
      <c r="G4" s="105">
        <v>3877230</v>
      </c>
      <c r="H4" s="106">
        <f>SUM(F4:G4)</f>
        <v>8036102</v>
      </c>
      <c r="I4" s="244">
        <f>H4+E4</f>
        <v>22451816</v>
      </c>
      <c r="J4" s="24"/>
      <c r="K4" s="99">
        <f>100*(E4+F4+G4)/B4</f>
        <v>29.174144941515639</v>
      </c>
      <c r="L4" s="100">
        <f>100*H4/B4</f>
        <v>10.442202292803563</v>
      </c>
      <c r="M4" s="101">
        <f>100*G4/B4</f>
        <v>5.0381167381557326</v>
      </c>
      <c r="N4" s="102">
        <f>100*E4/B4</f>
        <v>18.731942648712074</v>
      </c>
      <c r="O4" s="75"/>
    </row>
    <row r="5" spans="1:21" ht="16.5" customHeight="1" x14ac:dyDescent="0.2">
      <c r="A5" s="25" t="s">
        <v>3</v>
      </c>
      <c r="B5" s="26"/>
      <c r="C5" s="27"/>
      <c r="D5" s="10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23509431.884464566</v>
      </c>
      <c r="C6" s="40"/>
      <c r="D6" s="41">
        <v>16153715.720616693</v>
      </c>
      <c r="E6" s="42">
        <v>4900707.2381889028</v>
      </c>
      <c r="F6" s="43">
        <v>1410870.5013643159</v>
      </c>
      <c r="G6" s="44">
        <v>1083737.2144825386</v>
      </c>
      <c r="H6" s="45">
        <f>SUM(F6:G6)</f>
        <v>2494607.7158468543</v>
      </c>
      <c r="I6" s="244">
        <f t="shared" si="0"/>
        <v>7395314.9540357571</v>
      </c>
      <c r="J6" s="46"/>
      <c r="K6" s="47">
        <f>100*(E6+F6+G6)/B6</f>
        <v>31.456799936210739</v>
      </c>
      <c r="L6" s="48">
        <f>100*H6/B6</f>
        <v>10.611093148088081</v>
      </c>
      <c r="M6" s="49">
        <f>100*G6/B6</f>
        <v>4.6097975476757087</v>
      </c>
      <c r="N6" s="50">
        <f t="shared" ref="N6:N9" si="1">100*E6/B6</f>
        <v>20.845706788122659</v>
      </c>
      <c r="O6" s="74"/>
    </row>
    <row r="7" spans="1:21" ht="16.5" customHeight="1" x14ac:dyDescent="0.2">
      <c r="A7" s="38" t="s">
        <v>4</v>
      </c>
      <c r="B7" s="39">
        <v>416446.59779591975</v>
      </c>
      <c r="C7" s="40"/>
      <c r="D7" s="41">
        <v>307479.02749908791</v>
      </c>
      <c r="E7" s="42">
        <v>43585.894758190159</v>
      </c>
      <c r="F7" s="43">
        <v>32367.953198443305</v>
      </c>
      <c r="G7" s="44">
        <v>37423.835509264463</v>
      </c>
      <c r="H7" s="45">
        <f t="shared" ref="H7:H10" si="2">SUM(F7:G7)</f>
        <v>69791.788707707776</v>
      </c>
      <c r="I7" s="244">
        <f t="shared" si="0"/>
        <v>113377.68346589794</v>
      </c>
      <c r="J7" s="46"/>
      <c r="K7" s="47">
        <f t="shared" ref="K7:K22" si="3">100*(E7+F7+G7)/B7</f>
        <v>27.225023344159681</v>
      </c>
      <c r="L7" s="48">
        <f t="shared" ref="L7:L10" si="4">100*H7/B7</f>
        <v>16.758880748957239</v>
      </c>
      <c r="M7" s="49">
        <f>100*G7/B7</f>
        <v>8.9864668620979025</v>
      </c>
      <c r="N7" s="50">
        <f>100*E7/B7</f>
        <v>10.466142595202443</v>
      </c>
    </row>
    <row r="8" spans="1:21" ht="16.5" customHeight="1" x14ac:dyDescent="0.2">
      <c r="A8" s="51" t="s">
        <v>5</v>
      </c>
      <c r="B8" s="39">
        <v>15379173.867764115</v>
      </c>
      <c r="C8" s="40"/>
      <c r="D8" s="41">
        <v>11990058.178262027</v>
      </c>
      <c r="E8" s="42">
        <v>2110797.7226494509</v>
      </c>
      <c r="F8" s="43">
        <v>610477.9855330463</v>
      </c>
      <c r="G8" s="44">
        <v>505638.31214353279</v>
      </c>
      <c r="H8" s="45">
        <f t="shared" si="2"/>
        <v>1116116.2976765791</v>
      </c>
      <c r="I8" s="244">
        <f t="shared" si="0"/>
        <v>3226914.02032603</v>
      </c>
      <c r="J8" s="46"/>
      <c r="K8" s="47">
        <f t="shared" si="3"/>
        <v>20.982362564284937</v>
      </c>
      <c r="L8" s="48">
        <f t="shared" si="4"/>
        <v>7.2573228397920726</v>
      </c>
      <c r="M8" s="49">
        <f>100*G8/B8</f>
        <v>3.2878119233919842</v>
      </c>
      <c r="N8" s="50">
        <f t="shared" si="1"/>
        <v>13.725039724492866</v>
      </c>
    </row>
    <row r="9" spans="1:21" ht="16.5" customHeight="1" x14ac:dyDescent="0.2">
      <c r="A9" s="51" t="s">
        <v>6</v>
      </c>
      <c r="B9" s="39">
        <v>27360445.393225554</v>
      </c>
      <c r="C9" s="40"/>
      <c r="D9" s="41">
        <v>18901459.896554556</v>
      </c>
      <c r="E9" s="42">
        <v>5448919.3402692378</v>
      </c>
      <c r="F9" s="43">
        <v>1566682.5058077401</v>
      </c>
      <c r="G9" s="44">
        <v>1516190.9782049889</v>
      </c>
      <c r="H9" s="45">
        <f t="shared" si="2"/>
        <v>3082873.484012729</v>
      </c>
      <c r="I9" s="244">
        <f t="shared" si="0"/>
        <v>8531792.8242819663</v>
      </c>
      <c r="J9" s="46"/>
      <c r="K9" s="47">
        <f t="shared" si="3"/>
        <v>31.182945678195868</v>
      </c>
      <c r="L9" s="48">
        <f t="shared" si="4"/>
        <v>11.267629015922557</v>
      </c>
      <c r="M9" s="49">
        <f>100*G9/B9</f>
        <v>5.5415434815267943</v>
      </c>
      <c r="N9" s="50">
        <f t="shared" si="1"/>
        <v>19.915316662273305</v>
      </c>
    </row>
    <row r="10" spans="1:21" ht="16.5" customHeight="1" x14ac:dyDescent="0.2">
      <c r="A10" s="52" t="s">
        <v>13</v>
      </c>
      <c r="B10" s="53">
        <v>10292425.256749861</v>
      </c>
      <c r="C10" s="54"/>
      <c r="D10" s="55">
        <v>7153393.9376704181</v>
      </c>
      <c r="E10" s="56">
        <v>1911703.5399774727</v>
      </c>
      <c r="F10" s="57">
        <v>538473.05409645534</v>
      </c>
      <c r="G10" s="58">
        <v>734240.29873086244</v>
      </c>
      <c r="H10" s="59">
        <f t="shared" si="2"/>
        <v>1272713.3528273178</v>
      </c>
      <c r="I10" s="244">
        <f t="shared" si="0"/>
        <v>3184416.8928047903</v>
      </c>
      <c r="J10" s="60"/>
      <c r="K10" s="61">
        <f t="shared" si="3"/>
        <v>30.939422083404708</v>
      </c>
      <c r="L10" s="62">
        <f t="shared" si="4"/>
        <v>12.365534080440966</v>
      </c>
      <c r="M10" s="63">
        <f>100*G10/B10</f>
        <v>7.1337928662570693</v>
      </c>
      <c r="N10" s="64">
        <f>100*E10/B10</f>
        <v>18.573888002963745</v>
      </c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O11" s="74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14894509.235507963</v>
      </c>
      <c r="C12" s="40"/>
      <c r="D12" s="41">
        <v>7372856.1148599926</v>
      </c>
      <c r="E12" s="42">
        <v>5140404.6085510366</v>
      </c>
      <c r="F12" s="43">
        <v>1486104.9139501059</v>
      </c>
      <c r="G12" s="44">
        <v>1336840.1195618857</v>
      </c>
      <c r="H12" s="45">
        <f t="shared" ref="H12:H16" si="5">SUM(F12:G12)</f>
        <v>2822945.0335119916</v>
      </c>
      <c r="I12" s="244">
        <f t="shared" si="0"/>
        <v>7963349.6420630282</v>
      </c>
      <c r="J12" s="46"/>
      <c r="K12" s="47">
        <f t="shared" si="3"/>
        <v>53.465001875178906</v>
      </c>
      <c r="L12" s="48">
        <f t="shared" ref="L12:L16" si="6">100*H12/B12</f>
        <v>18.952924120401324</v>
      </c>
      <c r="M12" s="49">
        <f>100*G12/B12</f>
        <v>8.9753888390958725</v>
      </c>
      <c r="N12" s="50">
        <f t="shared" ref="N12:N16" si="7">100*E12/B12</f>
        <v>34.512077754777586</v>
      </c>
      <c r="P12" s="74">
        <f>B12+B13</f>
        <v>36720239.143513948</v>
      </c>
      <c r="Q12" s="74">
        <f>D12+D13</f>
        <v>22429799.239078425</v>
      </c>
      <c r="R12" s="75">
        <f>E12+E13</f>
        <v>9487629.5140270106</v>
      </c>
      <c r="S12" s="222">
        <f>H12+H13</f>
        <v>5308901.7232461832</v>
      </c>
      <c r="T12" s="75">
        <f>SUM(R12:S12)</f>
        <v>14796531.237273194</v>
      </c>
      <c r="U12" s="223">
        <f>T12/P12</f>
        <v>0.40295301943551665</v>
      </c>
    </row>
    <row r="13" spans="1:21" ht="16.5" customHeight="1" x14ac:dyDescent="0.2">
      <c r="A13" s="38" t="s">
        <v>14</v>
      </c>
      <c r="B13" s="39">
        <v>21825729.908005986</v>
      </c>
      <c r="C13" s="40"/>
      <c r="D13" s="41">
        <v>15056943.12421843</v>
      </c>
      <c r="E13" s="42">
        <v>4347224.9054759741</v>
      </c>
      <c r="F13" s="43">
        <v>1249572.0848822468</v>
      </c>
      <c r="G13" s="44">
        <v>1236384.6048519453</v>
      </c>
      <c r="H13" s="45">
        <f t="shared" si="5"/>
        <v>2485956.6897341921</v>
      </c>
      <c r="I13" s="244">
        <f t="shared" si="0"/>
        <v>6833181.5952101666</v>
      </c>
      <c r="J13" s="46"/>
      <c r="K13" s="47">
        <f t="shared" si="3"/>
        <v>31.307917874964897</v>
      </c>
      <c r="L13" s="48">
        <f t="shared" si="6"/>
        <v>11.390027734294963</v>
      </c>
      <c r="M13" s="49">
        <f>100*G13/B13</f>
        <v>5.664803010315004</v>
      </c>
      <c r="N13" s="50">
        <f t="shared" si="7"/>
        <v>19.917890140669936</v>
      </c>
    </row>
    <row r="14" spans="1:21" ht="16.5" customHeight="1" x14ac:dyDescent="0.2">
      <c r="A14" s="51" t="s">
        <v>15</v>
      </c>
      <c r="B14" s="39">
        <v>18944270.29643824</v>
      </c>
      <c r="C14" s="40"/>
      <c r="D14" s="41">
        <v>15073727.77480901</v>
      </c>
      <c r="E14" s="42">
        <v>2338327.8234260138</v>
      </c>
      <c r="F14" s="43">
        <v>674968.68415648711</v>
      </c>
      <c r="G14" s="44">
        <v>623476.26175967488</v>
      </c>
      <c r="H14" s="45">
        <f t="shared" si="5"/>
        <v>1298444.9459161619</v>
      </c>
      <c r="I14" s="244">
        <f t="shared" si="0"/>
        <v>3636772.7693421757</v>
      </c>
      <c r="J14" s="46"/>
      <c r="K14" s="47">
        <f t="shared" si="3"/>
        <v>19.197217482828751</v>
      </c>
      <c r="L14" s="48">
        <f t="shared" si="6"/>
        <v>6.8540245974018106</v>
      </c>
      <c r="M14" s="49">
        <f>100*G14/B14</f>
        <v>3.2911072952590641</v>
      </c>
      <c r="N14" s="50">
        <f t="shared" si="7"/>
        <v>12.343192885426941</v>
      </c>
    </row>
    <row r="15" spans="1:21" ht="16.5" customHeight="1" x14ac:dyDescent="0.2">
      <c r="A15" s="51" t="s">
        <v>16</v>
      </c>
      <c r="B15" s="39">
        <v>13564594.298333263</v>
      </c>
      <c r="C15" s="40"/>
      <c r="D15" s="41">
        <v>10914548.321616855</v>
      </c>
      <c r="E15" s="42">
        <v>1587863.1291684934</v>
      </c>
      <c r="F15" s="43">
        <v>458677.6216780743</v>
      </c>
      <c r="G15" s="44">
        <v>418485.08341668092</v>
      </c>
      <c r="H15" s="45">
        <f t="shared" si="5"/>
        <v>877162.70509475516</v>
      </c>
      <c r="I15" s="244">
        <f t="shared" si="0"/>
        <v>2465025.8342632484</v>
      </c>
      <c r="J15" s="46"/>
      <c r="K15" s="47">
        <f t="shared" si="3"/>
        <v>18.172499523750123</v>
      </c>
      <c r="L15" s="48">
        <f t="shared" si="6"/>
        <v>6.466560560550902</v>
      </c>
      <c r="M15" s="49">
        <f>100*G15/B15</f>
        <v>3.0851279014522528</v>
      </c>
      <c r="N15" s="50">
        <f t="shared" si="7"/>
        <v>11.705938963199221</v>
      </c>
    </row>
    <row r="16" spans="1:21" ht="16.5" customHeight="1" x14ac:dyDescent="0.2">
      <c r="A16" s="52" t="s">
        <v>17</v>
      </c>
      <c r="B16" s="53">
        <v>7728819.2617145916</v>
      </c>
      <c r="C16" s="54"/>
      <c r="D16" s="55">
        <v>6088031.6644957997</v>
      </c>
      <c r="E16" s="56">
        <v>1001893.5333784494</v>
      </c>
      <c r="F16" s="57">
        <v>289548.69533307716</v>
      </c>
      <c r="G16" s="58">
        <v>262043.93040980701</v>
      </c>
      <c r="H16" s="45">
        <f t="shared" si="5"/>
        <v>551592.62574288412</v>
      </c>
      <c r="I16" s="244">
        <f t="shared" si="0"/>
        <v>1553486.1591213336</v>
      </c>
      <c r="J16" s="60"/>
      <c r="K16" s="61">
        <f t="shared" si="3"/>
        <v>20.099915737668603</v>
      </c>
      <c r="L16" s="62">
        <f t="shared" si="6"/>
        <v>7.136829146403362</v>
      </c>
      <c r="M16" s="63">
        <f>100*G16/B16</f>
        <v>3.390478177020718</v>
      </c>
      <c r="N16" s="64">
        <f t="shared" si="7"/>
        <v>12.96308659126524</v>
      </c>
    </row>
    <row r="17" spans="1:15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  <c r="O17" s="74"/>
    </row>
    <row r="18" spans="1:15" ht="16.5" customHeight="1" x14ac:dyDescent="0.2">
      <c r="A18" s="38" t="s">
        <v>9</v>
      </c>
      <c r="B18" s="39">
        <v>40002550.103524722</v>
      </c>
      <c r="C18" s="40"/>
      <c r="D18" s="41">
        <v>29994157.385371275</v>
      </c>
      <c r="E18" s="42">
        <v>6272795.1234020088</v>
      </c>
      <c r="F18" s="43">
        <v>1809266.6678757733</v>
      </c>
      <c r="G18" s="44">
        <v>1693099.6420633642</v>
      </c>
      <c r="H18" s="45">
        <f t="shared" ref="H18:H19" si="8">SUM(F18:G18)</f>
        <v>3502366.3099391377</v>
      </c>
      <c r="I18" s="244">
        <f t="shared" si="0"/>
        <v>9775161.4333411455</v>
      </c>
      <c r="J18" s="46"/>
      <c r="K18" s="47">
        <f t="shared" si="3"/>
        <v>24.436345703070145</v>
      </c>
      <c r="L18" s="48">
        <f t="shared" ref="L18:L19" si="9">100*H18/B18</f>
        <v>8.7553575981410638</v>
      </c>
      <c r="M18" s="49">
        <f>100*G18/B18</f>
        <v>4.2324792736505588</v>
      </c>
      <c r="N18" s="50">
        <f>100*E18/B18</f>
        <v>15.680988104929085</v>
      </c>
    </row>
    <row r="19" spans="1:15" ht="16.5" customHeight="1" x14ac:dyDescent="0.2">
      <c r="A19" s="52" t="s">
        <v>12</v>
      </c>
      <c r="B19" s="53">
        <v>36955372.896475613</v>
      </c>
      <c r="C19" s="54"/>
      <c r="D19" s="55">
        <v>24511949.61462903</v>
      </c>
      <c r="E19" s="56">
        <v>8142918.8765980033</v>
      </c>
      <c r="F19" s="57">
        <v>2349605.3321242295</v>
      </c>
      <c r="G19" s="58">
        <v>2184130.3579366356</v>
      </c>
      <c r="H19" s="45">
        <f t="shared" si="8"/>
        <v>4533735.6900608651</v>
      </c>
      <c r="I19" s="244">
        <f t="shared" si="0"/>
        <v>12676654.566658869</v>
      </c>
      <c r="J19" s="60"/>
      <c r="K19" s="61">
        <f t="shared" si="3"/>
        <v>34.302602228288769</v>
      </c>
      <c r="L19" s="62">
        <f t="shared" si="9"/>
        <v>12.268136767991432</v>
      </c>
      <c r="M19" s="63">
        <f>100*G19/B19</f>
        <v>5.9101835179829383</v>
      </c>
      <c r="N19" s="64">
        <f>100*E19/B19</f>
        <v>22.034465460297337</v>
      </c>
    </row>
    <row r="20" spans="1:15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  <c r="O20" s="74"/>
    </row>
    <row r="21" spans="1:15" ht="16.5" customHeight="1" x14ac:dyDescent="0.2">
      <c r="A21" s="38" t="s">
        <v>0</v>
      </c>
      <c r="B21" s="39">
        <v>22965537.553345885</v>
      </c>
      <c r="C21" s="40"/>
      <c r="D21" s="41">
        <v>17801134.109473381</v>
      </c>
      <c r="E21" s="42">
        <v>2234749.5653653196</v>
      </c>
      <c r="F21" s="43">
        <v>676820.72046841891</v>
      </c>
      <c r="G21" s="44">
        <v>2252257.4995527365</v>
      </c>
      <c r="H21" s="45">
        <f t="shared" ref="H21:H22" si="10">SUM(F21:G21)</f>
        <v>2929078.2200211557</v>
      </c>
      <c r="I21" s="244">
        <f t="shared" si="0"/>
        <v>5163827.7853864748</v>
      </c>
      <c r="J21" s="46"/>
      <c r="K21" s="47">
        <f t="shared" si="3"/>
        <v>22.485116115360203</v>
      </c>
      <c r="L21" s="48">
        <f t="shared" ref="L21:L22" si="11">100*H21/B21</f>
        <v>12.754233221048263</v>
      </c>
      <c r="M21" s="49">
        <f t="shared" ref="M21:M22" si="12">100*G21/B21</f>
        <v>9.8071185763496391</v>
      </c>
      <c r="N21" s="50">
        <f>100*E21/B21</f>
        <v>9.7308828943119394</v>
      </c>
    </row>
    <row r="22" spans="1:15" ht="16.5" customHeight="1" x14ac:dyDescent="0.2">
      <c r="A22" s="52" t="s">
        <v>1</v>
      </c>
      <c r="B22" s="53">
        <v>53992385.446654111</v>
      </c>
      <c r="C22" s="54"/>
      <c r="D22" s="55">
        <v>36704972.890526608</v>
      </c>
      <c r="E22" s="56">
        <v>12180964.434634684</v>
      </c>
      <c r="F22" s="57">
        <v>3482051.2795315804</v>
      </c>
      <c r="G22" s="58">
        <v>1624972.5004472635</v>
      </c>
      <c r="H22" s="45">
        <f t="shared" si="10"/>
        <v>5107023.7799788434</v>
      </c>
      <c r="I22" s="244">
        <f t="shared" si="0"/>
        <v>17287988.214613527</v>
      </c>
      <c r="J22" s="60"/>
      <c r="K22" s="61">
        <f t="shared" si="3"/>
        <v>32.019308040565299</v>
      </c>
      <c r="L22" s="62">
        <f t="shared" si="11"/>
        <v>9.4587852300482567</v>
      </c>
      <c r="M22" s="63">
        <f t="shared" si="12"/>
        <v>3.0096327232157187</v>
      </c>
      <c r="N22" s="64">
        <f>100*E22/B22</f>
        <v>22.560522810517039</v>
      </c>
    </row>
    <row r="23" spans="1:15" x14ac:dyDescent="0.2">
      <c r="B23" s="74"/>
      <c r="C23" s="119"/>
      <c r="D23" s="74"/>
      <c r="E23" s="74"/>
      <c r="F23" s="74"/>
      <c r="G23" s="74"/>
      <c r="O23" s="74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view="pageBreakPreview" zoomScale="68" zoomScaleNormal="93" zoomScaleSheetLayoutView="68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3.5703125" style="5" customWidth="1"/>
    <col min="3" max="3" width="3.42578125" style="73" customWidth="1"/>
    <col min="4" max="4" width="11.7109375" style="5" customWidth="1"/>
    <col min="5" max="5" width="12.85546875" style="5" customWidth="1"/>
    <col min="6" max="6" width="11" style="5" customWidth="1"/>
    <col min="7" max="7" width="10.7109375" style="5" customWidth="1"/>
    <col min="8" max="8" width="11.85546875" style="5" customWidth="1"/>
    <col min="9" max="9" width="15.28515625" style="5" customWidth="1"/>
    <col min="10" max="10" width="3.42578125" style="73" customWidth="1"/>
    <col min="11" max="12" width="8" style="5" customWidth="1"/>
    <col min="13" max="13" width="9.42578125" style="5" customWidth="1"/>
    <col min="14" max="14" width="11.85546875" style="5" customWidth="1"/>
    <col min="15" max="16384" width="18.7109375" style="5"/>
  </cols>
  <sheetData>
    <row r="1" spans="1:21" ht="21.75" customHeight="1" x14ac:dyDescent="0.2">
      <c r="A1" s="2" t="s">
        <v>82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78486570.00000006</v>
      </c>
      <c r="C4" s="20"/>
      <c r="D4" s="21">
        <v>53977958.453517504</v>
      </c>
      <c r="E4" s="22">
        <v>15023327.336692501</v>
      </c>
      <c r="F4" s="23">
        <v>4436077.3061539</v>
      </c>
      <c r="G4" s="105">
        <v>5049206.9036361603</v>
      </c>
      <c r="H4" s="106">
        <f>SUM(F4:G4)</f>
        <v>9485284.2097900603</v>
      </c>
      <c r="I4" s="244">
        <f>H4+E4</f>
        <v>24508611.546482563</v>
      </c>
      <c r="J4" s="24"/>
      <c r="K4" s="99">
        <f>100*(E4+F4+G4)/B4</f>
        <v>31.226503523446805</v>
      </c>
      <c r="L4" s="100">
        <f>100*H4/B4</f>
        <v>12.085232173848409</v>
      </c>
      <c r="M4" s="101">
        <f>100*G4/B4</f>
        <v>6.4332113170904996</v>
      </c>
      <c r="N4" s="102">
        <f>100*E4/B4</f>
        <v>19.141271349598394</v>
      </c>
    </row>
    <row r="5" spans="1:21" ht="16.5" customHeight="1" x14ac:dyDescent="0.2">
      <c r="A5" s="25" t="s">
        <v>3</v>
      </c>
      <c r="B5" s="26"/>
      <c r="C5" s="27"/>
      <c r="D5" s="10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23576409.436884899</v>
      </c>
      <c r="C6" s="40"/>
      <c r="D6" s="41">
        <v>15552909.532833064</v>
      </c>
      <c r="E6" s="42">
        <v>5107268.9858171539</v>
      </c>
      <c r="F6" s="43">
        <v>1504910.6135087151</v>
      </c>
      <c r="G6" s="44">
        <v>1411320.304725966</v>
      </c>
      <c r="H6" s="45">
        <f>SUM(F6:G6)</f>
        <v>2916230.9182346808</v>
      </c>
      <c r="I6" s="244">
        <f t="shared" si="0"/>
        <v>8023499.9040518347</v>
      </c>
      <c r="J6" s="46"/>
      <c r="K6" s="47">
        <f>100*(E6+F6+G6)/B6</f>
        <v>34.031899240344899</v>
      </c>
      <c r="L6" s="48">
        <f>100*H6/B6</f>
        <v>12.369274999408036</v>
      </c>
      <c r="M6" s="49">
        <f>100*G6/B6</f>
        <v>5.9861545436090822</v>
      </c>
      <c r="N6" s="50">
        <f t="shared" ref="N6:N9" si="1">100*E6/B6</f>
        <v>21.662624240936861</v>
      </c>
    </row>
    <row r="7" spans="1:21" ht="16.5" customHeight="1" x14ac:dyDescent="0.2">
      <c r="A7" s="38" t="s">
        <v>4</v>
      </c>
      <c r="B7" s="39">
        <v>524718.648516168</v>
      </c>
      <c r="C7" s="40"/>
      <c r="D7" s="41">
        <v>396034.22804126923</v>
      </c>
      <c r="E7" s="42">
        <v>45423.01298533813</v>
      </c>
      <c r="F7" s="43">
        <v>34525.405598024154</v>
      </c>
      <c r="G7" s="44">
        <v>48736.001891536536</v>
      </c>
      <c r="H7" s="45">
        <f t="shared" ref="H7:H10" si="2">SUM(F7:G7)</f>
        <v>83261.40748956069</v>
      </c>
      <c r="I7" s="244">
        <f t="shared" si="0"/>
        <v>128684.42047489883</v>
      </c>
      <c r="J7" s="46"/>
      <c r="K7" s="47">
        <f t="shared" ref="K7:K22" si="3">100*(E7+F7+G7)/B7</f>
        <v>24.524461030459012</v>
      </c>
      <c r="L7" s="48">
        <f t="shared" ref="L7:L10" si="4">100*H7/B7</f>
        <v>15.867819397121195</v>
      </c>
      <c r="M7" s="49">
        <f>100*G7/B7</f>
        <v>9.2880255026870557</v>
      </c>
      <c r="N7" s="50">
        <f>100*E7/B7</f>
        <v>8.6566416333378182</v>
      </c>
    </row>
    <row r="8" spans="1:21" ht="16.5" customHeight="1" x14ac:dyDescent="0.2">
      <c r="A8" s="51" t="s">
        <v>5</v>
      </c>
      <c r="B8" s="39">
        <v>15484656.748265401</v>
      </c>
      <c r="C8" s="40"/>
      <c r="D8" s="41">
        <v>11975242.992839323</v>
      </c>
      <c r="E8" s="42">
        <v>2199766.5276175546</v>
      </c>
      <c r="F8" s="43">
        <v>651168.76343626238</v>
      </c>
      <c r="G8" s="44">
        <v>658478.46437226096</v>
      </c>
      <c r="H8" s="45">
        <f t="shared" si="2"/>
        <v>1309647.2278085235</v>
      </c>
      <c r="I8" s="244">
        <f t="shared" si="0"/>
        <v>3509413.7554260781</v>
      </c>
      <c r="J8" s="46"/>
      <c r="K8" s="47">
        <f t="shared" si="3"/>
        <v>22.663813686533313</v>
      </c>
      <c r="L8" s="48">
        <f t="shared" si="4"/>
        <v>8.4577091316876025</v>
      </c>
      <c r="M8" s="49">
        <f>100*G8/B8</f>
        <v>4.2524576106346306</v>
      </c>
      <c r="N8" s="50">
        <f t="shared" si="1"/>
        <v>14.206104554845711</v>
      </c>
    </row>
    <row r="9" spans="1:21" ht="16.5" customHeight="1" x14ac:dyDescent="0.2">
      <c r="A9" s="51" t="s">
        <v>6</v>
      </c>
      <c r="B9" s="39">
        <v>28103917.217030101</v>
      </c>
      <c r="C9" s="40"/>
      <c r="D9" s="41">
        <v>18779728.623054713</v>
      </c>
      <c r="E9" s="42">
        <v>5678587.8854213739</v>
      </c>
      <c r="F9" s="43">
        <v>1671108.1057464723</v>
      </c>
      <c r="G9" s="44">
        <v>1974492.6028075439</v>
      </c>
      <c r="H9" s="45">
        <f t="shared" si="2"/>
        <v>3645600.7085540164</v>
      </c>
      <c r="I9" s="244">
        <f t="shared" si="0"/>
        <v>9324188.5939753912</v>
      </c>
      <c r="J9" s="46"/>
      <c r="K9" s="47">
        <f t="shared" si="3"/>
        <v>33.177540774725955</v>
      </c>
      <c r="L9" s="48">
        <f t="shared" si="4"/>
        <v>12.971859689171357</v>
      </c>
      <c r="M9" s="49">
        <f>100*G9/B9</f>
        <v>7.0256846672287478</v>
      </c>
      <c r="N9" s="50">
        <f t="shared" si="1"/>
        <v>20.205681085554602</v>
      </c>
    </row>
    <row r="10" spans="1:21" ht="16.5" customHeight="1" x14ac:dyDescent="0.2">
      <c r="A10" s="52" t="s">
        <v>13</v>
      </c>
      <c r="B10" s="53">
        <v>10796867.9493035</v>
      </c>
      <c r="C10" s="54"/>
      <c r="D10" s="55">
        <v>7274042.5197956078</v>
      </c>
      <c r="E10" s="56">
        <v>1992280.6495602918</v>
      </c>
      <c r="F10" s="57">
        <v>574364.41786442744</v>
      </c>
      <c r="G10" s="58">
        <v>956180.36208317464</v>
      </c>
      <c r="H10" s="59">
        <f t="shared" si="2"/>
        <v>1530544.7799476022</v>
      </c>
      <c r="I10" s="244">
        <f t="shared" si="0"/>
        <v>3522825.429507894</v>
      </c>
      <c r="J10" s="60"/>
      <c r="K10" s="61">
        <f t="shared" si="3"/>
        <v>32.628216312816434</v>
      </c>
      <c r="L10" s="62">
        <f t="shared" si="4"/>
        <v>14.175821980358078</v>
      </c>
      <c r="M10" s="63">
        <f>100*G10/B10</f>
        <v>8.8560901788639281</v>
      </c>
      <c r="N10" s="64">
        <f>100*E10/B10</f>
        <v>18.452394332458354</v>
      </c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15490365.0223037</v>
      </c>
      <c r="C12" s="40"/>
      <c r="D12" s="41">
        <v>6807206.8185851704</v>
      </c>
      <c r="E12" s="42">
        <v>5357069.4505527029</v>
      </c>
      <c r="F12" s="43">
        <v>1585159.6979512377</v>
      </c>
      <c r="G12" s="44">
        <v>1740929.0552145895</v>
      </c>
      <c r="H12" s="45">
        <f t="shared" ref="H12:H16" si="5">SUM(F12:G12)</f>
        <v>3326088.7531658271</v>
      </c>
      <c r="I12" s="244">
        <f t="shared" si="0"/>
        <v>8683158.20371853</v>
      </c>
      <c r="J12" s="46"/>
      <c r="K12" s="47">
        <f t="shared" si="3"/>
        <v>56.05522007529288</v>
      </c>
      <c r="L12" s="48">
        <f t="shared" ref="L12:L16" si="6">100*H12/B12</f>
        <v>21.471984348830905</v>
      </c>
      <c r="M12" s="49">
        <f>100*G12/B12</f>
        <v>11.238786514765302</v>
      </c>
      <c r="N12" s="50">
        <f t="shared" ref="N12:N16" si="7">100*E12/B12</f>
        <v>34.583235726461979</v>
      </c>
      <c r="P12" s="74">
        <f>B12+B13</f>
        <v>38249628.415181503</v>
      </c>
      <c r="Q12" s="74">
        <f>D12+D13</f>
        <v>22093042.793398157</v>
      </c>
      <c r="R12" s="75">
        <f>E12+E13</f>
        <v>9887527.1692052558</v>
      </c>
      <c r="S12" s="222">
        <f>H12+H13</f>
        <v>6269058.4525780845</v>
      </c>
      <c r="T12" s="75">
        <f>SUM(R12:S12)</f>
        <v>16156585.62178334</v>
      </c>
      <c r="U12" s="223">
        <f>T12/P12</f>
        <v>0.42239849878830971</v>
      </c>
    </row>
    <row r="13" spans="1:21" ht="16.5" customHeight="1" x14ac:dyDescent="0.2">
      <c r="A13" s="38" t="s">
        <v>14</v>
      </c>
      <c r="B13" s="39">
        <v>22759263.392877799</v>
      </c>
      <c r="C13" s="40"/>
      <c r="D13" s="41">
        <v>15285835.974812988</v>
      </c>
      <c r="E13" s="42">
        <v>4530457.7186525529</v>
      </c>
      <c r="F13" s="43">
        <v>1332861.0181197089</v>
      </c>
      <c r="G13" s="44">
        <v>1610108.6812925488</v>
      </c>
      <c r="H13" s="45">
        <f t="shared" si="5"/>
        <v>2942969.6994122574</v>
      </c>
      <c r="I13" s="244">
        <f t="shared" si="0"/>
        <v>7473427.4180648103</v>
      </c>
      <c r="J13" s="46"/>
      <c r="K13" s="47">
        <f t="shared" si="3"/>
        <v>32.836859827385787</v>
      </c>
      <c r="L13" s="48">
        <f t="shared" si="6"/>
        <v>12.930865329908787</v>
      </c>
      <c r="M13" s="49">
        <f>100*G13/B13</f>
        <v>7.0745201788754306</v>
      </c>
      <c r="N13" s="50">
        <f t="shared" si="7"/>
        <v>19.905994497477007</v>
      </c>
    </row>
    <row r="14" spans="1:21" ht="16.5" customHeight="1" x14ac:dyDescent="0.2">
      <c r="A14" s="51" t="s">
        <v>15</v>
      </c>
      <c r="B14" s="39">
        <v>19020568.159308601</v>
      </c>
      <c r="C14" s="40"/>
      <c r="D14" s="41">
        <v>15051787.765211243</v>
      </c>
      <c r="E14" s="42">
        <v>2436886.879957851</v>
      </c>
      <c r="F14" s="43">
        <v>719958.0227886677</v>
      </c>
      <c r="G14" s="44">
        <v>811935.49135083973</v>
      </c>
      <c r="H14" s="45">
        <f t="shared" si="5"/>
        <v>1531893.5141395074</v>
      </c>
      <c r="I14" s="244">
        <f t="shared" si="0"/>
        <v>3968780.3940973585</v>
      </c>
      <c r="J14" s="46"/>
      <c r="K14" s="47">
        <f t="shared" si="3"/>
        <v>20.865729986909201</v>
      </c>
      <c r="L14" s="48">
        <f t="shared" si="6"/>
        <v>8.0538788395224881</v>
      </c>
      <c r="M14" s="49">
        <f>100*G14/B14</f>
        <v>4.2687236498426113</v>
      </c>
      <c r="N14" s="50">
        <f t="shared" si="7"/>
        <v>12.811851147386715</v>
      </c>
    </row>
    <row r="15" spans="1:21" ht="16.5" customHeight="1" x14ac:dyDescent="0.2">
      <c r="A15" s="51" t="s">
        <v>16</v>
      </c>
      <c r="B15" s="39">
        <v>13534033.435618199</v>
      </c>
      <c r="C15" s="40"/>
      <c r="D15" s="41">
        <v>10845011.283245992</v>
      </c>
      <c r="E15" s="42">
        <v>1654790.5678042118</v>
      </c>
      <c r="F15" s="43">
        <v>489250.30353585049</v>
      </c>
      <c r="G15" s="44">
        <v>544981.28103214409</v>
      </c>
      <c r="H15" s="45">
        <f t="shared" si="5"/>
        <v>1034231.5845679946</v>
      </c>
      <c r="I15" s="244">
        <f t="shared" si="0"/>
        <v>2689022.1523722066</v>
      </c>
      <c r="J15" s="46"/>
      <c r="K15" s="47">
        <f t="shared" si="3"/>
        <v>19.868593979495952</v>
      </c>
      <c r="L15" s="48">
        <f t="shared" si="6"/>
        <v>7.6417099860722608</v>
      </c>
      <c r="M15" s="49">
        <f>100*G15/B15</f>
        <v>4.0267469681129153</v>
      </c>
      <c r="N15" s="50">
        <f t="shared" si="7"/>
        <v>12.226883993423687</v>
      </c>
    </row>
    <row r="16" spans="1:21" ht="16.5" customHeight="1" x14ac:dyDescent="0.2">
      <c r="A16" s="52" t="s">
        <v>17</v>
      </c>
      <c r="B16" s="53">
        <v>7682339.9898917601</v>
      </c>
      <c r="C16" s="54"/>
      <c r="D16" s="55">
        <v>5988116.6116621541</v>
      </c>
      <c r="E16" s="56">
        <v>1044122.7197251484</v>
      </c>
      <c r="F16" s="57">
        <v>308848.26375842618</v>
      </c>
      <c r="G16" s="58">
        <v>341252.39474603027</v>
      </c>
      <c r="H16" s="45">
        <f t="shared" si="5"/>
        <v>650100.65850445651</v>
      </c>
      <c r="I16" s="244">
        <f t="shared" si="0"/>
        <v>1694223.378229605</v>
      </c>
      <c r="J16" s="60"/>
      <c r="K16" s="61">
        <f t="shared" si="3"/>
        <v>22.053480846445527</v>
      </c>
      <c r="L16" s="62">
        <f t="shared" si="6"/>
        <v>8.462273986309425</v>
      </c>
      <c r="M16" s="63">
        <f>100*G16/B16</f>
        <v>4.4420371292476259</v>
      </c>
      <c r="N16" s="64">
        <f t="shared" si="7"/>
        <v>13.591206860136106</v>
      </c>
    </row>
    <row r="17" spans="1:14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40297137.273036897</v>
      </c>
      <c r="C18" s="40"/>
      <c r="D18" s="41">
        <v>29625210.541906536</v>
      </c>
      <c r="E18" s="42">
        <v>6537189.5179716256</v>
      </c>
      <c r="F18" s="43">
        <v>1929861.4639124272</v>
      </c>
      <c r="G18" s="44">
        <v>2204875.7492463049</v>
      </c>
      <c r="H18" s="45">
        <f t="shared" ref="H18:H19" si="8">SUM(F18:G18)</f>
        <v>4134737.2131587323</v>
      </c>
      <c r="I18" s="244">
        <f t="shared" si="0"/>
        <v>10671926.731130358</v>
      </c>
      <c r="J18" s="46"/>
      <c r="K18" s="47">
        <f t="shared" si="3"/>
        <v>26.483089006600526</v>
      </c>
      <c r="L18" s="48">
        <f t="shared" ref="L18:L19" si="9">100*H18/B18</f>
        <v>10.26062269670286</v>
      </c>
      <c r="M18" s="49">
        <f>100*G18/B18</f>
        <v>5.4715443787159614</v>
      </c>
      <c r="N18" s="50">
        <f>100*E18/B18</f>
        <v>16.222466309897666</v>
      </c>
    </row>
    <row r="19" spans="1:14" ht="16.5" customHeight="1" x14ac:dyDescent="0.2">
      <c r="A19" s="52" t="s">
        <v>12</v>
      </c>
      <c r="B19" s="53">
        <v>38189432.726963498</v>
      </c>
      <c r="C19" s="54"/>
      <c r="D19" s="55">
        <v>24352747.911611278</v>
      </c>
      <c r="E19" s="56">
        <v>8486137.8187208883</v>
      </c>
      <c r="F19" s="57">
        <v>2506215.8422414763</v>
      </c>
      <c r="G19" s="58">
        <v>2844331.1543898555</v>
      </c>
      <c r="H19" s="45">
        <f t="shared" si="8"/>
        <v>5350546.9966313317</v>
      </c>
      <c r="I19" s="244">
        <f t="shared" si="0"/>
        <v>13836684.81535222</v>
      </c>
      <c r="J19" s="60"/>
      <c r="K19" s="61">
        <f t="shared" si="3"/>
        <v>36.231710783132122</v>
      </c>
      <c r="L19" s="62">
        <f t="shared" si="9"/>
        <v>14.010543269613949</v>
      </c>
      <c r="M19" s="63">
        <f>100*G19/B19</f>
        <v>7.4479534030408008</v>
      </c>
      <c r="N19" s="64">
        <f>100*E19/B19</f>
        <v>22.221167513518168</v>
      </c>
    </row>
    <row r="20" spans="1:14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24421711.508096602</v>
      </c>
      <c r="C21" s="40"/>
      <c r="D21" s="41">
        <v>18437783.937464781</v>
      </c>
      <c r="E21" s="42">
        <v>2328942.8630461516</v>
      </c>
      <c r="F21" s="43">
        <v>721933.50466296764</v>
      </c>
      <c r="G21" s="44">
        <v>2933051.2029227037</v>
      </c>
      <c r="H21" s="45">
        <f t="shared" ref="H21:H22" si="10">SUM(F21:G21)</f>
        <v>3654984.7075856715</v>
      </c>
      <c r="I21" s="244">
        <f t="shared" si="0"/>
        <v>5983927.5706318226</v>
      </c>
      <c r="J21" s="46"/>
      <c r="K21" s="47">
        <f t="shared" si="3"/>
        <v>24.502490616384332</v>
      </c>
      <c r="L21" s="48">
        <f t="shared" ref="L21:L22" si="11">100*H21/B21</f>
        <v>14.966128423775393</v>
      </c>
      <c r="M21" s="49">
        <f t="shared" ref="M21:M22" si="12">100*G21/B21</f>
        <v>12.010014948994465</v>
      </c>
      <c r="N21" s="50">
        <f>100*E21/B21</f>
        <v>9.5363621926089426</v>
      </c>
    </row>
    <row r="22" spans="1:14" ht="16.5" customHeight="1" x14ac:dyDescent="0.2">
      <c r="A22" s="52" t="s">
        <v>1</v>
      </c>
      <c r="B22" s="53">
        <v>54064858.491903402</v>
      </c>
      <c r="C22" s="54"/>
      <c r="D22" s="55">
        <v>35540174.516052663</v>
      </c>
      <c r="E22" s="56">
        <v>12694384.473646352</v>
      </c>
      <c r="F22" s="57">
        <v>3714143.8014909313</v>
      </c>
      <c r="G22" s="58">
        <v>2116155.7007134571</v>
      </c>
      <c r="H22" s="45">
        <f t="shared" si="10"/>
        <v>5830299.5022043884</v>
      </c>
      <c r="I22" s="244">
        <f t="shared" si="0"/>
        <v>18524683.975850739</v>
      </c>
      <c r="J22" s="60"/>
      <c r="K22" s="61">
        <f t="shared" si="3"/>
        <v>34.263816631694212</v>
      </c>
      <c r="L22" s="62">
        <f t="shared" si="11"/>
        <v>10.783898570783307</v>
      </c>
      <c r="M22" s="63">
        <f t="shared" si="12"/>
        <v>3.9141056866547919</v>
      </c>
      <c r="N22" s="64">
        <f>100*E22/B22</f>
        <v>23.479918060910908</v>
      </c>
    </row>
    <row r="23" spans="1:14" x14ac:dyDescent="0.2">
      <c r="B23" s="74"/>
      <c r="C23" s="119"/>
      <c r="D23" s="74"/>
      <c r="E23" s="74"/>
      <c r="F23" s="74"/>
      <c r="G23" s="74"/>
    </row>
    <row r="25" spans="1:14" x14ac:dyDescent="0.2">
      <c r="B25" s="118"/>
      <c r="C25" s="176"/>
      <c r="D25" s="118"/>
      <c r="E25" s="118"/>
      <c r="F25" s="118"/>
      <c r="G25" s="118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view="pageBreakPreview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3.5703125" style="5" customWidth="1"/>
    <col min="3" max="3" width="2.7109375" style="73" customWidth="1"/>
    <col min="4" max="4" width="12.42578125" style="5" customWidth="1"/>
    <col min="5" max="5" width="12.85546875" style="5" customWidth="1"/>
    <col min="6" max="6" width="11.42578125" style="5" customWidth="1"/>
    <col min="7" max="7" width="12" style="5" customWidth="1"/>
    <col min="8" max="8" width="11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1.42578125" style="5" customWidth="1"/>
    <col min="15" max="16" width="10.42578125" style="5" customWidth="1"/>
    <col min="17" max="18" width="10" style="5" customWidth="1"/>
    <col min="19" max="19" width="11.85546875" style="5" customWidth="1"/>
    <col min="20" max="16384" width="18.7109375" style="5"/>
  </cols>
  <sheetData>
    <row r="1" spans="1:21" ht="21.75" customHeight="1" x14ac:dyDescent="0.2">
      <c r="A1" s="2" t="s">
        <v>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79886310</v>
      </c>
      <c r="C4" s="20"/>
      <c r="D4" s="21">
        <v>53626608.453517444</v>
      </c>
      <c r="E4" s="22">
        <v>15415717.336692499</v>
      </c>
      <c r="F4" s="23">
        <v>4879792.8944055233</v>
      </c>
      <c r="G4" s="105">
        <v>5764191.3153845277</v>
      </c>
      <c r="H4" s="106">
        <f>SUM(F4:G4)</f>
        <v>10643984.209790051</v>
      </c>
      <c r="I4" s="244">
        <f>H4+E4</f>
        <v>26059701.546482548</v>
      </c>
      <c r="J4" s="24"/>
      <c r="K4" s="99">
        <f>100*(E4+F4+G4)/B4</f>
        <v>32.620985431023847</v>
      </c>
      <c r="L4" s="100">
        <f>100*H4/B4</f>
        <v>13.32391521124214</v>
      </c>
      <c r="M4" s="101">
        <f>100*G4/B4</f>
        <v>7.2154932620927505</v>
      </c>
      <c r="N4" s="102">
        <f>100*E4/B4</f>
        <v>19.297070219781713</v>
      </c>
      <c r="P4" s="74"/>
    </row>
    <row r="5" spans="1:21" ht="16.5" customHeight="1" x14ac:dyDescent="0.2">
      <c r="A5" s="25" t="s">
        <v>3</v>
      </c>
      <c r="B5" s="164">
        <f>SUM(B6:B10)</f>
        <v>79386309.078623891</v>
      </c>
      <c r="C5" s="27"/>
      <c r="D5" s="10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23602666.617827822</v>
      </c>
      <c r="C6" s="40"/>
      <c r="D6" s="41">
        <v>15478765.7186449</v>
      </c>
      <c r="E6" s="42">
        <v>5266720.5946065793</v>
      </c>
      <c r="F6" s="43">
        <v>1575356.90851085</v>
      </c>
      <c r="G6" s="44">
        <v>1581823.3960654915</v>
      </c>
      <c r="H6" s="45">
        <f>SUM(F6:G6)</f>
        <v>3157180.3045763415</v>
      </c>
      <c r="I6" s="244">
        <f t="shared" si="0"/>
        <v>8423900.8991829213</v>
      </c>
      <c r="J6" s="46"/>
      <c r="K6" s="47">
        <f>100*(E6+F6+G6)/B6</f>
        <v>35.690462588748723</v>
      </c>
      <c r="L6" s="48">
        <f>100*H6/B6</f>
        <v>13.376371219816434</v>
      </c>
      <c r="M6" s="49">
        <f>100*G6/B6</f>
        <v>6.7018842475650251</v>
      </c>
      <c r="N6" s="50">
        <f t="shared" ref="N6:N9" si="1">100*E6/B6</f>
        <v>22.314091368932285</v>
      </c>
      <c r="Q6" s="5" t="s">
        <v>87</v>
      </c>
    </row>
    <row r="7" spans="1:21" ht="16.5" customHeight="1" x14ac:dyDescent="0.25">
      <c r="A7" s="38" t="s">
        <v>4</v>
      </c>
      <c r="B7" s="39">
        <v>555858.30130874773</v>
      </c>
      <c r="C7" s="40"/>
      <c r="D7" s="41">
        <v>396693.64700787398</v>
      </c>
      <c r="E7" s="42">
        <v>55237.112297721404</v>
      </c>
      <c r="F7" s="43">
        <v>48303.692431531999</v>
      </c>
      <c r="G7" s="44">
        <v>55623.849571620303</v>
      </c>
      <c r="H7" s="45">
        <f t="shared" ref="H7:H10" si="2">SUM(F7:G7)</f>
        <v>103927.54200315231</v>
      </c>
      <c r="I7" s="244">
        <f t="shared" si="0"/>
        <v>159164.65430087372</v>
      </c>
      <c r="J7" s="46"/>
      <c r="K7" s="47">
        <f t="shared" ref="K7:K22" si="3">100*(E7+F7+G7)/B7</f>
        <v>28.634033876282214</v>
      </c>
      <c r="L7" s="48">
        <f t="shared" ref="L7:L10" si="4">100*H7/B7</f>
        <v>18.696768899278606</v>
      </c>
      <c r="M7" s="49">
        <f>100*G7/B7</f>
        <v>10.0068397720527</v>
      </c>
      <c r="N7" s="50">
        <f>100*E7/B7</f>
        <v>9.937264977003613</v>
      </c>
      <c r="P7" s="139"/>
    </row>
    <row r="8" spans="1:21" ht="16.5" customHeight="1" x14ac:dyDescent="0.2">
      <c r="A8" s="51" t="s">
        <v>5</v>
      </c>
      <c r="B8" s="39">
        <v>15602414.386992622</v>
      </c>
      <c r="C8" s="40"/>
      <c r="D8" s="41">
        <v>11895152.1990592</v>
      </c>
      <c r="E8" s="42">
        <v>2246098.62201291</v>
      </c>
      <c r="F8" s="43">
        <v>723133.62526039802</v>
      </c>
      <c r="G8" s="44">
        <v>738029.94066011463</v>
      </c>
      <c r="H8" s="45">
        <f t="shared" si="2"/>
        <v>1461163.5659205127</v>
      </c>
      <c r="I8" s="244">
        <f t="shared" si="0"/>
        <v>3707262.1879334226</v>
      </c>
      <c r="J8" s="46"/>
      <c r="K8" s="47">
        <f t="shared" si="3"/>
        <v>23.760823780094462</v>
      </c>
      <c r="L8" s="48">
        <f t="shared" si="4"/>
        <v>9.3649837113584908</v>
      </c>
      <c r="M8" s="49">
        <f>100*G8/B8</f>
        <v>4.7302290681075192</v>
      </c>
      <c r="N8" s="50">
        <f t="shared" si="1"/>
        <v>14.395840068735973</v>
      </c>
    </row>
    <row r="9" spans="1:21" ht="16.5" customHeight="1" x14ac:dyDescent="0.2">
      <c r="A9" s="51" t="s">
        <v>6</v>
      </c>
      <c r="B9" s="39">
        <v>27808945.349353582</v>
      </c>
      <c r="C9" s="40"/>
      <c r="D9" s="41">
        <v>18810950.4938871</v>
      </c>
      <c r="E9" s="42">
        <v>5817334.8257832089</v>
      </c>
      <c r="F9" s="43">
        <v>1462642.89750165</v>
      </c>
      <c r="G9" s="44">
        <v>1718017.1321816202</v>
      </c>
      <c r="H9" s="45">
        <f t="shared" si="2"/>
        <v>3180660.0296832705</v>
      </c>
      <c r="I9" s="244">
        <f t="shared" si="0"/>
        <v>8997994.8554664794</v>
      </c>
      <c r="J9" s="46"/>
      <c r="K9" s="47">
        <f t="shared" si="3"/>
        <v>32.356476459024137</v>
      </c>
      <c r="L9" s="48">
        <f t="shared" si="4"/>
        <v>11.437542811227845</v>
      </c>
      <c r="M9" s="49">
        <f>100*G9/B9</f>
        <v>6.1779298373196143</v>
      </c>
      <c r="N9" s="50">
        <f t="shared" si="1"/>
        <v>20.918933647796294</v>
      </c>
    </row>
    <row r="10" spans="1:21" ht="16.5" customHeight="1" x14ac:dyDescent="0.2">
      <c r="A10" s="52" t="s">
        <v>13</v>
      </c>
      <c r="B10" s="53">
        <v>11816424.423141122</v>
      </c>
      <c r="C10" s="54"/>
      <c r="D10" s="55">
        <v>7045045.8370389398</v>
      </c>
      <c r="E10" s="56">
        <v>2030326.19570676</v>
      </c>
      <c r="F10" s="57">
        <v>1070355.87244947</v>
      </c>
      <c r="G10" s="58">
        <v>1670696.5179459499</v>
      </c>
      <c r="H10" s="59">
        <f t="shared" si="2"/>
        <v>2741052.3903954197</v>
      </c>
      <c r="I10" s="244">
        <f t="shared" si="0"/>
        <v>4771378.5861021802</v>
      </c>
      <c r="J10" s="60"/>
      <c r="K10" s="61">
        <f t="shared" si="3"/>
        <v>40.37920791638102</v>
      </c>
      <c r="L10" s="62">
        <f t="shared" si="4"/>
        <v>23.196969677454888</v>
      </c>
      <c r="M10" s="63">
        <f>100*G10/B10</f>
        <v>14.138765316131343</v>
      </c>
      <c r="N10" s="64">
        <f>100*E10/B10</f>
        <v>17.182238238926129</v>
      </c>
      <c r="O10" s="74"/>
      <c r="P10" s="74"/>
      <c r="Q10" s="74"/>
      <c r="R10" s="74"/>
    </row>
    <row r="11" spans="1:21" ht="16.5" customHeight="1" x14ac:dyDescent="0.2">
      <c r="A11" s="65" t="s">
        <v>11</v>
      </c>
      <c r="B11" s="164">
        <f>SUM(B12:B16)</f>
        <v>79686309.579276949</v>
      </c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16123471.09977041</v>
      </c>
      <c r="C12" s="40"/>
      <c r="D12" s="41">
        <v>6730306.0072562704</v>
      </c>
      <c r="E12" s="42">
        <v>5521019.5029143598</v>
      </c>
      <c r="F12" s="43">
        <v>1820893.06300672</v>
      </c>
      <c r="G12" s="44">
        <v>2051252.52659306</v>
      </c>
      <c r="H12" s="45">
        <f t="shared" ref="H12:H16" si="5">SUM(F12:G12)</f>
        <v>3872145.5895997798</v>
      </c>
      <c r="I12" s="244">
        <f t="shared" si="0"/>
        <v>9393165.0925141387</v>
      </c>
      <c r="J12" s="46"/>
      <c r="K12" s="47">
        <f t="shared" si="3"/>
        <v>58.257710355234188</v>
      </c>
      <c r="L12" s="48">
        <f t="shared" ref="L12:L16" si="6">100*H12/B12</f>
        <v>24.015583031962127</v>
      </c>
      <c r="M12" s="49">
        <f>100*G12/B12</f>
        <v>12.722152158800773</v>
      </c>
      <c r="N12" s="50">
        <f t="shared" ref="N12:N16" si="7">100*E12/B12</f>
        <v>34.242127323272072</v>
      </c>
      <c r="P12" s="74">
        <f>B12+B13</f>
        <v>39569147.803780943</v>
      </c>
      <c r="Q12" s="74">
        <f>D12+D13</f>
        <v>21953337.149956271</v>
      </c>
      <c r="R12" s="75">
        <f>E12+E13</f>
        <v>10332414.50291436</v>
      </c>
      <c r="S12" s="222">
        <f>H12+H13</f>
        <v>7283396.1509103095</v>
      </c>
      <c r="T12" s="75">
        <f>SUM(R12:S12)</f>
        <v>17615810.653824668</v>
      </c>
      <c r="U12" s="223">
        <f>T12/P12</f>
        <v>0.44519054949526682</v>
      </c>
    </row>
    <row r="13" spans="1:21" ht="16.5" customHeight="1" x14ac:dyDescent="0.2">
      <c r="A13" s="38" t="s">
        <v>14</v>
      </c>
      <c r="B13" s="39">
        <v>23445676.704010531</v>
      </c>
      <c r="C13" s="40"/>
      <c r="D13" s="41">
        <v>15223031.1427</v>
      </c>
      <c r="E13" s="42">
        <v>4811395</v>
      </c>
      <c r="F13" s="43">
        <v>1506622.95569322</v>
      </c>
      <c r="G13" s="44">
        <v>1904627.6056173099</v>
      </c>
      <c r="H13" s="45">
        <f t="shared" si="5"/>
        <v>3411250.5613105297</v>
      </c>
      <c r="I13" s="244">
        <f t="shared" si="0"/>
        <v>8222645.5613105297</v>
      </c>
      <c r="J13" s="46"/>
      <c r="K13" s="47">
        <f t="shared" si="3"/>
        <v>35.071052395361207</v>
      </c>
      <c r="L13" s="48">
        <f t="shared" si="6"/>
        <v>14.549593105696172</v>
      </c>
      <c r="M13" s="49">
        <f>100*G13/B13</f>
        <v>8.1235770230147004</v>
      </c>
      <c r="N13" s="50">
        <f t="shared" si="7"/>
        <v>20.521459289665035</v>
      </c>
    </row>
    <row r="14" spans="1:21" ht="16.5" customHeight="1" x14ac:dyDescent="0.2">
      <c r="A14" s="51" t="s">
        <v>15</v>
      </c>
      <c r="B14" s="39">
        <v>19054002.726643234</v>
      </c>
      <c r="C14" s="40"/>
      <c r="D14" s="41">
        <v>14988593.820821101</v>
      </c>
      <c r="E14" s="42">
        <v>2514211.0009868601</v>
      </c>
      <c r="F14" s="43">
        <v>736187.6322634602</v>
      </c>
      <c r="G14" s="44">
        <v>815010.27257181494</v>
      </c>
      <c r="H14" s="45">
        <f t="shared" si="5"/>
        <v>1551197.9048352751</v>
      </c>
      <c r="I14" s="244">
        <f t="shared" si="0"/>
        <v>4065408.9058221355</v>
      </c>
      <c r="J14" s="46"/>
      <c r="K14" s="47">
        <f t="shared" si="3"/>
        <v>21.336246058879109</v>
      </c>
      <c r="L14" s="48">
        <f t="shared" si="6"/>
        <v>8.141060579708185</v>
      </c>
      <c r="M14" s="49">
        <f>100*G14/B14</f>
        <v>4.2773703996178458</v>
      </c>
      <c r="N14" s="50">
        <f t="shared" si="7"/>
        <v>13.195185479170924</v>
      </c>
    </row>
    <row r="15" spans="1:21" ht="16.5" customHeight="1" x14ac:dyDescent="0.2">
      <c r="A15" s="51" t="s">
        <v>16</v>
      </c>
      <c r="B15" s="39">
        <v>13399193.098474495</v>
      </c>
      <c r="C15" s="40"/>
      <c r="D15" s="41">
        <v>10774823.4448238</v>
      </c>
      <c r="E15" s="42">
        <v>1513269.4120682599</v>
      </c>
      <c r="F15" s="43">
        <v>500279.19843038142</v>
      </c>
      <c r="G15" s="44">
        <v>610821.04315205326</v>
      </c>
      <c r="H15" s="45">
        <f t="shared" si="5"/>
        <v>1111100.2415824346</v>
      </c>
      <c r="I15" s="244">
        <f t="shared" si="0"/>
        <v>2624369.6536506945</v>
      </c>
      <c r="J15" s="46"/>
      <c r="K15" s="47">
        <f t="shared" si="3"/>
        <v>19.586027564223105</v>
      </c>
      <c r="L15" s="48">
        <f t="shared" si="6"/>
        <v>8.2922921807055232</v>
      </c>
      <c r="M15" s="49">
        <f>100*G15/B15</f>
        <v>4.558640499192415</v>
      </c>
      <c r="N15" s="50">
        <f t="shared" si="7"/>
        <v>11.293735383517582</v>
      </c>
    </row>
    <row r="16" spans="1:21" ht="16.5" customHeight="1" x14ac:dyDescent="0.2">
      <c r="A16" s="52" t="s">
        <v>17</v>
      </c>
      <c r="B16" s="53">
        <v>7663965.9503782671</v>
      </c>
      <c r="C16" s="54"/>
      <c r="D16" s="55">
        <v>5909854.0379162403</v>
      </c>
      <c r="E16" s="56">
        <v>1055822</v>
      </c>
      <c r="F16" s="57">
        <v>315810.45676011214</v>
      </c>
      <c r="G16" s="58">
        <v>382479.45570191427</v>
      </c>
      <c r="H16" s="45">
        <f t="shared" si="5"/>
        <v>698289.91246202635</v>
      </c>
      <c r="I16" s="244">
        <f t="shared" si="0"/>
        <v>1754111.9124620263</v>
      </c>
      <c r="J16" s="60"/>
      <c r="K16" s="61">
        <f t="shared" si="3"/>
        <v>22.887783215887715</v>
      </c>
      <c r="L16" s="62">
        <f t="shared" si="6"/>
        <v>9.111338920126089</v>
      </c>
      <c r="M16" s="63">
        <f>100*G16/B16</f>
        <v>4.9906204982948337</v>
      </c>
      <c r="N16" s="64">
        <f t="shared" si="7"/>
        <v>13.776444295761625</v>
      </c>
      <c r="O16" s="74"/>
      <c r="P16" s="74"/>
      <c r="Q16" s="74"/>
      <c r="R16" s="74"/>
    </row>
    <row r="17" spans="1:14" ht="16.5" customHeight="1" x14ac:dyDescent="0.2">
      <c r="A17" s="65" t="s">
        <v>8</v>
      </c>
      <c r="B17" s="66">
        <f>SUM(B18:B19)</f>
        <v>79686310.000000387</v>
      </c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40845503.789303653</v>
      </c>
      <c r="C18" s="40"/>
      <c r="D18" s="41">
        <v>29453918.3567628</v>
      </c>
      <c r="E18" s="42">
        <v>6698271.0761962999</v>
      </c>
      <c r="F18" s="43">
        <v>2117081.2473391797</v>
      </c>
      <c r="G18" s="44">
        <v>2576233.1090053702</v>
      </c>
      <c r="H18" s="45">
        <f t="shared" ref="H18:H19" si="8">SUM(F18:G18)</f>
        <v>4693314.3563445499</v>
      </c>
      <c r="I18" s="244">
        <f t="shared" si="0"/>
        <v>11391585.432540849</v>
      </c>
      <c r="J18" s="46"/>
      <c r="K18" s="47">
        <f t="shared" si="3"/>
        <v>27.889447737755656</v>
      </c>
      <c r="L18" s="48">
        <f t="shared" ref="L18:L19" si="9">100*H18/B18</f>
        <v>11.49040633836815</v>
      </c>
      <c r="M18" s="49">
        <f>100*G18/B18</f>
        <v>6.3072624156982897</v>
      </c>
      <c r="N18" s="50">
        <f>100*E18/B18</f>
        <v>16.39904139938751</v>
      </c>
    </row>
    <row r="19" spans="1:14" ht="16.5" customHeight="1" x14ac:dyDescent="0.2">
      <c r="A19" s="52" t="s">
        <v>12</v>
      </c>
      <c r="B19" s="53">
        <v>38840806.210696734</v>
      </c>
      <c r="C19" s="54"/>
      <c r="D19" s="55">
        <v>24172690.096755002</v>
      </c>
      <c r="E19" s="56">
        <v>8717446.2604962196</v>
      </c>
      <c r="F19" s="57">
        <v>2762712.05881473</v>
      </c>
      <c r="G19" s="58">
        <v>3187957.7946307869</v>
      </c>
      <c r="H19" s="45">
        <f t="shared" si="8"/>
        <v>5950669.8534455169</v>
      </c>
      <c r="I19" s="244">
        <f t="shared" si="0"/>
        <v>14668116.113941737</v>
      </c>
      <c r="J19" s="60"/>
      <c r="K19" s="61">
        <f t="shared" si="3"/>
        <v>37.764705589201043</v>
      </c>
      <c r="L19" s="62">
        <f t="shared" si="9"/>
        <v>15.320665130289457</v>
      </c>
      <c r="M19" s="63">
        <f>100*G19/B19</f>
        <v>8.2077539208051373</v>
      </c>
      <c r="N19" s="64">
        <f>100*E19/B19</f>
        <v>22.444040458911587</v>
      </c>
    </row>
    <row r="20" spans="1:14" ht="16.5" customHeight="1" x14ac:dyDescent="0.2">
      <c r="A20" s="65" t="s">
        <v>30</v>
      </c>
      <c r="B20" s="66">
        <f>SUM(B21:B22)</f>
        <v>79686310</v>
      </c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25144152.094520859</v>
      </c>
      <c r="C21" s="40"/>
      <c r="D21" s="41">
        <v>18247892.314842399</v>
      </c>
      <c r="E21" s="42">
        <v>2421955.9277628348</v>
      </c>
      <c r="F21" s="43">
        <v>1081923.6463164841</v>
      </c>
      <c r="G21" s="44">
        <v>3392380.2055991399</v>
      </c>
      <c r="H21" s="45">
        <f t="shared" ref="H21:H22" si="10">SUM(F21:G21)</f>
        <v>4474303.851915624</v>
      </c>
      <c r="I21" s="244">
        <f t="shared" si="0"/>
        <v>6896259.7796784583</v>
      </c>
      <c r="J21" s="46"/>
      <c r="K21" s="47">
        <f t="shared" si="3"/>
        <v>27.426893353787882</v>
      </c>
      <c r="L21" s="48">
        <f t="shared" ref="L21:L22" si="11">100*H21/B21</f>
        <v>17.7946101944341</v>
      </c>
      <c r="M21" s="49">
        <f t="shared" ref="M21:M22" si="12">100*G21/B21</f>
        <v>13.491726397639674</v>
      </c>
      <c r="N21" s="50">
        <f>100*E21/B21</f>
        <v>9.6322831593537845</v>
      </c>
    </row>
    <row r="22" spans="1:14" ht="16.5" customHeight="1" x14ac:dyDescent="0.2">
      <c r="A22" s="52" t="s">
        <v>1</v>
      </c>
      <c r="B22" s="53">
        <v>54542157.905479133</v>
      </c>
      <c r="C22" s="54"/>
      <c r="D22" s="55">
        <v>35378716.138674997</v>
      </c>
      <c r="E22" s="56">
        <v>12993761.4089297</v>
      </c>
      <c r="F22" s="57">
        <v>3797869.6598374154</v>
      </c>
      <c r="G22" s="58">
        <v>2371810.6980370185</v>
      </c>
      <c r="H22" s="45">
        <f t="shared" si="10"/>
        <v>6169680.3578744344</v>
      </c>
      <c r="I22" s="244">
        <f t="shared" si="0"/>
        <v>19163441.766804136</v>
      </c>
      <c r="J22" s="60"/>
      <c r="K22" s="61">
        <f t="shared" si="3"/>
        <v>35.135100081691185</v>
      </c>
      <c r="L22" s="62">
        <f t="shared" si="11"/>
        <v>11.31176432103477</v>
      </c>
      <c r="M22" s="63">
        <f t="shared" si="12"/>
        <v>4.3485824344305124</v>
      </c>
      <c r="N22" s="64">
        <f>100*E22/B22</f>
        <v>23.823335760656416</v>
      </c>
    </row>
    <row r="23" spans="1:14" x14ac:dyDescent="0.2">
      <c r="B23" s="74"/>
      <c r="C23" s="119"/>
      <c r="D23" s="74"/>
      <c r="E23" s="74"/>
      <c r="F23" s="74"/>
      <c r="G23" s="74"/>
    </row>
    <row r="24" spans="1:14" x14ac:dyDescent="0.2">
      <c r="B24" s="117"/>
      <c r="C24" s="140"/>
      <c r="D24" s="117"/>
      <c r="E24" s="117"/>
      <c r="F24" s="117"/>
      <c r="G24" s="117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view="pageBreakPreview" zoomScaleNormal="93" zoomScaleSheetLayoutView="100" workbookViewId="0">
      <pane ySplit="4" topLeftCell="A6" activePane="bottomLeft" state="frozen"/>
      <selection activeCell="I26" sqref="I26"/>
      <selection pane="bottomLeft" activeCell="A7" sqref="A7"/>
    </sheetView>
  </sheetViews>
  <sheetFormatPr defaultColWidth="18.7109375" defaultRowHeight="11.25" x14ac:dyDescent="0.2"/>
  <cols>
    <col min="1" max="1" width="18.7109375" style="5"/>
    <col min="2" max="2" width="13.5703125" style="5" customWidth="1"/>
    <col min="3" max="3" width="2.7109375" style="73" customWidth="1"/>
    <col min="4" max="4" width="13" style="5" customWidth="1"/>
    <col min="5" max="5" width="12.85546875" style="5" customWidth="1"/>
    <col min="6" max="7" width="12" style="5" customWidth="1"/>
    <col min="8" max="8" width="13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10.140625" style="5" customWidth="1"/>
    <col min="14" max="14" width="11.42578125" style="5" customWidth="1"/>
    <col min="15" max="19" width="9.85546875" style="5" customWidth="1"/>
    <col min="20" max="16384" width="18.7109375" style="5"/>
  </cols>
  <sheetData>
    <row r="1" spans="1:21" ht="21.75" customHeight="1" x14ac:dyDescent="0.2">
      <c r="A1" s="2" t="s">
        <v>303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25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0.7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80669195.838</v>
      </c>
      <c r="C4" s="20"/>
      <c r="D4" s="21">
        <v>53554109.216361895</v>
      </c>
      <c r="E4" s="22">
        <v>15916791.3665921</v>
      </c>
      <c r="F4" s="23">
        <v>5227614.8647707002</v>
      </c>
      <c r="G4" s="105">
        <v>5970680.3902752995</v>
      </c>
      <c r="H4" s="106">
        <f>SUM(F4:G4)</f>
        <v>11198295.255045999</v>
      </c>
      <c r="I4" s="244">
        <f>H4+E4</f>
        <v>27115086.621638097</v>
      </c>
      <c r="J4" s="24"/>
      <c r="K4" s="99">
        <f>100*(E4+F4+G4)/B4</f>
        <v>33.612689874943911</v>
      </c>
      <c r="L4" s="100">
        <f>100*H4/B4</f>
        <v>13.881748960947164</v>
      </c>
      <c r="M4" s="101">
        <f>100*G4/B4</f>
        <v>7.4014378453277621</v>
      </c>
      <c r="N4" s="102">
        <f>100*E4/B4</f>
        <v>19.730940913996744</v>
      </c>
      <c r="P4" s="175"/>
    </row>
    <row r="5" spans="1:21" ht="16.5" customHeight="1" x14ac:dyDescent="0.2">
      <c r="A5" s="38" t="s">
        <v>3</v>
      </c>
      <c r="B5" s="66"/>
      <c r="C5" s="40"/>
      <c r="D5" s="168"/>
      <c r="E5" s="169"/>
      <c r="F5" s="170"/>
      <c r="G5" s="105"/>
      <c r="H5" s="106"/>
      <c r="I5" s="244">
        <f t="shared" ref="I5:I22" si="0">H5+E5</f>
        <v>0</v>
      </c>
      <c r="J5" s="46"/>
      <c r="K5" s="47"/>
      <c r="L5" s="48"/>
      <c r="M5" s="49"/>
      <c r="N5" s="50"/>
      <c r="O5" s="74">
        <f>SUM(B6:B10)</f>
        <v>80669196.144116789</v>
      </c>
      <c r="P5" s="175"/>
    </row>
    <row r="6" spans="1:21" ht="16.5" customHeight="1" x14ac:dyDescent="0.2">
      <c r="A6" s="38" t="s">
        <v>10</v>
      </c>
      <c r="B6" s="39">
        <v>23833972.750682537</v>
      </c>
      <c r="C6" s="40"/>
      <c r="D6" s="41">
        <v>15069928.2309507</v>
      </c>
      <c r="E6" s="42">
        <v>5437910.6115909563</v>
      </c>
      <c r="F6" s="43">
        <v>1687645.2280776151</v>
      </c>
      <c r="G6" s="44">
        <v>1638488.6300632551</v>
      </c>
      <c r="H6" s="45">
        <f>SUM(F6:G6)</f>
        <v>3326133.85814087</v>
      </c>
      <c r="I6" s="244">
        <f t="shared" si="0"/>
        <v>8764044.4697318263</v>
      </c>
      <c r="J6" s="46"/>
      <c r="K6" s="47">
        <f>100*(E6+F6+G6)/B6</f>
        <v>36.771228034071029</v>
      </c>
      <c r="L6" s="48">
        <f>100*H6/B6</f>
        <v>13.955431991696051</v>
      </c>
      <c r="M6" s="49">
        <f t="shared" ref="M6:M16" si="1">100*G6/B6</f>
        <v>6.8745930324030162</v>
      </c>
      <c r="N6" s="50">
        <f t="shared" ref="N6:N9" si="2">100*E6/B6</f>
        <v>22.815796042374977</v>
      </c>
      <c r="P6" s="175"/>
    </row>
    <row r="7" spans="1:21" ht="16.5" customHeight="1" x14ac:dyDescent="0.2">
      <c r="A7" s="38" t="s">
        <v>4</v>
      </c>
      <c r="B7" s="39">
        <v>641974.90849957336</v>
      </c>
      <c r="C7" s="40"/>
      <c r="D7" s="41">
        <v>475579.201829586</v>
      </c>
      <c r="E7" s="42">
        <v>57032.544962613174</v>
      </c>
      <c r="F7" s="43">
        <v>51746.683935681824</v>
      </c>
      <c r="G7" s="44">
        <v>57616.447771692554</v>
      </c>
      <c r="H7" s="45">
        <f>SUM(F7:G7)</f>
        <v>109363.13170737438</v>
      </c>
      <c r="I7" s="244">
        <f t="shared" si="0"/>
        <v>166395.67666998756</v>
      </c>
      <c r="J7" s="46"/>
      <c r="K7" s="47">
        <f t="shared" ref="K7:K22" si="3">100*(E7+F7+G7)/B7</f>
        <v>25.919342713703294</v>
      </c>
      <c r="L7" s="48">
        <f t="shared" ref="L7:L10" si="4">100*H7/B7</f>
        <v>17.035421518728572</v>
      </c>
      <c r="M7" s="49">
        <f t="shared" si="1"/>
        <v>8.9748753430806154</v>
      </c>
      <c r="N7" s="50">
        <f>100*E7/B7</f>
        <v>8.8839211949747217</v>
      </c>
      <c r="P7" s="175"/>
    </row>
    <row r="8" spans="1:21" ht="16.5" customHeight="1" x14ac:dyDescent="0.2">
      <c r="A8" s="51" t="s">
        <v>5</v>
      </c>
      <c r="B8" s="39">
        <v>15755318.047985148</v>
      </c>
      <c r="C8" s="40"/>
      <c r="D8" s="41">
        <v>11897066.463811601</v>
      </c>
      <c r="E8" s="42">
        <v>2319106.0379834352</v>
      </c>
      <c r="F8" s="43">
        <v>774677.15750000288</v>
      </c>
      <c r="G8" s="44">
        <v>764468.18869013025</v>
      </c>
      <c r="H8" s="45">
        <f t="shared" ref="H8:H10" si="5">SUM(F8:G8)</f>
        <v>1539145.3461901331</v>
      </c>
      <c r="I8" s="244">
        <f t="shared" si="0"/>
        <v>3858251.3841735683</v>
      </c>
      <c r="J8" s="46"/>
      <c r="K8" s="47">
        <f t="shared" si="3"/>
        <v>24.488565527034709</v>
      </c>
      <c r="L8" s="48">
        <f t="shared" si="4"/>
        <v>9.769052846171931</v>
      </c>
      <c r="M8" s="49">
        <f t="shared" si="1"/>
        <v>4.8521279377657089</v>
      </c>
      <c r="N8" s="50">
        <f t="shared" si="2"/>
        <v>14.719512680862774</v>
      </c>
      <c r="P8" s="175"/>
    </row>
    <row r="9" spans="1:21" ht="16.5" customHeight="1" x14ac:dyDescent="0.2">
      <c r="A9" s="51" t="s">
        <v>6</v>
      </c>
      <c r="B9" s="39">
        <v>28081473.013777245</v>
      </c>
      <c r="C9" s="40"/>
      <c r="D9" s="41">
        <v>18728592.3671409</v>
      </c>
      <c r="E9" s="42">
        <v>6006422.0632283576</v>
      </c>
      <c r="F9" s="43">
        <v>1566897.1856565643</v>
      </c>
      <c r="G9" s="44">
        <v>1779561.1977513826</v>
      </c>
      <c r="H9" s="45">
        <f t="shared" si="5"/>
        <v>3346458.3834079467</v>
      </c>
      <c r="I9" s="244">
        <f t="shared" si="0"/>
        <v>9352880.4466363043</v>
      </c>
      <c r="J9" s="46"/>
      <c r="K9" s="47">
        <f t="shared" si="3"/>
        <v>33.306231628403623</v>
      </c>
      <c r="L9" s="48">
        <f t="shared" si="4"/>
        <v>11.916961698434116</v>
      </c>
      <c r="M9" s="49">
        <f t="shared" si="1"/>
        <v>6.3371362210176789</v>
      </c>
      <c r="N9" s="50">
        <f t="shared" si="2"/>
        <v>21.389269929969508</v>
      </c>
      <c r="P9" s="175"/>
    </row>
    <row r="10" spans="1:21" ht="16.5" customHeight="1" x14ac:dyDescent="0.2">
      <c r="A10" s="52" t="s">
        <v>13</v>
      </c>
      <c r="B10" s="53">
        <v>12356457.423172295</v>
      </c>
      <c r="C10" s="54"/>
      <c r="D10" s="55">
        <v>7382943.151701997</v>
      </c>
      <c r="E10" s="56">
        <v>2096320.1229872005</v>
      </c>
      <c r="F10" s="57">
        <v>1146648.7186016357</v>
      </c>
      <c r="G10" s="58">
        <v>1730545.4298814621</v>
      </c>
      <c r="H10" s="59">
        <f t="shared" si="5"/>
        <v>2877194.1484830976</v>
      </c>
      <c r="I10" s="244">
        <f t="shared" si="0"/>
        <v>4973514.2714702981</v>
      </c>
      <c r="J10" s="60"/>
      <c r="K10" s="61">
        <f t="shared" si="3"/>
        <v>40.250325001269168</v>
      </c>
      <c r="L10" s="62">
        <f t="shared" si="4"/>
        <v>23.284943652923058</v>
      </c>
      <c r="M10" s="63">
        <f t="shared" si="1"/>
        <v>14.005190732386922</v>
      </c>
      <c r="N10" s="64">
        <f>100*E10/B10</f>
        <v>16.965381348346106</v>
      </c>
      <c r="P10" s="175"/>
    </row>
    <row r="11" spans="1:21" ht="16.5" customHeight="1" x14ac:dyDescent="0.2">
      <c r="A11" s="65" t="s">
        <v>11</v>
      </c>
      <c r="B11" s="66"/>
      <c r="C11" s="67"/>
      <c r="D11" s="68"/>
      <c r="E11" s="165"/>
      <c r="F11" s="166"/>
      <c r="G11" s="167"/>
      <c r="H11" s="106"/>
      <c r="I11" s="244">
        <f t="shared" si="0"/>
        <v>0</v>
      </c>
      <c r="J11" s="33"/>
      <c r="K11" s="171"/>
      <c r="L11" s="70"/>
      <c r="M11" s="71"/>
      <c r="N11" s="72"/>
      <c r="P11" s="224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16310810.016078956</v>
      </c>
      <c r="C12" s="40"/>
      <c r="D12" s="41">
        <v>6534918.0315370467</v>
      </c>
      <c r="E12" s="42">
        <v>5700475.2772424808</v>
      </c>
      <c r="F12" s="43">
        <v>1950682.7132448242</v>
      </c>
      <c r="G12" s="44">
        <v>2124733.9940546067</v>
      </c>
      <c r="H12" s="45">
        <f t="shared" ref="H12:H16" si="6">SUM(F12:G12)</f>
        <v>4075416.7072994309</v>
      </c>
      <c r="I12" s="244">
        <f t="shared" si="0"/>
        <v>9775891.9845419116</v>
      </c>
      <c r="J12" s="46"/>
      <c r="K12" s="47">
        <f t="shared" si="3"/>
        <v>59.935049055840771</v>
      </c>
      <c r="L12" s="48">
        <f t="shared" ref="L12:L16" si="7">100*H12/B12</f>
        <v>24.985986001197642</v>
      </c>
      <c r="M12" s="49">
        <f t="shared" si="1"/>
        <v>13.026538792126663</v>
      </c>
      <c r="N12" s="50">
        <f t="shared" ref="N12:N16" si="8">100*E12/B12</f>
        <v>34.949063054643119</v>
      </c>
      <c r="P12" s="175">
        <f>B12+B13</f>
        <v>40155659.66304858</v>
      </c>
      <c r="Q12" s="74">
        <f>D12+D13</f>
        <v>21825113.687290147</v>
      </c>
      <c r="R12" s="75">
        <f>E12+E13</f>
        <v>10668260.345212296</v>
      </c>
      <c r="S12" s="222">
        <f>H12+H13</f>
        <v>7662285.330546136</v>
      </c>
      <c r="T12" s="75">
        <f>SUM(R12:S12)</f>
        <v>18330545.675758433</v>
      </c>
      <c r="U12" s="223">
        <f>T12/P12</f>
        <v>0.45648722570049782</v>
      </c>
    </row>
    <row r="13" spans="1:21" ht="16.5" customHeight="1" x14ac:dyDescent="0.2">
      <c r="A13" s="38" t="s">
        <v>14</v>
      </c>
      <c r="B13" s="39">
        <v>23844849.646969628</v>
      </c>
      <c r="C13" s="40"/>
      <c r="D13" s="41">
        <v>15290195.6557531</v>
      </c>
      <c r="E13" s="42">
        <v>4967785.0679698149</v>
      </c>
      <c r="F13" s="43">
        <v>1614012.0552690253</v>
      </c>
      <c r="G13" s="44">
        <v>1972856.5679776799</v>
      </c>
      <c r="H13" s="45">
        <f t="shared" si="6"/>
        <v>3586868.6232467052</v>
      </c>
      <c r="I13" s="244">
        <f t="shared" si="0"/>
        <v>8554653.691216521</v>
      </c>
      <c r="J13" s="46"/>
      <c r="K13" s="47">
        <f t="shared" si="3"/>
        <v>35.876316344497091</v>
      </c>
      <c r="L13" s="48">
        <f t="shared" si="7"/>
        <v>15.042529839153545</v>
      </c>
      <c r="M13" s="49">
        <f t="shared" si="1"/>
        <v>8.2737219868710916</v>
      </c>
      <c r="N13" s="50">
        <f t="shared" si="8"/>
        <v>20.833786505343539</v>
      </c>
      <c r="P13" s="175"/>
    </row>
    <row r="14" spans="1:21" ht="16.5" customHeight="1" x14ac:dyDescent="0.2">
      <c r="A14" s="51" t="s">
        <v>15</v>
      </c>
      <c r="B14" s="39">
        <v>19243958.721197873</v>
      </c>
      <c r="C14" s="40"/>
      <c r="D14" s="41">
        <v>15015157.4578688</v>
      </c>
      <c r="E14" s="42">
        <v>2595933.1687437771</v>
      </c>
      <c r="F14" s="43">
        <v>788661.62826151075</v>
      </c>
      <c r="G14" s="44">
        <v>844206.16632375633</v>
      </c>
      <c r="H14" s="45">
        <f t="shared" si="6"/>
        <v>1632867.7945852671</v>
      </c>
      <c r="I14" s="244">
        <f t="shared" si="0"/>
        <v>4228800.9633290442</v>
      </c>
      <c r="J14" s="46"/>
      <c r="K14" s="47">
        <f t="shared" si="3"/>
        <v>21.974693588751446</v>
      </c>
      <c r="L14" s="48">
        <f t="shared" si="7"/>
        <v>8.4850930010913377</v>
      </c>
      <c r="M14" s="49">
        <f t="shared" si="1"/>
        <v>4.3868633193119173</v>
      </c>
      <c r="N14" s="50">
        <f t="shared" si="8"/>
        <v>13.489600587660108</v>
      </c>
      <c r="P14" s="175"/>
    </row>
    <row r="15" spans="1:21" ht="16.5" customHeight="1" x14ac:dyDescent="0.2">
      <c r="A15" s="51" t="s">
        <v>16</v>
      </c>
      <c r="B15" s="39">
        <v>13530505.190839546</v>
      </c>
      <c r="C15" s="40"/>
      <c r="D15" s="41">
        <v>10799407.887615509</v>
      </c>
      <c r="E15" s="42">
        <v>1562456.8735446089</v>
      </c>
      <c r="F15" s="43">
        <v>535938.10861287289</v>
      </c>
      <c r="G15" s="44">
        <v>632702.32106655464</v>
      </c>
      <c r="H15" s="45">
        <f t="shared" si="6"/>
        <v>1168640.4296794275</v>
      </c>
      <c r="I15" s="244">
        <f t="shared" si="0"/>
        <v>2731097.3032240365</v>
      </c>
      <c r="J15" s="46"/>
      <c r="K15" s="47">
        <f t="shared" si="3"/>
        <v>20.18474007218186</v>
      </c>
      <c r="L15" s="48">
        <f t="shared" si="7"/>
        <v>8.6370790535642623</v>
      </c>
      <c r="M15" s="49">
        <f t="shared" si="1"/>
        <v>4.6761174999948132</v>
      </c>
      <c r="N15" s="50">
        <f t="shared" si="8"/>
        <v>11.547661018617598</v>
      </c>
      <c r="P15" s="175"/>
    </row>
    <row r="16" spans="1:21" ht="16.5" customHeight="1" x14ac:dyDescent="0.2">
      <c r="A16" s="52" t="s">
        <v>17</v>
      </c>
      <c r="B16" s="53">
        <v>7739072.8166919742</v>
      </c>
      <c r="C16" s="54"/>
      <c r="D16" s="55">
        <v>5914430.4571649795</v>
      </c>
      <c r="E16" s="56">
        <v>1090140.5446931764</v>
      </c>
      <c r="F16" s="57">
        <v>338320.80047944543</v>
      </c>
      <c r="G16" s="58">
        <v>396180.91435437498</v>
      </c>
      <c r="H16" s="59">
        <f t="shared" si="6"/>
        <v>734501.71483382047</v>
      </c>
      <c r="I16" s="244">
        <f t="shared" si="0"/>
        <v>1824642.2595269969</v>
      </c>
      <c r="J16" s="60"/>
      <c r="K16" s="61">
        <f t="shared" si="3"/>
        <v>23.577013716572456</v>
      </c>
      <c r="L16" s="62">
        <f t="shared" si="7"/>
        <v>9.4908231545465593</v>
      </c>
      <c r="M16" s="63">
        <f t="shared" si="1"/>
        <v>5.1192297028123903</v>
      </c>
      <c r="N16" s="64">
        <f t="shared" si="8"/>
        <v>14.086190562025894</v>
      </c>
      <c r="P16" s="175"/>
    </row>
    <row r="17" spans="1:16" ht="16.5" customHeight="1" x14ac:dyDescent="0.2">
      <c r="A17" s="65" t="s">
        <v>8</v>
      </c>
      <c r="B17" s="66"/>
      <c r="C17" s="67"/>
      <c r="D17" s="68"/>
      <c r="E17" s="165"/>
      <c r="F17" s="166"/>
      <c r="G17" s="167"/>
      <c r="H17" s="106"/>
      <c r="I17" s="244">
        <f t="shared" si="0"/>
        <v>0</v>
      </c>
      <c r="J17" s="33"/>
      <c r="K17" s="69"/>
      <c r="L17" s="70"/>
      <c r="M17" s="71"/>
      <c r="N17" s="72"/>
      <c r="P17" s="175"/>
    </row>
    <row r="18" spans="1:16" ht="16.5" customHeight="1" x14ac:dyDescent="0.2">
      <c r="A18" s="38" t="s">
        <v>9</v>
      </c>
      <c r="B18" s="39">
        <v>41299545.258469425</v>
      </c>
      <c r="C18" s="40"/>
      <c r="D18" s="41">
        <v>29447049.484925535</v>
      </c>
      <c r="E18" s="42">
        <v>6915992.3543051602</v>
      </c>
      <c r="F18" s="43">
        <v>2267982.6045908155</v>
      </c>
      <c r="G18" s="44">
        <v>2668520.8146479107</v>
      </c>
      <c r="H18" s="45">
        <f t="shared" ref="H18:H19" si="9">SUM(F18:G18)</f>
        <v>4936503.4192387257</v>
      </c>
      <c r="I18" s="244">
        <f t="shared" si="0"/>
        <v>11852495.773543887</v>
      </c>
      <c r="J18" s="46"/>
      <c r="K18" s="47">
        <f t="shared" si="3"/>
        <v>28.698852976143264</v>
      </c>
      <c r="L18" s="48">
        <f t="shared" ref="L18:L19" si="10">100*H18/B18</f>
        <v>11.95292439261515</v>
      </c>
      <c r="M18" s="49">
        <f>100*G18/B18</f>
        <v>6.4613806228306325</v>
      </c>
      <c r="N18" s="50">
        <f>100*E18/B18</f>
        <v>16.745928583528112</v>
      </c>
      <c r="P18" s="175"/>
    </row>
    <row r="19" spans="1:16" ht="16.5" customHeight="1" x14ac:dyDescent="0.2">
      <c r="A19" s="52" t="s">
        <v>12</v>
      </c>
      <c r="B19" s="53">
        <v>39366650.664069958</v>
      </c>
      <c r="C19" s="54"/>
      <c r="D19" s="55">
        <v>24107059.801376998</v>
      </c>
      <c r="E19" s="56">
        <v>9000799.0122869592</v>
      </c>
      <c r="F19" s="57">
        <v>2959632.7012768812</v>
      </c>
      <c r="G19" s="58">
        <v>3302159.1491290671</v>
      </c>
      <c r="H19" s="59">
        <f t="shared" si="9"/>
        <v>6261791.8504059482</v>
      </c>
      <c r="I19" s="244">
        <f t="shared" si="0"/>
        <v>15262590.862692907</v>
      </c>
      <c r="J19" s="60"/>
      <c r="K19" s="61">
        <f t="shared" si="3"/>
        <v>38.77035664764621</v>
      </c>
      <c r="L19" s="62">
        <f t="shared" si="10"/>
        <v>15.906336314562573</v>
      </c>
      <c r="M19" s="63">
        <f>100*G19/B19</f>
        <v>8.3882146269125109</v>
      </c>
      <c r="N19" s="64">
        <f>100*E19/B19</f>
        <v>22.864020333083634</v>
      </c>
      <c r="P19" s="175"/>
    </row>
    <row r="20" spans="1:16" ht="16.5" customHeight="1" x14ac:dyDescent="0.2">
      <c r="A20" s="65" t="s">
        <v>30</v>
      </c>
      <c r="B20" s="66"/>
      <c r="C20" s="67"/>
      <c r="D20" s="68"/>
      <c r="E20" s="165"/>
      <c r="F20" s="166"/>
      <c r="G20" s="167"/>
      <c r="H20" s="106"/>
      <c r="I20" s="244">
        <f t="shared" si="0"/>
        <v>0</v>
      </c>
      <c r="J20" s="33"/>
      <c r="K20" s="69"/>
      <c r="L20" s="70"/>
      <c r="M20" s="71"/>
      <c r="N20" s="72"/>
      <c r="P20" s="175"/>
    </row>
    <row r="21" spans="1:16" ht="16.5" customHeight="1" x14ac:dyDescent="0.2">
      <c r="A21" s="38" t="s">
        <v>0</v>
      </c>
      <c r="B21" s="39">
        <v>25592525.137210909</v>
      </c>
      <c r="C21" s="40"/>
      <c r="D21" s="41">
        <v>18418900.140280399</v>
      </c>
      <c r="E21" s="42">
        <v>2500679.4273222606</v>
      </c>
      <c r="F21" s="43">
        <v>1159041.0204734709</v>
      </c>
      <c r="G21" s="44">
        <v>3513904.529134748</v>
      </c>
      <c r="H21" s="45">
        <f t="shared" ref="H21:H22" si="11">SUM(F21:G21)</f>
        <v>4672945.5496082194</v>
      </c>
      <c r="I21" s="244">
        <f t="shared" si="0"/>
        <v>7173624.9769304805</v>
      </c>
      <c r="J21" s="46"/>
      <c r="K21" s="47">
        <f t="shared" si="3"/>
        <v>28.030157002757825</v>
      </c>
      <c r="L21" s="48">
        <f t="shared" ref="L21:L22" si="12">100*H21/B21</f>
        <v>18.259024947928527</v>
      </c>
      <c r="M21" s="49">
        <f t="shared" ref="M21:M22" si="13">100*G21/B21</f>
        <v>13.730198604066686</v>
      </c>
      <c r="N21" s="50">
        <f>100*E21/B21</f>
        <v>9.7711320548292964</v>
      </c>
      <c r="P21" s="175"/>
    </row>
    <row r="22" spans="1:16" ht="16.5" customHeight="1" x14ac:dyDescent="0.2">
      <c r="A22" s="52" t="s">
        <v>1</v>
      </c>
      <c r="B22" s="53">
        <v>55076671.052952811</v>
      </c>
      <c r="C22" s="54"/>
      <c r="D22" s="55">
        <v>35135209.343646497</v>
      </c>
      <c r="E22" s="56">
        <v>13416111.939269876</v>
      </c>
      <c r="F22" s="57">
        <v>4068574.2853942136</v>
      </c>
      <c r="G22" s="58">
        <v>2456775.4346422311</v>
      </c>
      <c r="H22" s="59">
        <f t="shared" si="11"/>
        <v>6525349.7200364452</v>
      </c>
      <c r="I22" s="244">
        <f t="shared" si="0"/>
        <v>19941461.659306321</v>
      </c>
      <c r="J22" s="60"/>
      <c r="K22" s="61">
        <f t="shared" si="3"/>
        <v>36.206730141939467</v>
      </c>
      <c r="L22" s="62">
        <f t="shared" si="12"/>
        <v>11.847756219257922</v>
      </c>
      <c r="M22" s="63">
        <f t="shared" si="13"/>
        <v>4.4606462004215786</v>
      </c>
      <c r="N22" s="64">
        <f>100*E22/B22</f>
        <v>24.358973922681557</v>
      </c>
      <c r="P22" s="175"/>
    </row>
    <row r="23" spans="1:16" x14ac:dyDescent="0.2">
      <c r="B23" s="74"/>
      <c r="C23" s="119"/>
      <c r="D23" s="74"/>
      <c r="E23" s="74"/>
      <c r="F23" s="74"/>
      <c r="G23" s="74"/>
    </row>
    <row r="24" spans="1:16" x14ac:dyDescent="0.2">
      <c r="B24" s="91"/>
      <c r="C24" s="91"/>
      <c r="D24" s="91"/>
      <c r="E24" s="91"/>
      <c r="F24" s="91"/>
      <c r="G24" s="91"/>
    </row>
    <row r="25" spans="1:16" x14ac:dyDescent="0.2">
      <c r="B25" s="91"/>
    </row>
    <row r="26" spans="1:16" x14ac:dyDescent="0.2">
      <c r="B26" s="91"/>
    </row>
    <row r="27" spans="1:16" x14ac:dyDescent="0.2">
      <c r="B27" s="91"/>
    </row>
    <row r="28" spans="1:16" x14ac:dyDescent="0.2">
      <c r="B28" s="91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view="pageBreakPreview" zoomScaleNormal="93" zoomScaleSheetLayoutView="100" workbookViewId="0">
      <pane ySplit="4" topLeftCell="A5" activePane="bottomLeft" state="frozen"/>
      <selection activeCell="I26" sqref="I26"/>
      <selection pane="bottomLeft" activeCell="B7" sqref="B7"/>
    </sheetView>
  </sheetViews>
  <sheetFormatPr defaultColWidth="18.7109375" defaultRowHeight="11.25" x14ac:dyDescent="0.2"/>
  <cols>
    <col min="1" max="1" width="18.7109375" style="5"/>
    <col min="2" max="2" width="13.5703125" style="5" customWidth="1"/>
    <col min="3" max="3" width="2.7109375" style="73" customWidth="1"/>
    <col min="4" max="4" width="11.7109375" style="5" customWidth="1"/>
    <col min="5" max="5" width="12.85546875" style="5" customWidth="1"/>
    <col min="6" max="6" width="12" style="5" customWidth="1"/>
    <col min="7" max="7" width="11.28515625" style="5" customWidth="1"/>
    <col min="8" max="8" width="13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10.140625" style="5" customWidth="1"/>
    <col min="14" max="14" width="11.42578125" style="5" customWidth="1"/>
    <col min="15" max="15" width="4" style="5" customWidth="1"/>
    <col min="16" max="16" width="18.7109375" style="5"/>
    <col min="17" max="17" width="11.42578125" style="5" customWidth="1"/>
    <col min="18" max="16384" width="18.7109375" style="5"/>
  </cols>
  <sheetData>
    <row r="1" spans="1:21" ht="21.75" customHeight="1" x14ac:dyDescent="0.2">
      <c r="A1" s="2" t="s">
        <v>304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7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0.7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81151885</v>
      </c>
      <c r="C4" s="20"/>
      <c r="D4" s="21">
        <v>52576233</v>
      </c>
      <c r="E4" s="22">
        <v>17026342</v>
      </c>
      <c r="F4" s="23">
        <v>5728035</v>
      </c>
      <c r="G4" s="105">
        <v>5821275</v>
      </c>
      <c r="H4" s="106">
        <f>SUM(F4:G4)</f>
        <v>11549310</v>
      </c>
      <c r="I4" s="244">
        <f>H4+E4</f>
        <v>28575652</v>
      </c>
      <c r="J4" s="24"/>
      <c r="K4" s="99">
        <f>100*(E4+F4+G4)/B4</f>
        <v>35.212554828516922</v>
      </c>
      <c r="L4" s="100">
        <f>100*H4/B4</f>
        <v>14.231721173205035</v>
      </c>
      <c r="M4" s="101">
        <f>100*G4/B4</f>
        <v>7.1733084203774196</v>
      </c>
      <c r="N4" s="102">
        <f>100*E4/B4</f>
        <v>20.980833655311887</v>
      </c>
    </row>
    <row r="5" spans="1:21" ht="16.5" customHeight="1" x14ac:dyDescent="0.2">
      <c r="A5" s="38" t="s">
        <v>3</v>
      </c>
      <c r="B5" s="66"/>
      <c r="C5" s="40"/>
      <c r="D5" s="168"/>
      <c r="E5" s="169"/>
      <c r="F5" s="170"/>
      <c r="G5" s="105"/>
      <c r="H5" s="106"/>
      <c r="I5" s="244">
        <f t="shared" ref="I5:I22" si="0">H5+E5</f>
        <v>0</v>
      </c>
      <c r="J5" s="46"/>
      <c r="K5" s="47"/>
      <c r="L5" s="48"/>
      <c r="M5" s="49"/>
      <c r="N5" s="50"/>
    </row>
    <row r="6" spans="1:21" ht="16.5" customHeight="1" x14ac:dyDescent="0.2">
      <c r="A6" s="38" t="s">
        <v>10</v>
      </c>
      <c r="B6" s="39">
        <v>24058427.473936919</v>
      </c>
      <c r="C6" s="40"/>
      <c r="D6" s="41">
        <v>14794757.480938019</v>
      </c>
      <c r="E6" s="42">
        <v>5816984.322148622</v>
      </c>
      <c r="F6" s="43">
        <v>1849197.2312569323</v>
      </c>
      <c r="G6" s="44">
        <v>1597488.4395933456</v>
      </c>
      <c r="H6" s="45">
        <f>SUM(F6:G6)</f>
        <v>3446685.6708502779</v>
      </c>
      <c r="I6" s="244">
        <f t="shared" si="0"/>
        <v>9263669.9929988999</v>
      </c>
      <c r="J6" s="46"/>
      <c r="K6" s="47">
        <f>100*(E6+F6+G6)/B6</f>
        <v>38.504885670663469</v>
      </c>
      <c r="L6" s="48">
        <f>100*H6/B6</f>
        <v>14.326313199747393</v>
      </c>
      <c r="M6" s="49">
        <f t="shared" ref="M6:M16" si="1">100*G6/B6</f>
        <v>6.6400368075758225</v>
      </c>
      <c r="N6" s="50">
        <f t="shared" ref="N6:N9" si="2">100*E6/B6</f>
        <v>24.178572470916077</v>
      </c>
      <c r="P6" s="74"/>
      <c r="Q6" s="74"/>
    </row>
    <row r="7" spans="1:21" ht="16.5" customHeight="1" x14ac:dyDescent="0.2">
      <c r="A7" s="38" t="s">
        <v>4</v>
      </c>
      <c r="B7" s="39">
        <v>640778.47398203169</v>
      </c>
      <c r="C7" s="40"/>
      <c r="D7" s="41">
        <v>466895.31935500941</v>
      </c>
      <c r="E7" s="42">
        <v>61008.251807709603</v>
      </c>
      <c r="F7" s="43">
        <v>56700.201599592132</v>
      </c>
      <c r="G7" s="44">
        <v>56174.701219720577</v>
      </c>
      <c r="H7" s="45">
        <f t="shared" ref="H7:H22" si="3">SUM(F7:G7)</f>
        <v>112874.9028193127</v>
      </c>
      <c r="I7" s="244">
        <f t="shared" si="0"/>
        <v>173883.1546270223</v>
      </c>
      <c r="J7" s="46"/>
      <c r="K7" s="47">
        <f t="shared" ref="K7:K22" si="4">100*(E7+F7+G7)/B7</f>
        <v>27.136235327389954</v>
      </c>
      <c r="L7" s="48">
        <f t="shared" ref="L7:L10" si="5">100*H7/B7</f>
        <v>17.615276948656966</v>
      </c>
      <c r="M7" s="49">
        <f t="shared" si="1"/>
        <v>8.7666336340280679</v>
      </c>
      <c r="N7" s="50">
        <f>100*E7/B7</f>
        <v>9.5209583787329848</v>
      </c>
      <c r="P7" s="74"/>
      <c r="Q7" s="74"/>
    </row>
    <row r="8" spans="1:21" ht="16.5" customHeight="1" x14ac:dyDescent="0.2">
      <c r="A8" s="51" t="s">
        <v>5</v>
      </c>
      <c r="B8" s="39">
        <v>15754773.388997549</v>
      </c>
      <c r="C8" s="40"/>
      <c r="D8" s="41">
        <v>11679830.877043897</v>
      </c>
      <c r="E8" s="42">
        <v>2480769.6242000293</v>
      </c>
      <c r="F8" s="43">
        <v>848834.12161143706</v>
      </c>
      <c r="G8" s="44">
        <v>745338.76614218613</v>
      </c>
      <c r="H8" s="45">
        <f t="shared" si="3"/>
        <v>1594172.8877536231</v>
      </c>
      <c r="I8" s="244">
        <f t="shared" si="0"/>
        <v>4074942.5119536524</v>
      </c>
      <c r="J8" s="46"/>
      <c r="K8" s="47">
        <f t="shared" si="4"/>
        <v>25.864811961049313</v>
      </c>
      <c r="L8" s="48">
        <f t="shared" si="5"/>
        <v>10.11866593312554</v>
      </c>
      <c r="M8" s="49">
        <f t="shared" si="1"/>
        <v>4.7308758287992791</v>
      </c>
      <c r="N8" s="50">
        <f t="shared" si="2"/>
        <v>15.746146027923775</v>
      </c>
      <c r="P8" s="74"/>
      <c r="Q8" s="74"/>
    </row>
    <row r="9" spans="1:21" ht="16.5" customHeight="1" x14ac:dyDescent="0.2">
      <c r="A9" s="51" t="s">
        <v>6</v>
      </c>
      <c r="B9" s="39">
        <v>28263663.641151685</v>
      </c>
      <c r="C9" s="40"/>
      <c r="D9" s="41">
        <v>18386615.900540117</v>
      </c>
      <c r="E9" s="42">
        <v>6425126.3894506805</v>
      </c>
      <c r="F9" s="43">
        <v>1716890.4276646592</v>
      </c>
      <c r="G9" s="44">
        <v>1735030.9234962293</v>
      </c>
      <c r="H9" s="45">
        <f t="shared" si="3"/>
        <v>3451921.3511608886</v>
      </c>
      <c r="I9" s="244">
        <f t="shared" si="0"/>
        <v>9877047.7406115681</v>
      </c>
      <c r="J9" s="46"/>
      <c r="K9" s="47">
        <f t="shared" si="4"/>
        <v>34.946098517216498</v>
      </c>
      <c r="L9" s="48">
        <f t="shared" si="5"/>
        <v>12.213283440491121</v>
      </c>
      <c r="M9" s="49">
        <f t="shared" si="1"/>
        <v>6.1387332708348437</v>
      </c>
      <c r="N9" s="50">
        <f t="shared" si="2"/>
        <v>22.73281507672538</v>
      </c>
      <c r="P9" s="74"/>
      <c r="Q9" s="74"/>
    </row>
    <row r="10" spans="1:21" ht="16.5" customHeight="1" x14ac:dyDescent="0.2">
      <c r="A10" s="52" t="s">
        <v>13</v>
      </c>
      <c r="B10" s="39">
        <v>12434241.868249394</v>
      </c>
      <c r="C10" s="54"/>
      <c r="D10" s="55">
        <v>7248133.6175608598</v>
      </c>
      <c r="E10" s="56">
        <v>2242453.4275405407</v>
      </c>
      <c r="F10" s="57">
        <v>1256413.1373024199</v>
      </c>
      <c r="G10" s="58">
        <v>1687241.6858455744</v>
      </c>
      <c r="H10" s="59">
        <f t="shared" si="3"/>
        <v>2943654.8231479945</v>
      </c>
      <c r="I10" s="244">
        <f t="shared" si="0"/>
        <v>5186108.2506885352</v>
      </c>
      <c r="J10" s="60"/>
      <c r="K10" s="61">
        <f t="shared" si="4"/>
        <v>41.708278684293298</v>
      </c>
      <c r="L10" s="62">
        <f t="shared" si="5"/>
        <v>23.673778058512454</v>
      </c>
      <c r="M10" s="63">
        <f t="shared" si="1"/>
        <v>13.569316921153954</v>
      </c>
      <c r="N10" s="64">
        <f>100*E10/B10</f>
        <v>18.034500625780844</v>
      </c>
      <c r="P10" s="74"/>
      <c r="Q10" s="74"/>
    </row>
    <row r="11" spans="1:21" ht="16.5" customHeight="1" x14ac:dyDescent="0.2">
      <c r="A11" s="65" t="s">
        <v>11</v>
      </c>
      <c r="B11" s="66"/>
      <c r="C11" s="67"/>
      <c r="D11" s="68"/>
      <c r="E11" s="165"/>
      <c r="F11" s="166"/>
      <c r="G11" s="167"/>
      <c r="H11" s="106"/>
      <c r="I11" s="244">
        <f t="shared" si="0"/>
        <v>0</v>
      </c>
      <c r="J11" s="33"/>
      <c r="K11" s="171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16722426.031417018</v>
      </c>
      <c r="C12" s="40"/>
      <c r="D12" s="41">
        <v>6415593.0906049283</v>
      </c>
      <c r="E12" s="42">
        <v>6097852.223947078</v>
      </c>
      <c r="F12" s="43">
        <v>2137414.3169308291</v>
      </c>
      <c r="G12" s="44">
        <v>2071566.399934184</v>
      </c>
      <c r="H12" s="45">
        <f t="shared" si="3"/>
        <v>4208980.7168650134</v>
      </c>
      <c r="I12" s="244">
        <f t="shared" si="0"/>
        <v>10306832.940812092</v>
      </c>
      <c r="J12" s="46"/>
      <c r="K12" s="47">
        <f t="shared" si="4"/>
        <v>61.634794625183432</v>
      </c>
      <c r="L12" s="48">
        <f t="shared" ref="L12:L16" si="6">100*H12/B12</f>
        <v>25.169677587196087</v>
      </c>
      <c r="M12" s="49">
        <f t="shared" si="1"/>
        <v>12.387953733760032</v>
      </c>
      <c r="N12" s="50">
        <f t="shared" ref="N12:N16" si="7">100*E12/B12</f>
        <v>36.465117037987348</v>
      </c>
      <c r="P12" s="74">
        <f>B12+B13</f>
        <v>40739520.391359009</v>
      </c>
      <c r="Q12" s="74">
        <f>D12+D13</f>
        <v>21426596.002905343</v>
      </c>
      <c r="R12" s="75">
        <f>E12+E13</f>
        <v>11411938.813489225</v>
      </c>
      <c r="S12" s="222">
        <f>H12+H13</f>
        <v>7900985.5749644386</v>
      </c>
      <c r="T12" s="75">
        <f>SUM(R12:S12)</f>
        <v>19312924.388453662</v>
      </c>
      <c r="U12" s="223">
        <f>T12/P12</f>
        <v>0.47405870768547387</v>
      </c>
    </row>
    <row r="13" spans="1:21" ht="16.5" customHeight="1" x14ac:dyDescent="0.2">
      <c r="A13" s="38" t="s">
        <v>14</v>
      </c>
      <c r="B13" s="39">
        <v>24017094.359941989</v>
      </c>
      <c r="C13" s="40"/>
      <c r="D13" s="41">
        <v>15011002.912300413</v>
      </c>
      <c r="E13" s="42">
        <v>5314086.5895421477</v>
      </c>
      <c r="F13" s="43">
        <v>1768515.4285765141</v>
      </c>
      <c r="G13" s="44">
        <v>1923489.4295229113</v>
      </c>
      <c r="H13" s="45">
        <f t="shared" si="3"/>
        <v>3692004.8580994252</v>
      </c>
      <c r="I13" s="244">
        <f t="shared" si="0"/>
        <v>9006091.4476415738</v>
      </c>
      <c r="J13" s="46"/>
      <c r="K13" s="47">
        <f t="shared" si="4"/>
        <v>37.498672040289755</v>
      </c>
      <c r="L13" s="48">
        <f t="shared" si="6"/>
        <v>15.372404349867171</v>
      </c>
      <c r="M13" s="49">
        <f t="shared" si="1"/>
        <v>8.0088348769245421</v>
      </c>
      <c r="N13" s="50">
        <f t="shared" si="7"/>
        <v>22.126267690422576</v>
      </c>
      <c r="P13" s="74"/>
      <c r="Q13" s="74"/>
    </row>
    <row r="14" spans="1:21" ht="16.5" customHeight="1" x14ac:dyDescent="0.2">
      <c r="A14" s="51" t="s">
        <v>15</v>
      </c>
      <c r="B14" s="39">
        <v>19205119.73948035</v>
      </c>
      <c r="C14" s="40"/>
      <c r="D14" s="41">
        <v>14740986.799858997</v>
      </c>
      <c r="E14" s="42">
        <v>2776894.2195815588</v>
      </c>
      <c r="F14" s="43">
        <v>864157.273766011</v>
      </c>
      <c r="G14" s="44">
        <v>823081.44627378567</v>
      </c>
      <c r="H14" s="45">
        <f t="shared" si="3"/>
        <v>1687238.7200397965</v>
      </c>
      <c r="I14" s="244">
        <f t="shared" si="0"/>
        <v>4464132.9396213554</v>
      </c>
      <c r="J14" s="46"/>
      <c r="K14" s="47">
        <f t="shared" si="4"/>
        <v>23.244494177478874</v>
      </c>
      <c r="L14" s="48">
        <f t="shared" si="6"/>
        <v>8.7853590236738075</v>
      </c>
      <c r="M14" s="49">
        <f t="shared" si="1"/>
        <v>4.2857397269008466</v>
      </c>
      <c r="N14" s="50">
        <f t="shared" si="7"/>
        <v>14.459135153805063</v>
      </c>
      <c r="P14" s="74"/>
      <c r="Q14" s="74"/>
    </row>
    <row r="15" spans="1:21" ht="16.5" customHeight="1" x14ac:dyDescent="0.2">
      <c r="A15" s="51" t="s">
        <v>16</v>
      </c>
      <c r="B15" s="39">
        <v>13477701.53880091</v>
      </c>
      <c r="C15" s="40"/>
      <c r="D15" s="41">
        <v>10602215.099263353</v>
      </c>
      <c r="E15" s="42">
        <v>1671374.8692502426</v>
      </c>
      <c r="F15" s="43">
        <v>587241.47118343459</v>
      </c>
      <c r="G15" s="44">
        <v>616870.09910387849</v>
      </c>
      <c r="H15" s="45">
        <f t="shared" si="3"/>
        <v>1204111.5702873131</v>
      </c>
      <c r="I15" s="244">
        <f t="shared" si="0"/>
        <v>2875486.4395375559</v>
      </c>
      <c r="J15" s="46"/>
      <c r="K15" s="47">
        <f t="shared" si="4"/>
        <v>21.335139610113252</v>
      </c>
      <c r="L15" s="48">
        <f t="shared" si="6"/>
        <v>8.9341017592710461</v>
      </c>
      <c r="M15" s="49">
        <f t="shared" si="1"/>
        <v>4.5769680930236749</v>
      </c>
      <c r="N15" s="50">
        <f t="shared" si="7"/>
        <v>12.401037850842201</v>
      </c>
      <c r="P15" s="74"/>
      <c r="Q15" s="74"/>
    </row>
    <row r="16" spans="1:21" ht="16.5" customHeight="1" x14ac:dyDescent="0.2">
      <c r="A16" s="52" t="s">
        <v>17</v>
      </c>
      <c r="B16" s="53">
        <v>7729543.2017575251</v>
      </c>
      <c r="C16" s="54"/>
      <c r="D16" s="55">
        <v>5806435.3665544335</v>
      </c>
      <c r="E16" s="56">
        <v>1166133.6329990719</v>
      </c>
      <c r="F16" s="57">
        <v>370706.9928647629</v>
      </c>
      <c r="G16" s="58">
        <v>386267.20933925675</v>
      </c>
      <c r="H16" s="59">
        <f t="shared" si="3"/>
        <v>756974.20220401965</v>
      </c>
      <c r="I16" s="244">
        <f t="shared" si="0"/>
        <v>1923107.8352030916</v>
      </c>
      <c r="J16" s="60"/>
      <c r="K16" s="61">
        <f t="shared" si="4"/>
        <v>24.87996748327663</v>
      </c>
      <c r="L16" s="62">
        <f t="shared" si="6"/>
        <v>9.7932592191463606</v>
      </c>
      <c r="M16" s="63">
        <f t="shared" si="1"/>
        <v>4.997283788405869</v>
      </c>
      <c r="N16" s="64">
        <f t="shared" si="7"/>
        <v>15.086708264130268</v>
      </c>
      <c r="P16" s="74"/>
      <c r="Q16" s="74"/>
    </row>
    <row r="17" spans="1:17" ht="16.5" customHeight="1" x14ac:dyDescent="0.2">
      <c r="A17" s="65" t="s">
        <v>8</v>
      </c>
      <c r="B17" s="66"/>
      <c r="C17" s="67"/>
      <c r="D17" s="68"/>
      <c r="E17" s="165"/>
      <c r="F17" s="166"/>
      <c r="G17" s="167"/>
      <c r="H17" s="106"/>
      <c r="I17" s="244">
        <f t="shared" si="0"/>
        <v>0</v>
      </c>
      <c r="J17" s="33"/>
      <c r="K17" s="69"/>
      <c r="L17" s="70"/>
      <c r="M17" s="71"/>
      <c r="N17" s="72"/>
      <c r="P17" s="74"/>
      <c r="Q17" s="74"/>
    </row>
    <row r="18" spans="1:17" ht="16.5" customHeight="1" x14ac:dyDescent="0.2">
      <c r="A18" s="38" t="s">
        <v>9</v>
      </c>
      <c r="B18" s="39">
        <v>41394294.769416109</v>
      </c>
      <c r="C18" s="40"/>
      <c r="D18" s="41">
        <v>28909358.358050384</v>
      </c>
      <c r="E18" s="42">
        <v>7398102.3173389016</v>
      </c>
      <c r="F18" s="43">
        <v>2485088.1471845349</v>
      </c>
      <c r="G18" s="44">
        <v>2601745.9468422923</v>
      </c>
      <c r="H18" s="45">
        <f t="shared" si="3"/>
        <v>5086834.0940268273</v>
      </c>
      <c r="I18" s="244">
        <f t="shared" si="0"/>
        <v>12484936.411365729</v>
      </c>
      <c r="J18" s="46"/>
      <c r="K18" s="47">
        <f t="shared" si="4"/>
        <v>30.161007648305528</v>
      </c>
      <c r="L18" s="48">
        <f t="shared" ref="L18:L19" si="8">100*H18/B18</f>
        <v>12.288732353969706</v>
      </c>
      <c r="M18" s="49">
        <f>100*G18/B18</f>
        <v>6.2852766578948325</v>
      </c>
      <c r="N18" s="50">
        <f>100*E18/B18</f>
        <v>17.872275294335825</v>
      </c>
      <c r="P18" s="74"/>
      <c r="Q18" s="74"/>
    </row>
    <row r="19" spans="1:17" ht="16.5" customHeight="1" x14ac:dyDescent="0.2">
      <c r="A19" s="52" t="s">
        <v>12</v>
      </c>
      <c r="B19" s="53">
        <v>39757590.366743051</v>
      </c>
      <c r="C19" s="54"/>
      <c r="D19" s="55">
        <v>23666874.710613169</v>
      </c>
      <c r="E19" s="56">
        <v>9628239.682661118</v>
      </c>
      <c r="F19" s="57">
        <v>3242947.3361370373</v>
      </c>
      <c r="G19" s="58">
        <v>3219528.6373317288</v>
      </c>
      <c r="H19" s="59">
        <f t="shared" si="3"/>
        <v>6462475.9734687656</v>
      </c>
      <c r="I19" s="244">
        <f t="shared" si="0"/>
        <v>16090715.656129884</v>
      </c>
      <c r="J19" s="60"/>
      <c r="K19" s="61">
        <f t="shared" si="4"/>
        <v>40.47205956825205</v>
      </c>
      <c r="L19" s="62">
        <f t="shared" si="8"/>
        <v>16.254697314036875</v>
      </c>
      <c r="M19" s="63">
        <f>100*G19/B19</f>
        <v>8.0978967981541512</v>
      </c>
      <c r="N19" s="64">
        <f>100*E19/B19</f>
        <v>24.217362254215171</v>
      </c>
      <c r="P19" s="74"/>
      <c r="Q19" s="74"/>
    </row>
    <row r="20" spans="1:17" ht="16.5" customHeight="1" x14ac:dyDescent="0.2">
      <c r="A20" s="65" t="s">
        <v>30</v>
      </c>
      <c r="B20" s="66"/>
      <c r="C20" s="67"/>
      <c r="D20" s="68"/>
      <c r="E20" s="165"/>
      <c r="F20" s="166"/>
      <c r="G20" s="167"/>
      <c r="H20" s="106"/>
      <c r="I20" s="244">
        <f t="shared" si="0"/>
        <v>0</v>
      </c>
      <c r="J20" s="33"/>
      <c r="K20" s="69"/>
      <c r="L20" s="70"/>
      <c r="M20" s="71"/>
      <c r="N20" s="72"/>
      <c r="P20" s="74"/>
      <c r="Q20" s="74"/>
    </row>
    <row r="21" spans="1:17" ht="16.5" customHeight="1" x14ac:dyDescent="0.2">
      <c r="A21" s="38" t="s">
        <v>0</v>
      </c>
      <c r="B21" s="39">
        <v>25453546.104080126</v>
      </c>
      <c r="C21" s="40"/>
      <c r="D21" s="41">
        <v>18082578.527573563</v>
      </c>
      <c r="E21" s="42">
        <v>2675000.3930640877</v>
      </c>
      <c r="F21" s="43">
        <v>1269991.7081590453</v>
      </c>
      <c r="G21" s="44">
        <v>3425975.4752834309</v>
      </c>
      <c r="H21" s="45">
        <f t="shared" si="3"/>
        <v>4695967.1834424762</v>
      </c>
      <c r="I21" s="244">
        <f t="shared" si="0"/>
        <v>7370967.5765065644</v>
      </c>
      <c r="J21" s="46"/>
      <c r="K21" s="47">
        <f t="shared" si="4"/>
        <v>28.958509538775115</v>
      </c>
      <c r="L21" s="48">
        <f t="shared" ref="L21:L22" si="9">100*H21/B21</f>
        <v>18.449166824302438</v>
      </c>
      <c r="M21" s="49">
        <f t="shared" ref="M21:M22" si="10">100*G21/B21</f>
        <v>13.459717798355245</v>
      </c>
      <c r="N21" s="50">
        <f>100*E21/B21</f>
        <v>10.509342714472673</v>
      </c>
      <c r="P21" s="74"/>
      <c r="Q21" s="74"/>
    </row>
    <row r="22" spans="1:17" ht="16.5" customHeight="1" x14ac:dyDescent="0.2">
      <c r="A22" s="52" t="s">
        <v>1</v>
      </c>
      <c r="B22" s="53">
        <v>55698339.226094864</v>
      </c>
      <c r="C22" s="54"/>
      <c r="D22" s="55">
        <v>34493654.735105813</v>
      </c>
      <c r="E22" s="56">
        <v>14351341.606935952</v>
      </c>
      <c r="F22" s="57">
        <v>4458043.7751625134</v>
      </c>
      <c r="G22" s="58">
        <v>2395299.1088905917</v>
      </c>
      <c r="H22" s="59">
        <f t="shared" si="3"/>
        <v>6853342.8840531055</v>
      </c>
      <c r="I22" s="244">
        <f t="shared" si="0"/>
        <v>21204684.490989059</v>
      </c>
      <c r="J22" s="60"/>
      <c r="K22" s="61">
        <f t="shared" si="4"/>
        <v>38.070586637984697</v>
      </c>
      <c r="L22" s="62">
        <f t="shared" si="9"/>
        <v>12.30439359463395</v>
      </c>
      <c r="M22" s="63">
        <f t="shared" si="10"/>
        <v>4.3004856916243304</v>
      </c>
      <c r="N22" s="64">
        <f>100*E22/B22</f>
        <v>25.766193043350739</v>
      </c>
      <c r="P22" s="74"/>
      <c r="Q22" s="74"/>
    </row>
    <row r="23" spans="1:17" x14ac:dyDescent="0.2">
      <c r="B23" s="74"/>
      <c r="C23" s="119"/>
      <c r="D23" s="74"/>
      <c r="E23" s="74"/>
      <c r="F23" s="74"/>
      <c r="G23" s="74"/>
    </row>
    <row r="24" spans="1:17" x14ac:dyDescent="0.2">
      <c r="B24" s="118"/>
      <c r="C24" s="176"/>
      <c r="D24" s="118"/>
      <c r="E24" s="118"/>
      <c r="F24" s="118"/>
      <c r="G24" s="118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view="pageBreakPreview" topLeftCell="I1" zoomScaleNormal="93" zoomScaleSheetLayoutView="10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3.5703125" style="5" customWidth="1"/>
    <col min="3" max="3" width="2.7109375" style="73" customWidth="1"/>
    <col min="4" max="4" width="11.7109375" style="5" customWidth="1"/>
    <col min="5" max="5" width="12.85546875" style="5" customWidth="1"/>
    <col min="6" max="7" width="12" style="5" customWidth="1"/>
    <col min="8" max="8" width="13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10.140625" style="5" customWidth="1"/>
    <col min="14" max="14" width="11.42578125" style="5" customWidth="1"/>
    <col min="15" max="15" width="4" style="5" customWidth="1"/>
    <col min="16" max="16384" width="18.7109375" style="5"/>
  </cols>
  <sheetData>
    <row r="1" spans="1:21" ht="21.75" customHeight="1" x14ac:dyDescent="0.2">
      <c r="A1" s="2" t="s">
        <v>306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7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0.7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82592121.219277799</v>
      </c>
      <c r="C4" s="20"/>
      <c r="D4" s="21">
        <v>53829103.774867401</v>
      </c>
      <c r="E4" s="22">
        <v>16836792.079151802</v>
      </c>
      <c r="F4" s="23">
        <v>6047965.4709410202</v>
      </c>
      <c r="G4" s="105">
        <v>5878259.8943175701</v>
      </c>
      <c r="H4" s="106">
        <f>SUM(F4:G4)</f>
        <v>11926225.365258589</v>
      </c>
      <c r="I4" s="244">
        <f>H4+E4</f>
        <v>28763017.444410391</v>
      </c>
      <c r="J4" s="24"/>
      <c r="K4" s="99">
        <f>100*(E4+F4+G4)/B4</f>
        <v>34.82537682746527</v>
      </c>
      <c r="L4" s="100">
        <f>100*H4/B4</f>
        <v>14.439906844861241</v>
      </c>
      <c r="M4" s="101">
        <f>100*G4/B4</f>
        <v>7.1172162762487892</v>
      </c>
      <c r="N4" s="102">
        <f>100*E4/B4</f>
        <v>20.385469982604022</v>
      </c>
    </row>
    <row r="5" spans="1:21" ht="16.5" customHeight="1" x14ac:dyDescent="0.2">
      <c r="A5" s="38" t="s">
        <v>3</v>
      </c>
      <c r="B5" s="66">
        <f>SUM(B6:B10)</f>
        <v>82592121.449277773</v>
      </c>
      <c r="C5" s="40"/>
      <c r="D5" s="168">
        <f t="shared" ref="D5:G5" si="0">SUM(D6:D10)</f>
        <v>53829103.63944982</v>
      </c>
      <c r="E5" s="169">
        <f t="shared" si="0"/>
        <v>16836791.77063068</v>
      </c>
      <c r="F5" s="170">
        <f t="shared" si="0"/>
        <v>6147965.4709410248</v>
      </c>
      <c r="G5" s="105">
        <f t="shared" si="0"/>
        <v>5778260.4432119895</v>
      </c>
      <c r="H5" s="106"/>
      <c r="I5" s="244">
        <f t="shared" ref="I5:I22" si="1">H5+E5</f>
        <v>16836791.77063068</v>
      </c>
      <c r="J5" s="46"/>
      <c r="K5" s="47"/>
      <c r="L5" s="48"/>
      <c r="M5" s="49"/>
      <c r="N5" s="50"/>
    </row>
    <row r="6" spans="1:21" ht="16.5" customHeight="1" x14ac:dyDescent="0.2">
      <c r="A6" s="38" t="s">
        <v>10</v>
      </c>
      <c r="B6" s="39">
        <v>24928571.005788598</v>
      </c>
      <c r="C6" s="40"/>
      <c r="D6" s="41">
        <v>15510019.5914244</v>
      </c>
      <c r="E6" s="42">
        <v>5723767.0510236826</v>
      </c>
      <c r="F6" s="43">
        <v>2151733.2767684702</v>
      </c>
      <c r="G6" s="44">
        <v>1543051.5125873699</v>
      </c>
      <c r="H6" s="45">
        <f>SUM(F6:G6)</f>
        <v>3694784.7893558401</v>
      </c>
      <c r="I6" s="244">
        <f t="shared" si="1"/>
        <v>9418551.8403795231</v>
      </c>
      <c r="J6" s="46"/>
      <c r="K6" s="47">
        <f>100*(E6+F6+G6)/B6</f>
        <v>37.782157020522618</v>
      </c>
      <c r="L6" s="48">
        <f>100*H6/B6</f>
        <v>14.821486512395291</v>
      </c>
      <c r="M6" s="49">
        <f t="shared" ref="M6:M16" si="2">100*G6/B6</f>
        <v>6.1898915594843444</v>
      </c>
      <c r="N6" s="50">
        <f t="shared" ref="N6:N9" si="3">100*E6/B6</f>
        <v>22.960670508127325</v>
      </c>
    </row>
    <row r="7" spans="1:21" ht="16.5" customHeight="1" x14ac:dyDescent="0.2">
      <c r="A7" s="38" t="s">
        <v>4</v>
      </c>
      <c r="B7" s="39">
        <v>549657.00777698401</v>
      </c>
      <c r="C7" s="40"/>
      <c r="D7" s="41">
        <v>394942.48692592297</v>
      </c>
      <c r="E7" s="42">
        <v>50906.021555882711</v>
      </c>
      <c r="F7" s="43">
        <v>47070.51895543313</v>
      </c>
      <c r="G7" s="44">
        <v>56738.174888012101</v>
      </c>
      <c r="H7" s="45">
        <f t="shared" ref="H7:H22" si="4">SUM(F7:G7)</f>
        <v>103808.69384344523</v>
      </c>
      <c r="I7" s="244">
        <f t="shared" si="1"/>
        <v>154714.71539932795</v>
      </c>
      <c r="J7" s="46"/>
      <c r="K7" s="47">
        <f t="shared" ref="K7:K22" si="5">100*(E7+F7+G7)/B7</f>
        <v>28.147501662000341</v>
      </c>
      <c r="L7" s="48">
        <f t="shared" ref="L7:L10" si="6">100*H7/B7</f>
        <v>18.886085754329947</v>
      </c>
      <c r="M7" s="49">
        <f t="shared" si="2"/>
        <v>10.322469118966069</v>
      </c>
      <c r="N7" s="50">
        <f>100*E7/B7</f>
        <v>9.261415907670397</v>
      </c>
    </row>
    <row r="8" spans="1:21" ht="16.5" customHeight="1" x14ac:dyDescent="0.2">
      <c r="A8" s="51" t="s">
        <v>5</v>
      </c>
      <c r="B8" s="39">
        <v>16061893.001447501</v>
      </c>
      <c r="C8" s="40"/>
      <c r="D8" s="41">
        <v>11942218.940086551</v>
      </c>
      <c r="E8" s="42">
        <v>2465300.1840488743</v>
      </c>
      <c r="F8" s="43">
        <v>887776.72822666715</v>
      </c>
      <c r="G8" s="44">
        <v>766597.03540433699</v>
      </c>
      <c r="H8" s="45">
        <f t="shared" si="4"/>
        <v>1654373.7636310041</v>
      </c>
      <c r="I8" s="244">
        <f t="shared" si="1"/>
        <v>4119673.9476798782</v>
      </c>
      <c r="J8" s="46"/>
      <c r="K8" s="47">
        <f t="shared" si="5"/>
        <v>25.648744810518988</v>
      </c>
      <c r="L8" s="48">
        <f t="shared" si="6"/>
        <v>10.29999243228623</v>
      </c>
      <c r="M8" s="49">
        <f t="shared" si="2"/>
        <v>4.7727689092141956</v>
      </c>
      <c r="N8" s="50">
        <f t="shared" si="3"/>
        <v>15.34875237823276</v>
      </c>
    </row>
    <row r="9" spans="1:21" ht="16.5" customHeight="1" x14ac:dyDescent="0.2">
      <c r="A9" s="51" t="s">
        <v>6</v>
      </c>
      <c r="B9" s="39">
        <v>29669004.000568502</v>
      </c>
      <c r="C9" s="40"/>
      <c r="D9" s="41">
        <v>18727939.882809412</v>
      </c>
      <c r="E9" s="42">
        <v>6364049.8131540455</v>
      </c>
      <c r="F9" s="43">
        <v>2278320.1067627394</v>
      </c>
      <c r="G9" s="44">
        <v>2298693.7147359098</v>
      </c>
      <c r="H9" s="45">
        <f t="shared" si="4"/>
        <v>4577013.8214986492</v>
      </c>
      <c r="I9" s="244">
        <f t="shared" si="1"/>
        <v>10941063.634652695</v>
      </c>
      <c r="J9" s="46"/>
      <c r="K9" s="47">
        <f t="shared" si="5"/>
        <v>36.8770843619929</v>
      </c>
      <c r="L9" s="48">
        <f t="shared" si="6"/>
        <v>15.426921043291332</v>
      </c>
      <c r="M9" s="49">
        <f t="shared" si="2"/>
        <v>7.7477953580506558</v>
      </c>
      <c r="N9" s="50">
        <f t="shared" si="3"/>
        <v>21.450163318701566</v>
      </c>
    </row>
    <row r="10" spans="1:21" ht="16.5" customHeight="1" x14ac:dyDescent="0.2">
      <c r="A10" s="52" t="s">
        <v>13</v>
      </c>
      <c r="B10" s="39">
        <v>11382996.433696199</v>
      </c>
      <c r="C10" s="54"/>
      <c r="D10" s="55">
        <v>7253982.7382035404</v>
      </c>
      <c r="E10" s="56">
        <v>2232768.7008481976</v>
      </c>
      <c r="F10" s="57">
        <v>783064.84022771509</v>
      </c>
      <c r="G10" s="58">
        <v>1113180.00559636</v>
      </c>
      <c r="H10" s="59">
        <f t="shared" si="4"/>
        <v>1896244.8458240749</v>
      </c>
      <c r="I10" s="244">
        <f t="shared" si="1"/>
        <v>4129013.5466722725</v>
      </c>
      <c r="J10" s="60"/>
      <c r="K10" s="61">
        <f t="shared" si="5"/>
        <v>36.273520515648016</v>
      </c>
      <c r="L10" s="62">
        <f t="shared" si="6"/>
        <v>16.658573661771243</v>
      </c>
      <c r="M10" s="63">
        <f t="shared" si="2"/>
        <v>9.7793231516887751</v>
      </c>
      <c r="N10" s="64">
        <f>100*E10/B10</f>
        <v>19.61494685387677</v>
      </c>
    </row>
    <row r="11" spans="1:21" ht="16.5" customHeight="1" x14ac:dyDescent="0.2">
      <c r="A11" s="65" t="s">
        <v>11</v>
      </c>
      <c r="B11" s="66">
        <f t="shared" ref="B11:G11" si="7">SUM(B12:B16)</f>
        <v>82592121.719277754</v>
      </c>
      <c r="C11" s="67"/>
      <c r="D11" s="68">
        <f t="shared" si="7"/>
        <v>53829103.774867445</v>
      </c>
      <c r="E11" s="165">
        <f t="shared" si="7"/>
        <v>16836792.079151765</v>
      </c>
      <c r="F11" s="166">
        <f t="shared" si="7"/>
        <v>6047965.470941009</v>
      </c>
      <c r="G11" s="167">
        <f t="shared" si="7"/>
        <v>5878259.8943175618</v>
      </c>
      <c r="H11" s="106"/>
      <c r="I11" s="244">
        <f t="shared" si="1"/>
        <v>16836792.079151765</v>
      </c>
      <c r="J11" s="33"/>
      <c r="K11" s="171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16980077.979391001</v>
      </c>
      <c r="C12" s="40"/>
      <c r="D12" s="41">
        <v>6788434.6268884828</v>
      </c>
      <c r="E12" s="42">
        <v>5903720.9115613401</v>
      </c>
      <c r="F12" s="43">
        <v>2261141.5801606802</v>
      </c>
      <c r="G12" s="44">
        <v>2026780.3715372414</v>
      </c>
      <c r="H12" s="45">
        <f t="shared" si="4"/>
        <v>4287921.9516979214</v>
      </c>
      <c r="I12" s="244">
        <f t="shared" si="1"/>
        <v>10191642.863259261</v>
      </c>
      <c r="J12" s="46"/>
      <c r="K12" s="47">
        <f t="shared" si="5"/>
        <v>60.021178204417119</v>
      </c>
      <c r="L12" s="48">
        <f t="shared" ref="L12:L16" si="8">100*H12/B12</f>
        <v>25.252663485422399</v>
      </c>
      <c r="M12" s="49">
        <f t="shared" si="2"/>
        <v>11.936225345944688</v>
      </c>
      <c r="N12" s="50">
        <f t="shared" ref="N12:N16" si="9">100*E12/B12</f>
        <v>34.768514718994709</v>
      </c>
      <c r="P12" s="74">
        <f>B12+B13</f>
        <v>40992736.877604701</v>
      </c>
      <c r="Q12" s="74">
        <f>D12+D13</f>
        <v>22032116.94737443</v>
      </c>
      <c r="R12" s="75">
        <f>E12+E13</f>
        <v>11081049.849608339</v>
      </c>
      <c r="S12" s="222">
        <f>H12+H13</f>
        <v>7879569.8677021414</v>
      </c>
      <c r="T12" s="75">
        <f>SUM(R12:S12)</f>
        <v>18960619.717310481</v>
      </c>
      <c r="U12" s="223">
        <f>T12/P12</f>
        <v>0.46253607740128994</v>
      </c>
    </row>
    <row r="13" spans="1:21" ht="16.5" customHeight="1" x14ac:dyDescent="0.2">
      <c r="A13" s="38" t="s">
        <v>14</v>
      </c>
      <c r="B13" s="39">
        <v>24012658.898213699</v>
      </c>
      <c r="C13" s="40"/>
      <c r="D13" s="41">
        <v>15243682.320485948</v>
      </c>
      <c r="E13" s="42">
        <v>5177328.9380470002</v>
      </c>
      <c r="F13" s="43">
        <v>1717167.9298664699</v>
      </c>
      <c r="G13" s="44">
        <v>1874479.9861377499</v>
      </c>
      <c r="H13" s="45">
        <f t="shared" si="4"/>
        <v>3591647.91600422</v>
      </c>
      <c r="I13" s="244">
        <f t="shared" si="1"/>
        <v>8768976.8540512212</v>
      </c>
      <c r="J13" s="46"/>
      <c r="K13" s="47">
        <f t="shared" si="5"/>
        <v>36.51814191515269</v>
      </c>
      <c r="L13" s="48">
        <f t="shared" si="8"/>
        <v>14.957310355461731</v>
      </c>
      <c r="M13" s="49">
        <f t="shared" si="2"/>
        <v>7.8062158550763083</v>
      </c>
      <c r="N13" s="50">
        <f t="shared" si="9"/>
        <v>21.560831559690964</v>
      </c>
    </row>
    <row r="14" spans="1:21" ht="16.5" customHeight="1" x14ac:dyDescent="0.2">
      <c r="A14" s="51" t="s">
        <v>15</v>
      </c>
      <c r="B14" s="39">
        <v>19668135.087660801</v>
      </c>
      <c r="C14" s="40"/>
      <c r="D14" s="41">
        <v>15010279.544168957</v>
      </c>
      <c r="E14" s="42">
        <v>2731043.3167527737</v>
      </c>
      <c r="F14" s="43">
        <v>981561.17710401525</v>
      </c>
      <c r="G14" s="44">
        <v>945250.99221891398</v>
      </c>
      <c r="H14" s="45">
        <f t="shared" si="4"/>
        <v>1926812.1693229293</v>
      </c>
      <c r="I14" s="244">
        <f t="shared" si="1"/>
        <v>4657855.4860757031</v>
      </c>
      <c r="J14" s="46"/>
      <c r="K14" s="47">
        <f t="shared" si="5"/>
        <v>23.68224270026446</v>
      </c>
      <c r="L14" s="48">
        <f t="shared" si="8"/>
        <v>9.7966185443364875</v>
      </c>
      <c r="M14" s="49">
        <f t="shared" si="2"/>
        <v>4.8060021349555209</v>
      </c>
      <c r="N14" s="50">
        <f t="shared" si="9"/>
        <v>13.885624155927973</v>
      </c>
    </row>
    <row r="15" spans="1:21" ht="16.5" customHeight="1" x14ac:dyDescent="0.2">
      <c r="A15" s="51" t="s">
        <v>16</v>
      </c>
      <c r="B15" s="39">
        <v>13971132.512802901</v>
      </c>
      <c r="C15" s="40"/>
      <c r="D15" s="41">
        <v>10815104.063414505</v>
      </c>
      <c r="E15" s="42">
        <v>1854540.2160421109</v>
      </c>
      <c r="F15" s="43">
        <v>667023.75504760479</v>
      </c>
      <c r="G15" s="44">
        <v>634464.31659159216</v>
      </c>
      <c r="H15" s="45">
        <f t="shared" si="4"/>
        <v>1301488.0716391969</v>
      </c>
      <c r="I15" s="244">
        <f t="shared" si="1"/>
        <v>3156028.2876813076</v>
      </c>
      <c r="J15" s="46"/>
      <c r="K15" s="47">
        <f t="shared" si="5"/>
        <v>22.589638204269974</v>
      </c>
      <c r="L15" s="48">
        <f t="shared" si="8"/>
        <v>9.3155516952296882</v>
      </c>
      <c r="M15" s="49">
        <f t="shared" si="2"/>
        <v>4.5412518706710436</v>
      </c>
      <c r="N15" s="50">
        <f t="shared" si="9"/>
        <v>13.274086509040286</v>
      </c>
    </row>
    <row r="16" spans="1:21" ht="16.5" customHeight="1" x14ac:dyDescent="0.2">
      <c r="A16" s="52" t="s">
        <v>17</v>
      </c>
      <c r="B16" s="53">
        <v>7960117.2412093598</v>
      </c>
      <c r="C16" s="54"/>
      <c r="D16" s="55">
        <v>5971603.2199095571</v>
      </c>
      <c r="E16" s="56">
        <v>1170158.6967485403</v>
      </c>
      <c r="F16" s="57">
        <v>421071.02876223944</v>
      </c>
      <c r="G16" s="58">
        <v>397284.22783206374</v>
      </c>
      <c r="H16" s="59">
        <f t="shared" si="4"/>
        <v>818355.25659430318</v>
      </c>
      <c r="I16" s="244">
        <f t="shared" si="1"/>
        <v>1988513.9533428433</v>
      </c>
      <c r="J16" s="60"/>
      <c r="K16" s="61">
        <f t="shared" si="5"/>
        <v>24.980963132657752</v>
      </c>
      <c r="L16" s="62">
        <f t="shared" si="8"/>
        <v>10.280693509860575</v>
      </c>
      <c r="M16" s="63">
        <f t="shared" si="2"/>
        <v>4.990934376887461</v>
      </c>
      <c r="N16" s="64">
        <f t="shared" si="9"/>
        <v>14.700269622797178</v>
      </c>
    </row>
    <row r="17" spans="1:14" ht="16.5" customHeight="1" x14ac:dyDescent="0.2">
      <c r="A17" s="65" t="s">
        <v>8</v>
      </c>
      <c r="B17" s="66">
        <f>SUM(B18:B19)</f>
        <v>82592121.219278157</v>
      </c>
      <c r="C17" s="67"/>
      <c r="D17" s="68">
        <f t="shared" ref="D17:G17" si="10">SUM(D18:D19)</f>
        <v>53829103.774867699</v>
      </c>
      <c r="E17" s="165">
        <f t="shared" si="10"/>
        <v>16836792.07915182</v>
      </c>
      <c r="F17" s="166">
        <f t="shared" si="10"/>
        <v>6047965.4709410248</v>
      </c>
      <c r="G17" s="167">
        <f t="shared" si="10"/>
        <v>5878259.8943175692</v>
      </c>
      <c r="H17" s="106"/>
      <c r="I17" s="244">
        <f t="shared" si="1"/>
        <v>16836792.07915182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42405038.804021358</v>
      </c>
      <c r="C18" s="40"/>
      <c r="D18" s="41">
        <v>29480747.283960901</v>
      </c>
      <c r="E18" s="42">
        <v>7526293.1858829204</v>
      </c>
      <c r="F18" s="43">
        <v>2631093.8002028414</v>
      </c>
      <c r="G18" s="44">
        <v>2766904.6517809099</v>
      </c>
      <c r="H18" s="45">
        <f t="shared" si="4"/>
        <v>5397998.4519837517</v>
      </c>
      <c r="I18" s="244">
        <f t="shared" si="1"/>
        <v>12924291.637866672</v>
      </c>
      <c r="J18" s="46"/>
      <c r="K18" s="47">
        <f t="shared" si="5"/>
        <v>30.47819788020341</v>
      </c>
      <c r="L18" s="48">
        <f t="shared" ref="L18:L19" si="11">100*H18/B18</f>
        <v>12.729615640563566</v>
      </c>
      <c r="M18" s="49">
        <f>100*G18/B18</f>
        <v>6.5249430959570738</v>
      </c>
      <c r="N18" s="50">
        <f>100*E18/B18</f>
        <v>17.748582239639848</v>
      </c>
    </row>
    <row r="19" spans="1:14" ht="16.5" customHeight="1" x14ac:dyDescent="0.2">
      <c r="A19" s="52" t="s">
        <v>12</v>
      </c>
      <c r="B19" s="53">
        <v>40187082.415256798</v>
      </c>
      <c r="C19" s="54"/>
      <c r="D19" s="55">
        <v>24348356.490906801</v>
      </c>
      <c r="E19" s="56">
        <v>9310498.8932689</v>
      </c>
      <c r="F19" s="57">
        <v>3416871.6707381834</v>
      </c>
      <c r="G19" s="58">
        <v>3111355.2425366598</v>
      </c>
      <c r="H19" s="59">
        <f t="shared" si="4"/>
        <v>6528226.9132748432</v>
      </c>
      <c r="I19" s="244">
        <f t="shared" si="1"/>
        <v>15838725.806543743</v>
      </c>
      <c r="J19" s="60"/>
      <c r="K19" s="61">
        <f t="shared" si="5"/>
        <v>39.412479967768604</v>
      </c>
      <c r="L19" s="62">
        <f t="shared" si="11"/>
        <v>16.244590353233605</v>
      </c>
      <c r="M19" s="63">
        <f>100*G19/B19</f>
        <v>7.7421774748083019</v>
      </c>
      <c r="N19" s="64">
        <f>100*E19/B19</f>
        <v>23.167889614534996</v>
      </c>
    </row>
    <row r="20" spans="1:14" ht="16.5" customHeight="1" x14ac:dyDescent="0.2">
      <c r="A20" s="65" t="s">
        <v>30</v>
      </c>
      <c r="B20" s="66">
        <f t="shared" ref="B20:G20" si="12">SUM(B21:B22)</f>
        <v>82592121.219277725</v>
      </c>
      <c r="C20" s="67"/>
      <c r="D20" s="68">
        <f t="shared" si="12"/>
        <v>53829103.774867341</v>
      </c>
      <c r="E20" s="165">
        <f t="shared" si="12"/>
        <v>16836792.079151809</v>
      </c>
      <c r="F20" s="166">
        <f t="shared" si="12"/>
        <v>6047965.4709410192</v>
      </c>
      <c r="G20" s="167">
        <f t="shared" si="12"/>
        <v>5878259.8943175711</v>
      </c>
      <c r="H20" s="106"/>
      <c r="I20" s="244">
        <f t="shared" si="1"/>
        <v>16836792.079151809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25699185.953201223</v>
      </c>
      <c r="C21" s="40"/>
      <c r="D21" s="41">
        <v>18386938.17594168</v>
      </c>
      <c r="E21" s="42">
        <v>2610069.3854658012</v>
      </c>
      <c r="F21" s="43">
        <v>984254.46789668489</v>
      </c>
      <c r="G21" s="44">
        <v>3414642.652434038</v>
      </c>
      <c r="H21" s="45">
        <f t="shared" si="4"/>
        <v>4398897.120330723</v>
      </c>
      <c r="I21" s="244">
        <f t="shared" si="1"/>
        <v>7008966.5057965238</v>
      </c>
      <c r="J21" s="46"/>
      <c r="K21" s="47">
        <f t="shared" si="5"/>
        <v>27.273107088138918</v>
      </c>
      <c r="L21" s="48">
        <f t="shared" ref="L21:L22" si="13">100*H21/B21</f>
        <v>17.116873384009946</v>
      </c>
      <c r="M21" s="49">
        <f t="shared" ref="M21:M22" si="14">100*G21/B21</f>
        <v>13.286968150089177</v>
      </c>
      <c r="N21" s="50">
        <f>100*E21/B21</f>
        <v>10.156233704128974</v>
      </c>
    </row>
    <row r="22" spans="1:14" ht="16.5" customHeight="1" x14ac:dyDescent="0.2">
      <c r="A22" s="52" t="s">
        <v>1</v>
      </c>
      <c r="B22" s="53">
        <v>56892935.266076505</v>
      </c>
      <c r="C22" s="54"/>
      <c r="D22" s="55">
        <v>35442165.598925665</v>
      </c>
      <c r="E22" s="56">
        <v>14226722.693686007</v>
      </c>
      <c r="F22" s="57">
        <v>5063711.0030443342</v>
      </c>
      <c r="G22" s="58">
        <v>2463617.2418835331</v>
      </c>
      <c r="H22" s="59">
        <f t="shared" si="4"/>
        <v>7527328.2449278673</v>
      </c>
      <c r="I22" s="244">
        <f t="shared" si="1"/>
        <v>21754050.938613873</v>
      </c>
      <c r="J22" s="60"/>
      <c r="K22" s="61">
        <f t="shared" si="5"/>
        <v>38.23682296734151</v>
      </c>
      <c r="L22" s="62">
        <f t="shared" si="13"/>
        <v>13.2306906116271</v>
      </c>
      <c r="M22" s="63">
        <f t="shared" si="14"/>
        <v>4.3302691808072549</v>
      </c>
      <c r="N22" s="64">
        <f>100*E22/B22</f>
        <v>25.006132355714403</v>
      </c>
    </row>
    <row r="23" spans="1:14" x14ac:dyDescent="0.2">
      <c r="B23" s="74"/>
      <c r="C23" s="119"/>
      <c r="D23" s="74"/>
      <c r="E23" s="74"/>
      <c r="F23" s="74"/>
      <c r="G23" s="74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view="pageBreakPreview" zoomScaleNormal="93" zoomScaleSheetLayoutView="100" workbookViewId="0">
      <pane ySplit="4" topLeftCell="A5" activePane="bottomLeft" state="frozen"/>
      <selection activeCell="I26" sqref="I26"/>
      <selection pane="bottomLeft" activeCell="C7" sqref="C7"/>
    </sheetView>
  </sheetViews>
  <sheetFormatPr defaultColWidth="18.7109375" defaultRowHeight="11.25" x14ac:dyDescent="0.2"/>
  <cols>
    <col min="1" max="1" width="18.7109375" style="5"/>
    <col min="2" max="2" width="13.5703125" style="5" customWidth="1"/>
    <col min="3" max="3" width="2.7109375" style="73" customWidth="1"/>
    <col min="4" max="4" width="11.85546875" style="5" customWidth="1"/>
    <col min="5" max="5" width="12.85546875" style="5" customWidth="1"/>
    <col min="6" max="7" width="12" style="5" customWidth="1"/>
    <col min="8" max="8" width="13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10.140625" style="5" customWidth="1"/>
    <col min="14" max="14" width="11.42578125" style="5" customWidth="1"/>
    <col min="15" max="15" width="4" style="5" customWidth="1"/>
    <col min="16" max="16384" width="18.7109375" style="5"/>
  </cols>
  <sheetData>
    <row r="1" spans="1:21" ht="21.75" customHeight="1" x14ac:dyDescent="0.2">
      <c r="A1" s="2" t="s">
        <v>307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7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0.7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83940087.911177799</v>
      </c>
      <c r="C4" s="20"/>
      <c r="D4" s="21">
        <v>52675979.344714597</v>
      </c>
      <c r="E4" s="22">
        <v>17678916.449170701</v>
      </c>
      <c r="F4" s="23">
        <v>7234750.5940159298</v>
      </c>
      <c r="G4" s="105">
        <v>6350441.03621417</v>
      </c>
      <c r="H4" s="106">
        <f>SUM(F4:G4)</f>
        <v>13585191.630230099</v>
      </c>
      <c r="I4" s="244">
        <f>H4+E4</f>
        <v>31264108.0794008</v>
      </c>
      <c r="J4" s="24"/>
      <c r="K4" s="99">
        <f>100*(E4+F4+G4)/B4</f>
        <v>37.245741406041041</v>
      </c>
      <c r="L4" s="100">
        <f>100*H4/B4</f>
        <v>16.184390519825794</v>
      </c>
      <c r="M4" s="101">
        <f>100*G4/B4</f>
        <v>7.565444824091637</v>
      </c>
      <c r="N4" s="102">
        <f>100*E4/B4</f>
        <v>21.061350886215244</v>
      </c>
    </row>
    <row r="5" spans="1:21" ht="16.5" customHeight="1" x14ac:dyDescent="0.2">
      <c r="A5" s="38" t="s">
        <v>3</v>
      </c>
      <c r="B5" s="66">
        <f>SUM(B6:B10)</f>
        <v>83940087.623244807</v>
      </c>
      <c r="C5" s="40"/>
      <c r="D5" s="168">
        <f t="shared" ref="D5:H5" si="0">SUM(D6:D10)</f>
        <v>52675979.140523255</v>
      </c>
      <c r="E5" s="169">
        <f t="shared" si="0"/>
        <v>17678916.464898862</v>
      </c>
      <c r="F5" s="170">
        <f t="shared" si="0"/>
        <v>7234750.7448674357</v>
      </c>
      <c r="G5" s="105">
        <f t="shared" si="0"/>
        <v>6350440.5085416194</v>
      </c>
      <c r="H5" s="106">
        <f t="shared" si="0"/>
        <v>13585191.253409054</v>
      </c>
      <c r="I5" s="244">
        <f t="shared" ref="I5:I22" si="1">H5+E5</f>
        <v>31264107.718307916</v>
      </c>
      <c r="J5" s="46"/>
      <c r="K5" s="47"/>
      <c r="L5" s="48"/>
      <c r="M5" s="49"/>
      <c r="N5" s="50"/>
    </row>
    <row r="6" spans="1:21" ht="16.5" customHeight="1" x14ac:dyDescent="0.2">
      <c r="A6" s="38" t="s">
        <v>10</v>
      </c>
      <c r="B6" s="39">
        <v>24856685.9069474</v>
      </c>
      <c r="C6" s="40"/>
      <c r="D6" s="41">
        <v>14818802.377421584</v>
      </c>
      <c r="E6" s="42">
        <v>6058662.9217117419</v>
      </c>
      <c r="F6" s="43">
        <v>2335945.2499218569</v>
      </c>
      <c r="G6" s="44">
        <v>1643275.4197798467</v>
      </c>
      <c r="H6" s="45">
        <f>SUM(F6:G6)</f>
        <v>3979220.6697017038</v>
      </c>
      <c r="I6" s="244">
        <f t="shared" si="1"/>
        <v>10037883.591413446</v>
      </c>
      <c r="J6" s="46"/>
      <c r="K6" s="47">
        <f>100*(E6+F6+G6)/B6</f>
        <v>40.383032673747849</v>
      </c>
      <c r="L6" s="48">
        <f>100*H6/B6</f>
        <v>16.008653303976935</v>
      </c>
      <c r="M6" s="49">
        <f t="shared" ref="M6:M16" si="2">100*G6/B6</f>
        <v>6.6109996559137194</v>
      </c>
      <c r="N6" s="50">
        <f t="shared" ref="N6:N9" si="3">100*E6/B6</f>
        <v>24.374379369770914</v>
      </c>
    </row>
    <row r="7" spans="1:21" ht="16.5" customHeight="1" x14ac:dyDescent="0.2">
      <c r="A7" s="38" t="s">
        <v>4</v>
      </c>
      <c r="B7" s="39">
        <v>664023.83642410196</v>
      </c>
      <c r="C7" s="40"/>
      <c r="D7" s="41">
        <v>467781.10174778779</v>
      </c>
      <c r="E7" s="42">
        <v>63346.535998070882</v>
      </c>
      <c r="F7" s="43">
        <v>71614.753960733855</v>
      </c>
      <c r="G7" s="44">
        <v>61281.098697928501</v>
      </c>
      <c r="H7" s="45">
        <f t="shared" ref="H7:H10" si="4">SUM(F7:G7)</f>
        <v>132895.85265866236</v>
      </c>
      <c r="I7" s="244">
        <f t="shared" si="1"/>
        <v>196242.38865673324</v>
      </c>
      <c r="J7" s="46"/>
      <c r="K7" s="47">
        <f t="shared" ref="K7:K22" si="5">100*(E7+F7+G7)/B7</f>
        <v>29.553515686053803</v>
      </c>
      <c r="L7" s="48">
        <f t="shared" ref="L7:L10" si="6">100*H7/B7</f>
        <v>20.013717184360804</v>
      </c>
      <c r="M7" s="49">
        <f t="shared" si="2"/>
        <v>9.2287498334305553</v>
      </c>
      <c r="N7" s="50">
        <f>100*E7/B7</f>
        <v>9.5397985016930047</v>
      </c>
    </row>
    <row r="8" spans="1:21" ht="16.5" customHeight="1" x14ac:dyDescent="0.2">
      <c r="A8" s="51" t="s">
        <v>5</v>
      </c>
      <c r="B8" s="39">
        <v>16472633.3011797</v>
      </c>
      <c r="C8" s="40"/>
      <c r="D8" s="41">
        <v>12032317.0063229</v>
      </c>
      <c r="E8" s="42">
        <v>2554681.2264177115</v>
      </c>
      <c r="F8" s="43">
        <v>1072542.6390043611</v>
      </c>
      <c r="G8" s="44">
        <v>813091.61418943014</v>
      </c>
      <c r="H8" s="45">
        <f t="shared" si="4"/>
        <v>1885634.2531937913</v>
      </c>
      <c r="I8" s="244">
        <f t="shared" si="1"/>
        <v>4440315.479611503</v>
      </c>
      <c r="J8" s="46"/>
      <c r="K8" s="47">
        <f t="shared" si="5"/>
        <v>26.95571132087003</v>
      </c>
      <c r="L8" s="48">
        <f t="shared" si="6"/>
        <v>11.447072357634223</v>
      </c>
      <c r="M8" s="49">
        <f t="shared" si="2"/>
        <v>4.9360147787130062</v>
      </c>
      <c r="N8" s="50">
        <f t="shared" si="3"/>
        <v>15.508638963235805</v>
      </c>
    </row>
    <row r="9" spans="1:21" ht="16.5" customHeight="1" x14ac:dyDescent="0.2">
      <c r="A9" s="51" t="s">
        <v>6</v>
      </c>
      <c r="B9" s="39">
        <v>29359359.163061101</v>
      </c>
      <c r="C9" s="40"/>
      <c r="D9" s="41">
        <v>18627824.484978467</v>
      </c>
      <c r="E9" s="42">
        <v>6663539.7853438584</v>
      </c>
      <c r="F9" s="43">
        <v>2168505.2625214681</v>
      </c>
      <c r="G9" s="44">
        <v>1899489.7371386895</v>
      </c>
      <c r="H9" s="45">
        <f t="shared" si="4"/>
        <v>4067994.9996601576</v>
      </c>
      <c r="I9" s="244">
        <f t="shared" si="1"/>
        <v>10731534.785004016</v>
      </c>
      <c r="J9" s="46"/>
      <c r="K9" s="47">
        <f t="shared" si="5"/>
        <v>36.552346818611937</v>
      </c>
      <c r="L9" s="48">
        <f t="shared" si="6"/>
        <v>13.855871230249344</v>
      </c>
      <c r="M9" s="49">
        <f t="shared" si="2"/>
        <v>6.4697929085882766</v>
      </c>
      <c r="N9" s="50">
        <f t="shared" si="3"/>
        <v>22.696475588362588</v>
      </c>
    </row>
    <row r="10" spans="1:21" ht="16.5" customHeight="1" x14ac:dyDescent="0.2">
      <c r="A10" s="52" t="s">
        <v>13</v>
      </c>
      <c r="B10" s="39">
        <v>12587385.415632499</v>
      </c>
      <c r="C10" s="54"/>
      <c r="D10" s="55">
        <v>6729254.1700525098</v>
      </c>
      <c r="E10" s="56">
        <v>2338685.9954274762</v>
      </c>
      <c r="F10" s="57">
        <v>1586142.8394590158</v>
      </c>
      <c r="G10" s="58">
        <v>1933302.6387357244</v>
      </c>
      <c r="H10" s="59">
        <f t="shared" si="4"/>
        <v>3519445.4781947401</v>
      </c>
      <c r="I10" s="244">
        <f t="shared" si="1"/>
        <v>5858131.4736222159</v>
      </c>
      <c r="J10" s="60"/>
      <c r="K10" s="61">
        <f t="shared" si="5"/>
        <v>46.539700503226818</v>
      </c>
      <c r="L10" s="62">
        <f t="shared" si="6"/>
        <v>27.960099432753349</v>
      </c>
      <c r="M10" s="63">
        <f t="shared" si="2"/>
        <v>15.359048562497508</v>
      </c>
      <c r="N10" s="64">
        <f>100*E10/B10</f>
        <v>18.579601070473462</v>
      </c>
    </row>
    <row r="11" spans="1:21" ht="16.5" customHeight="1" x14ac:dyDescent="0.2">
      <c r="A11" s="65" t="s">
        <v>11</v>
      </c>
      <c r="B11" s="66">
        <f>SUM(B12:B16)</f>
        <v>83940087.564665452</v>
      </c>
      <c r="C11" s="67"/>
      <c r="D11" s="68">
        <f t="shared" ref="D11" si="7">SUM(D12:D16)</f>
        <v>52675979.313806213</v>
      </c>
      <c r="E11" s="165">
        <f t="shared" ref="E11" si="8">SUM(E12:E16)</f>
        <v>17678916.947259199</v>
      </c>
      <c r="F11" s="166">
        <f t="shared" ref="F11" si="9">SUM(F12:F16)</f>
        <v>7234750.6494437605</v>
      </c>
      <c r="G11" s="167">
        <f t="shared" ref="G11" si="10">SUM(G12:G16)</f>
        <v>6350441.0881550945</v>
      </c>
      <c r="H11" s="106">
        <f t="shared" ref="H11" si="11">SUM(H12:H16)</f>
        <v>13585191.737598857</v>
      </c>
      <c r="I11" s="244">
        <f t="shared" si="1"/>
        <v>31264108.684858054</v>
      </c>
      <c r="J11" s="33"/>
      <c r="K11" s="171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16876495.809831399</v>
      </c>
      <c r="C12" s="40"/>
      <c r="D12" s="41">
        <v>5972815.5862071598</v>
      </c>
      <c r="E12" s="42">
        <v>5927059.4975981684</v>
      </c>
      <c r="F12" s="43">
        <v>2715890.2566699684</v>
      </c>
      <c r="G12" s="44">
        <v>2260730.1754848352</v>
      </c>
      <c r="H12" s="45">
        <f>SUM(F12:G12)</f>
        <v>4976620.4321548035</v>
      </c>
      <c r="I12" s="244">
        <f t="shared" si="1"/>
        <v>10903679.929752972</v>
      </c>
      <c r="J12" s="46"/>
      <c r="K12" s="47">
        <f t="shared" si="5"/>
        <v>64.608672633337989</v>
      </c>
      <c r="L12" s="48">
        <f t="shared" ref="L12:L16" si="12">100*H12/B12</f>
        <v>29.488470167223188</v>
      </c>
      <c r="M12" s="49">
        <f t="shared" si="2"/>
        <v>13.395732152926245</v>
      </c>
      <c r="N12" s="50">
        <f t="shared" ref="N12:N16" si="13">100*E12/B12</f>
        <v>35.120202466114804</v>
      </c>
      <c r="P12" s="5">
        <f>B12+B13</f>
        <v>41779449.761085197</v>
      </c>
      <c r="Q12" s="5">
        <f>D12+D13</f>
        <v>21013328.636216491</v>
      </c>
      <c r="R12" s="5">
        <f>E12+E13</f>
        <v>11457522.337722756</v>
      </c>
      <c r="S12" s="5">
        <f>H12+H13</f>
        <v>9308598.7727204263</v>
      </c>
      <c r="T12" s="5">
        <f>SUM(R12:S12)</f>
        <v>20766121.110443182</v>
      </c>
      <c r="U12" s="220">
        <f>T12/P12</f>
        <v>0.49704151752102427</v>
      </c>
    </row>
    <row r="13" spans="1:21" ht="16.5" customHeight="1" x14ac:dyDescent="0.2">
      <c r="A13" s="38" t="s">
        <v>14</v>
      </c>
      <c r="B13" s="39">
        <v>24902953.951253802</v>
      </c>
      <c r="C13" s="40"/>
      <c r="D13" s="41">
        <v>15040513.050009333</v>
      </c>
      <c r="E13" s="42">
        <v>5530462.8401245885</v>
      </c>
      <c r="F13" s="43">
        <v>2233639.7109756307</v>
      </c>
      <c r="G13" s="44">
        <v>2098338.6295899916</v>
      </c>
      <c r="H13" s="45">
        <f t="shared" ref="H13:H16" si="14">SUM(F13:G13)</f>
        <v>4331978.3405656219</v>
      </c>
      <c r="I13" s="244">
        <f t="shared" si="1"/>
        <v>9862441.1806902103</v>
      </c>
      <c r="J13" s="46"/>
      <c r="K13" s="47">
        <f t="shared" si="5"/>
        <v>39.603499247500558</v>
      </c>
      <c r="L13" s="48">
        <f t="shared" si="12"/>
        <v>17.395439709864288</v>
      </c>
      <c r="M13" s="49">
        <f t="shared" si="2"/>
        <v>8.4260631638213557</v>
      </c>
      <c r="N13" s="50">
        <f t="shared" si="13"/>
        <v>22.20805953763627</v>
      </c>
    </row>
    <row r="14" spans="1:21" ht="16.5" customHeight="1" x14ac:dyDescent="0.2">
      <c r="A14" s="51" t="s">
        <v>15</v>
      </c>
      <c r="B14" s="39">
        <v>20170521.435929701</v>
      </c>
      <c r="C14" s="40"/>
      <c r="D14" s="41">
        <v>14820534.526359167</v>
      </c>
      <c r="E14" s="42">
        <v>3353578.2136726715</v>
      </c>
      <c r="F14" s="43">
        <v>1091467.5046699799</v>
      </c>
      <c r="G14" s="44">
        <v>904941.27757059038</v>
      </c>
      <c r="H14" s="45">
        <f t="shared" si="14"/>
        <v>1996408.7822405703</v>
      </c>
      <c r="I14" s="244">
        <f t="shared" si="1"/>
        <v>5349986.995913242</v>
      </c>
      <c r="J14" s="46"/>
      <c r="K14" s="47">
        <f t="shared" si="5"/>
        <v>26.523791231213899</v>
      </c>
      <c r="L14" s="48">
        <f t="shared" si="12"/>
        <v>9.8976557873430675</v>
      </c>
      <c r="M14" s="49">
        <f t="shared" si="2"/>
        <v>4.4864545542120728</v>
      </c>
      <c r="N14" s="50">
        <f t="shared" si="13"/>
        <v>16.62613544387083</v>
      </c>
    </row>
    <row r="15" spans="1:21" ht="16.5" customHeight="1" x14ac:dyDescent="0.2">
      <c r="A15" s="51" t="s">
        <v>16</v>
      </c>
      <c r="B15" s="39">
        <v>13982860.460109301</v>
      </c>
      <c r="C15" s="40"/>
      <c r="D15" s="41">
        <v>10931818.281673804</v>
      </c>
      <c r="E15" s="42">
        <v>1637376.3922016982</v>
      </c>
      <c r="F15" s="43">
        <v>740188.87859494681</v>
      </c>
      <c r="G15" s="44">
        <v>673477.40732574288</v>
      </c>
      <c r="H15" s="45">
        <f t="shared" si="14"/>
        <v>1413666.2859206898</v>
      </c>
      <c r="I15" s="244">
        <f t="shared" si="1"/>
        <v>3051042.6781223882</v>
      </c>
      <c r="J15" s="46"/>
      <c r="K15" s="47">
        <f t="shared" si="5"/>
        <v>21.819875030767047</v>
      </c>
      <c r="L15" s="48">
        <f t="shared" si="12"/>
        <v>10.109993516374113</v>
      </c>
      <c r="M15" s="49">
        <f t="shared" si="2"/>
        <v>4.8164494614464486</v>
      </c>
      <c r="N15" s="50">
        <f t="shared" si="13"/>
        <v>11.709881514392936</v>
      </c>
    </row>
    <row r="16" spans="1:21" ht="16.5" customHeight="1" x14ac:dyDescent="0.2">
      <c r="A16" s="52" t="s">
        <v>17</v>
      </c>
      <c r="B16" s="53">
        <v>8007255.9075412601</v>
      </c>
      <c r="C16" s="54"/>
      <c r="D16" s="55">
        <v>5910297.8695567502</v>
      </c>
      <c r="E16" s="56">
        <v>1230440.0036620742</v>
      </c>
      <c r="F16" s="57">
        <v>453564.29853323498</v>
      </c>
      <c r="G16" s="58">
        <v>412953.59818393452</v>
      </c>
      <c r="H16" s="59">
        <f t="shared" si="14"/>
        <v>866517.89671716955</v>
      </c>
      <c r="I16" s="244">
        <f t="shared" si="1"/>
        <v>2096957.9003792438</v>
      </c>
      <c r="J16" s="60"/>
      <c r="K16" s="61">
        <f t="shared" si="5"/>
        <v>26.18822134065082</v>
      </c>
      <c r="L16" s="62">
        <f t="shared" si="12"/>
        <v>10.821658589693383</v>
      </c>
      <c r="M16" s="63">
        <f t="shared" si="2"/>
        <v>5.1572424180300454</v>
      </c>
      <c r="N16" s="64">
        <f t="shared" si="13"/>
        <v>15.366562750957439</v>
      </c>
    </row>
    <row r="17" spans="1:14" ht="16.5" customHeight="1" x14ac:dyDescent="0.2">
      <c r="A17" s="65" t="s">
        <v>8</v>
      </c>
      <c r="B17" s="66">
        <f>SUM(B18:B19)</f>
        <v>83940088.052015096</v>
      </c>
      <c r="C17" s="67"/>
      <c r="D17" s="68">
        <f t="shared" ref="D17:H17" si="15">SUM(D18:D19)</f>
        <v>52675979.4135084</v>
      </c>
      <c r="E17" s="165">
        <f t="shared" si="15"/>
        <v>17778916.449170705</v>
      </c>
      <c r="F17" s="166">
        <f t="shared" si="15"/>
        <v>7234750.6494437847</v>
      </c>
      <c r="G17" s="167">
        <f t="shared" si="15"/>
        <v>6250441.3431954402</v>
      </c>
      <c r="H17" s="106">
        <f t="shared" si="15"/>
        <v>13485191.992639225</v>
      </c>
      <c r="I17" s="244">
        <f t="shared" si="1"/>
        <v>31264108.44180993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42421909.641256176</v>
      </c>
      <c r="C18" s="40"/>
      <c r="D18" s="41">
        <v>27832574.756567199</v>
      </c>
      <c r="E18" s="42">
        <v>8662230.2708541043</v>
      </c>
      <c r="F18" s="43">
        <v>3181522.3213626798</v>
      </c>
      <c r="G18" s="44">
        <v>2745582.2147509898</v>
      </c>
      <c r="H18" s="45">
        <f t="shared" ref="H18" si="16">SUM(F18:G18)</f>
        <v>5927104.5361136701</v>
      </c>
      <c r="I18" s="244">
        <f t="shared" si="1"/>
        <v>14589334.806967774</v>
      </c>
      <c r="J18" s="46"/>
      <c r="K18" s="47">
        <f t="shared" si="5"/>
        <v>34.391037391629695</v>
      </c>
      <c r="L18" s="48">
        <f t="shared" ref="L18:L19" si="17">100*H18/B18</f>
        <v>13.971800388612019</v>
      </c>
      <c r="M18" s="49">
        <f>100*G18/B18</f>
        <v>6.4720853869361283</v>
      </c>
      <c r="N18" s="50">
        <f>100*E18/B18</f>
        <v>20.419237003017678</v>
      </c>
    </row>
    <row r="19" spans="1:14" ht="16.5" customHeight="1" x14ac:dyDescent="0.2">
      <c r="A19" s="52" t="s">
        <v>12</v>
      </c>
      <c r="B19" s="53">
        <v>41518178.410758927</v>
      </c>
      <c r="C19" s="54"/>
      <c r="D19" s="55">
        <v>24843404.656941202</v>
      </c>
      <c r="E19" s="56">
        <v>9116686.1783166006</v>
      </c>
      <c r="F19" s="57">
        <v>4053228.3280811054</v>
      </c>
      <c r="G19" s="58">
        <v>3504859.12844445</v>
      </c>
      <c r="H19" s="59">
        <f t="shared" ref="H19" si="18">SUM(F19:G19)</f>
        <v>7558087.4565255549</v>
      </c>
      <c r="I19" s="244">
        <f t="shared" si="1"/>
        <v>16674773.634842156</v>
      </c>
      <c r="J19" s="60"/>
      <c r="K19" s="61">
        <f t="shared" si="5"/>
        <v>40.16258485589313</v>
      </c>
      <c r="L19" s="62">
        <f t="shared" si="17"/>
        <v>18.204284835788869</v>
      </c>
      <c r="M19" s="63">
        <f>100*G19/B19</f>
        <v>8.4417459113191935</v>
      </c>
      <c r="N19" s="64">
        <f>100*E19/B19</f>
        <v>21.958300020104261</v>
      </c>
    </row>
    <row r="20" spans="1:14" ht="16.5" customHeight="1" x14ac:dyDescent="0.2">
      <c r="A20" s="65" t="s">
        <v>30</v>
      </c>
      <c r="B20" s="66">
        <f>SUM(B21:B22)</f>
        <v>83940088.252696902</v>
      </c>
      <c r="C20" s="67"/>
      <c r="D20" s="68">
        <f t="shared" ref="D20" si="19">SUM(D21:D22)</f>
        <v>52675979.107892305</v>
      </c>
      <c r="E20" s="165">
        <f t="shared" ref="E20" si="20">SUM(E21:E22)</f>
        <v>17678916.118921328</v>
      </c>
      <c r="F20" s="166">
        <f t="shared" ref="F20" si="21">SUM(F21:F22)</f>
        <v>7236751.4150154395</v>
      </c>
      <c r="G20" s="167">
        <f t="shared" ref="G20" si="22">SUM(G21:G22)</f>
        <v>6348440.5825887397</v>
      </c>
      <c r="H20" s="106">
        <f t="shared" ref="H20" si="23">SUM(H21:H22)</f>
        <v>13585191.997604178</v>
      </c>
      <c r="I20" s="244">
        <f t="shared" si="1"/>
        <v>31264108.116525508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25537518.849876799</v>
      </c>
      <c r="C21" s="40"/>
      <c r="D21" s="41">
        <v>18116884.0537658</v>
      </c>
      <c r="E21" s="42">
        <v>2242320.8761679302</v>
      </c>
      <c r="F21" s="43">
        <v>1455530.32125868</v>
      </c>
      <c r="G21" s="44">
        <v>3722782.8109140391</v>
      </c>
      <c r="H21" s="45">
        <f t="shared" ref="H21" si="24">SUM(F21:G21)</f>
        <v>5178313.1321727186</v>
      </c>
      <c r="I21" s="244">
        <f t="shared" si="1"/>
        <v>7420634.0083406493</v>
      </c>
      <c r="J21" s="46"/>
      <c r="K21" s="47">
        <f t="shared" si="5"/>
        <v>29.057772025399597</v>
      </c>
      <c r="L21" s="48">
        <f t="shared" ref="L21:L22" si="25">100*H21/B21</f>
        <v>20.277275809813844</v>
      </c>
      <c r="M21" s="49">
        <f t="shared" ref="M21:M22" si="26">100*G21/B21</f>
        <v>14.577699708411567</v>
      </c>
      <c r="N21" s="50">
        <f>100*E21/B21</f>
        <v>8.7804962155857513</v>
      </c>
    </row>
    <row r="22" spans="1:14" ht="16.5" customHeight="1" x14ac:dyDescent="0.2">
      <c r="A22" s="52" t="s">
        <v>1</v>
      </c>
      <c r="B22" s="53">
        <v>58402569.402820103</v>
      </c>
      <c r="C22" s="54"/>
      <c r="D22" s="55">
        <v>34559095.054126501</v>
      </c>
      <c r="E22" s="56">
        <v>15436595.2427534</v>
      </c>
      <c r="F22" s="57">
        <v>5781221.0937567595</v>
      </c>
      <c r="G22" s="58">
        <v>2625657.7716747001</v>
      </c>
      <c r="H22" s="59">
        <f t="shared" ref="H22" si="27">SUM(F22:G22)</f>
        <v>8406878.8654314596</v>
      </c>
      <c r="I22" s="244">
        <f t="shared" si="1"/>
        <v>23843474.108184859</v>
      </c>
      <c r="J22" s="60"/>
      <c r="K22" s="61">
        <f t="shared" si="5"/>
        <v>40.826070414349822</v>
      </c>
      <c r="L22" s="62">
        <f t="shared" si="25"/>
        <v>14.394707204483909</v>
      </c>
      <c r="M22" s="63">
        <f t="shared" si="26"/>
        <v>4.4957915354113069</v>
      </c>
      <c r="N22" s="64">
        <f>100*E22/B22</f>
        <v>26.431363209865911</v>
      </c>
    </row>
    <row r="23" spans="1:14" x14ac:dyDescent="0.2">
      <c r="B23" s="74"/>
      <c r="C23" s="119"/>
      <c r="D23" s="74"/>
      <c r="E23" s="74"/>
      <c r="F23" s="74"/>
      <c r="G23" s="74"/>
    </row>
    <row r="24" spans="1:14" x14ac:dyDescent="0.2">
      <c r="B24" s="118"/>
      <c r="C24" s="176"/>
      <c r="D24" s="118"/>
      <c r="E24" s="118"/>
      <c r="F24" s="118"/>
      <c r="G24" s="118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view="pageBreakPreview" zoomScale="93" zoomScaleNormal="93" zoomScaleSheetLayoutView="93" workbookViewId="0">
      <pane ySplit="4" topLeftCell="A7" activePane="bottomLeft" state="frozen"/>
      <selection activeCell="I26" sqref="I26"/>
      <selection pane="bottomLeft" activeCell="H10" sqref="H10"/>
    </sheetView>
  </sheetViews>
  <sheetFormatPr defaultColWidth="18.7109375" defaultRowHeight="11.25" x14ac:dyDescent="0.2"/>
  <cols>
    <col min="1" max="1" width="18.7109375" style="5"/>
    <col min="2" max="2" width="13.5703125" style="5" customWidth="1"/>
    <col min="3" max="3" width="2.7109375" style="73" customWidth="1"/>
    <col min="4" max="4" width="12.140625" style="190" customWidth="1"/>
    <col min="5" max="5" width="12.85546875" style="201" customWidth="1"/>
    <col min="6" max="6" width="12" style="5" customWidth="1"/>
    <col min="7" max="7" width="14" style="5" customWidth="1"/>
    <col min="8" max="8" width="12.5703125" style="206" customWidth="1"/>
    <col min="9" max="9" width="15.28515625" style="206" customWidth="1"/>
    <col min="10" max="10" width="2.5703125" style="73" customWidth="1"/>
    <col min="11" max="11" width="15.5703125" style="5" customWidth="1"/>
    <col min="12" max="12" width="13.28515625" style="201" customWidth="1"/>
    <col min="13" max="13" width="24" style="5" customWidth="1"/>
    <col min="14" max="14" width="11.42578125" style="201" customWidth="1"/>
    <col min="15" max="15" width="4" style="5" customWidth="1"/>
    <col min="16" max="16384" width="18.7109375" style="5"/>
  </cols>
  <sheetData>
    <row r="1" spans="1:21" ht="21.75" customHeight="1" x14ac:dyDescent="0.2">
      <c r="A1" s="2" t="s">
        <v>305</v>
      </c>
      <c r="B1" s="3"/>
      <c r="C1" s="3"/>
      <c r="D1" s="181"/>
      <c r="E1" s="191"/>
      <c r="F1" s="3"/>
      <c r="G1" s="3"/>
      <c r="H1" s="202"/>
      <c r="I1" s="202"/>
      <c r="J1" s="3"/>
      <c r="K1" s="3"/>
      <c r="L1" s="191"/>
      <c r="M1" s="3"/>
      <c r="N1" s="212"/>
    </row>
    <row r="2" spans="1:21" ht="37.5" customHeight="1" x14ac:dyDescent="0.2">
      <c r="A2" s="233"/>
      <c r="B2" s="231" t="s">
        <v>18</v>
      </c>
      <c r="C2" s="6"/>
      <c r="D2" s="182" t="s">
        <v>32</v>
      </c>
      <c r="E2" s="192" t="s">
        <v>33</v>
      </c>
      <c r="F2" s="9" t="s">
        <v>21</v>
      </c>
      <c r="G2" s="10" t="s">
        <v>28</v>
      </c>
      <c r="H2" s="234" t="s">
        <v>19</v>
      </c>
      <c r="I2" s="239" t="s">
        <v>320</v>
      </c>
      <c r="J2" s="11"/>
      <c r="K2" s="227" t="s">
        <v>31</v>
      </c>
      <c r="L2" s="228"/>
      <c r="M2" s="229"/>
      <c r="N2" s="236" t="s">
        <v>29</v>
      </c>
    </row>
    <row r="3" spans="1:21" ht="30.75" customHeight="1" x14ac:dyDescent="0.2">
      <c r="A3" s="233"/>
      <c r="B3" s="232"/>
      <c r="C3" s="12"/>
      <c r="D3" s="182" t="s">
        <v>26</v>
      </c>
      <c r="E3" s="193" t="s">
        <v>20</v>
      </c>
      <c r="F3" s="14" t="s">
        <v>27</v>
      </c>
      <c r="G3" s="177" t="s">
        <v>27</v>
      </c>
      <c r="H3" s="235"/>
      <c r="I3" s="240" t="s">
        <v>319</v>
      </c>
      <c r="J3" s="16"/>
      <c r="K3" s="120" t="s">
        <v>318</v>
      </c>
      <c r="L3" s="207" t="s">
        <v>40</v>
      </c>
      <c r="M3" s="17" t="s">
        <v>317</v>
      </c>
      <c r="N3" s="236"/>
    </row>
    <row r="4" spans="1:21" ht="21" customHeight="1" x14ac:dyDescent="0.2">
      <c r="A4" s="18" t="s">
        <v>2</v>
      </c>
      <c r="B4" s="19">
        <v>85088054.603077799</v>
      </c>
      <c r="C4" s="20"/>
      <c r="D4" s="183">
        <v>51060935.741237603</v>
      </c>
      <c r="E4" s="194">
        <v>18029070.7740517</v>
      </c>
      <c r="F4" s="23">
        <v>8461422.1025123596</v>
      </c>
      <c r="G4" s="105">
        <v>7536626.1478461996</v>
      </c>
      <c r="H4" s="203">
        <f>SUM(F4:G4)</f>
        <v>15998048.250358559</v>
      </c>
      <c r="I4" s="241">
        <f>H4+E4</f>
        <v>34027119.024410263</v>
      </c>
      <c r="J4" s="24"/>
      <c r="K4" s="99">
        <f>100*(E4+F4+G4)/B4</f>
        <v>39.990477139407339</v>
      </c>
      <c r="L4" s="208">
        <f>100*H4/B4</f>
        <v>18.801755810479982</v>
      </c>
      <c r="M4" s="101">
        <f>100*G4/B4</f>
        <v>8.8574432486479537</v>
      </c>
      <c r="N4" s="213">
        <f>100*E4/B4</f>
        <v>21.188721328927354</v>
      </c>
    </row>
    <row r="5" spans="1:21" ht="16.5" customHeight="1" x14ac:dyDescent="0.2">
      <c r="A5" s="38" t="s">
        <v>3</v>
      </c>
      <c r="B5" s="66">
        <f>SUM(B6:B10)</f>
        <v>85088054.81804508</v>
      </c>
      <c r="C5" s="40"/>
      <c r="D5" s="184">
        <f t="shared" ref="D5:G5" si="0">SUM(D6:D10)</f>
        <v>51060935.931042723</v>
      </c>
      <c r="E5" s="195">
        <f t="shared" si="0"/>
        <v>18029070.790091373</v>
      </c>
      <c r="F5" s="170">
        <f t="shared" si="0"/>
        <v>8461422.2789411452</v>
      </c>
      <c r="G5" s="105">
        <f t="shared" si="0"/>
        <v>7536625.5216108374</v>
      </c>
      <c r="H5" s="203"/>
      <c r="I5" s="241">
        <f t="shared" ref="I5:I22" si="1">H5+E5</f>
        <v>18029070.790091373</v>
      </c>
      <c r="J5" s="46"/>
      <c r="K5" s="47"/>
      <c r="L5" s="209"/>
      <c r="M5" s="49"/>
      <c r="N5" s="214"/>
    </row>
    <row r="6" spans="1:21" ht="16.5" customHeight="1" x14ac:dyDescent="0.2">
      <c r="A6" s="38" t="s">
        <v>10</v>
      </c>
      <c r="B6" s="39">
        <v>25225351.087858673</v>
      </c>
      <c r="C6" s="40"/>
      <c r="D6" s="185">
        <v>14364458.437573301</v>
      </c>
      <c r="E6" s="196">
        <v>6178662.7549104001</v>
      </c>
      <c r="F6" s="43">
        <v>2732011.0777966701</v>
      </c>
      <c r="G6" s="44">
        <v>1950219.27236237</v>
      </c>
      <c r="H6" s="204">
        <f>SUM(F6:G6)</f>
        <v>4682230.3501590397</v>
      </c>
      <c r="I6" s="241">
        <f t="shared" si="1"/>
        <v>10860893.10506944</v>
      </c>
      <c r="J6" s="46"/>
      <c r="K6" s="47">
        <f>100*(E6+F6+G6)/B6</f>
        <v>43.055468553208541</v>
      </c>
      <c r="L6" s="209">
        <f>100*H6/B6</f>
        <v>18.561606273986271</v>
      </c>
      <c r="M6" s="49">
        <f t="shared" ref="M6:M16" si="2">100*G6/B6</f>
        <v>7.7311878259686093</v>
      </c>
      <c r="N6" s="214">
        <f t="shared" ref="N6:N9" si="3">100*E6/B6</f>
        <v>24.49386227922227</v>
      </c>
    </row>
    <row r="7" spans="1:21" ht="16.5" customHeight="1" x14ac:dyDescent="0.2">
      <c r="A7" s="38" t="s">
        <v>4</v>
      </c>
      <c r="B7" s="39">
        <v>674525</v>
      </c>
      <c r="C7" s="40"/>
      <c r="D7" s="185">
        <v>453438.95024717244</v>
      </c>
      <c r="E7" s="196">
        <v>64601.1979344926</v>
      </c>
      <c r="F7" s="43">
        <v>83757.228967996096</v>
      </c>
      <c r="G7" s="44">
        <v>72727.662249248475</v>
      </c>
      <c r="H7" s="204">
        <f t="shared" ref="H7:H22" si="4">SUM(F7:G7)</f>
        <v>156484.89121724456</v>
      </c>
      <c r="I7" s="241">
        <f t="shared" si="1"/>
        <v>221086.08915173716</v>
      </c>
      <c r="J7" s="46"/>
      <c r="K7" s="47">
        <f t="shared" ref="K7:K22" si="5">100*(E7+F7+G7)/B7</f>
        <v>32.776559675584622</v>
      </c>
      <c r="L7" s="209">
        <f t="shared" ref="L7:L10" si="6">100*H7/B7</f>
        <v>23.199272260812361</v>
      </c>
      <c r="M7" s="49">
        <f t="shared" si="2"/>
        <v>10.782055854008151</v>
      </c>
      <c r="N7" s="214">
        <f>100*E7/B7</f>
        <v>9.5772874147722629</v>
      </c>
    </row>
    <row r="8" spans="1:21" ht="16.5" customHeight="1" x14ac:dyDescent="0.2">
      <c r="A8" s="51" t="s">
        <v>5</v>
      </c>
      <c r="B8" s="39">
        <v>16488049.757641001</v>
      </c>
      <c r="C8" s="40"/>
      <c r="D8" s="185">
        <v>11663406.9939522</v>
      </c>
      <c r="E8" s="196">
        <v>2605280.06728527</v>
      </c>
      <c r="F8" s="43">
        <v>1254395.1410107799</v>
      </c>
      <c r="G8" s="44">
        <v>964967.23379510897</v>
      </c>
      <c r="H8" s="204">
        <f t="shared" si="4"/>
        <v>2219362.3748058891</v>
      </c>
      <c r="I8" s="241">
        <f t="shared" si="1"/>
        <v>4824642.4420911595</v>
      </c>
      <c r="J8" s="46"/>
      <c r="K8" s="47">
        <f t="shared" si="5"/>
        <v>29.261450038111942</v>
      </c>
      <c r="L8" s="209">
        <f t="shared" si="6"/>
        <v>13.460429871503617</v>
      </c>
      <c r="M8" s="49">
        <f t="shared" si="2"/>
        <v>5.852524998281968</v>
      </c>
      <c r="N8" s="214">
        <f t="shared" si="3"/>
        <v>15.801020166608328</v>
      </c>
    </row>
    <row r="9" spans="1:21" ht="16.5" customHeight="1" x14ac:dyDescent="0.2">
      <c r="A9" s="51" t="s">
        <v>6</v>
      </c>
      <c r="B9" s="39">
        <v>29642688.919797201</v>
      </c>
      <c r="C9" s="40"/>
      <c r="D9" s="185">
        <v>18056696.0663822</v>
      </c>
      <c r="E9" s="196">
        <v>6795520.0049214102</v>
      </c>
      <c r="F9" s="43">
        <v>2536181.1881794799</v>
      </c>
      <c r="G9" s="44">
        <v>2254291.3065167698</v>
      </c>
      <c r="H9" s="204">
        <f t="shared" si="4"/>
        <v>4790472.4946962502</v>
      </c>
      <c r="I9" s="241">
        <f t="shared" si="1"/>
        <v>11585992.49961766</v>
      </c>
      <c r="J9" s="46"/>
      <c r="K9" s="47">
        <f t="shared" si="5"/>
        <v>39.085497712320645</v>
      </c>
      <c r="L9" s="209">
        <f t="shared" si="6"/>
        <v>16.16072181460191</v>
      </c>
      <c r="M9" s="49">
        <f t="shared" si="2"/>
        <v>7.6048813001279925</v>
      </c>
      <c r="N9" s="214">
        <f t="shared" si="3"/>
        <v>22.924775897718732</v>
      </c>
    </row>
    <row r="10" spans="1:21" ht="16.5" customHeight="1" x14ac:dyDescent="0.2">
      <c r="A10" s="52" t="s">
        <v>13</v>
      </c>
      <c r="B10" s="39">
        <v>13057440.0527482</v>
      </c>
      <c r="C10" s="54"/>
      <c r="D10" s="186">
        <v>6522935.4828878501</v>
      </c>
      <c r="E10" s="197">
        <v>2385006.7650398002</v>
      </c>
      <c r="F10" s="57">
        <v>1855077.6429862201</v>
      </c>
      <c r="G10" s="58">
        <v>2294420.0466873399</v>
      </c>
      <c r="H10" s="205">
        <f t="shared" si="4"/>
        <v>4149497.6896735597</v>
      </c>
      <c r="I10" s="241">
        <f t="shared" si="1"/>
        <v>6534504.4547133595</v>
      </c>
      <c r="J10" s="60"/>
      <c r="K10" s="61">
        <f t="shared" si="5"/>
        <v>50.044299865179482</v>
      </c>
      <c r="L10" s="210">
        <f t="shared" si="6"/>
        <v>31.778799465368518</v>
      </c>
      <c r="M10" s="63">
        <f t="shared" si="2"/>
        <v>17.57174482454877</v>
      </c>
      <c r="N10" s="215">
        <f>100*E10/B10</f>
        <v>18.265500399810971</v>
      </c>
    </row>
    <row r="11" spans="1:21" ht="16.5" customHeight="1" x14ac:dyDescent="0.2">
      <c r="A11" s="65" t="s">
        <v>11</v>
      </c>
      <c r="B11" s="66">
        <f>SUM(B12:B16)</f>
        <v>85088055.468237892</v>
      </c>
      <c r="C11" s="40"/>
      <c r="D11" s="184">
        <f t="shared" ref="D11" si="7">SUM(D12:D16)</f>
        <v>51060936.002078883</v>
      </c>
      <c r="E11" s="195">
        <f t="shared" ref="E11" si="8">SUM(E12:E16)</f>
        <v>18029071.2820055</v>
      </c>
      <c r="F11" s="170">
        <f t="shared" ref="F11" si="9">SUM(F12:F16)</f>
        <v>8461421.8164723236</v>
      </c>
      <c r="G11" s="105">
        <f t="shared" ref="G11" si="10">SUM(G12:G16)</f>
        <v>7536626.2094890578</v>
      </c>
      <c r="H11" s="203">
        <f>SUM(F11:G11)</f>
        <v>15998048.02596138</v>
      </c>
      <c r="I11" s="241">
        <f t="shared" si="1"/>
        <v>34027119.307966881</v>
      </c>
      <c r="J11" s="33"/>
      <c r="K11" s="171"/>
      <c r="L11" s="211"/>
      <c r="M11" s="71"/>
      <c r="N11" s="216"/>
      <c r="O11" s="217"/>
      <c r="P11" s="217" t="s">
        <v>312</v>
      </c>
      <c r="Q11" s="217" t="s">
        <v>313</v>
      </c>
      <c r="R11" s="217" t="s">
        <v>314</v>
      </c>
      <c r="S11" s="217" t="s">
        <v>315</v>
      </c>
      <c r="T11" s="217" t="s">
        <v>316</v>
      </c>
    </row>
    <row r="12" spans="1:21" ht="16.5" customHeight="1" x14ac:dyDescent="0.2">
      <c r="A12" s="38" t="s">
        <v>7</v>
      </c>
      <c r="B12" s="39">
        <v>17693526.1683341</v>
      </c>
      <c r="C12" s="40"/>
      <c r="D12" s="185">
        <v>5789689.5692071803</v>
      </c>
      <c r="E12" s="196">
        <v>6044452.7509051803</v>
      </c>
      <c r="F12" s="43">
        <v>3176376.7868919899</v>
      </c>
      <c r="G12" s="44">
        <v>2683007.0630718502</v>
      </c>
      <c r="H12" s="204">
        <f t="shared" si="4"/>
        <v>5859383.8499638401</v>
      </c>
      <c r="I12" s="241">
        <f t="shared" si="1"/>
        <v>11903836.60086902</v>
      </c>
      <c r="J12" s="46"/>
      <c r="K12" s="47">
        <f t="shared" si="5"/>
        <v>67.277921244286404</v>
      </c>
      <c r="L12" s="209">
        <f t="shared" ref="L12:L16" si="11">100*H12/B12</f>
        <v>33.11597583329835</v>
      </c>
      <c r="M12" s="49">
        <f t="shared" si="2"/>
        <v>15.163778195177381</v>
      </c>
      <c r="N12" s="214">
        <f t="shared" ref="N12:N16" si="12">100*E12/B12</f>
        <v>34.161945410988046</v>
      </c>
      <c r="P12" s="74">
        <f>B12+B13</f>
        <v>43015540.331750005</v>
      </c>
      <c r="Q12" s="74">
        <f>D12+D13</f>
        <v>20369061.03824148</v>
      </c>
      <c r="R12" s="218">
        <f>E12+E13</f>
        <v>11684453.722941361</v>
      </c>
      <c r="S12" s="219">
        <f>H12+H13</f>
        <v>10962025.960728366</v>
      </c>
      <c r="T12" s="75">
        <f>SUM(R12:S12)</f>
        <v>22646479.683669727</v>
      </c>
      <c r="U12" s="220">
        <f>T12/P12</f>
        <v>0.52647204961306127</v>
      </c>
    </row>
    <row r="13" spans="1:21" ht="16.5" customHeight="1" x14ac:dyDescent="0.2">
      <c r="A13" s="38" t="s">
        <v>14</v>
      </c>
      <c r="B13" s="39">
        <v>25322014.163415901</v>
      </c>
      <c r="C13" s="40"/>
      <c r="D13" s="185">
        <v>14579371.469034299</v>
      </c>
      <c r="E13" s="196">
        <v>5640000.9720361801</v>
      </c>
      <c r="F13" s="43">
        <v>2612359.3583351802</v>
      </c>
      <c r="G13" s="44">
        <v>2490282.7524293466</v>
      </c>
      <c r="H13" s="204">
        <f t="shared" si="4"/>
        <v>5102642.1107645268</v>
      </c>
      <c r="I13" s="241">
        <f t="shared" si="1"/>
        <v>10742643.082800707</v>
      </c>
      <c r="J13" s="46"/>
      <c r="K13" s="47">
        <f t="shared" si="5"/>
        <v>42.424125559179224</v>
      </c>
      <c r="L13" s="209">
        <f t="shared" si="11"/>
        <v>20.1510119923106</v>
      </c>
      <c r="M13" s="49">
        <f t="shared" si="2"/>
        <v>9.8344576239404926</v>
      </c>
      <c r="N13" s="214">
        <f t="shared" si="12"/>
        <v>22.27311356686862</v>
      </c>
      <c r="R13" s="221">
        <f>R12/P12</f>
        <v>0.27163331281734482</v>
      </c>
      <c r="S13" s="221">
        <f>S12/P12</f>
        <v>0.25483873679571645</v>
      </c>
    </row>
    <row r="14" spans="1:21" ht="16.5" customHeight="1" x14ac:dyDescent="0.2">
      <c r="A14" s="51" t="s">
        <v>15</v>
      </c>
      <c r="B14" s="39">
        <v>20136639.796494577</v>
      </c>
      <c r="C14" s="40"/>
      <c r="D14" s="185">
        <v>14366137.4788877</v>
      </c>
      <c r="E14" s="196">
        <v>3420000.2661056002</v>
      </c>
      <c r="F14" s="43">
        <v>1276528.4179112993</v>
      </c>
      <c r="G14" s="44">
        <v>1073973.2966436199</v>
      </c>
      <c r="H14" s="204">
        <f t="shared" si="4"/>
        <v>2350501.7145549189</v>
      </c>
      <c r="I14" s="241">
        <f t="shared" si="1"/>
        <v>5770501.9806605186</v>
      </c>
      <c r="J14" s="46"/>
      <c r="K14" s="47">
        <f t="shared" si="5"/>
        <v>28.656727433069833</v>
      </c>
      <c r="L14" s="209">
        <f t="shared" si="11"/>
        <v>11.672760392546222</v>
      </c>
      <c r="M14" s="49">
        <f t="shared" si="2"/>
        <v>5.3334285536089245</v>
      </c>
      <c r="N14" s="214">
        <f t="shared" si="12"/>
        <v>16.983967040523613</v>
      </c>
    </row>
    <row r="15" spans="1:21" ht="16.5" customHeight="1" x14ac:dyDescent="0.2">
      <c r="A15" s="51" t="s">
        <v>16</v>
      </c>
      <c r="B15" s="39">
        <v>13931420.415650001</v>
      </c>
      <c r="C15" s="40"/>
      <c r="D15" s="185">
        <v>10596649.132285001</v>
      </c>
      <c r="E15" s="196">
        <v>1669806.79747206</v>
      </c>
      <c r="F15" s="43">
        <v>865689.90264259698</v>
      </c>
      <c r="G15" s="44">
        <v>799274.791953785</v>
      </c>
      <c r="H15" s="204">
        <f t="shared" si="4"/>
        <v>1664964.6945963819</v>
      </c>
      <c r="I15" s="241">
        <f t="shared" si="1"/>
        <v>3334771.4920684416</v>
      </c>
      <c r="J15" s="46"/>
      <c r="K15" s="47">
        <f t="shared" si="5"/>
        <v>23.937053025277258</v>
      </c>
      <c r="L15" s="209">
        <f t="shared" si="11"/>
        <v>11.951148159494398</v>
      </c>
      <c r="M15" s="49">
        <f t="shared" si="2"/>
        <v>5.737209617591553</v>
      </c>
      <c r="N15" s="214">
        <f t="shared" si="12"/>
        <v>11.985904865782858</v>
      </c>
    </row>
    <row r="16" spans="1:21" ht="16.5" customHeight="1" x14ac:dyDescent="0.2">
      <c r="A16" s="52" t="s">
        <v>17</v>
      </c>
      <c r="B16" s="53">
        <v>8004454.9243433196</v>
      </c>
      <c r="C16" s="54"/>
      <c r="D16" s="186">
        <v>5729088.3526646998</v>
      </c>
      <c r="E16" s="197">
        <v>1254810.49548648</v>
      </c>
      <c r="F16" s="57">
        <v>530467.35069125704</v>
      </c>
      <c r="G16" s="58">
        <v>490088.30539045599</v>
      </c>
      <c r="H16" s="205">
        <f t="shared" si="4"/>
        <v>1020555.656081713</v>
      </c>
      <c r="I16" s="241">
        <f t="shared" si="1"/>
        <v>2275366.151568193</v>
      </c>
      <c r="J16" s="60"/>
      <c r="K16" s="61">
        <f t="shared" si="5"/>
        <v>28.426247296968349</v>
      </c>
      <c r="L16" s="210">
        <f t="shared" si="11"/>
        <v>12.749845751245063</v>
      </c>
      <c r="M16" s="63">
        <f t="shared" si="2"/>
        <v>6.1226942998952865</v>
      </c>
      <c r="N16" s="215">
        <f t="shared" si="12"/>
        <v>15.676401545723287</v>
      </c>
    </row>
    <row r="17" spans="1:14" ht="16.5" customHeight="1" x14ac:dyDescent="0.2">
      <c r="A17" s="65" t="s">
        <v>8</v>
      </c>
      <c r="B17" s="66">
        <f>SUM(B18:B19)</f>
        <v>85088054.745841205</v>
      </c>
      <c r="C17" s="67"/>
      <c r="D17" s="187">
        <f>SUM(D18:D19)</f>
        <v>51060935.807922199</v>
      </c>
      <c r="E17" s="198">
        <f t="shared" ref="E17:H17" si="13">SUM(E18:E19)</f>
        <v>18029070.7740517</v>
      </c>
      <c r="F17" s="166">
        <f t="shared" si="13"/>
        <v>8461421.8164723497</v>
      </c>
      <c r="G17" s="167">
        <f t="shared" si="13"/>
        <v>7536626.39348906</v>
      </c>
      <c r="H17" s="203">
        <f t="shared" si="13"/>
        <v>15998048.209961411</v>
      </c>
      <c r="I17" s="241">
        <f t="shared" si="1"/>
        <v>34027118.98401311</v>
      </c>
      <c r="J17" s="33"/>
      <c r="K17" s="69"/>
      <c r="L17" s="211"/>
      <c r="M17" s="71"/>
      <c r="N17" s="216"/>
    </row>
    <row r="18" spans="1:14" ht="16.5" customHeight="1" x14ac:dyDescent="0.2">
      <c r="A18" s="38" t="s">
        <v>9</v>
      </c>
      <c r="B18" s="39">
        <v>43002072.713356897</v>
      </c>
      <c r="C18" s="40"/>
      <c r="D18" s="185">
        <v>27076163.034366101</v>
      </c>
      <c r="E18" s="196">
        <v>8833797.1992444992</v>
      </c>
      <c r="F18" s="43">
        <v>3720957.6752313301</v>
      </c>
      <c r="G18" s="44">
        <v>3371154.6407331899</v>
      </c>
      <c r="H18" s="204">
        <f t="shared" si="4"/>
        <v>7092112.31596452</v>
      </c>
      <c r="I18" s="241">
        <f t="shared" si="1"/>
        <v>15925909.515209019</v>
      </c>
      <c r="J18" s="46"/>
      <c r="K18" s="47">
        <f t="shared" si="5"/>
        <v>37.035213677647363</v>
      </c>
      <c r="L18" s="209">
        <f t="shared" ref="L18:L19" si="14">100*H18/B18</f>
        <v>16.492489474261166</v>
      </c>
      <c r="M18" s="49">
        <f>100*G18/B18</f>
        <v>7.8395166279649429</v>
      </c>
      <c r="N18" s="214">
        <f>100*E18/B18</f>
        <v>20.542724203386197</v>
      </c>
    </row>
    <row r="19" spans="1:14" ht="16.5" customHeight="1" x14ac:dyDescent="0.2">
      <c r="A19" s="52" t="s">
        <v>45</v>
      </c>
      <c r="B19" s="53">
        <v>42085982.0324843</v>
      </c>
      <c r="C19" s="54"/>
      <c r="D19" s="186">
        <v>23984772.773556098</v>
      </c>
      <c r="E19" s="197">
        <v>9195273.5748072006</v>
      </c>
      <c r="F19" s="57">
        <v>4740464.1412410196</v>
      </c>
      <c r="G19" s="58">
        <v>4165471.7527558701</v>
      </c>
      <c r="H19" s="205">
        <f t="shared" si="4"/>
        <v>8905935.8939968906</v>
      </c>
      <c r="I19" s="241">
        <f t="shared" si="1"/>
        <v>18101209.468804091</v>
      </c>
      <c r="J19" s="60"/>
      <c r="K19" s="61">
        <f t="shared" si="5"/>
        <v>43.010067948117673</v>
      </c>
      <c r="L19" s="210">
        <f t="shared" si="14"/>
        <v>21.161288067658241</v>
      </c>
      <c r="M19" s="63">
        <f>100*G19/B19</f>
        <v>9.8975277553003931</v>
      </c>
      <c r="N19" s="215">
        <f>100*E19/B19</f>
        <v>21.848779880459428</v>
      </c>
    </row>
    <row r="20" spans="1:14" ht="16.5" customHeight="1" x14ac:dyDescent="0.2">
      <c r="A20" s="65" t="s">
        <v>30</v>
      </c>
      <c r="B20" s="66">
        <f>SUM(B21:B22)</f>
        <v>85088054.949267507</v>
      </c>
      <c r="C20" s="67"/>
      <c r="D20" s="187">
        <f>SUM(D21:D22)</f>
        <v>51060935.99634631</v>
      </c>
      <c r="E20" s="198">
        <f t="shared" ref="E20" si="15">SUM(E21:E22)</f>
        <v>18229070.774051718</v>
      </c>
      <c r="F20" s="166">
        <f t="shared" ref="F20" si="16">SUM(F21:F22)</f>
        <v>8261422.41647234</v>
      </c>
      <c r="G20" s="167">
        <f t="shared" ref="G20" si="17">SUM(G21:G22)</f>
        <v>7536625.60948906</v>
      </c>
      <c r="H20" s="203">
        <f t="shared" ref="H20" si="18">SUM(H21:H22)</f>
        <v>15798048.025961401</v>
      </c>
      <c r="I20" s="241">
        <f t="shared" si="1"/>
        <v>34027118.800013117</v>
      </c>
      <c r="J20" s="33"/>
      <c r="K20" s="69"/>
      <c r="L20" s="211"/>
      <c r="M20" s="71"/>
      <c r="N20" s="216"/>
    </row>
    <row r="21" spans="1:14" ht="16.5" customHeight="1" x14ac:dyDescent="0.2">
      <c r="A21" s="38" t="s">
        <v>0</v>
      </c>
      <c r="B21" s="39">
        <v>25988138.1836778</v>
      </c>
      <c r="C21" s="40"/>
      <c r="D21" s="185">
        <v>17561421.340937771</v>
      </c>
      <c r="E21" s="196">
        <v>2332538.6279195198</v>
      </c>
      <c r="F21" s="43">
        <v>1676024.8338958099</v>
      </c>
      <c r="G21" s="44">
        <v>4418153.3401361201</v>
      </c>
      <c r="H21" s="204">
        <f t="shared" si="4"/>
        <v>6094178.17403193</v>
      </c>
      <c r="I21" s="241">
        <f t="shared" si="1"/>
        <v>8426716.8019514494</v>
      </c>
      <c r="J21" s="46"/>
      <c r="K21" s="47">
        <f t="shared" si="5"/>
        <v>32.425242402489459</v>
      </c>
      <c r="L21" s="209">
        <f t="shared" ref="L21:L22" si="19">100*H21/B21</f>
        <v>23.449845198450809</v>
      </c>
      <c r="M21" s="49">
        <f t="shared" ref="M21:M22" si="20">100*G21/B21</f>
        <v>17.000653563212932</v>
      </c>
      <c r="N21" s="214">
        <f>100*E21/B21</f>
        <v>8.9753972040386572</v>
      </c>
    </row>
    <row r="22" spans="1:14" ht="16.5" customHeight="1" x14ac:dyDescent="0.2">
      <c r="A22" s="52" t="s">
        <v>1</v>
      </c>
      <c r="B22" s="53">
        <v>59099916.765589699</v>
      </c>
      <c r="C22" s="54"/>
      <c r="D22" s="186">
        <v>33499514.655408539</v>
      </c>
      <c r="E22" s="197">
        <v>15896532.146132199</v>
      </c>
      <c r="F22" s="57">
        <v>6585397.5825765301</v>
      </c>
      <c r="G22" s="58">
        <v>3118472.2693529399</v>
      </c>
      <c r="H22" s="205">
        <f t="shared" si="4"/>
        <v>9703869.8519294709</v>
      </c>
      <c r="I22" s="241">
        <f t="shared" si="1"/>
        <v>25600401.998061672</v>
      </c>
      <c r="J22" s="60"/>
      <c r="K22" s="61">
        <f t="shared" si="5"/>
        <v>43.317154065718128</v>
      </c>
      <c r="L22" s="210">
        <f t="shared" si="19"/>
        <v>16.419430657437825</v>
      </c>
      <c r="M22" s="63">
        <f t="shared" si="20"/>
        <v>5.2766102560209314</v>
      </c>
      <c r="N22" s="215">
        <f>100*E22/B22</f>
        <v>26.89772340828031</v>
      </c>
    </row>
    <row r="23" spans="1:14" x14ac:dyDescent="0.2">
      <c r="B23" s="74"/>
      <c r="C23" s="119"/>
      <c r="D23" s="188"/>
      <c r="E23" s="199"/>
      <c r="F23" s="74"/>
      <c r="G23" s="74"/>
    </row>
    <row r="24" spans="1:14" x14ac:dyDescent="0.2">
      <c r="B24" s="118"/>
      <c r="C24" s="176"/>
      <c r="D24" s="189"/>
      <c r="E24" s="200"/>
      <c r="F24" s="118"/>
      <c r="G24" s="118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view="pageBreakPreview" topLeftCell="F1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3" style="5" customWidth="1"/>
    <col min="5" max="5" width="12.85546875" style="5" customWidth="1"/>
    <col min="6" max="6" width="12.28515625" style="5" customWidth="1"/>
    <col min="7" max="8" width="11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2.85546875" style="5" customWidth="1"/>
    <col min="15" max="16384" width="18.7109375" style="5"/>
  </cols>
  <sheetData>
    <row r="1" spans="1:21" ht="21.75" customHeight="1" x14ac:dyDescent="0.2">
      <c r="A1" s="2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67256089.588612109</v>
      </c>
      <c r="C4" s="20"/>
      <c r="D4" s="21">
        <v>51208594.408929653</v>
      </c>
      <c r="E4" s="22">
        <v>12041274.976030109</v>
      </c>
      <c r="F4" s="23">
        <v>2547366.4443340464</v>
      </c>
      <c r="G4" s="105">
        <v>1458853.7593182973</v>
      </c>
      <c r="H4" s="106">
        <f>SUM(F4:G4)</f>
        <v>4006220.2036523437</v>
      </c>
      <c r="I4" s="244">
        <f>H4+E4</f>
        <v>16047495.179682452</v>
      </c>
      <c r="J4" s="24"/>
      <c r="K4" s="95">
        <f>100*(E4+F4+G4)/B4</f>
        <v>23.86028577908823</v>
      </c>
      <c r="L4" s="96">
        <f>100*H4/B4</f>
        <v>5.9566653787892569</v>
      </c>
      <c r="M4" s="97">
        <f>100*G4/B4</f>
        <v>2.1691028548369728</v>
      </c>
      <c r="N4" s="98">
        <f>100*E4/B4</f>
        <v>17.903620400298969</v>
      </c>
    </row>
    <row r="5" spans="1:21" ht="16.5" customHeight="1" x14ac:dyDescent="0.2">
      <c r="A5" s="25" t="s">
        <v>3</v>
      </c>
      <c r="B5" s="26"/>
      <c r="C5" s="27"/>
      <c r="D5" s="2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20006749.377796054</v>
      </c>
      <c r="C6" s="40"/>
      <c r="D6" s="41">
        <v>14624197.73402014</v>
      </c>
      <c r="E6" s="42">
        <v>4038683.9851470157</v>
      </c>
      <c r="F6" s="43">
        <v>854547.94783757452</v>
      </c>
      <c r="G6" s="44">
        <v>489319.71079132328</v>
      </c>
      <c r="H6" s="45">
        <f t="shared" ref="H6:H22" si="1">SUM(F6:G6)</f>
        <v>1343867.6586288977</v>
      </c>
      <c r="I6" s="244">
        <f t="shared" si="0"/>
        <v>5382551.6437759139</v>
      </c>
      <c r="J6" s="46"/>
      <c r="K6" s="47">
        <f t="shared" ref="K6:K22" si="2">100*(E6+F6+G6)/B6</f>
        <v>26.903679064174174</v>
      </c>
      <c r="L6" s="48">
        <f>100*H6/B6</f>
        <v>6.7170714904858686</v>
      </c>
      <c r="M6" s="49">
        <f>100*G6/B6</f>
        <v>2.445773181596314</v>
      </c>
      <c r="N6" s="50">
        <f t="shared" ref="N6:N10" si="3">100*E6/B6</f>
        <v>20.186607573688303</v>
      </c>
    </row>
    <row r="7" spans="1:21" ht="16.5" customHeight="1" x14ac:dyDescent="0.2">
      <c r="A7" s="38" t="s">
        <v>4</v>
      </c>
      <c r="B7" s="39"/>
      <c r="C7" s="40"/>
      <c r="D7" s="41"/>
      <c r="E7" s="42"/>
      <c r="F7" s="43"/>
      <c r="G7" s="44"/>
      <c r="H7" s="45"/>
      <c r="I7" s="244">
        <f t="shared" si="0"/>
        <v>0</v>
      </c>
      <c r="J7" s="46"/>
      <c r="K7" s="47"/>
      <c r="L7" s="48"/>
      <c r="M7" s="49"/>
      <c r="N7" s="50"/>
    </row>
    <row r="8" spans="1:21" ht="16.5" customHeight="1" x14ac:dyDescent="0.2">
      <c r="A8" s="51" t="s">
        <v>5</v>
      </c>
      <c r="B8" s="39">
        <v>16775319.039114906</v>
      </c>
      <c r="C8" s="40"/>
      <c r="D8" s="41">
        <v>13176967.233884465</v>
      </c>
      <c r="E8" s="42">
        <v>2700074.0924332817</v>
      </c>
      <c r="F8" s="43">
        <v>571156.9378953852</v>
      </c>
      <c r="G8" s="44">
        <v>327120.77490177419</v>
      </c>
      <c r="H8" s="45">
        <f t="shared" si="1"/>
        <v>898277.71279715933</v>
      </c>
      <c r="I8" s="244">
        <f t="shared" si="0"/>
        <v>3598351.805230441</v>
      </c>
      <c r="J8" s="46"/>
      <c r="K8" s="47">
        <f t="shared" si="2"/>
        <v>21.450273445412197</v>
      </c>
      <c r="L8" s="48">
        <f t="shared" ref="L8:L10" si="4">100*H8/B8</f>
        <v>5.3547578481377958</v>
      </c>
      <c r="M8" s="49">
        <f>100*G8/B8</f>
        <v>1.9500122420266865</v>
      </c>
      <c r="N8" s="50">
        <f t="shared" si="3"/>
        <v>16.0955155972744</v>
      </c>
    </row>
    <row r="9" spans="1:21" ht="16.5" customHeight="1" x14ac:dyDescent="0.2">
      <c r="A9" s="51" t="s">
        <v>6</v>
      </c>
      <c r="B9" s="39">
        <v>21399964.659351856</v>
      </c>
      <c r="C9" s="40"/>
      <c r="D9" s="41">
        <v>15702039.046995971</v>
      </c>
      <c r="E9" s="42">
        <v>4275518.9484728305</v>
      </c>
      <c r="F9" s="43">
        <v>904416.77780876693</v>
      </c>
      <c r="G9" s="44">
        <v>517989.88607428758</v>
      </c>
      <c r="H9" s="45">
        <f t="shared" si="1"/>
        <v>1422406.6638830546</v>
      </c>
      <c r="I9" s="244">
        <f t="shared" si="0"/>
        <v>5697925.6123558851</v>
      </c>
      <c r="J9" s="46"/>
      <c r="K9" s="47">
        <f t="shared" si="2"/>
        <v>26.625864589294419</v>
      </c>
      <c r="L9" s="48">
        <f t="shared" si="4"/>
        <v>6.6467710882945692</v>
      </c>
      <c r="M9" s="49">
        <f>100*G9/B9</f>
        <v>2.4205174836488541</v>
      </c>
      <c r="N9" s="50">
        <f t="shared" si="3"/>
        <v>19.979093500999848</v>
      </c>
    </row>
    <row r="10" spans="1:21" ht="16.5" customHeight="1" x14ac:dyDescent="0.2">
      <c r="A10" s="52" t="s">
        <v>13</v>
      </c>
      <c r="B10" s="53">
        <v>7728665.3681288427</v>
      </c>
      <c r="C10" s="54"/>
      <c r="D10" s="55">
        <v>6359999.24980863</v>
      </c>
      <c r="E10" s="56">
        <v>1026997.9499769808</v>
      </c>
      <c r="F10" s="57">
        <v>217244.78079231989</v>
      </c>
      <c r="G10" s="58">
        <v>124423.38755091213</v>
      </c>
      <c r="H10" s="59">
        <f t="shared" si="1"/>
        <v>341668.16834323201</v>
      </c>
      <c r="I10" s="244">
        <f t="shared" si="0"/>
        <v>1368666.1183202127</v>
      </c>
      <c r="J10" s="60"/>
      <c r="K10" s="61">
        <f t="shared" si="2"/>
        <v>17.70895818525489</v>
      </c>
      <c r="L10" s="62">
        <f t="shared" si="4"/>
        <v>4.4207913277263797</v>
      </c>
      <c r="M10" s="63">
        <f>100*G10/B10</f>
        <v>1.6098948734927023</v>
      </c>
      <c r="N10" s="64">
        <f t="shared" si="3"/>
        <v>13.288166857528513</v>
      </c>
    </row>
    <row r="11" spans="1:21" ht="16.5" customHeight="1" x14ac:dyDescent="0.2">
      <c r="A11" s="65" t="s">
        <v>11</v>
      </c>
      <c r="B11" s="66"/>
      <c r="C11" s="67"/>
      <c r="D11" s="68"/>
      <c r="E11" s="29">
        <v>0</v>
      </c>
      <c r="F11" s="30">
        <v>0</v>
      </c>
      <c r="G11" s="31" t="s">
        <v>22</v>
      </c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10043579.519144619</v>
      </c>
      <c r="C12" s="40"/>
      <c r="D12" s="41">
        <v>4296378.4536401452</v>
      </c>
      <c r="E12" s="42">
        <v>4312425.5590922693</v>
      </c>
      <c r="F12" s="43">
        <v>912306.06267093914</v>
      </c>
      <c r="G12" s="44">
        <v>522469.4437412651</v>
      </c>
      <c r="H12" s="45">
        <f t="shared" si="1"/>
        <v>1434775.5064122044</v>
      </c>
      <c r="I12" s="244">
        <f t="shared" si="0"/>
        <v>5747201.0655044736</v>
      </c>
      <c r="J12" s="46"/>
      <c r="K12" s="47">
        <f t="shared" si="2"/>
        <v>57.222637153909297</v>
      </c>
      <c r="L12" s="48">
        <f t="shared" ref="L12:L16" si="5">100*H12/B12</f>
        <v>14.285499544035073</v>
      </c>
      <c r="M12" s="49">
        <f>100*G12/B12</f>
        <v>5.2020242658044111</v>
      </c>
      <c r="N12" s="50">
        <f t="shared" ref="N12:N16" si="6">100*E12/B12</f>
        <v>42.937137609874227</v>
      </c>
      <c r="P12" s="74">
        <f>B12+B13</f>
        <v>28209878.110452205</v>
      </c>
      <c r="Q12" s="74">
        <f>D12+D13</f>
        <v>19126679.692230303</v>
      </c>
      <c r="R12" s="75">
        <f>E12+E13</f>
        <v>6815598.8577038459</v>
      </c>
      <c r="S12" s="222">
        <f>H12+H13</f>
        <v>2267599.5605180594</v>
      </c>
      <c r="T12" s="75">
        <f>SUM(R12:S12)</f>
        <v>9083198.4182219058</v>
      </c>
      <c r="U12" s="223">
        <f>T12/P12</f>
        <v>0.32198644682751881</v>
      </c>
    </row>
    <row r="13" spans="1:21" ht="16.5" customHeight="1" x14ac:dyDescent="0.2">
      <c r="A13" s="38" t="s">
        <v>14</v>
      </c>
      <c r="B13" s="39">
        <v>18166298.591307588</v>
      </c>
      <c r="C13" s="40"/>
      <c r="D13" s="41">
        <v>14830301.238590157</v>
      </c>
      <c r="E13" s="42">
        <v>2503173.2986115762</v>
      </c>
      <c r="F13" s="43">
        <v>529553.52966603928</v>
      </c>
      <c r="G13" s="44">
        <v>303270.52443981572</v>
      </c>
      <c r="H13" s="45">
        <f t="shared" si="1"/>
        <v>832824.05410585506</v>
      </c>
      <c r="I13" s="244">
        <f t="shared" si="0"/>
        <v>3335997.3527174313</v>
      </c>
      <c r="J13" s="46"/>
      <c r="K13" s="47">
        <f t="shared" si="2"/>
        <v>18.363660246747656</v>
      </c>
      <c r="L13" s="48">
        <f t="shared" si="5"/>
        <v>4.5844454769908607</v>
      </c>
      <c r="M13" s="49">
        <f>100*G13/B13</f>
        <v>1.6694128576358862</v>
      </c>
      <c r="N13" s="50">
        <f t="shared" si="6"/>
        <v>13.779214769756798</v>
      </c>
    </row>
    <row r="14" spans="1:21" ht="16.5" customHeight="1" x14ac:dyDescent="0.2">
      <c r="A14" s="51" t="s">
        <v>15</v>
      </c>
      <c r="B14" s="39">
        <v>17579821.659059186</v>
      </c>
      <c r="C14" s="40"/>
      <c r="D14" s="41">
        <v>15091346.502285317</v>
      </c>
      <c r="E14" s="42">
        <v>1867233.066483259</v>
      </c>
      <c r="F14" s="43">
        <v>395018.53971269389</v>
      </c>
      <c r="G14" s="44">
        <v>226223.55057791539</v>
      </c>
      <c r="H14" s="45">
        <f t="shared" si="1"/>
        <v>621242.09029060928</v>
      </c>
      <c r="I14" s="244">
        <f t="shared" si="0"/>
        <v>2488475.156773868</v>
      </c>
      <c r="J14" s="46"/>
      <c r="K14" s="47">
        <f t="shared" si="2"/>
        <v>14.155292385981138</v>
      </c>
      <c r="L14" s="48">
        <f t="shared" si="5"/>
        <v>3.533836135194651</v>
      </c>
      <c r="M14" s="49">
        <f>100*G14/B14</f>
        <v>1.2868364364853411</v>
      </c>
      <c r="N14" s="50">
        <f t="shared" si="6"/>
        <v>10.621456250786489</v>
      </c>
    </row>
    <row r="15" spans="1:21" ht="16.5" customHeight="1" x14ac:dyDescent="0.2">
      <c r="A15" s="51" t="s">
        <v>16</v>
      </c>
      <c r="B15" s="39">
        <v>13334273.040043212</v>
      </c>
      <c r="C15" s="40"/>
      <c r="D15" s="41">
        <v>10241304.058567911</v>
      </c>
      <c r="E15" s="42">
        <v>2320816.4003955689</v>
      </c>
      <c r="F15" s="43">
        <v>490975.40198994108</v>
      </c>
      <c r="G15" s="44">
        <v>281177.17908979079</v>
      </c>
      <c r="H15" s="45">
        <f t="shared" si="1"/>
        <v>772152.58107973193</v>
      </c>
      <c r="I15" s="244">
        <f t="shared" si="0"/>
        <v>3092968.9814753011</v>
      </c>
      <c r="J15" s="46"/>
      <c r="K15" s="47">
        <f t="shared" si="2"/>
        <v>23.195632579196662</v>
      </c>
      <c r="L15" s="48">
        <f t="shared" si="5"/>
        <v>5.7907362385705996</v>
      </c>
      <c r="M15" s="49">
        <f>100*G15/B15</f>
        <v>2.108680227601516</v>
      </c>
      <c r="N15" s="50">
        <f t="shared" si="6"/>
        <v>17.404896340626063</v>
      </c>
    </row>
    <row r="16" spans="1:21" ht="16.5" customHeight="1" x14ac:dyDescent="0.2">
      <c r="A16" s="52" t="s">
        <v>17</v>
      </c>
      <c r="B16" s="53">
        <v>8132116.7790573165</v>
      </c>
      <c r="C16" s="54"/>
      <c r="D16" s="55">
        <v>6749264.1558459373</v>
      </c>
      <c r="E16" s="56">
        <v>1037626.6514474362</v>
      </c>
      <c r="F16" s="57">
        <v>219512.91029443301</v>
      </c>
      <c r="G16" s="58">
        <v>125713.06146951026</v>
      </c>
      <c r="H16" s="59">
        <f t="shared" si="1"/>
        <v>345225.97176394326</v>
      </c>
      <c r="I16" s="244">
        <f t="shared" si="0"/>
        <v>1382852.6232113794</v>
      </c>
      <c r="J16" s="60"/>
      <c r="K16" s="61">
        <f t="shared" si="2"/>
        <v>17.004829871266079</v>
      </c>
      <c r="L16" s="62">
        <f t="shared" si="5"/>
        <v>4.2452166040335966</v>
      </c>
      <c r="M16" s="63">
        <f>100*G16/B16</f>
        <v>1.5458836227396509</v>
      </c>
      <c r="N16" s="64">
        <f t="shared" si="6"/>
        <v>12.759613267232483</v>
      </c>
    </row>
    <row r="17" spans="1:14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38076500.282072842</v>
      </c>
      <c r="C18" s="40"/>
      <c r="D18" s="41">
        <v>29128729.540882312</v>
      </c>
      <c r="E18" s="42">
        <v>6714086.134714081</v>
      </c>
      <c r="F18" s="43">
        <v>1420256.1656422082</v>
      </c>
      <c r="G18" s="44">
        <v>813428.44083423947</v>
      </c>
      <c r="H18" s="45">
        <f t="shared" si="1"/>
        <v>2233684.6064764475</v>
      </c>
      <c r="I18" s="244">
        <f t="shared" si="0"/>
        <v>8947770.7411905285</v>
      </c>
      <c r="J18" s="46"/>
      <c r="K18" s="47">
        <f t="shared" si="2"/>
        <v>23.499456816947312</v>
      </c>
      <c r="L18" s="48">
        <f t="shared" ref="L18:L19" si="7">100*H18/B18</f>
        <v>5.8663075385846577</v>
      </c>
      <c r="M18" s="49">
        <f>100*G18/B18</f>
        <v>2.1363004341478762</v>
      </c>
      <c r="N18" s="50">
        <f t="shared" ref="N18:N19" si="8">100*E18/B18</f>
        <v>17.633149278362655</v>
      </c>
    </row>
    <row r="19" spans="1:14" ht="16.5" customHeight="1" x14ac:dyDescent="0.2">
      <c r="A19" s="52" t="s">
        <v>12</v>
      </c>
      <c r="B19" s="53">
        <v>29179589.306539275</v>
      </c>
      <c r="C19" s="54"/>
      <c r="D19" s="55">
        <v>22079865.306539275</v>
      </c>
      <c r="E19" s="56">
        <v>5327189</v>
      </c>
      <c r="F19" s="57">
        <v>1127110</v>
      </c>
      <c r="G19" s="58">
        <v>645425</v>
      </c>
      <c r="H19" s="59">
        <f t="shared" si="1"/>
        <v>1772535</v>
      </c>
      <c r="I19" s="244">
        <f t="shared" si="0"/>
        <v>7099724</v>
      </c>
      <c r="J19" s="60"/>
      <c r="K19" s="61">
        <f t="shared" si="2"/>
        <v>24.331130659227341</v>
      </c>
      <c r="L19" s="62">
        <f t="shared" si="7"/>
        <v>6.0745714457426141</v>
      </c>
      <c r="M19" s="63">
        <f>100*G19/B19</f>
        <v>2.2119057030571621</v>
      </c>
      <c r="N19" s="64">
        <f t="shared" si="8"/>
        <v>18.256559213484728</v>
      </c>
    </row>
    <row r="20" spans="1:14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23693940.31417568</v>
      </c>
      <c r="C21" s="40"/>
      <c r="D21" s="41">
        <v>19420663.122249525</v>
      </c>
      <c r="E21" s="42">
        <v>3206513.9606668181</v>
      </c>
      <c r="F21" s="43">
        <v>678286</v>
      </c>
      <c r="G21" s="44">
        <v>388477.23125933809</v>
      </c>
      <c r="H21" s="45">
        <f t="shared" si="1"/>
        <v>1066763.2312593381</v>
      </c>
      <c r="I21" s="244">
        <f t="shared" si="0"/>
        <v>4273277.1919261562</v>
      </c>
      <c r="J21" s="46"/>
      <c r="K21" s="47">
        <f t="shared" si="2"/>
        <v>18.035316774093197</v>
      </c>
      <c r="L21" s="48">
        <f t="shared" ref="L21:L22" si="9">100*H21/B21</f>
        <v>4.5022618319887968</v>
      </c>
      <c r="M21" s="49">
        <f t="shared" ref="M21:M22" si="10">100*G21/B21</f>
        <v>1.6395636441563872</v>
      </c>
      <c r="N21" s="50">
        <f t="shared" ref="N21:N22" si="11">100*E21/B21</f>
        <v>13.533054942104398</v>
      </c>
    </row>
    <row r="22" spans="1:14" ht="16.5" customHeight="1" x14ac:dyDescent="0.2">
      <c r="A22" s="52" t="s">
        <v>1</v>
      </c>
      <c r="B22" s="53">
        <v>43562149.274436429</v>
      </c>
      <c r="C22" s="54"/>
      <c r="D22" s="55">
        <v>31787932.005543288</v>
      </c>
      <c r="E22" s="56">
        <v>8834760.7408341803</v>
      </c>
      <c r="F22" s="57">
        <v>1869080</v>
      </c>
      <c r="G22" s="58">
        <v>1070376.528058961</v>
      </c>
      <c r="H22" s="59">
        <f t="shared" si="1"/>
        <v>2939456.528058961</v>
      </c>
      <c r="I22" s="244">
        <f t="shared" si="0"/>
        <v>11774217.268893141</v>
      </c>
      <c r="J22" s="60"/>
      <c r="K22" s="61">
        <f t="shared" si="2"/>
        <v>27.028549933835805</v>
      </c>
      <c r="L22" s="62">
        <f t="shared" si="9"/>
        <v>6.7477307181074329</v>
      </c>
      <c r="M22" s="63">
        <f t="shared" si="10"/>
        <v>2.4571251554089182</v>
      </c>
      <c r="N22" s="64">
        <f t="shared" si="11"/>
        <v>20.280819215728371</v>
      </c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view="pageBreakPreview" zoomScale="69" zoomScaleNormal="68" zoomScaleSheetLayoutView="69" workbookViewId="0">
      <selection activeCell="L13" sqref="L13"/>
    </sheetView>
  </sheetViews>
  <sheetFormatPr defaultRowHeight="15" x14ac:dyDescent="0.25"/>
  <cols>
    <col min="1" max="1" width="49" style="109" customWidth="1"/>
    <col min="2" max="10" width="16" style="109" customWidth="1"/>
    <col min="11" max="13" width="16.140625" style="109" customWidth="1"/>
    <col min="14" max="14" width="16.28515625" style="109" customWidth="1"/>
    <col min="15" max="16384" width="9.140625" style="109"/>
  </cols>
  <sheetData>
    <row r="1" spans="1:14" ht="42.75" customHeight="1" x14ac:dyDescent="0.25">
      <c r="A1" s="133" t="s">
        <v>53</v>
      </c>
      <c r="B1" s="134" t="s">
        <v>44</v>
      </c>
      <c r="C1" s="134" t="s">
        <v>46</v>
      </c>
      <c r="D1" s="134" t="s">
        <v>54</v>
      </c>
      <c r="E1" s="134" t="s">
        <v>61</v>
      </c>
      <c r="F1" s="134" t="s">
        <v>79</v>
      </c>
      <c r="G1" s="134" t="s">
        <v>81</v>
      </c>
      <c r="H1" s="134" t="s">
        <v>84</v>
      </c>
      <c r="I1" s="134" t="s">
        <v>299</v>
      </c>
      <c r="J1" s="134" t="s">
        <v>302</v>
      </c>
      <c r="K1" s="134" t="s">
        <v>308</v>
      </c>
      <c r="L1" s="134" t="s">
        <v>309</v>
      </c>
      <c r="M1" s="134" t="s">
        <v>310</v>
      </c>
      <c r="N1" s="134" t="s">
        <v>311</v>
      </c>
    </row>
    <row r="2" spans="1:14" s="111" customFormat="1" ht="28.5" customHeight="1" x14ac:dyDescent="0.3">
      <c r="A2" s="110" t="s">
        <v>47</v>
      </c>
      <c r="B2" s="144">
        <v>55206.9</v>
      </c>
      <c r="C2" s="141">
        <f t="shared" ref="C2" si="0">SUM(C3:C4)</f>
        <v>67902.545485580806</v>
      </c>
      <c r="D2" s="141">
        <f t="shared" ref="D2:H2" si="1">SUM(D3:D4)</f>
        <v>67947.1203510911</v>
      </c>
      <c r="E2" s="141">
        <f t="shared" si="1"/>
        <v>68422.3</v>
      </c>
      <c r="F2" s="141">
        <f t="shared" si="1"/>
        <v>68921.820999999996</v>
      </c>
      <c r="G2" s="135">
        <f t="shared" si="1"/>
        <v>69001.285790210008</v>
      </c>
      <c r="H2" s="135">
        <f t="shared" si="1"/>
        <v>69242.325790209943</v>
      </c>
      <c r="I2" s="135">
        <f>SUM(I3:I4)</f>
        <v>69470.900582953996</v>
      </c>
      <c r="J2" s="135">
        <f>SUM(J3:J4)</f>
        <v>69602.574999999997</v>
      </c>
      <c r="K2" s="178">
        <f t="shared" ref="K2:L2" si="2">SUM(K3:K4)</f>
        <v>70665.895854019196</v>
      </c>
      <c r="L2" s="178">
        <f t="shared" si="2"/>
        <v>70354.895793885298</v>
      </c>
      <c r="M2" s="178">
        <f>SUM(M3:M4)</f>
        <v>69090.006515289293</v>
      </c>
      <c r="N2" s="178">
        <f>SUM(N3:N4)</f>
        <v>0</v>
      </c>
    </row>
    <row r="3" spans="1:14" s="111" customFormat="1" ht="28.5" customHeight="1" x14ac:dyDescent="0.3">
      <c r="A3" s="112" t="s">
        <v>48</v>
      </c>
      <c r="B3" s="145">
        <v>13052.219344110305</v>
      </c>
      <c r="C3" s="142">
        <v>12208.8231774248</v>
      </c>
      <c r="D3" s="142">
        <v>13571.0975</v>
      </c>
      <c r="E3" s="142">
        <v>13205.5</v>
      </c>
      <c r="F3" s="142">
        <v>14415.714</v>
      </c>
      <c r="G3" s="136">
        <v>15023.3273366925</v>
      </c>
      <c r="H3" s="136">
        <f>'2016-Q2'!E4/1000</f>
        <v>15415.7173366925</v>
      </c>
      <c r="I3" s="136">
        <f>'2016-Q3'!E4/1000</f>
        <v>15916.791366592101</v>
      </c>
      <c r="J3" s="136">
        <f>'2016-Q4'!E4/1000</f>
        <v>17026.342000000001</v>
      </c>
      <c r="K3" s="179">
        <v>16836.792079151801</v>
      </c>
      <c r="L3" s="179">
        <v>17678.916449170702</v>
      </c>
      <c r="M3" s="179">
        <v>18029.070774051699</v>
      </c>
      <c r="N3" s="179"/>
    </row>
    <row r="4" spans="1:14" s="114" customFormat="1" ht="28.5" customHeight="1" x14ac:dyDescent="0.3">
      <c r="A4" s="113" t="s">
        <v>321</v>
      </c>
      <c r="B4" s="145">
        <v>55206.9</v>
      </c>
      <c r="C4" s="142">
        <v>55693.722308156001</v>
      </c>
      <c r="D4" s="142">
        <v>54376.022851091097</v>
      </c>
      <c r="E4" s="142">
        <v>55216.800000000003</v>
      </c>
      <c r="F4" s="142">
        <v>54506.107000000004</v>
      </c>
      <c r="G4" s="136">
        <v>53977.958453517502</v>
      </c>
      <c r="H4" s="136">
        <f>H8-(H3+H5)</f>
        <v>53826.608453517445</v>
      </c>
      <c r="I4" s="136">
        <f>I8-(I3+I5)</f>
        <v>53554.109216361903</v>
      </c>
      <c r="J4" s="136">
        <f>J8-(J3+J5)</f>
        <v>52576.232999999993</v>
      </c>
      <c r="K4" s="179">
        <v>53829.103774867399</v>
      </c>
      <c r="L4" s="179">
        <v>52675.9793447146</v>
      </c>
      <c r="M4" s="179">
        <v>51060.935741237598</v>
      </c>
      <c r="N4" s="179"/>
    </row>
    <row r="5" spans="1:14" s="111" customFormat="1" ht="28.5" customHeight="1" x14ac:dyDescent="0.3">
      <c r="A5" s="115" t="s">
        <v>49</v>
      </c>
      <c r="B5" s="145">
        <v>4672.3999999999996</v>
      </c>
      <c r="C5" s="142">
        <v>5533.5588974191496</v>
      </c>
      <c r="D5" s="142">
        <v>6063.4817899999998</v>
      </c>
      <c r="E5" s="142">
        <v>7518</v>
      </c>
      <c r="F5" s="142">
        <v>8036.1019999999999</v>
      </c>
      <c r="G5" s="136">
        <v>9485.2842097900611</v>
      </c>
      <c r="H5" s="136">
        <f>'2016-Q2'!H4/1000</f>
        <v>10643.984209790051</v>
      </c>
      <c r="I5" s="136">
        <f>'2016-Q3'!H4/1000</f>
        <v>11198.295255046</v>
      </c>
      <c r="J5" s="136">
        <f>'2016-Q4'!H4/1000</f>
        <v>11549.31</v>
      </c>
      <c r="K5" s="179">
        <v>11926.22536525859</v>
      </c>
      <c r="L5" s="179">
        <v>13585.1916302301</v>
      </c>
      <c r="M5" s="179">
        <v>15998.048250358601</v>
      </c>
      <c r="N5" s="179"/>
    </row>
    <row r="6" spans="1:14" s="111" customFormat="1" ht="28.5" customHeight="1" x14ac:dyDescent="0.3">
      <c r="A6" s="115" t="s">
        <v>322</v>
      </c>
      <c r="B6" s="145">
        <f>B3+B5</f>
        <v>17724.619344110302</v>
      </c>
      <c r="C6" s="142">
        <f t="shared" ref="C6:M6" si="3">C3+C5</f>
        <v>17742.38207484395</v>
      </c>
      <c r="D6" s="142">
        <f t="shared" si="3"/>
        <v>19634.579290000001</v>
      </c>
      <c r="E6" s="142">
        <f t="shared" si="3"/>
        <v>20723.5</v>
      </c>
      <c r="F6" s="142">
        <f t="shared" si="3"/>
        <v>22451.815999999999</v>
      </c>
      <c r="G6" s="145">
        <f t="shared" si="3"/>
        <v>24508.611546482563</v>
      </c>
      <c r="H6" s="145">
        <f t="shared" si="3"/>
        <v>26059.701546482553</v>
      </c>
      <c r="I6" s="145">
        <f t="shared" si="3"/>
        <v>27115.0866216381</v>
      </c>
      <c r="J6" s="145">
        <f t="shared" si="3"/>
        <v>28575.652000000002</v>
      </c>
      <c r="K6" s="179">
        <f t="shared" si="3"/>
        <v>28763.01744441039</v>
      </c>
      <c r="L6" s="179">
        <f t="shared" si="3"/>
        <v>31264.108079400801</v>
      </c>
      <c r="M6" s="179">
        <f t="shared" si="3"/>
        <v>34027.119024410298</v>
      </c>
      <c r="N6" s="179"/>
    </row>
    <row r="7" spans="1:14" s="111" customFormat="1" ht="28.5" customHeight="1" x14ac:dyDescent="0.3">
      <c r="A7" s="115" t="s">
        <v>50</v>
      </c>
      <c r="B7" s="145">
        <f t="shared" ref="B7:D7" si="4">B9-B8</f>
        <v>28838.139412617995</v>
      </c>
      <c r="C7" s="142">
        <f t="shared" si="4"/>
        <v>29388.13552744544</v>
      </c>
      <c r="D7" s="142">
        <f t="shared" si="4"/>
        <v>29557.017000000007</v>
      </c>
      <c r="E7" s="142">
        <f t="shared" ref="E7:J7" si="5">E9-E8</f>
        <v>28373.600000000006</v>
      </c>
      <c r="F7" s="142">
        <f t="shared" si="5"/>
        <v>28065.412200000006</v>
      </c>
      <c r="G7" s="136">
        <f t="shared" si="5"/>
        <v>27514.76999999999</v>
      </c>
      <c r="H7" s="136">
        <f t="shared" si="5"/>
        <v>26804.040000000008</v>
      </c>
      <c r="I7" s="136">
        <f t="shared" si="5"/>
        <v>27364.201963622705</v>
      </c>
      <c r="J7" s="136">
        <f t="shared" si="5"/>
        <v>27439.715000000011</v>
      </c>
      <c r="K7" s="179">
        <f t="shared" ref="K7:M7" si="6">K9-K8</f>
        <v>26846.924371914196</v>
      </c>
      <c r="L7" s="179">
        <f t="shared" si="6"/>
        <v>26346.419666215195</v>
      </c>
      <c r="M7" s="179">
        <f t="shared" si="6"/>
        <v>26045.914960516195</v>
      </c>
      <c r="N7" s="179">
        <f t="shared" ref="N7" si="7">N9-N8</f>
        <v>0</v>
      </c>
    </row>
    <row r="8" spans="1:14" s="111" customFormat="1" ht="28.5" customHeight="1" x14ac:dyDescent="0.3">
      <c r="A8" s="115" t="s">
        <v>51</v>
      </c>
      <c r="B8" s="145">
        <v>72931.600000000006</v>
      </c>
      <c r="C8" s="142">
        <v>73436.104000000007</v>
      </c>
      <c r="D8" s="142">
        <v>74010.601999999999</v>
      </c>
      <c r="E8" s="142">
        <v>75940.399999999994</v>
      </c>
      <c r="F8" s="142">
        <v>76957.922999999995</v>
      </c>
      <c r="G8" s="136">
        <v>78486.570000000007</v>
      </c>
      <c r="H8" s="136">
        <f>'2016-Q2'!B4/1000</f>
        <v>79886.31</v>
      </c>
      <c r="I8" s="136">
        <f>'2016-Q3'!B4/1000</f>
        <v>80669.195838</v>
      </c>
      <c r="J8" s="136">
        <f>'2016-Q4'!B4/1000</f>
        <v>81151.884999999995</v>
      </c>
      <c r="K8" s="179">
        <v>82592.121219277804</v>
      </c>
      <c r="L8" s="179">
        <v>83940.087911177805</v>
      </c>
      <c r="M8" s="179">
        <v>85088.054603077806</v>
      </c>
      <c r="N8" s="179"/>
    </row>
    <row r="9" spans="1:14" s="111" customFormat="1" ht="28.5" customHeight="1" x14ac:dyDescent="0.3">
      <c r="A9" s="116" t="s">
        <v>52</v>
      </c>
      <c r="B9" s="146">
        <v>101769.739412618</v>
      </c>
      <c r="C9" s="143">
        <v>102824.23952744545</v>
      </c>
      <c r="D9" s="143">
        <v>103567.61900000001</v>
      </c>
      <c r="E9" s="143">
        <v>104314</v>
      </c>
      <c r="F9" s="143">
        <v>105023.3352</v>
      </c>
      <c r="G9" s="138">
        <v>106001.34</v>
      </c>
      <c r="H9" s="138">
        <v>106690.35</v>
      </c>
      <c r="I9" s="138">
        <v>108033.3978016227</v>
      </c>
      <c r="J9" s="138">
        <v>108591.6</v>
      </c>
      <c r="K9" s="180">
        <v>109439.045591192</v>
      </c>
      <c r="L9" s="180">
        <v>110286.507577393</v>
      </c>
      <c r="M9" s="180">
        <v>111133.969563594</v>
      </c>
      <c r="N9" s="180"/>
    </row>
    <row r="10" spans="1:14" x14ac:dyDescent="0.25">
      <c r="C10" s="137"/>
      <c r="D10" s="137"/>
      <c r="E10" s="137"/>
      <c r="F10" s="137"/>
      <c r="G10" s="137"/>
      <c r="H10" s="137"/>
      <c r="I10" s="137"/>
      <c r="J10" s="137"/>
    </row>
    <row r="11" spans="1:14" x14ac:dyDescent="0.25">
      <c r="C11" s="137"/>
      <c r="D11" s="137"/>
      <c r="E11" s="137"/>
      <c r="F11" s="137"/>
      <c r="G11" s="137"/>
      <c r="H11" s="137"/>
      <c r="I11" s="137"/>
      <c r="J11" s="137"/>
    </row>
  </sheetData>
  <pageMargins left="0.7" right="0.7" top="0.75" bottom="0.75" header="0.3" footer="0.3"/>
  <pageSetup paperSize="9" scale="55" orientation="portrait" r:id="rId1"/>
  <colBreaks count="1" manualBreakCount="1">
    <brk id="6" max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view="pageBreakPreview" topLeftCell="A31" zoomScale="80" zoomScaleNormal="100" zoomScaleSheetLayoutView="80" workbookViewId="0">
      <selection activeCell="I2" sqref="I2"/>
    </sheetView>
  </sheetViews>
  <sheetFormatPr defaultRowHeight="12.75" x14ac:dyDescent="0.2"/>
  <cols>
    <col min="1" max="1" width="10.28515625" customWidth="1"/>
    <col min="2" max="2" width="18.5703125" customWidth="1"/>
    <col min="3" max="3" width="17.28515625" customWidth="1"/>
    <col min="4" max="20" width="10.42578125" bestFit="1" customWidth="1"/>
    <col min="21" max="35" width="11.42578125" bestFit="1" customWidth="1"/>
  </cols>
  <sheetData>
    <row r="1" spans="1:14" s="148" customFormat="1" ht="24.75" customHeight="1" x14ac:dyDescent="0.2">
      <c r="A1" s="237" t="s">
        <v>86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s="151" customFormat="1" ht="30" customHeight="1" x14ac:dyDescent="0.2">
      <c r="A2" s="152" t="s">
        <v>39</v>
      </c>
      <c r="B2" s="152" t="s">
        <v>24</v>
      </c>
      <c r="C2" s="152" t="s">
        <v>25</v>
      </c>
      <c r="D2" s="152" t="s">
        <v>23</v>
      </c>
    </row>
    <row r="3" spans="1:14" s="151" customFormat="1" ht="21" customHeight="1" x14ac:dyDescent="0.2">
      <c r="A3" s="147">
        <v>2010</v>
      </c>
      <c r="B3" s="149">
        <v>21.4</v>
      </c>
      <c r="C3" s="150">
        <v>5.0999999999999996</v>
      </c>
      <c r="D3" s="150">
        <v>1.9</v>
      </c>
    </row>
    <row r="4" spans="1:14" s="151" customFormat="1" ht="21" customHeight="1" x14ac:dyDescent="0.2">
      <c r="A4" s="147">
        <v>2011</v>
      </c>
      <c r="B4" s="149">
        <v>23.9</v>
      </c>
      <c r="C4" s="150">
        <v>6</v>
      </c>
      <c r="D4" s="150">
        <v>2.2000000000000002</v>
      </c>
    </row>
    <row r="5" spans="1:14" s="151" customFormat="1" ht="21" customHeight="1" x14ac:dyDescent="0.2">
      <c r="A5" s="147">
        <v>2012</v>
      </c>
      <c r="B5" s="149">
        <v>27.4</v>
      </c>
      <c r="C5" s="150">
        <v>10.6</v>
      </c>
      <c r="D5" s="150">
        <v>7.6</v>
      </c>
    </row>
    <row r="6" spans="1:14" s="151" customFormat="1" ht="21" customHeight="1" x14ac:dyDescent="0.2">
      <c r="A6" s="147">
        <v>2013</v>
      </c>
      <c r="B6" s="149">
        <v>24.7</v>
      </c>
      <c r="C6" s="150">
        <v>10</v>
      </c>
      <c r="D6" s="150">
        <v>7.1</v>
      </c>
    </row>
    <row r="7" spans="1:14" s="151" customFormat="1" ht="21" customHeight="1" x14ac:dyDescent="0.2">
      <c r="A7" s="147" t="s">
        <v>41</v>
      </c>
      <c r="B7" s="149">
        <v>25.4</v>
      </c>
      <c r="C7" s="150">
        <v>7.8</v>
      </c>
      <c r="D7" s="150">
        <v>4.8</v>
      </c>
    </row>
    <row r="8" spans="1:14" s="151" customFormat="1" ht="21" customHeight="1" x14ac:dyDescent="0.2">
      <c r="A8" s="147" t="s">
        <v>42</v>
      </c>
      <c r="B8" s="149">
        <v>25.2</v>
      </c>
      <c r="C8" s="150">
        <v>7.4</v>
      </c>
      <c r="D8" s="150">
        <v>4.5999999999999996</v>
      </c>
    </row>
    <row r="9" spans="1:14" s="151" customFormat="1" ht="21" customHeight="1" x14ac:dyDescent="0.2">
      <c r="A9" s="147" t="s">
        <v>43</v>
      </c>
      <c r="B9" s="149">
        <v>25.1</v>
      </c>
      <c r="C9" s="150">
        <v>9.6999999999999993</v>
      </c>
      <c r="D9" s="150">
        <v>6.8</v>
      </c>
    </row>
    <row r="10" spans="1:14" s="151" customFormat="1" ht="21" customHeight="1" x14ac:dyDescent="0.2">
      <c r="A10" s="147" t="s">
        <v>44</v>
      </c>
      <c r="B10" s="149">
        <v>24.3</v>
      </c>
      <c r="C10" s="150">
        <v>6.4</v>
      </c>
      <c r="D10" s="150">
        <v>2.1</v>
      </c>
    </row>
    <row r="11" spans="1:14" s="151" customFormat="1" ht="21" customHeight="1" x14ac:dyDescent="0.2">
      <c r="A11" s="147" t="s">
        <v>46</v>
      </c>
      <c r="B11" s="150">
        <v>24.160298566914754</v>
      </c>
      <c r="C11" s="150">
        <v>7.5352021242294285</v>
      </c>
      <c r="D11" s="150">
        <v>3.3305683088112645</v>
      </c>
    </row>
    <row r="12" spans="1:14" s="151" customFormat="1" ht="21" customHeight="1" x14ac:dyDescent="0.2">
      <c r="A12" s="147" t="s">
        <v>54</v>
      </c>
      <c r="B12" s="150">
        <v>26.529414329813665</v>
      </c>
      <c r="C12" s="150">
        <v>8.1927205219068497</v>
      </c>
      <c r="D12" s="150">
        <v>3.996300008965711</v>
      </c>
    </row>
    <row r="13" spans="1:14" s="151" customFormat="1" ht="21" customHeight="1" x14ac:dyDescent="0.2">
      <c r="A13" s="147" t="s">
        <v>61</v>
      </c>
      <c r="B13" s="150">
        <v>27.289302471693528</v>
      </c>
      <c r="C13" s="150">
        <v>9.9000028996422742</v>
      </c>
      <c r="D13" s="150">
        <v>4.8290895273375032</v>
      </c>
    </row>
    <row r="14" spans="1:14" s="151" customFormat="1" ht="21" customHeight="1" x14ac:dyDescent="0.2">
      <c r="A14" s="147" t="s">
        <v>79</v>
      </c>
      <c r="B14" s="150">
        <v>29.2</v>
      </c>
      <c r="C14" s="150">
        <v>10.4</v>
      </c>
      <c r="D14" s="150">
        <v>5</v>
      </c>
    </row>
    <row r="15" spans="1:14" s="151" customFormat="1" ht="21" customHeight="1" x14ac:dyDescent="0.2">
      <c r="A15" s="147" t="s">
        <v>81</v>
      </c>
      <c r="B15" s="150">
        <v>31.2</v>
      </c>
      <c r="C15" s="150">
        <v>12.1</v>
      </c>
      <c r="D15" s="150">
        <v>6.4</v>
      </c>
    </row>
    <row r="16" spans="1:14" s="151" customFormat="1" ht="21" customHeight="1" x14ac:dyDescent="0.2">
      <c r="A16" s="147" t="s">
        <v>84</v>
      </c>
      <c r="B16" s="150">
        <v>32.6</v>
      </c>
      <c r="C16" s="150">
        <v>13.3</v>
      </c>
      <c r="D16" s="150">
        <v>7.2</v>
      </c>
    </row>
    <row r="17" spans="1:4" s="151" customFormat="1" ht="21" customHeight="1" x14ac:dyDescent="0.2">
      <c r="A17" s="147" t="s">
        <v>299</v>
      </c>
      <c r="B17" s="150">
        <v>33.6</v>
      </c>
      <c r="C17" s="150">
        <v>13.9</v>
      </c>
      <c r="D17" s="150">
        <v>7.4</v>
      </c>
    </row>
    <row r="18" spans="1:4" s="151" customFormat="1" ht="22.5" customHeight="1" x14ac:dyDescent="0.2">
      <c r="A18" s="147" t="s">
        <v>302</v>
      </c>
      <c r="B18" s="150">
        <v>35.200000000000003</v>
      </c>
      <c r="C18" s="150">
        <v>14.2</v>
      </c>
      <c r="D18" s="150">
        <v>7.2</v>
      </c>
    </row>
    <row r="19" spans="1:4" s="151" customFormat="1" ht="22.5" customHeight="1" x14ac:dyDescent="0.2"/>
    <row r="20" spans="1:4" s="151" customFormat="1" ht="42" customHeight="1" x14ac:dyDescent="0.2">
      <c r="A20" s="152" t="s">
        <v>39</v>
      </c>
      <c r="B20" s="153" t="s">
        <v>40</v>
      </c>
      <c r="C20" s="153" t="s">
        <v>85</v>
      </c>
    </row>
    <row r="21" spans="1:4" s="151" customFormat="1" ht="21" customHeight="1" x14ac:dyDescent="0.2">
      <c r="A21" s="147">
        <v>2010</v>
      </c>
      <c r="B21" s="150">
        <v>5.0999999999999996</v>
      </c>
      <c r="C21" s="150">
        <v>16.3</v>
      </c>
      <c r="D21" s="150"/>
    </row>
    <row r="22" spans="1:4" s="151" customFormat="1" ht="21" customHeight="1" x14ac:dyDescent="0.2">
      <c r="A22" s="147">
        <v>2011</v>
      </c>
      <c r="B22" s="150">
        <v>6</v>
      </c>
      <c r="C22" s="150">
        <v>17.899999999999999</v>
      </c>
      <c r="D22" s="150"/>
    </row>
    <row r="23" spans="1:4" s="151" customFormat="1" ht="21" customHeight="1" x14ac:dyDescent="0.2">
      <c r="A23" s="147">
        <v>2012</v>
      </c>
      <c r="B23" s="150">
        <v>10.6</v>
      </c>
      <c r="C23" s="150">
        <v>16.8</v>
      </c>
      <c r="D23" s="150"/>
    </row>
    <row r="24" spans="1:4" s="151" customFormat="1" ht="21" customHeight="1" x14ac:dyDescent="0.2">
      <c r="A24" s="147">
        <v>2013</v>
      </c>
      <c r="B24" s="150">
        <v>10</v>
      </c>
      <c r="C24" s="150">
        <v>14.8</v>
      </c>
      <c r="D24" s="150"/>
    </row>
    <row r="25" spans="1:4" s="151" customFormat="1" ht="21" customHeight="1" x14ac:dyDescent="0.2">
      <c r="A25" s="147" t="s">
        <v>41</v>
      </c>
      <c r="B25" s="150">
        <v>7.8</v>
      </c>
      <c r="C25" s="150">
        <v>17.5</v>
      </c>
      <c r="D25" s="150"/>
    </row>
    <row r="26" spans="1:4" s="151" customFormat="1" ht="21" customHeight="1" x14ac:dyDescent="0.2">
      <c r="A26" s="147" t="s">
        <v>42</v>
      </c>
      <c r="B26" s="150">
        <v>7.4</v>
      </c>
      <c r="C26" s="150">
        <v>17.7</v>
      </c>
      <c r="D26" s="150"/>
    </row>
    <row r="27" spans="1:4" s="151" customFormat="1" ht="21" customHeight="1" x14ac:dyDescent="0.2">
      <c r="A27" s="147" t="s">
        <v>43</v>
      </c>
      <c r="B27" s="150">
        <v>9.6999999999999993</v>
      </c>
      <c r="C27" s="150">
        <v>15.4</v>
      </c>
      <c r="D27" s="150"/>
    </row>
    <row r="28" spans="1:4" s="151" customFormat="1" ht="21" customHeight="1" x14ac:dyDescent="0.2">
      <c r="A28" s="147" t="s">
        <v>44</v>
      </c>
      <c r="B28" s="150">
        <v>6.4</v>
      </c>
      <c r="C28" s="150">
        <v>17.899999999999999</v>
      </c>
      <c r="D28" s="150"/>
    </row>
    <row r="29" spans="1:4" s="151" customFormat="1" ht="21" customHeight="1" x14ac:dyDescent="0.2">
      <c r="A29" s="147" t="s">
        <v>46</v>
      </c>
      <c r="B29" s="150">
        <v>7.5352021242294285</v>
      </c>
      <c r="C29" s="150">
        <v>16.625096442685326</v>
      </c>
      <c r="D29" s="150"/>
    </row>
    <row r="30" spans="1:4" s="151" customFormat="1" ht="21" customHeight="1" x14ac:dyDescent="0.2">
      <c r="A30" s="147" t="s">
        <v>54</v>
      </c>
      <c r="B30" s="150">
        <v>8.1927205219068497</v>
      </c>
      <c r="C30" s="150">
        <v>18.336693807906816</v>
      </c>
      <c r="D30" s="150"/>
    </row>
    <row r="31" spans="1:4" s="151" customFormat="1" ht="21" customHeight="1" x14ac:dyDescent="0.2">
      <c r="A31" s="147" t="s">
        <v>61</v>
      </c>
      <c r="B31" s="150">
        <v>9.9000028996422742</v>
      </c>
      <c r="C31" s="150">
        <v>17.399999999999999</v>
      </c>
      <c r="D31" s="150"/>
    </row>
    <row r="32" spans="1:4" s="151" customFormat="1" ht="21" customHeight="1" x14ac:dyDescent="0.2">
      <c r="A32" s="147" t="s">
        <v>79</v>
      </c>
      <c r="B32" s="150">
        <v>10.4</v>
      </c>
      <c r="C32" s="150">
        <v>18.7</v>
      </c>
      <c r="D32" s="150"/>
    </row>
    <row r="33" spans="1:4" s="151" customFormat="1" ht="21" customHeight="1" x14ac:dyDescent="0.2">
      <c r="A33" s="147" t="s">
        <v>81</v>
      </c>
      <c r="B33" s="150">
        <v>12.1</v>
      </c>
      <c r="C33" s="150">
        <v>19.100000000000001</v>
      </c>
      <c r="D33" s="150"/>
    </row>
    <row r="34" spans="1:4" s="151" customFormat="1" ht="21" customHeight="1" x14ac:dyDescent="0.2">
      <c r="A34" s="147" t="s">
        <v>84</v>
      </c>
      <c r="B34" s="150">
        <v>13.3</v>
      </c>
      <c r="C34" s="150">
        <v>19.3</v>
      </c>
      <c r="D34" s="150"/>
    </row>
    <row r="35" spans="1:4" ht="21" customHeight="1" x14ac:dyDescent="0.2">
      <c r="A35" s="147" t="s">
        <v>299</v>
      </c>
      <c r="B35" s="150">
        <v>13.9</v>
      </c>
      <c r="C35" s="150">
        <v>19.7</v>
      </c>
      <c r="D35" s="1"/>
    </row>
    <row r="36" spans="1:4" x14ac:dyDescent="0.2">
      <c r="A36" s="147" t="s">
        <v>302</v>
      </c>
      <c r="B36" s="150">
        <v>14.2</v>
      </c>
      <c r="C36" s="150">
        <v>21</v>
      </c>
    </row>
    <row r="39" spans="1:4" x14ac:dyDescent="0.2">
      <c r="A39" s="103" t="s">
        <v>39</v>
      </c>
      <c r="B39" s="104" t="s">
        <v>9</v>
      </c>
      <c r="C39" s="104" t="s">
        <v>45</v>
      </c>
    </row>
    <row r="40" spans="1:4" x14ac:dyDescent="0.2">
      <c r="A40" s="103">
        <v>2010</v>
      </c>
      <c r="B40" s="1">
        <v>4.6800815011842891</v>
      </c>
      <c r="C40" s="1">
        <v>5.6292870839282765</v>
      </c>
    </row>
    <row r="41" spans="1:4" x14ac:dyDescent="0.2">
      <c r="A41" s="103">
        <v>2011</v>
      </c>
      <c r="B41" s="1">
        <v>5.8663075385846577</v>
      </c>
      <c r="C41" s="1">
        <v>6.0745714457426141</v>
      </c>
    </row>
    <row r="42" spans="1:4" x14ac:dyDescent="0.2">
      <c r="A42" s="103">
        <v>2012</v>
      </c>
      <c r="B42" s="1">
        <v>9.8889334820582615</v>
      </c>
      <c r="C42" s="1">
        <v>11.230509146902989</v>
      </c>
    </row>
    <row r="43" spans="1:4" x14ac:dyDescent="0.2">
      <c r="A43" s="103">
        <v>2013</v>
      </c>
      <c r="B43" s="1">
        <v>8.3538959025182056</v>
      </c>
      <c r="C43" s="1">
        <v>11.687747219634984</v>
      </c>
    </row>
    <row r="44" spans="1:4" x14ac:dyDescent="0.2">
      <c r="A44" s="103" t="s">
        <v>41</v>
      </c>
      <c r="B44" s="1">
        <v>6.5723270671644771</v>
      </c>
      <c r="C44" s="1">
        <v>9.2010122497340774</v>
      </c>
    </row>
    <row r="45" spans="1:4" x14ac:dyDescent="0.2">
      <c r="A45" s="103" t="s">
        <v>42</v>
      </c>
      <c r="B45" s="1">
        <v>6.2371186431585173</v>
      </c>
      <c r="C45" s="1">
        <v>8.7316767920401333</v>
      </c>
    </row>
    <row r="46" spans="1:4" x14ac:dyDescent="0.2">
      <c r="A46" s="103" t="s">
        <v>43</v>
      </c>
      <c r="B46" s="1">
        <v>8.129194880231795</v>
      </c>
      <c r="C46" s="1">
        <v>11.374478615575329</v>
      </c>
    </row>
    <row r="47" spans="1:4" x14ac:dyDescent="0.2">
      <c r="A47" s="103" t="s">
        <v>44</v>
      </c>
      <c r="B47" s="1">
        <v>5.3685398689742856</v>
      </c>
      <c r="C47" s="1">
        <v>7.5302909497996922</v>
      </c>
    </row>
    <row r="48" spans="1:4" x14ac:dyDescent="0.2">
      <c r="A48" s="103" t="s">
        <v>46</v>
      </c>
      <c r="B48" s="1">
        <v>6.3169952436000232</v>
      </c>
      <c r="C48" s="1">
        <v>8.8538569762680499</v>
      </c>
      <c r="D48" s="1"/>
    </row>
    <row r="49" spans="1:3" x14ac:dyDescent="0.2">
      <c r="A49" s="103" t="s">
        <v>54</v>
      </c>
      <c r="B49" s="1">
        <v>6.8693968005551609</v>
      </c>
      <c r="C49" s="1">
        <v>9.6251596861616271</v>
      </c>
    </row>
    <row r="50" spans="1:3" x14ac:dyDescent="0.2">
      <c r="A50" s="103" t="s">
        <v>61</v>
      </c>
      <c r="B50" s="1">
        <v>8.3147170764810046</v>
      </c>
      <c r="C50" s="1">
        <v>11.610081706862813</v>
      </c>
    </row>
    <row r="51" spans="1:3" x14ac:dyDescent="0.2">
      <c r="A51" s="103" t="s">
        <v>79</v>
      </c>
      <c r="B51" s="1">
        <v>15.7</v>
      </c>
      <c r="C51" s="1">
        <v>22</v>
      </c>
    </row>
    <row r="52" spans="1:3" x14ac:dyDescent="0.2">
      <c r="A52" s="103" t="s">
        <v>81</v>
      </c>
      <c r="B52" s="1">
        <v>16.2</v>
      </c>
      <c r="C52" s="1">
        <v>22.2</v>
      </c>
    </row>
    <row r="53" spans="1:3" x14ac:dyDescent="0.2">
      <c r="A53" s="103" t="s">
        <v>84</v>
      </c>
      <c r="B53" s="1">
        <v>16.399999999999999</v>
      </c>
      <c r="C53" s="1">
        <v>22.4</v>
      </c>
    </row>
    <row r="54" spans="1:3" x14ac:dyDescent="0.2">
      <c r="A54" s="147" t="s">
        <v>299</v>
      </c>
      <c r="B54" s="1">
        <v>12</v>
      </c>
      <c r="C54" s="1">
        <v>15.9</v>
      </c>
    </row>
  </sheetData>
  <mergeCells count="1">
    <mergeCell ref="A1:N1"/>
  </mergeCells>
  <pageMargins left="0.7" right="0.7" top="0.75" bottom="0.75" header="0.3" footer="0.3"/>
  <pageSetup paperSize="9" scale="83" orientation="landscape" r:id="rId1"/>
  <rowBreaks count="1" manualBreakCount="1">
    <brk id="18" max="1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view="pageBreakPreview" zoomScaleNormal="100" zoomScaleSheetLayoutView="100" workbookViewId="0">
      <selection activeCell="D190" sqref="D190"/>
    </sheetView>
  </sheetViews>
  <sheetFormatPr defaultRowHeight="12.75" x14ac:dyDescent="0.2"/>
  <cols>
    <col min="1" max="1" width="24" style="158" customWidth="1"/>
    <col min="2" max="2" width="9.42578125" style="158" customWidth="1"/>
    <col min="3" max="3" width="13.140625" style="159" customWidth="1"/>
    <col min="4" max="4" width="10.7109375" style="158" customWidth="1"/>
    <col min="5" max="6" width="9.7109375" style="158" customWidth="1"/>
    <col min="7" max="7" width="12.28515625" style="159" customWidth="1"/>
    <col min="8" max="16384" width="9.140625" style="151"/>
  </cols>
  <sheetData>
    <row r="1" spans="1:7" s="163" customFormat="1" ht="19.5" customHeight="1" x14ac:dyDescent="0.2">
      <c r="A1" s="238" t="s">
        <v>88</v>
      </c>
      <c r="B1" s="238"/>
      <c r="C1" s="238"/>
      <c r="D1" s="238"/>
      <c r="E1" s="238"/>
      <c r="F1" s="238"/>
      <c r="G1" s="238"/>
    </row>
    <row r="2" spans="1:7" ht="27" customHeight="1" x14ac:dyDescent="0.2">
      <c r="A2" s="160"/>
      <c r="B2" s="160" t="s">
        <v>89</v>
      </c>
      <c r="C2" s="162" t="s">
        <v>90</v>
      </c>
      <c r="D2" s="162" t="s">
        <v>91</v>
      </c>
      <c r="E2" s="162" t="s">
        <v>92</v>
      </c>
      <c r="F2" s="162" t="s">
        <v>93</v>
      </c>
      <c r="G2" s="161" t="s">
        <v>94</v>
      </c>
    </row>
    <row r="3" spans="1:7" x14ac:dyDescent="0.2">
      <c r="A3" s="154" t="s">
        <v>95</v>
      </c>
      <c r="B3" s="156">
        <v>54</v>
      </c>
      <c r="C3" s="157">
        <v>40513</v>
      </c>
      <c r="D3" s="156">
        <v>59.5</v>
      </c>
      <c r="E3" s="156">
        <v>59.5</v>
      </c>
      <c r="F3" s="156">
        <v>43.5</v>
      </c>
      <c r="G3" s="155" t="s">
        <v>96</v>
      </c>
    </row>
    <row r="4" spans="1:7" x14ac:dyDescent="0.2">
      <c r="A4" s="154" t="s">
        <v>97</v>
      </c>
      <c r="B4" s="156">
        <v>46.1</v>
      </c>
      <c r="C4" s="157">
        <v>41609</v>
      </c>
      <c r="D4" s="156">
        <v>49.1</v>
      </c>
      <c r="E4" s="156">
        <v>66.900000000000006</v>
      </c>
      <c r="F4" s="156">
        <v>45.4</v>
      </c>
      <c r="G4" s="155" t="s">
        <v>96</v>
      </c>
    </row>
    <row r="5" spans="1:7" x14ac:dyDescent="0.2">
      <c r="A5" s="154" t="s">
        <v>98</v>
      </c>
      <c r="B5" s="156">
        <v>41.72</v>
      </c>
      <c r="C5" s="157">
        <v>42491</v>
      </c>
      <c r="D5" s="156">
        <v>41.98</v>
      </c>
      <c r="E5" s="156">
        <v>46.1</v>
      </c>
      <c r="F5" s="156">
        <v>39.03</v>
      </c>
      <c r="G5" s="155" t="s">
        <v>99</v>
      </c>
    </row>
    <row r="6" spans="1:7" x14ac:dyDescent="0.2">
      <c r="A6" s="154" t="s">
        <v>100</v>
      </c>
      <c r="B6" s="156">
        <v>40.6</v>
      </c>
      <c r="C6" s="157">
        <v>40513</v>
      </c>
      <c r="D6" s="156">
        <v>9.61</v>
      </c>
      <c r="E6" s="156">
        <v>40.6</v>
      </c>
      <c r="F6" s="156">
        <v>7.2</v>
      </c>
      <c r="G6" s="155" t="s">
        <v>96</v>
      </c>
    </row>
    <row r="7" spans="1:7" x14ac:dyDescent="0.2">
      <c r="A7" s="154" t="s">
        <v>101</v>
      </c>
      <c r="B7" s="156">
        <v>40</v>
      </c>
      <c r="C7" s="157">
        <v>42339</v>
      </c>
      <c r="D7" s="156">
        <v>25</v>
      </c>
      <c r="E7" s="156">
        <v>40</v>
      </c>
      <c r="F7" s="156">
        <v>8</v>
      </c>
      <c r="G7" s="155" t="s">
        <v>96</v>
      </c>
    </row>
    <row r="8" spans="1:7" x14ac:dyDescent="0.2">
      <c r="A8" s="154" t="s">
        <v>102</v>
      </c>
      <c r="B8" s="156">
        <v>40</v>
      </c>
      <c r="C8" s="157">
        <v>40878</v>
      </c>
      <c r="D8" s="156">
        <v>12.7</v>
      </c>
      <c r="E8" s="156">
        <v>40</v>
      </c>
      <c r="F8" s="156">
        <v>12.7</v>
      </c>
      <c r="G8" s="155" t="s">
        <v>96</v>
      </c>
    </row>
    <row r="9" spans="1:7" x14ac:dyDescent="0.2">
      <c r="A9" s="154" t="s">
        <v>103</v>
      </c>
      <c r="B9" s="156">
        <v>32.9</v>
      </c>
      <c r="C9" s="157">
        <v>42339</v>
      </c>
      <c r="D9" s="156">
        <v>35.299999999999997</v>
      </c>
      <c r="E9" s="156">
        <v>57</v>
      </c>
      <c r="F9" s="156">
        <v>30</v>
      </c>
      <c r="G9" s="155" t="s">
        <v>96</v>
      </c>
    </row>
    <row r="10" spans="1:7" x14ac:dyDescent="0.2">
      <c r="A10" s="154" t="s">
        <v>104</v>
      </c>
      <c r="B10" s="156">
        <v>29.8</v>
      </c>
      <c r="C10" s="157">
        <v>41609</v>
      </c>
      <c r="D10" s="156">
        <v>22</v>
      </c>
      <c r="E10" s="156">
        <v>29.8</v>
      </c>
      <c r="F10" s="156">
        <v>6</v>
      </c>
      <c r="G10" s="155" t="s">
        <v>96</v>
      </c>
    </row>
    <row r="11" spans="1:7" x14ac:dyDescent="0.2">
      <c r="A11" s="154" t="s">
        <v>105</v>
      </c>
      <c r="B11" s="156">
        <v>29</v>
      </c>
      <c r="C11" s="157">
        <v>40878</v>
      </c>
      <c r="D11" s="156">
        <v>17.8</v>
      </c>
      <c r="E11" s="156">
        <v>29</v>
      </c>
      <c r="F11" s="156">
        <v>13.7</v>
      </c>
      <c r="G11" s="155" t="s">
        <v>96</v>
      </c>
    </row>
    <row r="12" spans="1:7" x14ac:dyDescent="0.2">
      <c r="A12" s="154" t="s">
        <v>106</v>
      </c>
      <c r="B12" s="156">
        <v>28.5</v>
      </c>
      <c r="C12" s="157">
        <v>40513</v>
      </c>
      <c r="D12" s="156">
        <v>28.2</v>
      </c>
      <c r="E12" s="156">
        <v>28.6</v>
      </c>
      <c r="F12" s="156">
        <v>21.7</v>
      </c>
      <c r="G12" s="155" t="s">
        <v>96</v>
      </c>
    </row>
    <row r="13" spans="1:7" x14ac:dyDescent="0.2">
      <c r="A13" s="154" t="s">
        <v>107</v>
      </c>
      <c r="B13" s="156">
        <v>28.1</v>
      </c>
      <c r="C13" s="157">
        <v>41974</v>
      </c>
      <c r="D13" s="156">
        <v>29.6</v>
      </c>
      <c r="E13" s="156">
        <v>37.6</v>
      </c>
      <c r="F13" s="156">
        <v>19.5</v>
      </c>
      <c r="G13" s="155" t="s">
        <v>96</v>
      </c>
    </row>
    <row r="14" spans="1:7" x14ac:dyDescent="0.2">
      <c r="A14" s="154" t="s">
        <v>108</v>
      </c>
      <c r="B14" s="156">
        <v>26.6</v>
      </c>
      <c r="C14" s="157">
        <v>42430</v>
      </c>
      <c r="D14" s="156">
        <v>25.8</v>
      </c>
      <c r="E14" s="156">
        <v>35.6</v>
      </c>
      <c r="F14" s="156">
        <v>8.8000000000000007</v>
      </c>
      <c r="G14" s="155" t="s">
        <v>109</v>
      </c>
    </row>
    <row r="15" spans="1:7" x14ac:dyDescent="0.2">
      <c r="A15" s="154" t="s">
        <v>110</v>
      </c>
      <c r="B15" s="156">
        <v>26.6</v>
      </c>
      <c r="C15" s="157">
        <v>40513</v>
      </c>
      <c r="D15" s="156">
        <v>26.6</v>
      </c>
      <c r="E15" s="156">
        <v>26.6</v>
      </c>
      <c r="F15" s="156">
        <v>26.6</v>
      </c>
      <c r="G15" s="155" t="s">
        <v>96</v>
      </c>
    </row>
    <row r="16" spans="1:7" x14ac:dyDescent="0.2">
      <c r="A16" s="154" t="s">
        <v>111</v>
      </c>
      <c r="B16" s="156">
        <v>26.6</v>
      </c>
      <c r="C16" s="157">
        <v>42522</v>
      </c>
      <c r="D16" s="156">
        <v>26.7</v>
      </c>
      <c r="E16" s="156">
        <v>31.2</v>
      </c>
      <c r="F16" s="156">
        <v>21.5</v>
      </c>
      <c r="G16" s="155" t="s">
        <v>109</v>
      </c>
    </row>
    <row r="17" spans="1:7" x14ac:dyDescent="0.2">
      <c r="A17" s="154" t="s">
        <v>112</v>
      </c>
      <c r="B17" s="156">
        <v>26</v>
      </c>
      <c r="C17" s="157">
        <v>41974</v>
      </c>
      <c r="D17" s="156">
        <v>26</v>
      </c>
      <c r="E17" s="156">
        <v>35</v>
      </c>
      <c r="F17" s="156">
        <v>25</v>
      </c>
      <c r="G17" s="155" t="s">
        <v>96</v>
      </c>
    </row>
    <row r="18" spans="1:7" x14ac:dyDescent="0.2">
      <c r="A18" s="154" t="s">
        <v>113</v>
      </c>
      <c r="B18" s="156">
        <v>25.3</v>
      </c>
      <c r="C18" s="157">
        <v>39783</v>
      </c>
      <c r="D18" s="156">
        <v>27.3</v>
      </c>
      <c r="E18" s="156">
        <v>39.299999999999997</v>
      </c>
      <c r="F18" s="156">
        <v>25.3</v>
      </c>
      <c r="G18" s="155" t="s">
        <v>96</v>
      </c>
    </row>
    <row r="19" spans="1:7" x14ac:dyDescent="0.2">
      <c r="A19" s="154" t="s">
        <v>114</v>
      </c>
      <c r="B19" s="156">
        <v>24.46</v>
      </c>
      <c r="C19" s="157">
        <v>42430</v>
      </c>
      <c r="D19" s="156">
        <v>24.62</v>
      </c>
      <c r="E19" s="156">
        <v>37.299999999999997</v>
      </c>
      <c r="F19" s="156">
        <v>24.46</v>
      </c>
      <c r="G19" s="155" t="s">
        <v>109</v>
      </c>
    </row>
    <row r="20" spans="1:7" x14ac:dyDescent="0.2">
      <c r="A20" s="154" t="s">
        <v>115</v>
      </c>
      <c r="B20" s="156">
        <v>23.52</v>
      </c>
      <c r="C20" s="157">
        <v>42491</v>
      </c>
      <c r="D20" s="156">
        <v>23.48</v>
      </c>
      <c r="E20" s="156">
        <v>27.89</v>
      </c>
      <c r="F20" s="156">
        <v>7.3</v>
      </c>
      <c r="G20" s="155" t="s">
        <v>99</v>
      </c>
    </row>
    <row r="21" spans="1:7" x14ac:dyDescent="0.2">
      <c r="A21" s="154" t="s">
        <v>116</v>
      </c>
      <c r="B21" s="156">
        <v>22.3</v>
      </c>
      <c r="C21" s="157">
        <v>40148</v>
      </c>
      <c r="D21" s="156">
        <v>19.7</v>
      </c>
      <c r="E21" s="156">
        <v>22.3</v>
      </c>
      <c r="F21" s="156">
        <v>1.3</v>
      </c>
      <c r="G21" s="155" t="s">
        <v>96</v>
      </c>
    </row>
    <row r="22" spans="1:7" x14ac:dyDescent="0.2">
      <c r="A22" s="154" t="s">
        <v>117</v>
      </c>
      <c r="B22" s="156">
        <v>21</v>
      </c>
      <c r="C22" s="157">
        <v>40878</v>
      </c>
      <c r="D22" s="156">
        <v>21</v>
      </c>
      <c r="E22" s="156">
        <v>28.5</v>
      </c>
      <c r="F22" s="156">
        <v>11.7</v>
      </c>
      <c r="G22" s="155" t="s">
        <v>96</v>
      </c>
    </row>
    <row r="23" spans="1:7" x14ac:dyDescent="0.2">
      <c r="A23" s="154" t="s">
        <v>118</v>
      </c>
      <c r="B23" s="156">
        <v>20.3</v>
      </c>
      <c r="C23" s="157">
        <v>41609</v>
      </c>
      <c r="D23" s="156">
        <v>16</v>
      </c>
      <c r="E23" s="156">
        <v>20.3</v>
      </c>
      <c r="F23" s="156">
        <v>14.8</v>
      </c>
      <c r="G23" s="155" t="s">
        <v>96</v>
      </c>
    </row>
    <row r="24" spans="1:7" x14ac:dyDescent="0.2">
      <c r="A24" s="154" t="s">
        <v>119</v>
      </c>
      <c r="B24" s="156">
        <v>20</v>
      </c>
      <c r="C24" s="157">
        <v>42522</v>
      </c>
      <c r="D24" s="156">
        <v>21</v>
      </c>
      <c r="E24" s="156">
        <v>26.94</v>
      </c>
      <c r="F24" s="156">
        <v>4.41</v>
      </c>
      <c r="G24" s="155" t="s">
        <v>109</v>
      </c>
    </row>
    <row r="25" spans="1:7" x14ac:dyDescent="0.2">
      <c r="A25" s="154" t="s">
        <v>120</v>
      </c>
      <c r="B25" s="156">
        <v>20</v>
      </c>
      <c r="C25" s="157">
        <v>41609</v>
      </c>
      <c r="D25" s="156">
        <v>17.8</v>
      </c>
      <c r="E25" s="156">
        <v>23.8</v>
      </c>
      <c r="F25" s="156">
        <v>13.9</v>
      </c>
      <c r="G25" s="155" t="s">
        <v>96</v>
      </c>
    </row>
    <row r="26" spans="1:7" x14ac:dyDescent="0.2">
      <c r="A26" s="154" t="s">
        <v>121</v>
      </c>
      <c r="B26" s="156">
        <v>20</v>
      </c>
      <c r="C26" s="157">
        <v>42522</v>
      </c>
      <c r="D26" s="156">
        <v>21</v>
      </c>
      <c r="E26" s="156">
        <v>26.94</v>
      </c>
      <c r="F26" s="156">
        <v>4.41</v>
      </c>
      <c r="G26" s="155" t="s">
        <v>109</v>
      </c>
    </row>
    <row r="27" spans="1:7" x14ac:dyDescent="0.2">
      <c r="A27" s="154" t="s">
        <v>122</v>
      </c>
      <c r="B27" s="156">
        <v>19.5</v>
      </c>
      <c r="C27" s="157">
        <v>40878</v>
      </c>
      <c r="D27" s="156">
        <v>20.7</v>
      </c>
      <c r="E27" s="156">
        <v>20.7</v>
      </c>
      <c r="F27" s="156">
        <v>13</v>
      </c>
      <c r="G27" s="155" t="s">
        <v>96</v>
      </c>
    </row>
    <row r="28" spans="1:7" x14ac:dyDescent="0.2">
      <c r="A28" s="154" t="s">
        <v>123</v>
      </c>
      <c r="B28" s="156">
        <v>19.5</v>
      </c>
      <c r="C28" s="157">
        <v>41974</v>
      </c>
      <c r="D28" s="156">
        <v>15.9</v>
      </c>
      <c r="E28" s="156">
        <v>19.5</v>
      </c>
      <c r="F28" s="156">
        <v>11.1</v>
      </c>
      <c r="G28" s="155" t="s">
        <v>96</v>
      </c>
    </row>
    <row r="29" spans="1:7" x14ac:dyDescent="0.2">
      <c r="A29" s="154" t="s">
        <v>124</v>
      </c>
      <c r="B29" s="156">
        <v>19</v>
      </c>
      <c r="C29" s="157">
        <v>42430</v>
      </c>
      <c r="D29" s="156">
        <v>17.7</v>
      </c>
      <c r="E29" s="156">
        <v>25.5</v>
      </c>
      <c r="F29" s="156">
        <v>13.3</v>
      </c>
      <c r="G29" s="155" t="s">
        <v>109</v>
      </c>
    </row>
    <row r="30" spans="1:7" x14ac:dyDescent="0.2">
      <c r="A30" s="154" t="s">
        <v>125</v>
      </c>
      <c r="B30" s="156">
        <v>18</v>
      </c>
      <c r="C30" s="157">
        <v>42430</v>
      </c>
      <c r="D30" s="156">
        <v>19.600000000000001</v>
      </c>
      <c r="E30" s="156">
        <v>20.7</v>
      </c>
      <c r="F30" s="156">
        <v>6.3</v>
      </c>
      <c r="G30" s="155" t="s">
        <v>109</v>
      </c>
    </row>
    <row r="31" spans="1:7" x14ac:dyDescent="0.2">
      <c r="A31" s="154" t="s">
        <v>126</v>
      </c>
      <c r="B31" s="156">
        <v>17.23</v>
      </c>
      <c r="C31" s="157">
        <v>42522</v>
      </c>
      <c r="D31" s="156">
        <v>17.34</v>
      </c>
      <c r="E31" s="156">
        <v>31</v>
      </c>
      <c r="F31" s="156">
        <v>10.199999999999999</v>
      </c>
      <c r="G31" s="155" t="s">
        <v>99</v>
      </c>
    </row>
    <row r="32" spans="1:7" x14ac:dyDescent="0.2">
      <c r="A32" s="154" t="s">
        <v>127</v>
      </c>
      <c r="B32" s="156">
        <v>17</v>
      </c>
      <c r="C32" s="157">
        <v>39417</v>
      </c>
      <c r="D32" s="156">
        <v>18.7</v>
      </c>
      <c r="E32" s="156">
        <v>18.7</v>
      </c>
      <c r="F32" s="156">
        <v>17</v>
      </c>
      <c r="G32" s="155" t="s">
        <v>96</v>
      </c>
    </row>
    <row r="33" spans="1:7" x14ac:dyDescent="0.2">
      <c r="A33" s="154" t="s">
        <v>128</v>
      </c>
      <c r="B33" s="156">
        <v>16.899999999999999</v>
      </c>
      <c r="C33" s="157">
        <v>42430</v>
      </c>
      <c r="D33" s="156">
        <v>17.7</v>
      </c>
      <c r="E33" s="156">
        <v>22.3</v>
      </c>
      <c r="F33" s="156">
        <v>12.1</v>
      </c>
      <c r="G33" s="155" t="s">
        <v>109</v>
      </c>
    </row>
    <row r="34" spans="1:7" x14ac:dyDescent="0.2">
      <c r="A34" s="154" t="s">
        <v>129</v>
      </c>
      <c r="B34" s="156">
        <v>16.8</v>
      </c>
      <c r="C34" s="157">
        <v>42339</v>
      </c>
      <c r="D34" s="156">
        <v>17.399999999999999</v>
      </c>
      <c r="E34" s="156">
        <v>26.4</v>
      </c>
      <c r="F34" s="156">
        <v>16.8</v>
      </c>
      <c r="G34" s="155" t="s">
        <v>96</v>
      </c>
    </row>
    <row r="35" spans="1:7" x14ac:dyDescent="0.2">
      <c r="A35" s="154" t="s">
        <v>130</v>
      </c>
      <c r="B35" s="156">
        <v>16.399999999999999</v>
      </c>
      <c r="C35" s="157">
        <v>41974</v>
      </c>
      <c r="D35" s="156">
        <v>15.1</v>
      </c>
      <c r="E35" s="156">
        <v>28.1</v>
      </c>
      <c r="F35" s="156">
        <v>15.1</v>
      </c>
      <c r="G35" s="155" t="s">
        <v>96</v>
      </c>
    </row>
    <row r="36" spans="1:7" x14ac:dyDescent="0.2">
      <c r="A36" s="154" t="s">
        <v>131</v>
      </c>
      <c r="B36" s="156">
        <v>15.8</v>
      </c>
      <c r="C36" s="157">
        <v>41974</v>
      </c>
      <c r="D36" s="156">
        <v>16.399999999999999</v>
      </c>
      <c r="E36" s="156">
        <v>20.2</v>
      </c>
      <c r="F36" s="156">
        <v>10.7</v>
      </c>
      <c r="G36" s="155" t="s">
        <v>96</v>
      </c>
    </row>
    <row r="37" spans="1:7" x14ac:dyDescent="0.2">
      <c r="A37" s="154" t="s">
        <v>132</v>
      </c>
      <c r="B37" s="156">
        <v>15.7</v>
      </c>
      <c r="C37" s="157">
        <v>41974</v>
      </c>
      <c r="D37" s="156">
        <v>15.4</v>
      </c>
      <c r="E37" s="156">
        <v>15.7</v>
      </c>
      <c r="F37" s="156">
        <v>6.9</v>
      </c>
      <c r="G37" s="155" t="s">
        <v>96</v>
      </c>
    </row>
    <row r="38" spans="1:7" x14ac:dyDescent="0.2">
      <c r="A38" s="154" t="s">
        <v>133</v>
      </c>
      <c r="B38" s="156">
        <v>15.4</v>
      </c>
      <c r="C38" s="157">
        <v>42430</v>
      </c>
      <c r="D38" s="156">
        <v>15.4</v>
      </c>
      <c r="E38" s="156">
        <v>18.899999999999999</v>
      </c>
      <c r="F38" s="156">
        <v>12.4</v>
      </c>
      <c r="G38" s="155" t="s">
        <v>109</v>
      </c>
    </row>
    <row r="39" spans="1:7" x14ac:dyDescent="0.2">
      <c r="A39" s="154" t="s">
        <v>134</v>
      </c>
      <c r="B39" s="156">
        <v>14.9</v>
      </c>
      <c r="C39" s="157">
        <v>41244</v>
      </c>
      <c r="D39" s="156">
        <v>14.9</v>
      </c>
      <c r="E39" s="156">
        <v>14.9</v>
      </c>
      <c r="F39" s="156">
        <v>8</v>
      </c>
      <c r="G39" s="155" t="s">
        <v>96</v>
      </c>
    </row>
    <row r="40" spans="1:7" x14ac:dyDescent="0.2">
      <c r="A40" s="154" t="s">
        <v>135</v>
      </c>
      <c r="B40" s="156">
        <v>14.7</v>
      </c>
      <c r="C40" s="157">
        <v>42522</v>
      </c>
      <c r="D40" s="156">
        <v>14.6</v>
      </c>
      <c r="E40" s="156">
        <v>14.7</v>
      </c>
      <c r="F40" s="156">
        <v>10.8</v>
      </c>
      <c r="G40" s="155" t="s">
        <v>109</v>
      </c>
    </row>
    <row r="41" spans="1:7" x14ac:dyDescent="0.2">
      <c r="A41" s="154" t="s">
        <v>136</v>
      </c>
      <c r="B41" s="156">
        <v>14.5</v>
      </c>
      <c r="C41" s="157">
        <v>31017</v>
      </c>
      <c r="D41" s="156">
        <v>14.5</v>
      </c>
      <c r="E41" s="156">
        <v>14.5</v>
      </c>
      <c r="F41" s="156">
        <v>14.5</v>
      </c>
      <c r="G41" s="155" t="s">
        <v>96</v>
      </c>
    </row>
    <row r="42" spans="1:7" x14ac:dyDescent="0.2">
      <c r="A42" s="154" t="s">
        <v>137</v>
      </c>
      <c r="B42" s="156">
        <v>14</v>
      </c>
      <c r="C42" s="157">
        <v>42248</v>
      </c>
      <c r="D42" s="156">
        <v>14</v>
      </c>
      <c r="E42" s="156">
        <v>19.7</v>
      </c>
      <c r="F42" s="156">
        <v>13.9</v>
      </c>
      <c r="G42" s="155" t="s">
        <v>138</v>
      </c>
    </row>
    <row r="43" spans="1:7" x14ac:dyDescent="0.2">
      <c r="A43" s="154" t="s">
        <v>139</v>
      </c>
      <c r="B43" s="156">
        <v>13.8</v>
      </c>
      <c r="C43" s="157">
        <v>40148</v>
      </c>
      <c r="D43" s="156">
        <v>13.8</v>
      </c>
      <c r="E43" s="156">
        <v>18.600000000000001</v>
      </c>
      <c r="F43" s="156">
        <v>13.8</v>
      </c>
      <c r="G43" s="155" t="s">
        <v>96</v>
      </c>
    </row>
    <row r="44" spans="1:7" x14ac:dyDescent="0.2">
      <c r="A44" s="154" t="s">
        <v>140</v>
      </c>
      <c r="B44" s="156">
        <v>13.6</v>
      </c>
      <c r="C44" s="157">
        <v>41244</v>
      </c>
      <c r="D44" s="156">
        <v>14</v>
      </c>
      <c r="E44" s="156">
        <v>16.7</v>
      </c>
      <c r="F44" s="156">
        <v>13.6</v>
      </c>
      <c r="G44" s="155" t="s">
        <v>96</v>
      </c>
    </row>
    <row r="45" spans="1:7" x14ac:dyDescent="0.2">
      <c r="A45" s="154" t="s">
        <v>141</v>
      </c>
      <c r="B45" s="156">
        <v>13.4</v>
      </c>
      <c r="C45" s="157">
        <v>42339</v>
      </c>
      <c r="D45" s="156">
        <v>12</v>
      </c>
      <c r="E45" s="156">
        <v>12</v>
      </c>
      <c r="F45" s="156">
        <v>5.6</v>
      </c>
      <c r="G45" s="155" t="s">
        <v>96</v>
      </c>
    </row>
    <row r="46" spans="1:7" x14ac:dyDescent="0.2">
      <c r="A46" s="154" t="s">
        <v>142</v>
      </c>
      <c r="B46" s="156">
        <v>13.3</v>
      </c>
      <c r="C46" s="157">
        <v>42552</v>
      </c>
      <c r="D46" s="156">
        <v>13.6</v>
      </c>
      <c r="E46" s="156">
        <v>23.6</v>
      </c>
      <c r="F46" s="156">
        <v>12.2</v>
      </c>
      <c r="G46" s="155" t="s">
        <v>99</v>
      </c>
    </row>
    <row r="47" spans="1:7" x14ac:dyDescent="0.2">
      <c r="A47" s="154" t="s">
        <v>143</v>
      </c>
      <c r="B47" s="156">
        <v>13.3</v>
      </c>
      <c r="C47" s="157">
        <v>42430</v>
      </c>
      <c r="D47" s="156">
        <v>13.5</v>
      </c>
      <c r="E47" s="156">
        <v>16.5</v>
      </c>
      <c r="F47" s="156">
        <v>9.8000000000000007</v>
      </c>
      <c r="G47" s="155" t="s">
        <v>109</v>
      </c>
    </row>
    <row r="48" spans="1:7" x14ac:dyDescent="0.2">
      <c r="A48" s="154" t="s">
        <v>144</v>
      </c>
      <c r="B48" s="156">
        <v>13.3</v>
      </c>
      <c r="C48" s="157">
        <v>41974</v>
      </c>
      <c r="D48" s="156">
        <v>13.1</v>
      </c>
      <c r="E48" s="156">
        <v>19.7</v>
      </c>
      <c r="F48" s="156">
        <v>12</v>
      </c>
      <c r="G48" s="155" t="s">
        <v>96</v>
      </c>
    </row>
    <row r="49" spans="1:7" x14ac:dyDescent="0.2">
      <c r="A49" s="154" t="s">
        <v>145</v>
      </c>
      <c r="B49" s="156">
        <v>12.85</v>
      </c>
      <c r="C49" s="157">
        <v>41974</v>
      </c>
      <c r="D49" s="156">
        <v>10.1</v>
      </c>
      <c r="E49" s="156">
        <v>32.799999999999997</v>
      </c>
      <c r="F49" s="156">
        <v>10.1</v>
      </c>
      <c r="G49" s="155" t="s">
        <v>96</v>
      </c>
    </row>
    <row r="50" spans="1:7" x14ac:dyDescent="0.2">
      <c r="A50" s="154" t="s">
        <v>146</v>
      </c>
      <c r="B50" s="156">
        <v>12.5</v>
      </c>
      <c r="C50" s="157">
        <v>42522</v>
      </c>
      <c r="D50" s="156">
        <v>12.7</v>
      </c>
      <c r="E50" s="156">
        <v>13.4</v>
      </c>
      <c r="F50" s="156">
        <v>8.1</v>
      </c>
      <c r="G50" s="155" t="s">
        <v>109</v>
      </c>
    </row>
    <row r="51" spans="1:7" x14ac:dyDescent="0.2">
      <c r="A51" s="154" t="s">
        <v>147</v>
      </c>
      <c r="B51" s="156">
        <v>12.1</v>
      </c>
      <c r="C51" s="157">
        <v>42430</v>
      </c>
      <c r="D51" s="156">
        <v>10.4</v>
      </c>
      <c r="E51" s="156">
        <v>19.7</v>
      </c>
      <c r="F51" s="156">
        <v>5.0999999999999996</v>
      </c>
      <c r="G51" s="155" t="s">
        <v>109</v>
      </c>
    </row>
    <row r="52" spans="1:7" x14ac:dyDescent="0.2">
      <c r="A52" s="154" t="s">
        <v>148</v>
      </c>
      <c r="B52" s="156">
        <v>12</v>
      </c>
      <c r="C52" s="157">
        <v>42339</v>
      </c>
      <c r="D52" s="156">
        <v>12.4</v>
      </c>
      <c r="E52" s="156">
        <v>16.899999999999999</v>
      </c>
      <c r="F52" s="156">
        <v>10.3</v>
      </c>
      <c r="G52" s="155" t="s">
        <v>96</v>
      </c>
    </row>
    <row r="53" spans="1:7" x14ac:dyDescent="0.2">
      <c r="A53" s="154" t="s">
        <v>149</v>
      </c>
      <c r="B53" s="156">
        <v>12</v>
      </c>
      <c r="C53" s="157">
        <v>39783</v>
      </c>
      <c r="D53" s="156">
        <v>12</v>
      </c>
      <c r="E53" s="156">
        <v>12</v>
      </c>
      <c r="F53" s="156">
        <v>12</v>
      </c>
      <c r="G53" s="155" t="s">
        <v>96</v>
      </c>
    </row>
    <row r="54" spans="1:7" x14ac:dyDescent="0.2">
      <c r="A54" s="154" t="s">
        <v>150</v>
      </c>
      <c r="B54" s="156">
        <v>11.8</v>
      </c>
      <c r="C54" s="157">
        <v>42430</v>
      </c>
      <c r="D54" s="156">
        <v>10.7</v>
      </c>
      <c r="E54" s="156">
        <v>14.7</v>
      </c>
      <c r="F54" s="156">
        <v>9.5</v>
      </c>
      <c r="G54" s="155" t="s">
        <v>109</v>
      </c>
    </row>
    <row r="55" spans="1:7" x14ac:dyDescent="0.2">
      <c r="A55" s="154" t="s">
        <v>151</v>
      </c>
      <c r="B55" s="156">
        <v>11.7</v>
      </c>
      <c r="C55" s="157">
        <v>42522</v>
      </c>
      <c r="D55" s="156">
        <v>11.9</v>
      </c>
      <c r="E55" s="156">
        <v>16.7</v>
      </c>
      <c r="F55" s="156">
        <v>3.4</v>
      </c>
      <c r="G55" s="155" t="s">
        <v>99</v>
      </c>
    </row>
    <row r="56" spans="1:7" x14ac:dyDescent="0.2">
      <c r="A56" s="154" t="s">
        <v>152</v>
      </c>
      <c r="B56" s="156">
        <v>11.6</v>
      </c>
      <c r="C56" s="157">
        <v>42522</v>
      </c>
      <c r="D56" s="156">
        <v>11.5</v>
      </c>
      <c r="E56" s="156">
        <v>13.1</v>
      </c>
      <c r="F56" s="156">
        <v>5.7</v>
      </c>
      <c r="G56" s="155" t="s">
        <v>99</v>
      </c>
    </row>
    <row r="57" spans="1:7" x14ac:dyDescent="0.2">
      <c r="A57" s="154" t="s">
        <v>153</v>
      </c>
      <c r="B57" s="156">
        <v>11.6</v>
      </c>
      <c r="C57" s="157">
        <v>42522</v>
      </c>
      <c r="D57" s="156">
        <v>11.5</v>
      </c>
      <c r="E57" s="156">
        <v>13.1</v>
      </c>
      <c r="F57" s="156">
        <v>5.7</v>
      </c>
      <c r="G57" s="155" t="s">
        <v>99</v>
      </c>
    </row>
    <row r="58" spans="1:7" x14ac:dyDescent="0.2">
      <c r="A58" s="154" t="s">
        <v>154</v>
      </c>
      <c r="B58" s="156">
        <v>11.6</v>
      </c>
      <c r="C58" s="157">
        <v>41974</v>
      </c>
      <c r="D58" s="156">
        <v>11.3</v>
      </c>
      <c r="E58" s="156">
        <v>14.4</v>
      </c>
      <c r="F58" s="156">
        <v>9.6999999999999993</v>
      </c>
      <c r="G58" s="155" t="s">
        <v>96</v>
      </c>
    </row>
    <row r="59" spans="1:7" x14ac:dyDescent="0.2">
      <c r="A59" s="154" t="s">
        <v>155</v>
      </c>
      <c r="B59" s="156">
        <v>11.3</v>
      </c>
      <c r="C59" s="157">
        <v>42522</v>
      </c>
      <c r="D59" s="156">
        <v>11.2</v>
      </c>
      <c r="E59" s="156">
        <v>11.3</v>
      </c>
      <c r="F59" s="156">
        <v>6.2</v>
      </c>
      <c r="G59" s="155" t="s">
        <v>99</v>
      </c>
    </row>
    <row r="60" spans="1:7" x14ac:dyDescent="0.2">
      <c r="A60" s="154" t="s">
        <v>156</v>
      </c>
      <c r="B60" s="156">
        <v>11.3</v>
      </c>
      <c r="C60" s="157">
        <v>42522</v>
      </c>
      <c r="D60" s="156">
        <v>11.2</v>
      </c>
      <c r="E60" s="156">
        <v>11.3</v>
      </c>
      <c r="F60" s="156">
        <v>6.2</v>
      </c>
      <c r="G60" s="155" t="s">
        <v>99</v>
      </c>
    </row>
    <row r="61" spans="1:7" x14ac:dyDescent="0.2">
      <c r="A61" s="154" t="s">
        <v>157</v>
      </c>
      <c r="B61" s="156">
        <v>11.3</v>
      </c>
      <c r="C61" s="157">
        <v>41974</v>
      </c>
      <c r="D61" s="156">
        <v>10.7</v>
      </c>
      <c r="E61" s="156">
        <v>11.3</v>
      </c>
      <c r="F61" s="156">
        <v>4.2</v>
      </c>
      <c r="G61" s="155" t="s">
        <v>96</v>
      </c>
    </row>
    <row r="62" spans="1:7" x14ac:dyDescent="0.2">
      <c r="A62" s="154" t="s">
        <v>158</v>
      </c>
      <c r="B62" s="156">
        <v>11.2</v>
      </c>
      <c r="C62" s="157">
        <v>42248</v>
      </c>
      <c r="D62" s="156">
        <v>10.6</v>
      </c>
      <c r="E62" s="156">
        <v>29.5</v>
      </c>
      <c r="F62" s="156">
        <v>9.8000000000000007</v>
      </c>
      <c r="G62" s="155" t="s">
        <v>109</v>
      </c>
    </row>
    <row r="63" spans="1:7" x14ac:dyDescent="0.2">
      <c r="A63" s="154" t="s">
        <v>159</v>
      </c>
      <c r="B63" s="156">
        <v>11</v>
      </c>
      <c r="C63" s="157">
        <v>41609</v>
      </c>
      <c r="D63" s="156">
        <v>3.9</v>
      </c>
      <c r="E63" s="156">
        <v>11</v>
      </c>
      <c r="F63" s="156">
        <v>3.9</v>
      </c>
      <c r="G63" s="155" t="s">
        <v>96</v>
      </c>
    </row>
    <row r="64" spans="1:7" x14ac:dyDescent="0.2">
      <c r="A64" s="154" t="s">
        <v>160</v>
      </c>
      <c r="B64" s="156">
        <v>10.8</v>
      </c>
      <c r="C64" s="157">
        <v>42522</v>
      </c>
      <c r="D64" s="156">
        <v>12.4</v>
      </c>
      <c r="E64" s="156">
        <v>17.5</v>
      </c>
      <c r="F64" s="156">
        <v>3.7</v>
      </c>
      <c r="G64" s="155" t="s">
        <v>109</v>
      </c>
    </row>
    <row r="65" spans="1:7" x14ac:dyDescent="0.2">
      <c r="A65" s="154" t="s">
        <v>161</v>
      </c>
      <c r="B65" s="156">
        <v>10.8</v>
      </c>
      <c r="C65" s="157">
        <v>42522</v>
      </c>
      <c r="D65" s="156">
        <v>11.3</v>
      </c>
      <c r="E65" s="156">
        <v>23</v>
      </c>
      <c r="F65" s="156">
        <v>8.9</v>
      </c>
      <c r="G65" s="155" t="s">
        <v>99</v>
      </c>
    </row>
    <row r="66" spans="1:7" x14ac:dyDescent="0.2">
      <c r="A66" s="154" t="s">
        <v>162</v>
      </c>
      <c r="B66" s="156">
        <v>10.8</v>
      </c>
      <c r="C66" s="157">
        <v>42522</v>
      </c>
      <c r="D66" s="156">
        <v>11.1</v>
      </c>
      <c r="E66" s="156">
        <v>15.5</v>
      </c>
      <c r="F66" s="156">
        <v>6.3</v>
      </c>
      <c r="G66" s="155" t="s">
        <v>99</v>
      </c>
    </row>
    <row r="67" spans="1:7" x14ac:dyDescent="0.2">
      <c r="A67" s="154" t="s">
        <v>163</v>
      </c>
      <c r="B67" s="156">
        <v>10.7</v>
      </c>
      <c r="C67" s="157">
        <v>41609</v>
      </c>
      <c r="D67" s="156">
        <v>10.9</v>
      </c>
      <c r="E67" s="156">
        <v>11.1</v>
      </c>
      <c r="F67" s="156">
        <v>10.7</v>
      </c>
      <c r="G67" s="155" t="s">
        <v>96</v>
      </c>
    </row>
    <row r="68" spans="1:7" x14ac:dyDescent="0.2">
      <c r="A68" s="154" t="s">
        <v>164</v>
      </c>
      <c r="B68" s="156">
        <v>10.5</v>
      </c>
      <c r="C68" s="157">
        <v>41974</v>
      </c>
      <c r="D68" s="156">
        <v>10.7</v>
      </c>
      <c r="E68" s="156">
        <v>11</v>
      </c>
      <c r="F68" s="156">
        <v>10.5</v>
      </c>
      <c r="G68" s="155" t="s">
        <v>96</v>
      </c>
    </row>
    <row r="69" spans="1:7" x14ac:dyDescent="0.2">
      <c r="A69" s="154" t="s">
        <v>165</v>
      </c>
      <c r="B69" s="156">
        <v>10.4</v>
      </c>
      <c r="C69" s="157">
        <v>42522</v>
      </c>
      <c r="D69" s="156">
        <v>11.6</v>
      </c>
      <c r="E69" s="156">
        <v>11.6</v>
      </c>
      <c r="F69" s="156">
        <v>2.8</v>
      </c>
      <c r="G69" s="155" t="s">
        <v>109</v>
      </c>
    </row>
    <row r="70" spans="1:7" x14ac:dyDescent="0.2">
      <c r="A70" s="154" t="s">
        <v>166</v>
      </c>
      <c r="B70" s="156">
        <v>10.3</v>
      </c>
      <c r="C70" s="157">
        <v>41974</v>
      </c>
      <c r="D70" s="156">
        <v>10.7</v>
      </c>
      <c r="E70" s="156">
        <v>12.9</v>
      </c>
      <c r="F70" s="156">
        <v>10.3</v>
      </c>
      <c r="G70" s="155" t="s">
        <v>96</v>
      </c>
    </row>
    <row r="71" spans="1:7" x14ac:dyDescent="0.2">
      <c r="A71" s="154" t="s">
        <v>167</v>
      </c>
      <c r="B71" s="156">
        <v>10.3</v>
      </c>
      <c r="C71" s="157">
        <v>42430</v>
      </c>
      <c r="D71" s="156">
        <v>9.9</v>
      </c>
      <c r="E71" s="156">
        <v>11</v>
      </c>
      <c r="F71" s="156">
        <v>6.5</v>
      </c>
      <c r="G71" s="155" t="s">
        <v>109</v>
      </c>
    </row>
    <row r="72" spans="1:7" x14ac:dyDescent="0.2">
      <c r="A72" s="154" t="s">
        <v>168</v>
      </c>
      <c r="B72" s="156">
        <v>10.1</v>
      </c>
      <c r="C72" s="157">
        <v>42522</v>
      </c>
      <c r="D72" s="156">
        <v>10.1</v>
      </c>
      <c r="E72" s="156">
        <v>12.1</v>
      </c>
      <c r="F72" s="156">
        <v>7.2</v>
      </c>
      <c r="G72" s="155" t="s">
        <v>99</v>
      </c>
    </row>
    <row r="73" spans="1:7" x14ac:dyDescent="0.2">
      <c r="A73" s="154" t="s">
        <v>169</v>
      </c>
      <c r="B73" s="156">
        <v>10.1</v>
      </c>
      <c r="C73" s="157">
        <v>42339</v>
      </c>
      <c r="D73" s="156">
        <v>11.1</v>
      </c>
      <c r="E73" s="156">
        <v>23.3</v>
      </c>
      <c r="F73" s="156">
        <v>8.1999999999999993</v>
      </c>
      <c r="G73" s="155" t="s">
        <v>96</v>
      </c>
    </row>
    <row r="74" spans="1:7" x14ac:dyDescent="0.2">
      <c r="A74" s="154" t="s">
        <v>170</v>
      </c>
      <c r="B74" s="156">
        <v>10.1</v>
      </c>
      <c r="C74" s="157">
        <v>42522</v>
      </c>
      <c r="D74" s="156">
        <v>10.1</v>
      </c>
      <c r="E74" s="156">
        <v>12.1</v>
      </c>
      <c r="F74" s="156">
        <v>7.2</v>
      </c>
      <c r="G74" s="155" t="s">
        <v>99</v>
      </c>
    </row>
    <row r="75" spans="1:7" x14ac:dyDescent="0.2">
      <c r="A75" s="154" t="s">
        <v>171</v>
      </c>
      <c r="B75" s="156">
        <v>9.9</v>
      </c>
      <c r="C75" s="157">
        <v>42522</v>
      </c>
      <c r="D75" s="156">
        <v>10.199999999999999</v>
      </c>
      <c r="E75" s="156">
        <v>10.7</v>
      </c>
      <c r="F75" s="156">
        <v>7.2</v>
      </c>
      <c r="G75" s="155" t="s">
        <v>109</v>
      </c>
    </row>
    <row r="76" spans="1:7" x14ac:dyDescent="0.2">
      <c r="A76" s="154" t="s">
        <v>172</v>
      </c>
      <c r="B76" s="156">
        <v>9.9</v>
      </c>
      <c r="C76" s="157">
        <v>42522</v>
      </c>
      <c r="D76" s="156">
        <v>10.199999999999999</v>
      </c>
      <c r="E76" s="156">
        <v>10.7</v>
      </c>
      <c r="F76" s="156">
        <v>7.2</v>
      </c>
      <c r="G76" s="155" t="s">
        <v>109</v>
      </c>
    </row>
    <row r="77" spans="1:7" x14ac:dyDescent="0.2">
      <c r="A77" s="154" t="s">
        <v>173</v>
      </c>
      <c r="B77" s="156">
        <v>9.5</v>
      </c>
      <c r="C77" s="157">
        <v>42522</v>
      </c>
      <c r="D77" s="156">
        <v>10.3</v>
      </c>
      <c r="E77" s="156">
        <v>21.3</v>
      </c>
      <c r="F77" s="156">
        <v>5.3</v>
      </c>
      <c r="G77" s="155" t="s">
        <v>109</v>
      </c>
    </row>
    <row r="78" spans="1:7" x14ac:dyDescent="0.2">
      <c r="A78" s="154" t="s">
        <v>174</v>
      </c>
      <c r="B78" s="156">
        <v>9.4</v>
      </c>
      <c r="C78" s="157">
        <v>42522</v>
      </c>
      <c r="D78" s="156">
        <v>9.5</v>
      </c>
      <c r="E78" s="156">
        <v>10.91</v>
      </c>
      <c r="F78" s="156">
        <v>8.3000000000000007</v>
      </c>
      <c r="G78" s="155" t="s">
        <v>109</v>
      </c>
    </row>
    <row r="79" spans="1:7" x14ac:dyDescent="0.2">
      <c r="A79" s="154" t="s">
        <v>175</v>
      </c>
      <c r="B79" s="156">
        <v>9.4</v>
      </c>
      <c r="C79" s="157">
        <v>42552</v>
      </c>
      <c r="D79" s="156">
        <v>9.4499999999999993</v>
      </c>
      <c r="E79" s="156">
        <v>19.79</v>
      </c>
      <c r="F79" s="156">
        <v>7.36</v>
      </c>
      <c r="G79" s="155" t="s">
        <v>99</v>
      </c>
    </row>
    <row r="80" spans="1:7" x14ac:dyDescent="0.2">
      <c r="A80" s="154" t="s">
        <v>176</v>
      </c>
      <c r="B80" s="156">
        <v>9.4</v>
      </c>
      <c r="C80" s="157">
        <v>42491</v>
      </c>
      <c r="D80" s="156">
        <v>9.3000000000000007</v>
      </c>
      <c r="E80" s="156">
        <v>14.8</v>
      </c>
      <c r="F80" s="156">
        <v>7.3</v>
      </c>
      <c r="G80" s="155" t="s">
        <v>99</v>
      </c>
    </row>
    <row r="81" spans="1:7" x14ac:dyDescent="0.2">
      <c r="A81" s="154" t="s">
        <v>177</v>
      </c>
      <c r="B81" s="156">
        <v>9.3000000000000007</v>
      </c>
      <c r="C81" s="157">
        <v>42522</v>
      </c>
      <c r="D81" s="156">
        <v>5.9</v>
      </c>
      <c r="E81" s="156">
        <v>20.8</v>
      </c>
      <c r="F81" s="156">
        <v>5.9</v>
      </c>
      <c r="G81" s="155" t="s">
        <v>109</v>
      </c>
    </row>
    <row r="82" spans="1:7" x14ac:dyDescent="0.2">
      <c r="A82" s="154" t="s">
        <v>178</v>
      </c>
      <c r="B82" s="156">
        <v>9.3000000000000007</v>
      </c>
      <c r="C82" s="157">
        <v>42430</v>
      </c>
      <c r="D82" s="156">
        <v>10.199999999999999</v>
      </c>
      <c r="E82" s="156">
        <v>13.2</v>
      </c>
      <c r="F82" s="156">
        <v>7.6</v>
      </c>
      <c r="G82" s="155" t="s">
        <v>109</v>
      </c>
    </row>
    <row r="83" spans="1:7" x14ac:dyDescent="0.2">
      <c r="A83" s="154" t="s">
        <v>179</v>
      </c>
      <c r="B83" s="156">
        <v>8.9</v>
      </c>
      <c r="C83" s="157">
        <v>42522</v>
      </c>
      <c r="D83" s="156">
        <v>8.8000000000000007</v>
      </c>
      <c r="E83" s="156">
        <v>17.87</v>
      </c>
      <c r="F83" s="156">
        <v>7.3</v>
      </c>
      <c r="G83" s="155" t="s">
        <v>99</v>
      </c>
    </row>
    <row r="84" spans="1:7" x14ac:dyDescent="0.2">
      <c r="A84" s="154" t="s">
        <v>180</v>
      </c>
      <c r="B84" s="156">
        <v>8.9</v>
      </c>
      <c r="C84" s="157">
        <v>42339</v>
      </c>
      <c r="D84" s="156">
        <v>6.9</v>
      </c>
      <c r="E84" s="156">
        <v>14</v>
      </c>
      <c r="F84" s="156">
        <v>6.6</v>
      </c>
      <c r="G84" s="155" t="s">
        <v>96</v>
      </c>
    </row>
    <row r="85" spans="1:7" x14ac:dyDescent="0.2">
      <c r="A85" s="154" t="s">
        <v>181</v>
      </c>
      <c r="B85" s="156">
        <v>8.6</v>
      </c>
      <c r="C85" s="157">
        <v>42522</v>
      </c>
      <c r="D85" s="156">
        <v>8.6</v>
      </c>
      <c r="E85" s="156">
        <v>11</v>
      </c>
      <c r="F85" s="156">
        <v>6.8</v>
      </c>
      <c r="G85" s="155" t="s">
        <v>99</v>
      </c>
    </row>
    <row r="86" spans="1:7" x14ac:dyDescent="0.2">
      <c r="A86" s="154" t="s">
        <v>182</v>
      </c>
      <c r="B86" s="156">
        <v>8.6</v>
      </c>
      <c r="C86" s="157">
        <v>42522</v>
      </c>
      <c r="D86" s="156">
        <v>10</v>
      </c>
      <c r="E86" s="156">
        <v>15.1</v>
      </c>
      <c r="F86" s="156">
        <v>7.8</v>
      </c>
      <c r="G86" s="155" t="s">
        <v>109</v>
      </c>
    </row>
    <row r="87" spans="1:7" x14ac:dyDescent="0.2">
      <c r="A87" s="154" t="s">
        <v>183</v>
      </c>
      <c r="B87" s="156">
        <v>8.6</v>
      </c>
      <c r="C87" s="157">
        <v>42552</v>
      </c>
      <c r="D87" s="156">
        <v>8.8000000000000007</v>
      </c>
      <c r="E87" s="156">
        <v>20.7</v>
      </c>
      <c r="F87" s="156">
        <v>0.3</v>
      </c>
      <c r="G87" s="155" t="s">
        <v>99</v>
      </c>
    </row>
    <row r="88" spans="1:7" x14ac:dyDescent="0.2">
      <c r="A88" s="154" t="s">
        <v>184</v>
      </c>
      <c r="B88" s="156">
        <v>8.5</v>
      </c>
      <c r="C88" s="157">
        <v>42522</v>
      </c>
      <c r="D88" s="156">
        <v>8.4</v>
      </c>
      <c r="E88" s="156">
        <v>11</v>
      </c>
      <c r="F88" s="156">
        <v>6</v>
      </c>
      <c r="G88" s="155" t="s">
        <v>99</v>
      </c>
    </row>
    <row r="89" spans="1:7" x14ac:dyDescent="0.2">
      <c r="A89" s="154" t="s">
        <v>185</v>
      </c>
      <c r="B89" s="156">
        <v>8.36</v>
      </c>
      <c r="C89" s="157">
        <v>42522</v>
      </c>
      <c r="D89" s="156">
        <v>8.7200000000000006</v>
      </c>
      <c r="E89" s="156">
        <v>19.27</v>
      </c>
      <c r="F89" s="156">
        <v>4.68</v>
      </c>
      <c r="G89" s="155" t="s">
        <v>99</v>
      </c>
    </row>
    <row r="90" spans="1:7" x14ac:dyDescent="0.2">
      <c r="A90" s="154" t="s">
        <v>186</v>
      </c>
      <c r="B90" s="156">
        <v>8.3000000000000007</v>
      </c>
      <c r="C90" s="157">
        <v>42552</v>
      </c>
      <c r="D90" s="156">
        <v>8.4</v>
      </c>
      <c r="E90" s="156">
        <v>17.3</v>
      </c>
      <c r="F90" s="156">
        <v>3.7</v>
      </c>
      <c r="G90" s="155" t="s">
        <v>99</v>
      </c>
    </row>
    <row r="91" spans="1:7" x14ac:dyDescent="0.2">
      <c r="A91" s="154" t="s">
        <v>187</v>
      </c>
      <c r="B91" s="156">
        <v>8.1999999999999993</v>
      </c>
      <c r="C91" s="157">
        <v>41974</v>
      </c>
      <c r="D91" s="156">
        <v>10.5</v>
      </c>
      <c r="E91" s="156">
        <v>10.8</v>
      </c>
      <c r="F91" s="156">
        <v>3.3</v>
      </c>
      <c r="G91" s="155" t="s">
        <v>96</v>
      </c>
    </row>
    <row r="92" spans="1:7" x14ac:dyDescent="0.2">
      <c r="A92" s="154" t="s">
        <v>188</v>
      </c>
      <c r="B92" s="156">
        <v>8</v>
      </c>
      <c r="C92" s="157">
        <v>42552</v>
      </c>
      <c r="D92" s="156">
        <v>8.1</v>
      </c>
      <c r="E92" s="156">
        <v>10.9</v>
      </c>
      <c r="F92" s="156">
        <v>0.8</v>
      </c>
      <c r="G92" s="155" t="s">
        <v>99</v>
      </c>
    </row>
    <row r="93" spans="1:7" x14ac:dyDescent="0.2">
      <c r="A93" s="154" t="s">
        <v>189</v>
      </c>
      <c r="B93" s="156">
        <v>7.9</v>
      </c>
      <c r="C93" s="157">
        <v>41974</v>
      </c>
      <c r="D93" s="156">
        <v>8.3000000000000007</v>
      </c>
      <c r="E93" s="156">
        <v>9.4</v>
      </c>
      <c r="F93" s="156">
        <v>4.5999999999999996</v>
      </c>
      <c r="G93" s="155" t="s">
        <v>96</v>
      </c>
    </row>
    <row r="94" spans="1:7" x14ac:dyDescent="0.2">
      <c r="A94" s="154" t="s">
        <v>190</v>
      </c>
      <c r="B94" s="156">
        <v>7.8</v>
      </c>
      <c r="C94" s="157">
        <v>42552</v>
      </c>
      <c r="D94" s="156">
        <v>9.3000000000000007</v>
      </c>
      <c r="E94" s="156">
        <v>19.899999999999999</v>
      </c>
      <c r="F94" s="156">
        <v>0.7</v>
      </c>
      <c r="G94" s="155" t="s">
        <v>99</v>
      </c>
    </row>
    <row r="95" spans="1:7" x14ac:dyDescent="0.2">
      <c r="A95" s="154" t="s">
        <v>191</v>
      </c>
      <c r="B95" s="156">
        <v>7.8</v>
      </c>
      <c r="C95" s="157">
        <v>42552</v>
      </c>
      <c r="D95" s="156">
        <v>7.4</v>
      </c>
      <c r="E95" s="156">
        <v>15.3</v>
      </c>
      <c r="F95" s="156">
        <v>2.7</v>
      </c>
      <c r="G95" s="155" t="s">
        <v>99</v>
      </c>
    </row>
    <row r="96" spans="1:7" x14ac:dyDescent="0.2">
      <c r="A96" s="154" t="s">
        <v>192</v>
      </c>
      <c r="B96" s="156">
        <v>7.7</v>
      </c>
      <c r="C96" s="157">
        <v>41244</v>
      </c>
      <c r="D96" s="156">
        <v>35</v>
      </c>
      <c r="E96" s="156">
        <v>35</v>
      </c>
      <c r="F96" s="156">
        <v>7.7</v>
      </c>
      <c r="G96" s="155" t="s">
        <v>96</v>
      </c>
    </row>
    <row r="97" spans="1:7" x14ac:dyDescent="0.2">
      <c r="A97" s="154" t="s">
        <v>193</v>
      </c>
      <c r="B97" s="156">
        <v>7.61</v>
      </c>
      <c r="C97" s="157">
        <v>42430</v>
      </c>
      <c r="D97" s="156">
        <v>7.9</v>
      </c>
      <c r="E97" s="156">
        <v>19.7</v>
      </c>
      <c r="F97" s="156">
        <v>2.7</v>
      </c>
      <c r="G97" s="155" t="s">
        <v>109</v>
      </c>
    </row>
    <row r="98" spans="1:7" x14ac:dyDescent="0.2">
      <c r="A98" s="154" t="s">
        <v>194</v>
      </c>
      <c r="B98" s="156">
        <v>7.6</v>
      </c>
      <c r="C98" s="157">
        <v>41244</v>
      </c>
      <c r="D98" s="156">
        <v>16.100000000000001</v>
      </c>
      <c r="E98" s="156">
        <v>16.100000000000001</v>
      </c>
      <c r="F98" s="156">
        <v>6</v>
      </c>
      <c r="G98" s="155" t="s">
        <v>96</v>
      </c>
    </row>
    <row r="99" spans="1:7" x14ac:dyDescent="0.2">
      <c r="A99" s="154" t="s">
        <v>195</v>
      </c>
      <c r="B99" s="156">
        <v>7.6</v>
      </c>
      <c r="C99" s="157">
        <v>41609</v>
      </c>
      <c r="D99" s="156">
        <v>1.8</v>
      </c>
      <c r="E99" s="156">
        <v>10.14</v>
      </c>
      <c r="F99" s="156">
        <v>1.8</v>
      </c>
      <c r="G99" s="155" t="s">
        <v>96</v>
      </c>
    </row>
    <row r="100" spans="1:7" x14ac:dyDescent="0.2">
      <c r="A100" s="154" t="s">
        <v>196</v>
      </c>
      <c r="B100" s="156">
        <v>7.5</v>
      </c>
      <c r="C100" s="157">
        <v>42522</v>
      </c>
      <c r="D100" s="156">
        <v>7.9</v>
      </c>
      <c r="E100" s="156">
        <v>13.4</v>
      </c>
      <c r="F100" s="156">
        <v>5.4</v>
      </c>
      <c r="G100" s="155" t="s">
        <v>99</v>
      </c>
    </row>
    <row r="101" spans="1:7" x14ac:dyDescent="0.2">
      <c r="A101" s="154" t="s">
        <v>197</v>
      </c>
      <c r="B101" s="156">
        <v>7.4</v>
      </c>
      <c r="C101" s="157">
        <v>41609</v>
      </c>
      <c r="D101" s="156">
        <v>7.5</v>
      </c>
      <c r="E101" s="156">
        <v>14.5</v>
      </c>
      <c r="F101" s="156">
        <v>7.4</v>
      </c>
      <c r="G101" s="155" t="s">
        <v>96</v>
      </c>
    </row>
    <row r="102" spans="1:7" x14ac:dyDescent="0.2">
      <c r="A102" s="154" t="s">
        <v>198</v>
      </c>
      <c r="B102" s="156">
        <v>7.4</v>
      </c>
      <c r="C102" s="157">
        <v>42430</v>
      </c>
      <c r="D102" s="156">
        <v>5.65</v>
      </c>
      <c r="E102" s="156">
        <v>11.86</v>
      </c>
      <c r="F102" s="156">
        <v>4.54</v>
      </c>
      <c r="G102" s="155" t="s">
        <v>109</v>
      </c>
    </row>
    <row r="103" spans="1:7" x14ac:dyDescent="0.2">
      <c r="A103" s="154" t="s">
        <v>199</v>
      </c>
      <c r="B103" s="156">
        <v>7.3</v>
      </c>
      <c r="C103" s="157">
        <v>42461</v>
      </c>
      <c r="D103" s="156">
        <v>7.1</v>
      </c>
      <c r="E103" s="156">
        <v>20.7</v>
      </c>
      <c r="F103" s="156">
        <v>5.5</v>
      </c>
      <c r="G103" s="155" t="s">
        <v>99</v>
      </c>
    </row>
    <row r="104" spans="1:7" x14ac:dyDescent="0.2">
      <c r="A104" s="154" t="s">
        <v>200</v>
      </c>
      <c r="B104" s="156">
        <v>7.2</v>
      </c>
      <c r="C104" s="157">
        <v>41974</v>
      </c>
      <c r="D104" s="156">
        <v>7.3</v>
      </c>
      <c r="E104" s="156">
        <v>8.1</v>
      </c>
      <c r="F104" s="156">
        <v>6.4</v>
      </c>
      <c r="G104" s="155" t="s">
        <v>96</v>
      </c>
    </row>
    <row r="105" spans="1:7" x14ac:dyDescent="0.2">
      <c r="A105" s="154" t="s">
        <v>201</v>
      </c>
      <c r="B105" s="156">
        <v>7.1</v>
      </c>
      <c r="C105" s="157">
        <v>42552</v>
      </c>
      <c r="D105" s="156">
        <v>7</v>
      </c>
      <c r="E105" s="156">
        <v>13</v>
      </c>
      <c r="F105" s="156">
        <v>5.6</v>
      </c>
      <c r="G105" s="155" t="s">
        <v>99</v>
      </c>
    </row>
    <row r="106" spans="1:7" x14ac:dyDescent="0.2">
      <c r="A106" s="154" t="s">
        <v>202</v>
      </c>
      <c r="B106" s="156">
        <v>7</v>
      </c>
      <c r="C106" s="157">
        <v>41244</v>
      </c>
      <c r="D106" s="156">
        <v>13.5</v>
      </c>
      <c r="E106" s="156">
        <v>20</v>
      </c>
      <c r="F106" s="156">
        <v>7</v>
      </c>
      <c r="G106" s="155" t="s">
        <v>96</v>
      </c>
    </row>
    <row r="107" spans="1:7" x14ac:dyDescent="0.2">
      <c r="A107" s="154" t="s">
        <v>203</v>
      </c>
      <c r="B107" s="156">
        <v>7</v>
      </c>
      <c r="C107" s="157">
        <v>41974</v>
      </c>
      <c r="D107" s="156">
        <v>5.9</v>
      </c>
      <c r="E107" s="156">
        <v>7.97</v>
      </c>
      <c r="F107" s="156">
        <v>5.88</v>
      </c>
      <c r="G107" s="155" t="s">
        <v>96</v>
      </c>
    </row>
    <row r="108" spans="1:7" x14ac:dyDescent="0.2">
      <c r="A108" s="154" t="s">
        <v>204</v>
      </c>
      <c r="B108" s="156">
        <v>6.9</v>
      </c>
      <c r="C108" s="157">
        <v>42552</v>
      </c>
      <c r="D108" s="156">
        <v>6.8</v>
      </c>
      <c r="E108" s="156">
        <v>13.1</v>
      </c>
      <c r="F108" s="156">
        <v>2.9</v>
      </c>
      <c r="G108" s="155" t="s">
        <v>99</v>
      </c>
    </row>
    <row r="109" spans="1:7" x14ac:dyDescent="0.2">
      <c r="A109" s="154" t="s">
        <v>205</v>
      </c>
      <c r="B109" s="156">
        <v>6.9</v>
      </c>
      <c r="C109" s="157">
        <v>41974</v>
      </c>
      <c r="D109" s="156">
        <v>9.3000000000000007</v>
      </c>
      <c r="E109" s="156">
        <v>9.3000000000000007</v>
      </c>
      <c r="F109" s="156">
        <v>2.9</v>
      </c>
      <c r="G109" s="155" t="s">
        <v>96</v>
      </c>
    </row>
    <row r="110" spans="1:7" x14ac:dyDescent="0.2">
      <c r="A110" s="154" t="s">
        <v>206</v>
      </c>
      <c r="B110" s="156">
        <v>6.9</v>
      </c>
      <c r="C110" s="157">
        <v>42552</v>
      </c>
      <c r="D110" s="156">
        <v>6.8</v>
      </c>
      <c r="E110" s="156">
        <v>13.1</v>
      </c>
      <c r="F110" s="156">
        <v>2.9</v>
      </c>
      <c r="G110" s="155" t="s">
        <v>99</v>
      </c>
    </row>
    <row r="111" spans="1:7" x14ac:dyDescent="0.2">
      <c r="A111" s="154" t="s">
        <v>207</v>
      </c>
      <c r="B111" s="156">
        <v>6.9</v>
      </c>
      <c r="C111" s="157">
        <v>42522</v>
      </c>
      <c r="D111" s="156">
        <v>6.8</v>
      </c>
      <c r="E111" s="156">
        <v>13.5</v>
      </c>
      <c r="F111" s="156">
        <v>5.0999999999999996</v>
      </c>
      <c r="G111" s="155" t="s">
        <v>99</v>
      </c>
    </row>
    <row r="112" spans="1:7" x14ac:dyDescent="0.2">
      <c r="A112" s="154" t="s">
        <v>208</v>
      </c>
      <c r="B112" s="156">
        <v>6.9</v>
      </c>
      <c r="C112" s="157">
        <v>41609</v>
      </c>
      <c r="D112" s="156">
        <v>7</v>
      </c>
      <c r="E112" s="156">
        <v>7.1</v>
      </c>
      <c r="F112" s="156">
        <v>6.9</v>
      </c>
      <c r="G112" s="155" t="s">
        <v>96</v>
      </c>
    </row>
    <row r="113" spans="1:7" x14ac:dyDescent="0.2">
      <c r="A113" s="154" t="s">
        <v>209</v>
      </c>
      <c r="B113" s="156">
        <v>6.8</v>
      </c>
      <c r="C113" s="157">
        <v>41974</v>
      </c>
      <c r="D113" s="156">
        <v>5.9</v>
      </c>
      <c r="E113" s="156">
        <v>17.8</v>
      </c>
      <c r="F113" s="156">
        <v>1.6</v>
      </c>
      <c r="G113" s="155" t="s">
        <v>96</v>
      </c>
    </row>
    <row r="114" spans="1:7" x14ac:dyDescent="0.2">
      <c r="A114" s="154" t="s">
        <v>210</v>
      </c>
      <c r="B114" s="156">
        <v>6.6</v>
      </c>
      <c r="C114" s="157">
        <v>41974</v>
      </c>
      <c r="D114" s="156">
        <v>3.3</v>
      </c>
      <c r="E114" s="156">
        <v>6.6</v>
      </c>
      <c r="F114" s="156">
        <v>0.9</v>
      </c>
      <c r="G114" s="155" t="s">
        <v>96</v>
      </c>
    </row>
    <row r="115" spans="1:7" x14ac:dyDescent="0.2">
      <c r="A115" s="154" t="s">
        <v>211</v>
      </c>
      <c r="B115" s="156">
        <v>6.6</v>
      </c>
      <c r="C115" s="157">
        <v>41609</v>
      </c>
      <c r="D115" s="156">
        <v>3</v>
      </c>
      <c r="E115" s="156">
        <v>7</v>
      </c>
      <c r="F115" s="156">
        <v>3</v>
      </c>
      <c r="G115" s="155" t="s">
        <v>96</v>
      </c>
    </row>
    <row r="116" spans="1:7" x14ac:dyDescent="0.2">
      <c r="A116" s="154" t="s">
        <v>212</v>
      </c>
      <c r="B116" s="156">
        <v>6.5</v>
      </c>
      <c r="C116" s="157">
        <v>42522</v>
      </c>
      <c r="D116" s="156">
        <v>6.5</v>
      </c>
      <c r="E116" s="156">
        <v>20.100000000000001</v>
      </c>
      <c r="F116" s="156">
        <v>0.5</v>
      </c>
      <c r="G116" s="155" t="s">
        <v>109</v>
      </c>
    </row>
    <row r="117" spans="1:7" x14ac:dyDescent="0.2">
      <c r="A117" s="154" t="s">
        <v>213</v>
      </c>
      <c r="B117" s="156">
        <v>6.4</v>
      </c>
      <c r="C117" s="157">
        <v>41974</v>
      </c>
      <c r="D117" s="156">
        <v>6.2</v>
      </c>
      <c r="E117" s="156">
        <v>9</v>
      </c>
      <c r="F117" s="156">
        <v>6.2</v>
      </c>
      <c r="G117" s="155" t="s">
        <v>96</v>
      </c>
    </row>
    <row r="118" spans="1:7" x14ac:dyDescent="0.2">
      <c r="A118" s="154" t="s">
        <v>214</v>
      </c>
      <c r="B118" s="156">
        <v>6.4</v>
      </c>
      <c r="C118" s="157">
        <v>42552</v>
      </c>
      <c r="D118" s="156">
        <v>6.4</v>
      </c>
      <c r="E118" s="156">
        <v>7.2</v>
      </c>
      <c r="F118" s="156">
        <v>1.4</v>
      </c>
      <c r="G118" s="155" t="s">
        <v>99</v>
      </c>
    </row>
    <row r="119" spans="1:7" x14ac:dyDescent="0.2">
      <c r="A119" s="154" t="s">
        <v>215</v>
      </c>
      <c r="B119" s="156">
        <v>6.4</v>
      </c>
      <c r="C119" s="157">
        <v>42522</v>
      </c>
      <c r="D119" s="156">
        <v>6.6</v>
      </c>
      <c r="E119" s="156">
        <v>8.1</v>
      </c>
      <c r="F119" s="156">
        <v>5.4</v>
      </c>
      <c r="G119" s="155" t="s">
        <v>99</v>
      </c>
    </row>
    <row r="120" spans="1:7" x14ac:dyDescent="0.2">
      <c r="A120" s="154" t="s">
        <v>216</v>
      </c>
      <c r="B120" s="156">
        <v>6.3</v>
      </c>
      <c r="C120" s="157">
        <v>42552</v>
      </c>
      <c r="D120" s="156">
        <v>7.6</v>
      </c>
      <c r="E120" s="156">
        <v>10.5</v>
      </c>
      <c r="F120" s="156">
        <v>1.3</v>
      </c>
      <c r="G120" s="155" t="s">
        <v>99</v>
      </c>
    </row>
    <row r="121" spans="1:7" x14ac:dyDescent="0.2">
      <c r="A121" s="154" t="s">
        <v>217</v>
      </c>
      <c r="B121" s="156">
        <v>6.2</v>
      </c>
      <c r="C121" s="157">
        <v>42430</v>
      </c>
      <c r="D121" s="156">
        <v>4.2</v>
      </c>
      <c r="E121" s="156">
        <v>13</v>
      </c>
      <c r="F121" s="156">
        <v>3</v>
      </c>
      <c r="G121" s="155" t="s">
        <v>109</v>
      </c>
    </row>
    <row r="122" spans="1:7" x14ac:dyDescent="0.2">
      <c r="A122" s="154" t="s">
        <v>218</v>
      </c>
      <c r="B122" s="156">
        <v>6.1</v>
      </c>
      <c r="C122" s="157">
        <v>42522</v>
      </c>
      <c r="D122" s="156">
        <v>5.8</v>
      </c>
      <c r="E122" s="156">
        <v>13.9</v>
      </c>
      <c r="F122" s="156">
        <v>5.7</v>
      </c>
      <c r="G122" s="155" t="s">
        <v>109</v>
      </c>
    </row>
    <row r="123" spans="1:7" x14ac:dyDescent="0.2">
      <c r="A123" s="154" t="s">
        <v>219</v>
      </c>
      <c r="B123" s="156">
        <v>6</v>
      </c>
      <c r="C123" s="157">
        <v>42552</v>
      </c>
      <c r="D123" s="156">
        <v>6.1</v>
      </c>
      <c r="E123" s="156">
        <v>7.9</v>
      </c>
      <c r="F123" s="156">
        <v>3.6</v>
      </c>
      <c r="G123" s="155" t="s">
        <v>99</v>
      </c>
    </row>
    <row r="124" spans="1:7" x14ac:dyDescent="0.2">
      <c r="A124" s="154" t="s">
        <v>220</v>
      </c>
      <c r="B124" s="156">
        <v>5.9</v>
      </c>
      <c r="C124" s="157">
        <v>42339</v>
      </c>
      <c r="D124" s="156">
        <v>6</v>
      </c>
      <c r="E124" s="156">
        <v>7.8</v>
      </c>
      <c r="F124" s="156">
        <v>3.1</v>
      </c>
      <c r="G124" s="155" t="s">
        <v>109</v>
      </c>
    </row>
    <row r="125" spans="1:7" x14ac:dyDescent="0.2">
      <c r="A125" s="154" t="s">
        <v>221</v>
      </c>
      <c r="B125" s="156">
        <v>5.8</v>
      </c>
      <c r="C125" s="157">
        <v>42339</v>
      </c>
      <c r="D125" s="156">
        <v>7.2</v>
      </c>
      <c r="E125" s="156">
        <v>9.6999999999999993</v>
      </c>
      <c r="F125" s="156">
        <v>6</v>
      </c>
      <c r="G125" s="155" t="s">
        <v>109</v>
      </c>
    </row>
    <row r="126" spans="1:7" x14ac:dyDescent="0.2">
      <c r="A126" s="154" t="s">
        <v>222</v>
      </c>
      <c r="B126" s="156">
        <v>5.7</v>
      </c>
      <c r="C126" s="157">
        <v>42552</v>
      </c>
      <c r="D126" s="156">
        <v>5.8</v>
      </c>
      <c r="E126" s="156">
        <v>11.1</v>
      </c>
      <c r="F126" s="156">
        <v>4</v>
      </c>
      <c r="G126" s="155" t="s">
        <v>99</v>
      </c>
    </row>
    <row r="127" spans="1:7" x14ac:dyDescent="0.2">
      <c r="A127" s="154" t="s">
        <v>223</v>
      </c>
      <c r="B127" s="156">
        <v>5.7</v>
      </c>
      <c r="C127" s="157">
        <v>42552</v>
      </c>
      <c r="D127" s="156">
        <v>5.8</v>
      </c>
      <c r="E127" s="156">
        <v>11.1</v>
      </c>
      <c r="F127" s="156">
        <v>4</v>
      </c>
      <c r="G127" s="155" t="s">
        <v>99</v>
      </c>
    </row>
    <row r="128" spans="1:7" x14ac:dyDescent="0.2">
      <c r="A128" s="154" t="s">
        <v>224</v>
      </c>
      <c r="B128" s="156">
        <v>5.6</v>
      </c>
      <c r="C128" s="157">
        <v>42339</v>
      </c>
      <c r="D128" s="156">
        <v>4.7</v>
      </c>
      <c r="E128" s="156">
        <v>7.5</v>
      </c>
      <c r="F128" s="156">
        <v>2.6</v>
      </c>
      <c r="G128" s="155" t="s">
        <v>96</v>
      </c>
    </row>
    <row r="129" spans="1:7" x14ac:dyDescent="0.2">
      <c r="A129" s="154" t="s">
        <v>225</v>
      </c>
      <c r="B129" s="156">
        <v>5.6</v>
      </c>
      <c r="C129" s="157">
        <v>41609</v>
      </c>
      <c r="D129" s="156">
        <v>7.8</v>
      </c>
      <c r="E129" s="156">
        <v>22.6</v>
      </c>
      <c r="F129" s="156">
        <v>5.6</v>
      </c>
      <c r="G129" s="155" t="s">
        <v>96</v>
      </c>
    </row>
    <row r="130" spans="1:7" x14ac:dyDescent="0.2">
      <c r="A130" s="154" t="s">
        <v>226</v>
      </c>
      <c r="B130" s="156">
        <v>5.6</v>
      </c>
      <c r="C130" s="157">
        <v>42522</v>
      </c>
      <c r="D130" s="156">
        <v>5.6</v>
      </c>
      <c r="E130" s="156">
        <v>6.3</v>
      </c>
      <c r="F130" s="156">
        <v>4.3499999999999996</v>
      </c>
      <c r="G130" s="155" t="s">
        <v>109</v>
      </c>
    </row>
    <row r="131" spans="1:7" x14ac:dyDescent="0.2">
      <c r="A131" s="154" t="s">
        <v>227</v>
      </c>
      <c r="B131" s="156">
        <v>5.5</v>
      </c>
      <c r="C131" s="157">
        <v>42430</v>
      </c>
      <c r="D131" s="156">
        <v>6.18</v>
      </c>
      <c r="E131" s="156">
        <v>11.24</v>
      </c>
      <c r="F131" s="156">
        <v>2</v>
      </c>
      <c r="G131" s="155" t="s">
        <v>109</v>
      </c>
    </row>
    <row r="132" spans="1:7" x14ac:dyDescent="0.2">
      <c r="A132" s="154" t="s">
        <v>228</v>
      </c>
      <c r="B132" s="156">
        <v>5.5</v>
      </c>
      <c r="C132" s="157">
        <v>42430</v>
      </c>
      <c r="D132" s="156">
        <v>6.18</v>
      </c>
      <c r="E132" s="156">
        <v>11.24</v>
      </c>
      <c r="F132" s="156">
        <v>2</v>
      </c>
      <c r="G132" s="155" t="s">
        <v>109</v>
      </c>
    </row>
    <row r="133" spans="1:7" x14ac:dyDescent="0.2">
      <c r="A133" s="154" t="s">
        <v>229</v>
      </c>
      <c r="B133" s="156">
        <v>5.4</v>
      </c>
      <c r="C133" s="157">
        <v>42552</v>
      </c>
      <c r="D133" s="156">
        <v>5.2</v>
      </c>
      <c r="E133" s="156">
        <v>9.69</v>
      </c>
      <c r="F133" s="156">
        <v>0.09</v>
      </c>
      <c r="G133" s="155" t="s">
        <v>99</v>
      </c>
    </row>
    <row r="134" spans="1:7" x14ac:dyDescent="0.2">
      <c r="A134" s="154" t="s">
        <v>230</v>
      </c>
      <c r="B134" s="156">
        <v>5.3</v>
      </c>
      <c r="C134" s="157">
        <v>42552</v>
      </c>
      <c r="D134" s="156">
        <v>5.4</v>
      </c>
      <c r="E134" s="156">
        <v>14.1</v>
      </c>
      <c r="F134" s="156">
        <v>4.8</v>
      </c>
      <c r="G134" s="155" t="s">
        <v>99</v>
      </c>
    </row>
    <row r="135" spans="1:7" x14ac:dyDescent="0.2">
      <c r="A135" s="154" t="s">
        <v>231</v>
      </c>
      <c r="B135" s="156">
        <v>5.3</v>
      </c>
      <c r="C135" s="157">
        <v>41609</v>
      </c>
      <c r="D135" s="156">
        <v>15.7</v>
      </c>
      <c r="E135" s="156">
        <v>15.7</v>
      </c>
      <c r="F135" s="156">
        <v>4.5999999999999996</v>
      </c>
      <c r="G135" s="155" t="s">
        <v>96</v>
      </c>
    </row>
    <row r="136" spans="1:7" x14ac:dyDescent="0.2">
      <c r="A136" s="154" t="s">
        <v>232</v>
      </c>
      <c r="B136" s="156">
        <v>5.3</v>
      </c>
      <c r="C136" s="157">
        <v>42552</v>
      </c>
      <c r="D136" s="156">
        <v>5.4</v>
      </c>
      <c r="E136" s="156">
        <v>14.1</v>
      </c>
      <c r="F136" s="156">
        <v>4.8</v>
      </c>
      <c r="G136" s="155" t="s">
        <v>99</v>
      </c>
    </row>
    <row r="137" spans="1:7" x14ac:dyDescent="0.2">
      <c r="A137" s="154" t="s">
        <v>233</v>
      </c>
      <c r="B137" s="156">
        <v>5.2</v>
      </c>
      <c r="C137" s="157">
        <v>41609</v>
      </c>
      <c r="D137" s="156">
        <v>5.96</v>
      </c>
      <c r="E137" s="156">
        <v>12.9</v>
      </c>
      <c r="F137" s="156">
        <v>5.2</v>
      </c>
      <c r="G137" s="155" t="s">
        <v>96</v>
      </c>
    </row>
    <row r="138" spans="1:7" x14ac:dyDescent="0.2">
      <c r="A138" s="154" t="s">
        <v>234</v>
      </c>
      <c r="B138" s="156">
        <v>5.0999999999999996</v>
      </c>
      <c r="C138" s="157">
        <v>42522</v>
      </c>
      <c r="D138" s="156">
        <v>5.5</v>
      </c>
      <c r="E138" s="156">
        <v>11.8</v>
      </c>
      <c r="F138" s="156">
        <v>5.0999999999999996</v>
      </c>
      <c r="G138" s="155" t="s">
        <v>99</v>
      </c>
    </row>
    <row r="139" spans="1:7" x14ac:dyDescent="0.2">
      <c r="A139" s="154" t="s">
        <v>235</v>
      </c>
      <c r="B139" s="156">
        <v>5.0999999999999996</v>
      </c>
      <c r="C139" s="157">
        <v>42522</v>
      </c>
      <c r="D139" s="156">
        <v>5.2</v>
      </c>
      <c r="E139" s="156">
        <v>11.2</v>
      </c>
      <c r="F139" s="156">
        <v>3.3</v>
      </c>
      <c r="G139" s="155" t="s">
        <v>109</v>
      </c>
    </row>
    <row r="140" spans="1:7" x14ac:dyDescent="0.2">
      <c r="A140" s="154" t="s">
        <v>236</v>
      </c>
      <c r="B140" s="156">
        <v>5</v>
      </c>
      <c r="C140" s="157">
        <v>42339</v>
      </c>
      <c r="D140" s="156">
        <v>4.9000000000000004</v>
      </c>
      <c r="E140" s="156">
        <v>11.8</v>
      </c>
      <c r="F140" s="156">
        <v>4.9000000000000004</v>
      </c>
      <c r="G140" s="155" t="s">
        <v>96</v>
      </c>
    </row>
    <row r="141" spans="1:7" x14ac:dyDescent="0.2">
      <c r="A141" s="154" t="s">
        <v>237</v>
      </c>
      <c r="B141" s="156">
        <v>4.9000000000000004</v>
      </c>
      <c r="C141" s="157">
        <v>42552</v>
      </c>
      <c r="D141" s="156">
        <v>4.9000000000000004</v>
      </c>
      <c r="E141" s="156">
        <v>10.8</v>
      </c>
      <c r="F141" s="156">
        <v>2.5</v>
      </c>
      <c r="G141" s="155" t="s">
        <v>99</v>
      </c>
    </row>
    <row r="142" spans="1:7" x14ac:dyDescent="0.2">
      <c r="A142" s="154" t="s">
        <v>238</v>
      </c>
      <c r="B142" s="156">
        <v>4.9000000000000004</v>
      </c>
      <c r="C142" s="157">
        <v>42522</v>
      </c>
      <c r="D142" s="156">
        <v>4.9000000000000004</v>
      </c>
      <c r="E142" s="156">
        <v>12</v>
      </c>
      <c r="F142" s="156">
        <v>3.4</v>
      </c>
      <c r="G142" s="155" t="s">
        <v>99</v>
      </c>
    </row>
    <row r="143" spans="1:7" x14ac:dyDescent="0.2">
      <c r="A143" s="154" t="s">
        <v>239</v>
      </c>
      <c r="B143" s="156">
        <v>4.9000000000000004</v>
      </c>
      <c r="C143" s="157">
        <v>41609</v>
      </c>
      <c r="D143" s="156">
        <v>5.2</v>
      </c>
      <c r="E143" s="156">
        <v>9.4</v>
      </c>
      <c r="F143" s="156">
        <v>4.9000000000000004</v>
      </c>
      <c r="G143" s="155" t="s">
        <v>96</v>
      </c>
    </row>
    <row r="144" spans="1:7" x14ac:dyDescent="0.2">
      <c r="A144" s="154" t="s">
        <v>240</v>
      </c>
      <c r="B144" s="156">
        <v>4.9000000000000004</v>
      </c>
      <c r="C144" s="157">
        <v>41609</v>
      </c>
      <c r="D144" s="156">
        <v>5.2</v>
      </c>
      <c r="E144" s="156">
        <v>9.4</v>
      </c>
      <c r="F144" s="156">
        <v>4.9000000000000004</v>
      </c>
      <c r="G144" s="155" t="s">
        <v>96</v>
      </c>
    </row>
    <row r="145" spans="1:7" x14ac:dyDescent="0.2">
      <c r="A145" s="154" t="s">
        <v>241</v>
      </c>
      <c r="B145" s="156">
        <v>4.9000000000000004</v>
      </c>
      <c r="C145" s="157">
        <v>42491</v>
      </c>
      <c r="D145" s="156">
        <v>4.9000000000000004</v>
      </c>
      <c r="E145" s="156">
        <v>9.6999999999999993</v>
      </c>
      <c r="F145" s="156">
        <v>4.9000000000000004</v>
      </c>
      <c r="G145" s="155" t="s">
        <v>99</v>
      </c>
    </row>
    <row r="146" spans="1:7" x14ac:dyDescent="0.2">
      <c r="A146" s="154" t="s">
        <v>242</v>
      </c>
      <c r="B146" s="156">
        <v>4.9000000000000004</v>
      </c>
      <c r="C146" s="157">
        <v>42430</v>
      </c>
      <c r="D146" s="156">
        <v>5.2</v>
      </c>
      <c r="E146" s="156">
        <v>8.24</v>
      </c>
      <c r="F146" s="156">
        <v>4.9000000000000004</v>
      </c>
      <c r="G146" s="155" t="s">
        <v>109</v>
      </c>
    </row>
    <row r="147" spans="1:7" x14ac:dyDescent="0.2">
      <c r="A147" s="154" t="s">
        <v>243</v>
      </c>
      <c r="B147" s="156">
        <v>4.9000000000000004</v>
      </c>
      <c r="C147" s="157">
        <v>42522</v>
      </c>
      <c r="D147" s="156">
        <v>4.9000000000000004</v>
      </c>
      <c r="E147" s="156">
        <v>12</v>
      </c>
      <c r="F147" s="156">
        <v>3.4</v>
      </c>
      <c r="G147" s="155" t="s">
        <v>99</v>
      </c>
    </row>
    <row r="148" spans="1:7" x14ac:dyDescent="0.2">
      <c r="A148" s="154" t="s">
        <v>244</v>
      </c>
      <c r="B148" s="156">
        <v>4.9000000000000004</v>
      </c>
      <c r="C148" s="157">
        <v>42552</v>
      </c>
      <c r="D148" s="156">
        <v>4.9000000000000004</v>
      </c>
      <c r="E148" s="156">
        <v>10.8</v>
      </c>
      <c r="F148" s="156">
        <v>2.5</v>
      </c>
      <c r="G148" s="155" t="s">
        <v>99</v>
      </c>
    </row>
    <row r="149" spans="1:7" x14ac:dyDescent="0.2">
      <c r="A149" s="154" t="s">
        <v>245</v>
      </c>
      <c r="B149" s="156">
        <v>4.8</v>
      </c>
      <c r="C149" s="157">
        <v>42522</v>
      </c>
      <c r="D149" s="156">
        <v>4.7</v>
      </c>
      <c r="E149" s="156">
        <v>4.8</v>
      </c>
      <c r="F149" s="156">
        <v>2.2999999999999998</v>
      </c>
      <c r="G149" s="155" t="s">
        <v>99</v>
      </c>
    </row>
    <row r="150" spans="1:7" x14ac:dyDescent="0.2">
      <c r="A150" s="154" t="s">
        <v>246</v>
      </c>
      <c r="B150" s="156">
        <v>4.7</v>
      </c>
      <c r="C150" s="157">
        <v>42552</v>
      </c>
      <c r="D150" s="156">
        <v>4.7</v>
      </c>
      <c r="E150" s="156">
        <v>11.4</v>
      </c>
      <c r="F150" s="156">
        <v>4.7</v>
      </c>
      <c r="G150" s="155" t="s">
        <v>99</v>
      </c>
    </row>
    <row r="151" spans="1:7" x14ac:dyDescent="0.2">
      <c r="A151" s="154" t="s">
        <v>247</v>
      </c>
      <c r="B151" s="156">
        <v>4.7</v>
      </c>
      <c r="C151" s="157">
        <v>41974</v>
      </c>
      <c r="D151" s="156">
        <v>1</v>
      </c>
      <c r="E151" s="156">
        <v>4.7</v>
      </c>
      <c r="F151" s="156">
        <v>1</v>
      </c>
      <c r="G151" s="155" t="s">
        <v>96</v>
      </c>
    </row>
    <row r="152" spans="1:7" x14ac:dyDescent="0.2">
      <c r="A152" s="154" t="s">
        <v>248</v>
      </c>
      <c r="B152" s="156">
        <v>4.3</v>
      </c>
      <c r="C152" s="157">
        <v>41974</v>
      </c>
      <c r="D152" s="156">
        <v>4.5</v>
      </c>
      <c r="E152" s="156">
        <v>5.0999999999999996</v>
      </c>
      <c r="F152" s="156">
        <v>4.3</v>
      </c>
      <c r="G152" s="155" t="s">
        <v>96</v>
      </c>
    </row>
    <row r="153" spans="1:7" x14ac:dyDescent="0.2">
      <c r="A153" s="154" t="s">
        <v>249</v>
      </c>
      <c r="B153" s="156">
        <v>4.3</v>
      </c>
      <c r="C153" s="157">
        <v>41609</v>
      </c>
      <c r="D153" s="156">
        <v>4.5</v>
      </c>
      <c r="E153" s="156">
        <v>12.1</v>
      </c>
      <c r="F153" s="156">
        <v>2.9</v>
      </c>
      <c r="G153" s="155" t="s">
        <v>96</v>
      </c>
    </row>
    <row r="154" spans="1:7" x14ac:dyDescent="0.2">
      <c r="A154" s="154" t="s">
        <v>250</v>
      </c>
      <c r="B154" s="156">
        <v>4.2</v>
      </c>
      <c r="C154" s="157">
        <v>42522</v>
      </c>
      <c r="D154" s="156">
        <v>4.2</v>
      </c>
      <c r="E154" s="156">
        <v>14.2</v>
      </c>
      <c r="F154" s="156">
        <v>0.4</v>
      </c>
      <c r="G154" s="155" t="s">
        <v>99</v>
      </c>
    </row>
    <row r="155" spans="1:7" x14ac:dyDescent="0.2">
      <c r="A155" s="154" t="s">
        <v>251</v>
      </c>
      <c r="B155" s="156">
        <v>4.2</v>
      </c>
      <c r="C155" s="157">
        <v>42522</v>
      </c>
      <c r="D155" s="156">
        <v>4.2</v>
      </c>
      <c r="E155" s="156">
        <v>6.2</v>
      </c>
      <c r="F155" s="156">
        <v>2.4</v>
      </c>
      <c r="G155" s="155" t="s">
        <v>99</v>
      </c>
    </row>
    <row r="156" spans="1:7" x14ac:dyDescent="0.2">
      <c r="A156" s="154" t="s">
        <v>252</v>
      </c>
      <c r="B156" s="156">
        <v>4.2</v>
      </c>
      <c r="C156" s="157">
        <v>42522</v>
      </c>
      <c r="D156" s="156">
        <v>4.2</v>
      </c>
      <c r="E156" s="156">
        <v>14.2</v>
      </c>
      <c r="F156" s="156">
        <v>0.4</v>
      </c>
      <c r="G156" s="155" t="s">
        <v>99</v>
      </c>
    </row>
    <row r="157" spans="1:7" x14ac:dyDescent="0.2">
      <c r="A157" s="154" t="s">
        <v>253</v>
      </c>
      <c r="B157" s="156">
        <v>4.2</v>
      </c>
      <c r="C157" s="157">
        <v>42430</v>
      </c>
      <c r="D157" s="156">
        <v>4.3</v>
      </c>
      <c r="E157" s="156">
        <v>11.3</v>
      </c>
      <c r="F157" s="156">
        <v>3.9</v>
      </c>
      <c r="G157" s="155" t="s">
        <v>109</v>
      </c>
    </row>
    <row r="158" spans="1:7" x14ac:dyDescent="0.2">
      <c r="A158" s="154" t="s">
        <v>254</v>
      </c>
      <c r="B158" s="156">
        <v>4.2</v>
      </c>
      <c r="C158" s="157">
        <v>41244</v>
      </c>
      <c r="D158" s="156">
        <v>4.5999999999999996</v>
      </c>
      <c r="E158" s="156">
        <v>4.5999999999999996</v>
      </c>
      <c r="F158" s="156">
        <v>1.1499999999999999</v>
      </c>
      <c r="G158" s="155" t="s">
        <v>96</v>
      </c>
    </row>
    <row r="159" spans="1:7" x14ac:dyDescent="0.2">
      <c r="A159" s="154" t="s">
        <v>255</v>
      </c>
      <c r="B159" s="156">
        <v>4.0999999999999996</v>
      </c>
      <c r="C159" s="157">
        <v>41974</v>
      </c>
      <c r="D159" s="156">
        <v>4.0999999999999996</v>
      </c>
      <c r="E159" s="156">
        <v>4.5999999999999996</v>
      </c>
      <c r="F159" s="156">
        <v>2.6</v>
      </c>
      <c r="G159" s="155" t="s">
        <v>96</v>
      </c>
    </row>
    <row r="160" spans="1:7" x14ac:dyDescent="0.2">
      <c r="A160" s="154" t="s">
        <v>256</v>
      </c>
      <c r="B160" s="156">
        <v>4.05</v>
      </c>
      <c r="C160" s="157">
        <v>42522</v>
      </c>
      <c r="D160" s="156">
        <v>4.04</v>
      </c>
      <c r="E160" s="156">
        <v>4.3</v>
      </c>
      <c r="F160" s="156">
        <v>3.9</v>
      </c>
      <c r="G160" s="155" t="s">
        <v>109</v>
      </c>
    </row>
    <row r="161" spans="1:7" x14ac:dyDescent="0.2">
      <c r="A161" s="154" t="s">
        <v>257</v>
      </c>
      <c r="B161" s="156">
        <v>4.05</v>
      </c>
      <c r="C161" s="157">
        <v>42522</v>
      </c>
      <c r="D161" s="156">
        <v>4.04</v>
      </c>
      <c r="E161" s="156">
        <v>4.3</v>
      </c>
      <c r="F161" s="156">
        <v>3.9</v>
      </c>
      <c r="G161" s="155" t="s">
        <v>109</v>
      </c>
    </row>
    <row r="162" spans="1:7" x14ac:dyDescent="0.2">
      <c r="A162" s="154" t="s">
        <v>258</v>
      </c>
      <c r="B162" s="156">
        <v>4.0199999999999996</v>
      </c>
      <c r="C162" s="157">
        <v>41609</v>
      </c>
      <c r="D162" s="156">
        <v>4</v>
      </c>
      <c r="E162" s="156">
        <v>4.1500000000000004</v>
      </c>
      <c r="F162" s="156">
        <v>4</v>
      </c>
      <c r="G162" s="155" t="s">
        <v>96</v>
      </c>
    </row>
    <row r="163" spans="1:7" x14ac:dyDescent="0.2">
      <c r="A163" s="154" t="s">
        <v>259</v>
      </c>
      <c r="B163" s="156">
        <v>4</v>
      </c>
      <c r="C163" s="157">
        <v>41609</v>
      </c>
      <c r="D163" s="156">
        <v>3.8</v>
      </c>
      <c r="E163" s="156">
        <v>5.6</v>
      </c>
      <c r="F163" s="156">
        <v>3.8</v>
      </c>
      <c r="G163" s="155" t="s">
        <v>96</v>
      </c>
    </row>
    <row r="164" spans="1:7" x14ac:dyDescent="0.2">
      <c r="A164" s="154" t="s">
        <v>260</v>
      </c>
      <c r="B164" s="156">
        <v>3.96</v>
      </c>
      <c r="C164" s="157">
        <v>42552</v>
      </c>
      <c r="D164" s="156">
        <v>3.96</v>
      </c>
      <c r="E164" s="156">
        <v>6.02</v>
      </c>
      <c r="F164" s="156">
        <v>1.04</v>
      </c>
      <c r="G164" s="155" t="s">
        <v>99</v>
      </c>
    </row>
    <row r="165" spans="1:7" x14ac:dyDescent="0.2">
      <c r="A165" s="154" t="s">
        <v>261</v>
      </c>
      <c r="B165" s="156">
        <v>3.93</v>
      </c>
      <c r="C165" s="157">
        <v>42522</v>
      </c>
      <c r="D165" s="156">
        <v>4.03</v>
      </c>
      <c r="E165" s="156">
        <v>5.93</v>
      </c>
      <c r="F165" s="156">
        <v>2.2200000000000002</v>
      </c>
      <c r="G165" s="155" t="s">
        <v>99</v>
      </c>
    </row>
    <row r="166" spans="1:7" x14ac:dyDescent="0.2">
      <c r="A166" s="154" t="s">
        <v>262</v>
      </c>
      <c r="B166" s="156">
        <v>3.93</v>
      </c>
      <c r="C166" s="157">
        <v>42522</v>
      </c>
      <c r="D166" s="156">
        <v>4.03</v>
      </c>
      <c r="E166" s="156">
        <v>5.93</v>
      </c>
      <c r="F166" s="156">
        <v>2.2200000000000002</v>
      </c>
      <c r="G166" s="155" t="s">
        <v>99</v>
      </c>
    </row>
    <row r="167" spans="1:7" x14ac:dyDescent="0.2">
      <c r="A167" s="154" t="s">
        <v>263</v>
      </c>
      <c r="B167" s="156">
        <v>3.8</v>
      </c>
      <c r="C167" s="157">
        <v>41974</v>
      </c>
      <c r="D167" s="156">
        <v>3.7</v>
      </c>
      <c r="E167" s="156">
        <v>15.9</v>
      </c>
      <c r="F167" s="156">
        <v>3.7</v>
      </c>
      <c r="G167" s="155" t="s">
        <v>96</v>
      </c>
    </row>
    <row r="168" spans="1:7" x14ac:dyDescent="0.2">
      <c r="A168" s="154" t="s">
        <v>264</v>
      </c>
      <c r="B168" s="156">
        <v>3.8</v>
      </c>
      <c r="C168" s="157">
        <v>41609</v>
      </c>
      <c r="D168" s="156">
        <v>4.2</v>
      </c>
      <c r="E168" s="156">
        <v>4.2</v>
      </c>
      <c r="F168" s="156">
        <v>1.9</v>
      </c>
      <c r="G168" s="155" t="s">
        <v>96</v>
      </c>
    </row>
    <row r="169" spans="1:7" x14ac:dyDescent="0.2">
      <c r="A169" s="154" t="s">
        <v>265</v>
      </c>
      <c r="B169" s="156">
        <v>3.7</v>
      </c>
      <c r="C169" s="157">
        <v>41244</v>
      </c>
      <c r="D169" s="156">
        <v>3.7</v>
      </c>
      <c r="E169" s="156">
        <v>16</v>
      </c>
      <c r="F169" s="156">
        <v>3.3</v>
      </c>
      <c r="G169" s="155" t="s">
        <v>99</v>
      </c>
    </row>
    <row r="170" spans="1:7" x14ac:dyDescent="0.2">
      <c r="A170" s="154" t="s">
        <v>266</v>
      </c>
      <c r="B170" s="156">
        <v>3.6</v>
      </c>
      <c r="C170" s="157">
        <v>42552</v>
      </c>
      <c r="D170" s="156">
        <v>3.6</v>
      </c>
      <c r="E170" s="156">
        <v>7.1</v>
      </c>
      <c r="F170" s="156">
        <v>2.9</v>
      </c>
      <c r="G170" s="155" t="s">
        <v>99</v>
      </c>
    </row>
    <row r="171" spans="1:7" x14ac:dyDescent="0.2">
      <c r="A171" s="154" t="s">
        <v>267</v>
      </c>
      <c r="B171" s="156">
        <v>3.6</v>
      </c>
      <c r="C171" s="157">
        <v>42552</v>
      </c>
      <c r="D171" s="156">
        <v>3.6</v>
      </c>
      <c r="E171" s="156">
        <v>7.1</v>
      </c>
      <c r="F171" s="156">
        <v>2.9</v>
      </c>
      <c r="G171" s="155" t="s">
        <v>99</v>
      </c>
    </row>
    <row r="172" spans="1:7" x14ac:dyDescent="0.2">
      <c r="A172" s="154" t="s">
        <v>268</v>
      </c>
      <c r="B172" s="156">
        <v>3.5</v>
      </c>
      <c r="C172" s="157">
        <v>42339</v>
      </c>
      <c r="D172" s="156">
        <v>3.4</v>
      </c>
      <c r="E172" s="156">
        <v>21.1</v>
      </c>
      <c r="F172" s="156">
        <v>3.1</v>
      </c>
      <c r="G172" s="155" t="s">
        <v>109</v>
      </c>
    </row>
    <row r="173" spans="1:7" x14ac:dyDescent="0.2">
      <c r="A173" s="154" t="s">
        <v>269</v>
      </c>
      <c r="B173" s="156">
        <v>3.4</v>
      </c>
      <c r="C173" s="157">
        <v>42552</v>
      </c>
      <c r="D173" s="156">
        <v>3.4</v>
      </c>
      <c r="E173" s="156">
        <v>8.5</v>
      </c>
      <c r="F173" s="156">
        <v>1</v>
      </c>
      <c r="G173" s="155" t="s">
        <v>99</v>
      </c>
    </row>
    <row r="174" spans="1:7" x14ac:dyDescent="0.2">
      <c r="A174" s="154" t="s">
        <v>270</v>
      </c>
      <c r="B174" s="156">
        <v>3.4</v>
      </c>
      <c r="C174" s="157">
        <v>42522</v>
      </c>
      <c r="D174" s="156">
        <v>3.4</v>
      </c>
      <c r="E174" s="156">
        <v>4.5</v>
      </c>
      <c r="F174" s="156">
        <v>2.7</v>
      </c>
      <c r="G174" s="155" t="s">
        <v>99</v>
      </c>
    </row>
    <row r="175" spans="1:7" x14ac:dyDescent="0.2">
      <c r="A175" s="154" t="s">
        <v>271</v>
      </c>
      <c r="B175" s="156">
        <v>3.4</v>
      </c>
      <c r="C175" s="157">
        <v>41244</v>
      </c>
      <c r="D175" s="156">
        <v>1.2</v>
      </c>
      <c r="E175" s="156">
        <v>3.4</v>
      </c>
      <c r="F175" s="156">
        <v>1</v>
      </c>
      <c r="G175" s="155" t="s">
        <v>96</v>
      </c>
    </row>
    <row r="176" spans="1:7" x14ac:dyDescent="0.2">
      <c r="A176" s="154" t="s">
        <v>272</v>
      </c>
      <c r="B176" s="156">
        <v>3.3</v>
      </c>
      <c r="C176" s="157">
        <v>41974</v>
      </c>
      <c r="D176" s="156">
        <v>3.4</v>
      </c>
      <c r="E176" s="156">
        <v>3.4</v>
      </c>
      <c r="F176" s="156">
        <v>3.3</v>
      </c>
      <c r="G176" s="155" t="s">
        <v>96</v>
      </c>
    </row>
    <row r="177" spans="1:7" x14ac:dyDescent="0.2">
      <c r="A177" s="154" t="s">
        <v>273</v>
      </c>
      <c r="B177" s="156">
        <v>3.1</v>
      </c>
      <c r="C177" s="157">
        <v>42522</v>
      </c>
      <c r="D177" s="156">
        <v>3.2</v>
      </c>
      <c r="E177" s="156">
        <v>5.6</v>
      </c>
      <c r="F177" s="156">
        <v>1</v>
      </c>
      <c r="G177" s="155" t="s">
        <v>99</v>
      </c>
    </row>
    <row r="178" spans="1:7" x14ac:dyDescent="0.2">
      <c r="A178" s="154" t="s">
        <v>274</v>
      </c>
      <c r="B178" s="156">
        <v>3.1</v>
      </c>
      <c r="C178" s="157">
        <v>42522</v>
      </c>
      <c r="D178" s="156">
        <v>3.2</v>
      </c>
      <c r="E178" s="156">
        <v>5.6</v>
      </c>
      <c r="F178" s="156">
        <v>1</v>
      </c>
      <c r="G178" s="155" t="s">
        <v>99</v>
      </c>
    </row>
    <row r="179" spans="1:7" x14ac:dyDescent="0.2">
      <c r="A179" s="154" t="s">
        <v>275</v>
      </c>
      <c r="B179" s="156">
        <v>3.1</v>
      </c>
      <c r="C179" s="157">
        <v>42552</v>
      </c>
      <c r="D179" s="156">
        <v>3.1</v>
      </c>
      <c r="E179" s="156">
        <v>5.4</v>
      </c>
      <c r="F179" s="156">
        <v>1.6</v>
      </c>
      <c r="G179" s="155" t="s">
        <v>99</v>
      </c>
    </row>
    <row r="180" spans="1:7" x14ac:dyDescent="0.2">
      <c r="A180" s="154" t="s">
        <v>276</v>
      </c>
      <c r="B180" s="156">
        <v>3</v>
      </c>
      <c r="C180" s="157">
        <v>41974</v>
      </c>
      <c r="D180" s="156">
        <v>2.7</v>
      </c>
      <c r="E180" s="156">
        <v>8.8000000000000007</v>
      </c>
      <c r="F180" s="156">
        <v>1.79</v>
      </c>
      <c r="G180" s="155" t="s">
        <v>96</v>
      </c>
    </row>
    <row r="181" spans="1:7" x14ac:dyDescent="0.2">
      <c r="A181" s="154" t="s">
        <v>277</v>
      </c>
      <c r="B181" s="156">
        <v>2.9</v>
      </c>
      <c r="C181" s="157">
        <v>42552</v>
      </c>
      <c r="D181" s="156">
        <v>2.5</v>
      </c>
      <c r="E181" s="156">
        <v>8.9</v>
      </c>
      <c r="F181" s="156">
        <v>0.1</v>
      </c>
      <c r="G181" s="155" t="s">
        <v>99</v>
      </c>
    </row>
    <row r="182" spans="1:7" x14ac:dyDescent="0.2">
      <c r="A182" s="154" t="s">
        <v>278</v>
      </c>
      <c r="B182" s="156">
        <v>2.6</v>
      </c>
      <c r="C182" s="157">
        <v>42339</v>
      </c>
      <c r="D182" s="156">
        <v>2.1</v>
      </c>
      <c r="E182" s="156">
        <v>4</v>
      </c>
      <c r="F182" s="156">
        <v>1.1499999999999999</v>
      </c>
      <c r="G182" s="155" t="s">
        <v>96</v>
      </c>
    </row>
    <row r="183" spans="1:7" x14ac:dyDescent="0.2">
      <c r="A183" s="154" t="s">
        <v>279</v>
      </c>
      <c r="B183" s="156">
        <v>2.5</v>
      </c>
      <c r="C183" s="157">
        <v>42339</v>
      </c>
      <c r="D183" s="156">
        <v>4.0999999999999996</v>
      </c>
      <c r="E183" s="156">
        <v>16.3</v>
      </c>
      <c r="F183" s="156">
        <v>2.5</v>
      </c>
      <c r="G183" s="155" t="s">
        <v>96</v>
      </c>
    </row>
    <row r="184" spans="1:7" x14ac:dyDescent="0.2">
      <c r="A184" s="154" t="s">
        <v>280</v>
      </c>
      <c r="B184" s="156">
        <v>2.5</v>
      </c>
      <c r="C184" s="157">
        <v>41974</v>
      </c>
      <c r="D184" s="156">
        <v>2.5</v>
      </c>
      <c r="E184" s="156">
        <v>3.1</v>
      </c>
      <c r="F184" s="156">
        <v>1.9</v>
      </c>
      <c r="G184" s="155" t="s">
        <v>96</v>
      </c>
    </row>
    <row r="185" spans="1:7" x14ac:dyDescent="0.2">
      <c r="A185" s="154" t="s">
        <v>281</v>
      </c>
      <c r="B185" s="156">
        <v>2.4</v>
      </c>
      <c r="C185" s="157">
        <v>42339</v>
      </c>
      <c r="D185" s="156">
        <v>2.7</v>
      </c>
      <c r="E185" s="156">
        <v>5.4</v>
      </c>
      <c r="F185" s="156">
        <v>1.6</v>
      </c>
      <c r="G185" s="155" t="s">
        <v>96</v>
      </c>
    </row>
    <row r="186" spans="1:7" x14ac:dyDescent="0.2">
      <c r="A186" s="154" t="s">
        <v>282</v>
      </c>
      <c r="B186" s="156">
        <v>2.4</v>
      </c>
      <c r="C186" s="157">
        <v>42064</v>
      </c>
      <c r="D186" s="156">
        <v>2.9</v>
      </c>
      <c r="E186" s="156">
        <v>4.13</v>
      </c>
      <c r="F186" s="156">
        <v>2.4</v>
      </c>
      <c r="G186" s="155" t="s">
        <v>109</v>
      </c>
    </row>
    <row r="187" spans="1:7" x14ac:dyDescent="0.2">
      <c r="A187" s="154" t="s">
        <v>283</v>
      </c>
      <c r="B187" s="156">
        <v>2.4</v>
      </c>
      <c r="C187" s="157">
        <v>42339</v>
      </c>
      <c r="D187" s="156">
        <v>2.4</v>
      </c>
      <c r="E187" s="156">
        <v>3.2</v>
      </c>
      <c r="F187" s="156">
        <v>2.2999999999999998</v>
      </c>
      <c r="G187" s="155" t="s">
        <v>96</v>
      </c>
    </row>
    <row r="188" spans="1:7" x14ac:dyDescent="0.2">
      <c r="A188" s="154" t="s">
        <v>284</v>
      </c>
      <c r="B188" s="156">
        <v>2.2999999999999998</v>
      </c>
      <c r="C188" s="157">
        <v>42522</v>
      </c>
      <c r="D188" s="156">
        <v>2.2999999999999998</v>
      </c>
      <c r="E188" s="156">
        <v>3.5</v>
      </c>
      <c r="F188" s="156">
        <v>2.2000000000000002</v>
      </c>
      <c r="G188" s="155" t="s">
        <v>99</v>
      </c>
    </row>
    <row r="189" spans="1:7" x14ac:dyDescent="0.2">
      <c r="A189" s="154" t="s">
        <v>285</v>
      </c>
      <c r="B189" s="156">
        <v>2.2999999999999998</v>
      </c>
      <c r="C189" s="157">
        <v>42522</v>
      </c>
      <c r="D189" s="156">
        <v>2.4</v>
      </c>
      <c r="E189" s="156">
        <v>3.13</v>
      </c>
      <c r="F189" s="156">
        <v>2</v>
      </c>
      <c r="G189" s="155" t="s">
        <v>99</v>
      </c>
    </row>
    <row r="190" spans="1:7" x14ac:dyDescent="0.2">
      <c r="A190" s="154" t="s">
        <v>286</v>
      </c>
      <c r="B190" s="156">
        <v>2.25</v>
      </c>
      <c r="C190" s="157">
        <v>39783</v>
      </c>
      <c r="D190" s="156">
        <v>15.9</v>
      </c>
      <c r="E190" s="156">
        <v>15.9</v>
      </c>
      <c r="F190" s="156">
        <v>1.47</v>
      </c>
      <c r="G190" s="155" t="s">
        <v>96</v>
      </c>
    </row>
    <row r="191" spans="1:7" x14ac:dyDescent="0.2">
      <c r="A191" s="154" t="s">
        <v>287</v>
      </c>
      <c r="B191" s="156">
        <v>2.2000000000000002</v>
      </c>
      <c r="C191" s="157">
        <v>42339</v>
      </c>
      <c r="D191" s="156">
        <v>3.4</v>
      </c>
      <c r="E191" s="156">
        <v>3.6</v>
      </c>
      <c r="F191" s="156">
        <v>0.5</v>
      </c>
      <c r="G191" s="155" t="s">
        <v>96</v>
      </c>
    </row>
    <row r="192" spans="1:7" x14ac:dyDescent="0.2">
      <c r="A192" s="154" t="s">
        <v>288</v>
      </c>
      <c r="B192" s="156">
        <v>2.1</v>
      </c>
      <c r="C192" s="157">
        <v>42522</v>
      </c>
      <c r="D192" s="156">
        <v>1.9</v>
      </c>
      <c r="E192" s="156">
        <v>6</v>
      </c>
      <c r="F192" s="156">
        <v>1.4</v>
      </c>
      <c r="G192" s="155" t="s">
        <v>109</v>
      </c>
    </row>
    <row r="193" spans="1:7" x14ac:dyDescent="0.2">
      <c r="A193" s="154" t="s">
        <v>289</v>
      </c>
      <c r="B193" s="156">
        <v>2.0499999999999998</v>
      </c>
      <c r="C193" s="157">
        <v>42430</v>
      </c>
      <c r="D193" s="156">
        <v>1.99</v>
      </c>
      <c r="E193" s="156">
        <v>4.5</v>
      </c>
      <c r="F193" s="156">
        <v>1.63</v>
      </c>
      <c r="G193" s="155" t="s">
        <v>109</v>
      </c>
    </row>
    <row r="194" spans="1:7" x14ac:dyDescent="0.2">
      <c r="A194" s="154" t="s">
        <v>290</v>
      </c>
      <c r="B194" s="156">
        <v>1.9</v>
      </c>
      <c r="C194" s="157">
        <v>42522</v>
      </c>
      <c r="D194" s="156">
        <v>1.9</v>
      </c>
      <c r="E194" s="156">
        <v>7.1</v>
      </c>
      <c r="F194" s="156">
        <v>1.7</v>
      </c>
      <c r="G194" s="155" t="s">
        <v>99</v>
      </c>
    </row>
    <row r="195" spans="1:7" x14ac:dyDescent="0.2">
      <c r="A195" s="154" t="s">
        <v>291</v>
      </c>
      <c r="B195" s="156">
        <v>1.7</v>
      </c>
      <c r="C195" s="157">
        <v>41609</v>
      </c>
      <c r="D195" s="156">
        <v>3.8</v>
      </c>
      <c r="E195" s="156">
        <v>3.8</v>
      </c>
      <c r="F195" s="156">
        <v>1.3</v>
      </c>
      <c r="G195" s="155" t="s">
        <v>96</v>
      </c>
    </row>
    <row r="196" spans="1:7" x14ac:dyDescent="0.2">
      <c r="A196" s="154" t="s">
        <v>292</v>
      </c>
      <c r="B196" s="156">
        <v>1.4</v>
      </c>
      <c r="C196" s="157">
        <v>41974</v>
      </c>
      <c r="D196" s="156">
        <v>1.3</v>
      </c>
      <c r="E196" s="156">
        <v>2.59</v>
      </c>
      <c r="F196" s="156">
        <v>1.3</v>
      </c>
      <c r="G196" s="155" t="s">
        <v>96</v>
      </c>
    </row>
    <row r="197" spans="1:7" x14ac:dyDescent="0.2">
      <c r="A197" s="154" t="s">
        <v>293</v>
      </c>
      <c r="B197" s="156">
        <v>1.2</v>
      </c>
      <c r="C197" s="157">
        <v>41244</v>
      </c>
      <c r="D197" s="156">
        <v>3.8</v>
      </c>
      <c r="E197" s="156">
        <v>6.8</v>
      </c>
      <c r="F197" s="156">
        <v>1.2</v>
      </c>
      <c r="G197" s="155" t="s">
        <v>96</v>
      </c>
    </row>
    <row r="198" spans="1:7" x14ac:dyDescent="0.2">
      <c r="A198" s="154" t="s">
        <v>294</v>
      </c>
      <c r="B198" s="156">
        <v>1.01</v>
      </c>
      <c r="C198" s="157">
        <v>42522</v>
      </c>
      <c r="D198" s="156">
        <v>1.2</v>
      </c>
      <c r="E198" s="156">
        <v>5.73</v>
      </c>
      <c r="F198" s="156">
        <v>0.39</v>
      </c>
      <c r="G198" s="155" t="s">
        <v>99</v>
      </c>
    </row>
    <row r="199" spans="1:7" x14ac:dyDescent="0.2">
      <c r="A199" s="154" t="s">
        <v>295</v>
      </c>
      <c r="B199" s="156">
        <v>1</v>
      </c>
      <c r="C199" s="157">
        <v>42339</v>
      </c>
      <c r="D199" s="156">
        <v>0.5</v>
      </c>
      <c r="E199" s="156">
        <v>4</v>
      </c>
      <c r="F199" s="156">
        <v>0.5</v>
      </c>
      <c r="G199" s="155" t="s">
        <v>96</v>
      </c>
    </row>
    <row r="200" spans="1:7" x14ac:dyDescent="0.2">
      <c r="A200" s="154" t="s">
        <v>296</v>
      </c>
      <c r="B200" s="156">
        <v>1</v>
      </c>
      <c r="C200" s="157">
        <v>41609</v>
      </c>
      <c r="D200" s="156">
        <v>1</v>
      </c>
      <c r="E200" s="156">
        <v>5.5</v>
      </c>
      <c r="F200" s="156">
        <v>1</v>
      </c>
      <c r="G200" s="155" t="s">
        <v>96</v>
      </c>
    </row>
    <row r="201" spans="1:7" x14ac:dyDescent="0.2">
      <c r="A201" s="154" t="s">
        <v>297</v>
      </c>
      <c r="B201" s="156">
        <v>0.5</v>
      </c>
      <c r="C201" s="157">
        <v>42339</v>
      </c>
      <c r="D201" s="156">
        <v>0.1</v>
      </c>
      <c r="E201" s="156">
        <v>5.3</v>
      </c>
      <c r="F201" s="156">
        <v>0.1</v>
      </c>
      <c r="G201" s="155" t="s">
        <v>96</v>
      </c>
    </row>
    <row r="202" spans="1:7" x14ac:dyDescent="0.2">
      <c r="A202" s="154" t="s">
        <v>298</v>
      </c>
      <c r="B202" s="156">
        <v>0.2</v>
      </c>
      <c r="C202" s="157">
        <v>42339</v>
      </c>
      <c r="D202" s="156">
        <v>0.2</v>
      </c>
      <c r="E202" s="156">
        <v>3.9</v>
      </c>
      <c r="F202" s="156">
        <v>0.2</v>
      </c>
      <c r="G202" s="155" t="s">
        <v>96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zoomScale="85" zoomScaleNormal="85" workbookViewId="0">
      <selection activeCell="B31" sqref="B31"/>
    </sheetView>
  </sheetViews>
  <sheetFormatPr defaultRowHeight="15" x14ac:dyDescent="0.25"/>
  <cols>
    <col min="1" max="1" width="9.140625" style="122"/>
    <col min="2" max="2" width="12.85546875" style="122" customWidth="1"/>
    <col min="3" max="3" width="13.7109375" style="122" customWidth="1"/>
    <col min="4" max="16384" width="9.140625" style="122"/>
  </cols>
  <sheetData>
    <row r="1" spans="1:3" ht="28.5" customHeight="1" x14ac:dyDescent="0.25">
      <c r="A1" s="130" t="s">
        <v>39</v>
      </c>
      <c r="B1" s="128" t="s">
        <v>40</v>
      </c>
      <c r="C1" s="127" t="s">
        <v>77</v>
      </c>
    </row>
    <row r="2" spans="1:3" x14ac:dyDescent="0.25">
      <c r="A2" s="129" t="s">
        <v>76</v>
      </c>
      <c r="B2" s="126">
        <v>14.8</v>
      </c>
      <c r="C2" s="123">
        <v>9.5</v>
      </c>
    </row>
    <row r="3" spans="1:3" x14ac:dyDescent="0.25">
      <c r="A3" s="129" t="s">
        <v>75</v>
      </c>
      <c r="B3" s="126">
        <v>13.4</v>
      </c>
      <c r="C3" s="123">
        <v>10.4</v>
      </c>
    </row>
    <row r="4" spans="1:3" x14ac:dyDescent="0.25">
      <c r="A4" s="129" t="s">
        <v>74</v>
      </c>
      <c r="B4" s="126">
        <v>11.9</v>
      </c>
      <c r="C4" s="123">
        <v>7</v>
      </c>
    </row>
    <row r="5" spans="1:3" x14ac:dyDescent="0.25">
      <c r="A5" s="129" t="s">
        <v>73</v>
      </c>
      <c r="B5" s="126">
        <v>12.3</v>
      </c>
      <c r="C5" s="123">
        <v>6.7</v>
      </c>
    </row>
    <row r="6" spans="1:3" x14ac:dyDescent="0.25">
      <c r="A6" s="129" t="s">
        <v>72</v>
      </c>
      <c r="B6" s="123">
        <v>12.7</v>
      </c>
      <c r="C6" s="123">
        <v>7.3</v>
      </c>
    </row>
    <row r="7" spans="1:3" x14ac:dyDescent="0.25">
      <c r="A7" s="129" t="s">
        <v>71</v>
      </c>
      <c r="B7" s="123">
        <v>14.9</v>
      </c>
      <c r="C7" s="123">
        <v>7.2</v>
      </c>
    </row>
    <row r="8" spans="1:3" x14ac:dyDescent="0.25">
      <c r="A8" s="129" t="s">
        <v>70</v>
      </c>
      <c r="B8" s="123">
        <v>19.7</v>
      </c>
      <c r="C8" s="123">
        <v>8.4</v>
      </c>
    </row>
    <row r="9" spans="1:3" x14ac:dyDescent="0.25">
      <c r="A9" s="129" t="s">
        <v>69</v>
      </c>
      <c r="B9" s="123">
        <v>21.4</v>
      </c>
      <c r="C9" s="123">
        <v>9.5</v>
      </c>
    </row>
    <row r="10" spans="1:3" x14ac:dyDescent="0.25">
      <c r="A10" s="129" t="s">
        <v>68</v>
      </c>
      <c r="B10" s="123">
        <v>23.9</v>
      </c>
      <c r="C10" s="123">
        <v>5.3</v>
      </c>
    </row>
    <row r="11" spans="1:3" x14ac:dyDescent="0.25">
      <c r="A11" s="129" t="s">
        <v>67</v>
      </c>
      <c r="B11" s="123">
        <v>27.4</v>
      </c>
      <c r="C11" s="123">
        <v>4.2</v>
      </c>
    </row>
    <row r="12" spans="1:3" x14ac:dyDescent="0.25">
      <c r="A12" s="129" t="s">
        <v>66</v>
      </c>
      <c r="B12" s="123">
        <v>24.7</v>
      </c>
      <c r="C12" s="123">
        <v>6.5</v>
      </c>
    </row>
    <row r="13" spans="1:3" x14ac:dyDescent="0.25">
      <c r="A13" s="129" t="s">
        <v>65</v>
      </c>
      <c r="B13" s="123">
        <v>25.2</v>
      </c>
      <c r="C13" s="123">
        <v>6.2</v>
      </c>
    </row>
    <row r="14" spans="1:3" ht="23.25" customHeight="1" x14ac:dyDescent="0.25">
      <c r="A14" s="131" t="s">
        <v>78</v>
      </c>
      <c r="B14" s="132">
        <f>AVERAGE(B2:B13)</f>
        <v>18.525000000000002</v>
      </c>
      <c r="C14" s="132">
        <f>AVERAGE(C2:C13)</f>
        <v>7.3500000000000005</v>
      </c>
    </row>
    <row r="17" spans="1:4" ht="25.5" customHeight="1" x14ac:dyDescent="0.25">
      <c r="A17" s="173" t="s">
        <v>301</v>
      </c>
      <c r="B17" s="174" t="s">
        <v>300</v>
      </c>
      <c r="C17" s="127"/>
    </row>
    <row r="18" spans="1:4" x14ac:dyDescent="0.25">
      <c r="A18" s="124" t="s">
        <v>41</v>
      </c>
      <c r="B18" s="172">
        <f>'2014-Q1'!B4</f>
        <v>71641170.876760229</v>
      </c>
    </row>
    <row r="19" spans="1:4" x14ac:dyDescent="0.25">
      <c r="A19" s="124" t="s">
        <v>42</v>
      </c>
      <c r="B19" s="172">
        <f>'2014-Q2'!B4</f>
        <v>72037644.865217403</v>
      </c>
    </row>
    <row r="20" spans="1:4" x14ac:dyDescent="0.25">
      <c r="A20" s="124" t="s">
        <v>43</v>
      </c>
      <c r="B20" s="172">
        <f>'2014-Q3'!B4</f>
        <v>72545833.99999997</v>
      </c>
    </row>
    <row r="21" spans="1:4" x14ac:dyDescent="0.25">
      <c r="A21" s="124" t="s">
        <v>44</v>
      </c>
      <c r="B21" s="172">
        <f>'2014-Q4'!B4</f>
        <v>72931608.237451911</v>
      </c>
    </row>
    <row r="22" spans="1:4" x14ac:dyDescent="0.25">
      <c r="A22" s="124" t="s">
        <v>46</v>
      </c>
      <c r="B22" s="172">
        <f>'2015-Q1'!B4</f>
        <v>73436104.382999927</v>
      </c>
    </row>
    <row r="23" spans="1:4" x14ac:dyDescent="0.25">
      <c r="A23" s="124" t="s">
        <v>54</v>
      </c>
      <c r="B23" s="172">
        <f>'2015-Q2'!B4</f>
        <v>74010602.141091093</v>
      </c>
    </row>
    <row r="24" spans="1:4" x14ac:dyDescent="0.25">
      <c r="A24" s="124" t="s">
        <v>61</v>
      </c>
      <c r="B24" s="172">
        <f>'2015-Q3'!B4</f>
        <v>75940402</v>
      </c>
    </row>
    <row r="25" spans="1:4" x14ac:dyDescent="0.25">
      <c r="A25" s="124" t="s">
        <v>79</v>
      </c>
      <c r="B25" s="172">
        <f>'2015-Q4'!B4</f>
        <v>76957923</v>
      </c>
    </row>
    <row r="26" spans="1:4" x14ac:dyDescent="0.25">
      <c r="A26" s="124" t="s">
        <v>81</v>
      </c>
      <c r="B26" s="172">
        <f>'2016-Q1'!B4</f>
        <v>78486570.00000006</v>
      </c>
      <c r="D26" s="125"/>
    </row>
    <row r="27" spans="1:4" x14ac:dyDescent="0.25">
      <c r="A27" s="124" t="s">
        <v>84</v>
      </c>
      <c r="B27" s="172">
        <f>'2016-Q2'!B4</f>
        <v>79886310</v>
      </c>
    </row>
    <row r="28" spans="1:4" x14ac:dyDescent="0.25">
      <c r="A28" s="124" t="s">
        <v>299</v>
      </c>
      <c r="B28" s="172">
        <f>'2016-Q3'!B4</f>
        <v>80669195.838</v>
      </c>
    </row>
    <row r="29" spans="1:4" x14ac:dyDescent="0.25">
      <c r="A29" s="124" t="s">
        <v>302</v>
      </c>
      <c r="B29" s="172">
        <f>'2016-Q4'!B4</f>
        <v>81151885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view="pageBreakPreview" topLeftCell="G1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3" style="5" customWidth="1"/>
    <col min="5" max="5" width="12.85546875" style="5" customWidth="1"/>
    <col min="6" max="6" width="12.28515625" style="5" customWidth="1"/>
    <col min="7" max="7" width="11.85546875" style="5" customWidth="1"/>
    <col min="8" max="8" width="12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2.85546875" style="5" customWidth="1"/>
    <col min="15" max="16384" width="18.7109375" style="5"/>
  </cols>
  <sheetData>
    <row r="1" spans="1:21" ht="21.75" customHeight="1" x14ac:dyDescent="0.2">
      <c r="A1" s="92" t="s">
        <v>37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69105775.30815652</v>
      </c>
      <c r="C4" s="20"/>
      <c r="D4" s="21">
        <v>50198595.560983941</v>
      </c>
      <c r="E4" s="22">
        <v>11605546.041806493</v>
      </c>
      <c r="F4" s="23">
        <v>2062509.5956996819</v>
      </c>
      <c r="G4" s="105">
        <v>5239124.1096663997</v>
      </c>
      <c r="H4" s="106">
        <f>SUM(F4:G4)</f>
        <v>7301633.7053660816</v>
      </c>
      <c r="I4" s="244">
        <f>H4+E4</f>
        <v>18907179.747172575</v>
      </c>
      <c r="J4" s="24"/>
      <c r="K4" s="95">
        <f>100*(E4+F4+G4)/B4</f>
        <v>27.359767925128786</v>
      </c>
      <c r="L4" s="96">
        <f>100*H4/B4</f>
        <v>10.565880597976987</v>
      </c>
      <c r="M4" s="97">
        <f>100*G4/B4</f>
        <v>7.581311527588098</v>
      </c>
      <c r="N4" s="98">
        <f>100*E4/B4</f>
        <v>16.793887327151797</v>
      </c>
      <c r="O4" s="75">
        <f>SUM(E4:G4)</f>
        <v>18907179.747172575</v>
      </c>
    </row>
    <row r="5" spans="1:21" ht="16.5" customHeight="1" x14ac:dyDescent="0.2">
      <c r="A5" s="25" t="s">
        <v>3</v>
      </c>
      <c r="B5" s="26"/>
      <c r="C5" s="27"/>
      <c r="D5" s="2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22336938.351142902</v>
      </c>
      <c r="C6" s="40"/>
      <c r="D6" s="41">
        <v>16120669.351142902</v>
      </c>
      <c r="E6" s="42">
        <v>3681336.0720307976</v>
      </c>
      <c r="F6" s="43">
        <v>654238.15012300946</v>
      </c>
      <c r="G6" s="44">
        <v>1880694.7778461929</v>
      </c>
      <c r="H6" s="45">
        <f t="shared" ref="H6:H22" si="1">SUM(F6:G6)</f>
        <v>2534932.9279692024</v>
      </c>
      <c r="I6" s="244">
        <f t="shared" si="0"/>
        <v>6216269</v>
      </c>
      <c r="J6" s="46"/>
      <c r="K6" s="47">
        <f t="shared" ref="K6:K22" si="2">100*(E6+F6+G6)/B6</f>
        <v>27.829548088813773</v>
      </c>
      <c r="L6" s="48">
        <f>100*H6/B6</f>
        <v>11.348614067511624</v>
      </c>
      <c r="M6" s="49">
        <f>100*G6/B6</f>
        <v>8.4196623023314405</v>
      </c>
      <c r="N6" s="50">
        <f t="shared" ref="N6:N10" si="3">100*E6/B6</f>
        <v>16.480934021302147</v>
      </c>
    </row>
    <row r="7" spans="1:21" ht="16.5" customHeight="1" x14ac:dyDescent="0.2">
      <c r="A7" s="38" t="s">
        <v>4</v>
      </c>
      <c r="B7" s="39">
        <v>135014.57571105176</v>
      </c>
      <c r="C7" s="40"/>
      <c r="D7" s="41">
        <v>108947.30928442592</v>
      </c>
      <c r="E7" s="42">
        <v>16711.316452100247</v>
      </c>
      <c r="F7" s="43">
        <v>2969.89477402182</v>
      </c>
      <c r="G7" s="44">
        <v>6386.0552005037653</v>
      </c>
      <c r="H7" s="45">
        <f t="shared" si="1"/>
        <v>9355.9499745255853</v>
      </c>
      <c r="I7" s="244">
        <f t="shared" si="0"/>
        <v>26067.266426625833</v>
      </c>
      <c r="J7" s="46"/>
      <c r="K7" s="47">
        <f t="shared" si="2"/>
        <v>19.307001699144745</v>
      </c>
      <c r="L7" s="48">
        <f t="shared" ref="L7:L10" si="4">100*H7/B7</f>
        <v>6.9295851394211683</v>
      </c>
      <c r="M7" s="49">
        <f>100*G7/B7</f>
        <v>4.7299005806385894</v>
      </c>
      <c r="N7" s="50">
        <f t="shared" si="3"/>
        <v>12.377416559723576</v>
      </c>
    </row>
    <row r="8" spans="1:21" ht="16.5" customHeight="1" x14ac:dyDescent="0.2">
      <c r="A8" s="51" t="s">
        <v>5</v>
      </c>
      <c r="B8" s="39">
        <v>11205634.960035557</v>
      </c>
      <c r="C8" s="40"/>
      <c r="D8" s="41">
        <v>8943566.116229184</v>
      </c>
      <c r="E8" s="42">
        <v>1413673.2259747644</v>
      </c>
      <c r="F8" s="43">
        <v>251234.58932939815</v>
      </c>
      <c r="G8" s="44">
        <v>597161.02850221028</v>
      </c>
      <c r="H8" s="45">
        <f t="shared" si="1"/>
        <v>848395.6178316084</v>
      </c>
      <c r="I8" s="244">
        <f t="shared" si="0"/>
        <v>2262068.843806373</v>
      </c>
      <c r="J8" s="46"/>
      <c r="K8" s="47">
        <f t="shared" si="2"/>
        <v>20.186886792885453</v>
      </c>
      <c r="L8" s="48">
        <f t="shared" si="4"/>
        <v>7.5711516648309258</v>
      </c>
      <c r="M8" s="49">
        <f>100*G8/B8</f>
        <v>5.3291137060234508</v>
      </c>
      <c r="N8" s="50">
        <f t="shared" si="3"/>
        <v>12.615735128054526</v>
      </c>
    </row>
    <row r="9" spans="1:21" ht="16.5" customHeight="1" x14ac:dyDescent="0.2">
      <c r="A9" s="51" t="s">
        <v>6</v>
      </c>
      <c r="B9" s="39">
        <v>26161627.818392113</v>
      </c>
      <c r="C9" s="40"/>
      <c r="D9" s="41">
        <v>18895361.734870464</v>
      </c>
      <c r="E9" s="42">
        <v>4435179.6804707805</v>
      </c>
      <c r="F9" s="43">
        <v>788209.41441884439</v>
      </c>
      <c r="G9" s="44">
        <v>2042876.9886320226</v>
      </c>
      <c r="H9" s="45">
        <f t="shared" si="1"/>
        <v>2831086.4030508669</v>
      </c>
      <c r="I9" s="244">
        <f t="shared" si="0"/>
        <v>7266266.0835216474</v>
      </c>
      <c r="J9" s="46"/>
      <c r="K9" s="47">
        <f t="shared" si="2"/>
        <v>27.774518214089593</v>
      </c>
      <c r="L9" s="48">
        <f t="shared" si="4"/>
        <v>10.821522355961964</v>
      </c>
      <c r="M9" s="49">
        <f>100*G9/B9</f>
        <v>7.8086769019618956</v>
      </c>
      <c r="N9" s="50">
        <f t="shared" si="3"/>
        <v>16.952995858127629</v>
      </c>
    </row>
    <row r="10" spans="1:21" ht="16.5" customHeight="1" x14ac:dyDescent="0.2">
      <c r="A10" s="52" t="s">
        <v>13</v>
      </c>
      <c r="B10" s="53">
        <v>9266559.60287489</v>
      </c>
      <c r="C10" s="54"/>
      <c r="D10" s="55">
        <v>6130050.8833379364</v>
      </c>
      <c r="E10" s="56">
        <v>1912600.6879297153</v>
      </c>
      <c r="F10" s="57">
        <v>339902.77212176903</v>
      </c>
      <c r="G10" s="58">
        <v>884005.25948546943</v>
      </c>
      <c r="H10" s="59">
        <f t="shared" si="1"/>
        <v>1223908.0316072386</v>
      </c>
      <c r="I10" s="244">
        <f t="shared" si="0"/>
        <v>3136508.7195369536</v>
      </c>
      <c r="J10" s="60"/>
      <c r="K10" s="61">
        <f t="shared" si="2"/>
        <v>33.847607461175471</v>
      </c>
      <c r="L10" s="62">
        <f t="shared" si="4"/>
        <v>13.207793227030333</v>
      </c>
      <c r="M10" s="63">
        <f>100*G10/B10</f>
        <v>9.5397353210916869</v>
      </c>
      <c r="N10" s="64">
        <f t="shared" si="3"/>
        <v>20.639814234145142</v>
      </c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21802192.48655238</v>
      </c>
      <c r="C12" s="40"/>
      <c r="D12" s="41">
        <v>14688924.48655238</v>
      </c>
      <c r="E12" s="42">
        <v>4175464.8492162591</v>
      </c>
      <c r="F12" s="43">
        <v>742053.52225501533</v>
      </c>
      <c r="G12" s="44">
        <v>2195749.6285287258</v>
      </c>
      <c r="H12" s="45">
        <f t="shared" si="1"/>
        <v>2937803.1507837409</v>
      </c>
      <c r="I12" s="244">
        <f t="shared" si="0"/>
        <v>7113268</v>
      </c>
      <c r="J12" s="46"/>
      <c r="K12" s="47">
        <f t="shared" si="2"/>
        <v>32.626388398265327</v>
      </c>
      <c r="L12" s="48">
        <f t="shared" ref="L12:L16" si="5">100*H12/B12</f>
        <v>13.474806043455407</v>
      </c>
      <c r="M12" s="49">
        <f>100*G12/B12</f>
        <v>10.071233110537241</v>
      </c>
      <c r="N12" s="50">
        <f t="shared" ref="N12:N16" si="6">100*E12/B12</f>
        <v>19.151582354809918</v>
      </c>
      <c r="P12" s="74">
        <f>B12+B13</f>
        <v>39914210.379524283</v>
      </c>
      <c r="Q12" s="74">
        <f>D12+D13</f>
        <v>27257139.363212973</v>
      </c>
      <c r="R12" s="75">
        <f>E12+E13</f>
        <v>7674039.9082504846</v>
      </c>
      <c r="S12" s="222">
        <f>H12+H13</f>
        <v>4983031.1080608238</v>
      </c>
      <c r="T12" s="75">
        <f>SUM(R12:S12)</f>
        <v>12657071.016311308</v>
      </c>
      <c r="U12" s="223">
        <f>T12/P12</f>
        <v>0.31710688739578069</v>
      </c>
    </row>
    <row r="13" spans="1:21" ht="16.5" customHeight="1" x14ac:dyDescent="0.2">
      <c r="A13" s="38" t="s">
        <v>14</v>
      </c>
      <c r="B13" s="39">
        <v>18112017.892971903</v>
      </c>
      <c r="C13" s="40"/>
      <c r="D13" s="41">
        <v>12568214.876660595</v>
      </c>
      <c r="E13" s="42">
        <v>3498575.059034226</v>
      </c>
      <c r="F13" s="43">
        <v>621758.3045675006</v>
      </c>
      <c r="G13" s="44">
        <v>1423469.6527095817</v>
      </c>
      <c r="H13" s="45">
        <f t="shared" si="1"/>
        <v>2045227.9572770824</v>
      </c>
      <c r="I13" s="244">
        <f t="shared" si="0"/>
        <v>5543803.0163113084</v>
      </c>
      <c r="J13" s="46"/>
      <c r="K13" s="47">
        <f t="shared" si="2"/>
        <v>30.608422811146283</v>
      </c>
      <c r="L13" s="48">
        <f t="shared" si="5"/>
        <v>11.292104332950679</v>
      </c>
      <c r="M13" s="49">
        <f>100*G13/B13</f>
        <v>7.8592548942983189</v>
      </c>
      <c r="N13" s="50">
        <f t="shared" si="6"/>
        <v>19.316318478195605</v>
      </c>
    </row>
    <row r="14" spans="1:21" ht="16.5" customHeight="1" x14ac:dyDescent="0.2">
      <c r="A14" s="51" t="s">
        <v>15</v>
      </c>
      <c r="B14" s="39">
        <v>13863003.225752773</v>
      </c>
      <c r="C14" s="40"/>
      <c r="D14" s="41">
        <v>10858692.037712913</v>
      </c>
      <c r="E14" s="42">
        <v>1884098.2274478504</v>
      </c>
      <c r="F14" s="43">
        <v>334837.38372615789</v>
      </c>
      <c r="G14" s="44">
        <v>785375.57686585223</v>
      </c>
      <c r="H14" s="45">
        <f t="shared" si="1"/>
        <v>1120212.9605920101</v>
      </c>
      <c r="I14" s="244">
        <f t="shared" si="0"/>
        <v>3004311.1880398607</v>
      </c>
      <c r="J14" s="46"/>
      <c r="K14" s="47">
        <f t="shared" si="2"/>
        <v>21.671431068117091</v>
      </c>
      <c r="L14" s="48">
        <f t="shared" si="5"/>
        <v>8.0805936661042761</v>
      </c>
      <c r="M14" s="49">
        <f>100*G14/B14</f>
        <v>5.6652628876756657</v>
      </c>
      <c r="N14" s="50">
        <f t="shared" si="6"/>
        <v>13.590837402012811</v>
      </c>
    </row>
    <row r="15" spans="1:21" ht="16.5" customHeight="1" x14ac:dyDescent="0.2">
      <c r="A15" s="51" t="s">
        <v>16</v>
      </c>
      <c r="B15" s="39">
        <v>9867764.0384550523</v>
      </c>
      <c r="C15" s="40"/>
      <c r="D15" s="41">
        <v>7786414.4529000148</v>
      </c>
      <c r="E15" s="42">
        <v>1311623.0713245959</v>
      </c>
      <c r="F15" s="43">
        <v>233098.48246717884</v>
      </c>
      <c r="G15" s="44">
        <v>536628.03176326235</v>
      </c>
      <c r="H15" s="45">
        <f t="shared" si="1"/>
        <v>769726.51423044119</v>
      </c>
      <c r="I15" s="244">
        <f t="shared" si="0"/>
        <v>2081349.585555037</v>
      </c>
      <c r="J15" s="46"/>
      <c r="K15" s="47">
        <f t="shared" si="2"/>
        <v>21.092413412440131</v>
      </c>
      <c r="L15" s="48">
        <f t="shared" si="5"/>
        <v>7.8004146758149835</v>
      </c>
      <c r="M15" s="49">
        <f>100*G15/B15</f>
        <v>5.4381927828026946</v>
      </c>
      <c r="N15" s="50">
        <f t="shared" si="6"/>
        <v>13.291998736625144</v>
      </c>
    </row>
    <row r="16" spans="1:21" ht="16.5" customHeight="1" x14ac:dyDescent="0.2">
      <c r="A16" s="52" t="s">
        <v>17</v>
      </c>
      <c r="B16" s="53">
        <v>5460797.6644287379</v>
      </c>
      <c r="C16" s="54"/>
      <c r="D16" s="55">
        <v>4296349.3686853228</v>
      </c>
      <c r="E16" s="56">
        <v>735785.12218442175</v>
      </c>
      <c r="F16" s="57">
        <v>130761.95376001562</v>
      </c>
      <c r="G16" s="58">
        <v>297901.21979897766</v>
      </c>
      <c r="H16" s="59">
        <f t="shared" si="1"/>
        <v>428663.17355899327</v>
      </c>
      <c r="I16" s="244">
        <f t="shared" si="0"/>
        <v>1164448.2957434151</v>
      </c>
      <c r="J16" s="60"/>
      <c r="K16" s="61">
        <f t="shared" si="2"/>
        <v>21.323776622022667</v>
      </c>
      <c r="L16" s="62">
        <f t="shared" si="5"/>
        <v>7.8498270747381067</v>
      </c>
      <c r="M16" s="63">
        <f>100*G16/B16</f>
        <v>5.455269323371672</v>
      </c>
      <c r="N16" s="64">
        <f t="shared" si="6"/>
        <v>13.47394954728456</v>
      </c>
    </row>
    <row r="17" spans="1:14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34235951.988303602</v>
      </c>
      <c r="C18" s="40"/>
      <c r="D18" s="41">
        <v>25492323.988303602</v>
      </c>
      <c r="E18" s="42">
        <v>5358057.4809272531</v>
      </c>
      <c r="F18" s="43">
        <v>952221.02681889362</v>
      </c>
      <c r="G18" s="44">
        <v>2433349.4922538525</v>
      </c>
      <c r="H18" s="45">
        <f t="shared" si="1"/>
        <v>3385570.5190727459</v>
      </c>
      <c r="I18" s="244">
        <f t="shared" si="0"/>
        <v>8743628</v>
      </c>
      <c r="J18" s="46"/>
      <c r="K18" s="47">
        <f t="shared" si="2"/>
        <v>25.53931610544138</v>
      </c>
      <c r="L18" s="48">
        <f t="shared" ref="L18:L19" si="7">100*H18/B18</f>
        <v>9.8889334820582615</v>
      </c>
      <c r="M18" s="49">
        <f>100*G18/B18</f>
        <v>7.1075853041422183</v>
      </c>
      <c r="N18" s="50">
        <f t="shared" ref="N18:N19" si="8">100*E18/B18</f>
        <v>15.650382623383116</v>
      </c>
    </row>
    <row r="19" spans="1:14" ht="16.5" customHeight="1" x14ac:dyDescent="0.2">
      <c r="A19" s="52" t="s">
        <v>12</v>
      </c>
      <c r="B19" s="53">
        <v>34869823.319852918</v>
      </c>
      <c r="C19" s="54"/>
      <c r="D19" s="55">
        <v>24706301.319852918</v>
      </c>
      <c r="E19" s="56">
        <v>6247463.302555006</v>
      </c>
      <c r="F19" s="57">
        <v>1110284.0800324467</v>
      </c>
      <c r="G19" s="58">
        <v>2805774.6174125466</v>
      </c>
      <c r="H19" s="59">
        <f t="shared" si="1"/>
        <v>3916058.6974449931</v>
      </c>
      <c r="I19" s="244">
        <f t="shared" si="0"/>
        <v>10163522</v>
      </c>
      <c r="J19" s="60"/>
      <c r="K19" s="61">
        <f t="shared" si="2"/>
        <v>29.147041861303212</v>
      </c>
      <c r="L19" s="62">
        <f t="shared" si="7"/>
        <v>11.230509146902989</v>
      </c>
      <c r="M19" s="63">
        <f>100*G19/B19</f>
        <v>8.0464262513630125</v>
      </c>
      <c r="N19" s="64">
        <f t="shared" si="8"/>
        <v>17.916532714400223</v>
      </c>
    </row>
    <row r="20" spans="1:14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20099974.600800954</v>
      </c>
      <c r="C21" s="40"/>
      <c r="D21" s="41">
        <v>15456880.468015933</v>
      </c>
      <c r="E21" s="42">
        <v>2851253.1674484778</v>
      </c>
      <c r="F21" s="43">
        <v>506717.82236247242</v>
      </c>
      <c r="G21" s="44">
        <v>1285123.14297407</v>
      </c>
      <c r="H21" s="45">
        <f t="shared" si="1"/>
        <v>1791840.9653365426</v>
      </c>
      <c r="I21" s="244">
        <f t="shared" si="0"/>
        <v>4643094.1327850204</v>
      </c>
      <c r="J21" s="46"/>
      <c r="K21" s="47">
        <f t="shared" si="2"/>
        <v>23.1</v>
      </c>
      <c r="L21" s="48">
        <f t="shared" ref="L21:L22" si="9">100*H21/B21</f>
        <v>8.9146429332559478</v>
      </c>
      <c r="M21" s="49">
        <f t="shared" ref="M21:M22" si="10">100*G21/B21</f>
        <v>6.3936555567729911</v>
      </c>
      <c r="N21" s="50">
        <f t="shared" ref="N21:N22" si="11">100*E21/B21</f>
        <v>14.185357066744052</v>
      </c>
    </row>
    <row r="22" spans="1:14" ht="16.5" customHeight="1" x14ac:dyDescent="0.2">
      <c r="A22" s="52" t="s">
        <v>1</v>
      </c>
      <c r="B22" s="53">
        <v>49005800.707355566</v>
      </c>
      <c r="C22" s="54"/>
      <c r="D22" s="55">
        <v>34741714.707355566</v>
      </c>
      <c r="E22" s="56">
        <v>8754293.2017815411</v>
      </c>
      <c r="F22" s="57">
        <v>1555791.8315261274</v>
      </c>
      <c r="G22" s="58">
        <v>3954000.9666923299</v>
      </c>
      <c r="H22" s="59">
        <f t="shared" si="1"/>
        <v>5509792.798218457</v>
      </c>
      <c r="I22" s="244">
        <f t="shared" si="0"/>
        <v>14264085.999999998</v>
      </c>
      <c r="J22" s="60"/>
      <c r="K22" s="61">
        <f t="shared" si="2"/>
        <v>29.10693386111538</v>
      </c>
      <c r="L22" s="62">
        <f t="shared" si="9"/>
        <v>11.243144114960781</v>
      </c>
      <c r="M22" s="63">
        <f t="shared" si="10"/>
        <v>8.068434572274727</v>
      </c>
      <c r="N22" s="64">
        <f t="shared" si="11"/>
        <v>17.863789746154598</v>
      </c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view="pageBreakPreview" topLeftCell="L1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3" style="5" customWidth="1"/>
    <col min="5" max="5" width="12.85546875" style="5" customWidth="1"/>
    <col min="6" max="6" width="12.28515625" style="5" customWidth="1"/>
    <col min="7" max="7" width="11.85546875" style="5" customWidth="1"/>
    <col min="8" max="8" width="11.7109375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2.85546875" style="5" customWidth="1"/>
    <col min="15" max="16384" width="18.7109375" style="5"/>
  </cols>
  <sheetData>
    <row r="1" spans="1:21" ht="21.75" customHeight="1" x14ac:dyDescent="0.2">
      <c r="A1" s="2" t="s">
        <v>36</v>
      </c>
      <c r="B1" s="3"/>
      <c r="C1" s="3"/>
      <c r="D1" s="76"/>
      <c r="E1" s="76"/>
      <c r="F1" s="76"/>
      <c r="G1" s="76"/>
      <c r="H1" s="76"/>
      <c r="I1" s="76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71105799.99999997</v>
      </c>
      <c r="C4" s="20"/>
      <c r="D4" s="77">
        <v>53508478.235584661</v>
      </c>
      <c r="E4" s="22">
        <v>10518868.056135701</v>
      </c>
      <c r="F4" s="23">
        <v>2042857.4614840515</v>
      </c>
      <c r="G4" s="105">
        <v>5035596.2467955537</v>
      </c>
      <c r="H4" s="106">
        <f>SUM(F4:G4)</f>
        <v>7078453.708279605</v>
      </c>
      <c r="I4" s="244">
        <f>H4+E4</f>
        <v>17597321.764415305</v>
      </c>
      <c r="J4" s="24"/>
      <c r="K4" s="95">
        <f>100*(E4+F4+G4)/B4</f>
        <v>24.748082103591152</v>
      </c>
      <c r="L4" s="96">
        <f>100*H4/B4</f>
        <v>9.954819027814338</v>
      </c>
      <c r="M4" s="97">
        <f>100*G4/B4</f>
        <v>7.0818361466934565</v>
      </c>
      <c r="N4" s="98">
        <f>100*E4/B4</f>
        <v>14.793263075776808</v>
      </c>
      <c r="O4" s="75">
        <f>SUM(E4:G4)</f>
        <v>17597321.764415309</v>
      </c>
    </row>
    <row r="5" spans="1:21" ht="16.5" customHeight="1" x14ac:dyDescent="0.2">
      <c r="A5" s="25" t="s">
        <v>3</v>
      </c>
      <c r="B5" s="26"/>
      <c r="C5" s="27"/>
      <c r="D5" s="78"/>
      <c r="E5" s="29"/>
      <c r="F5" s="30"/>
      <c r="G5" s="31"/>
      <c r="H5" s="79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21997230.955744799</v>
      </c>
      <c r="C6" s="40"/>
      <c r="D6" s="80">
        <v>16242204.18802646</v>
      </c>
      <c r="E6" s="42">
        <v>3600075.6285814387</v>
      </c>
      <c r="F6" s="43">
        <v>706258.36243080883</v>
      </c>
      <c r="G6" s="44">
        <v>1448692.7767060918</v>
      </c>
      <c r="H6" s="81">
        <f t="shared" ref="H6:H22" si="1">SUM(F6:G6)</f>
        <v>2154951.1391369007</v>
      </c>
      <c r="I6" s="244">
        <f t="shared" si="0"/>
        <v>5755026.7677183393</v>
      </c>
      <c r="J6" s="46"/>
      <c r="K6" s="47">
        <f t="shared" ref="K6:K22" si="2">100*(E6+F6+G6)/B6</f>
        <v>26.162505541250209</v>
      </c>
      <c r="L6" s="48">
        <f>100*H6/B6</f>
        <v>9.7964654890988143</v>
      </c>
      <c r="M6" s="49">
        <f>100*G6/B6</f>
        <v>6.5857960923383905</v>
      </c>
      <c r="N6" s="50">
        <f t="shared" ref="N6:N10" si="3">100*E6/B6</f>
        <v>16.366040052151394</v>
      </c>
    </row>
    <row r="7" spans="1:21" ht="16.5" customHeight="1" x14ac:dyDescent="0.2">
      <c r="A7" s="38" t="s">
        <v>4</v>
      </c>
      <c r="B7" s="39">
        <v>121510.49312565566</v>
      </c>
      <c r="C7" s="40"/>
      <c r="D7" s="80">
        <v>97575.526389553881</v>
      </c>
      <c r="E7" s="42">
        <v>13840.023218102546</v>
      </c>
      <c r="F7" s="43">
        <v>2667.1456406686716</v>
      </c>
      <c r="G7" s="44">
        <v>7427.7978773305576</v>
      </c>
      <c r="H7" s="81">
        <f t="shared" si="1"/>
        <v>10094.943517999229</v>
      </c>
      <c r="I7" s="244">
        <f t="shared" si="0"/>
        <v>23934.966736101775</v>
      </c>
      <c r="J7" s="46"/>
      <c r="K7" s="47">
        <f t="shared" si="2"/>
        <v>19.697859929965304</v>
      </c>
      <c r="L7" s="48">
        <f t="shared" ref="L7:L10" si="4">100*H7/B7</f>
        <v>8.3078779933514966</v>
      </c>
      <c r="M7" s="49">
        <f>100*G7/B7</f>
        <v>6.1128859625722782</v>
      </c>
      <c r="N7" s="50">
        <f t="shared" si="3"/>
        <v>11.389981936613811</v>
      </c>
    </row>
    <row r="8" spans="1:21" ht="16.5" customHeight="1" x14ac:dyDescent="0.2">
      <c r="A8" s="51" t="s">
        <v>5</v>
      </c>
      <c r="B8" s="39">
        <v>14181831.805625312</v>
      </c>
      <c r="C8" s="40"/>
      <c r="D8" s="80">
        <v>11687676.009149835</v>
      </c>
      <c r="E8" s="42">
        <v>1534177.5823393667</v>
      </c>
      <c r="F8" s="43">
        <v>299869.65403550206</v>
      </c>
      <c r="G8" s="44">
        <v>660108.56010060851</v>
      </c>
      <c r="H8" s="81">
        <f t="shared" si="1"/>
        <v>959978.21413611062</v>
      </c>
      <c r="I8" s="244">
        <f t="shared" si="0"/>
        <v>2494155.7964754775</v>
      </c>
      <c r="J8" s="46"/>
      <c r="K8" s="47">
        <f t="shared" si="2"/>
        <v>17.586979105803209</v>
      </c>
      <c r="L8" s="48">
        <f t="shared" si="4"/>
        <v>6.7690706482312759</v>
      </c>
      <c r="M8" s="49">
        <f>100*G8/B8</f>
        <v>4.6546071702724063</v>
      </c>
      <c r="N8" s="50">
        <f t="shared" si="3"/>
        <v>10.817908457571932</v>
      </c>
    </row>
    <row r="9" spans="1:21" ht="16.5" customHeight="1" x14ac:dyDescent="0.2">
      <c r="A9" s="51" t="s">
        <v>6</v>
      </c>
      <c r="B9" s="39">
        <v>25284745.432295959</v>
      </c>
      <c r="C9" s="40"/>
      <c r="D9" s="80">
        <v>18536001.696660031</v>
      </c>
      <c r="E9" s="42">
        <v>3975841.6747749108</v>
      </c>
      <c r="F9" s="43">
        <v>769561.80588531541</v>
      </c>
      <c r="G9" s="44">
        <v>2003340.2549757028</v>
      </c>
      <c r="H9" s="81">
        <f t="shared" si="1"/>
        <v>2772902.0608610185</v>
      </c>
      <c r="I9" s="244">
        <f t="shared" si="0"/>
        <v>6748743.7356359288</v>
      </c>
      <c r="J9" s="46"/>
      <c r="K9" s="47">
        <f t="shared" si="2"/>
        <v>26.690969674607935</v>
      </c>
      <c r="L9" s="48">
        <f t="shared" si="4"/>
        <v>10.966699539395867</v>
      </c>
      <c r="M9" s="49">
        <f>100*G9/B9</f>
        <v>7.9231181517724742</v>
      </c>
      <c r="N9" s="50">
        <f t="shared" si="3"/>
        <v>15.724270135212066</v>
      </c>
    </row>
    <row r="10" spans="1:21" ht="16.5" customHeight="1" x14ac:dyDescent="0.2">
      <c r="A10" s="52" t="s">
        <v>13</v>
      </c>
      <c r="B10" s="53">
        <v>9520481.3132081069</v>
      </c>
      <c r="C10" s="54"/>
      <c r="D10" s="82">
        <v>6945020.8153586462</v>
      </c>
      <c r="E10" s="56">
        <v>1394933.1472218842</v>
      </c>
      <c r="F10" s="57">
        <v>264500.49349175673</v>
      </c>
      <c r="G10" s="58">
        <v>916026.8571358195</v>
      </c>
      <c r="H10" s="83">
        <f t="shared" si="1"/>
        <v>1180527.3506275762</v>
      </c>
      <c r="I10" s="244">
        <f t="shared" si="0"/>
        <v>2575460.4978494607</v>
      </c>
      <c r="J10" s="60"/>
      <c r="K10" s="61">
        <f t="shared" si="2"/>
        <v>27.051788802698784</v>
      </c>
      <c r="L10" s="62">
        <f t="shared" si="4"/>
        <v>12.399870466525554</v>
      </c>
      <c r="M10" s="63">
        <f>100*G10/B10</f>
        <v>9.6216444001101333</v>
      </c>
      <c r="N10" s="64">
        <f t="shared" si="3"/>
        <v>14.651918336173226</v>
      </c>
    </row>
    <row r="11" spans="1:21" ht="16.5" customHeight="1" x14ac:dyDescent="0.2">
      <c r="A11" s="65" t="s">
        <v>11</v>
      </c>
      <c r="B11" s="66"/>
      <c r="C11" s="67"/>
      <c r="D11" s="84"/>
      <c r="E11" s="29"/>
      <c r="F11" s="30"/>
      <c r="G11" s="31"/>
      <c r="H11" s="79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13761883.812771063</v>
      </c>
      <c r="C12" s="40"/>
      <c r="D12" s="80">
        <v>7544811.9443888916</v>
      </c>
      <c r="E12" s="42">
        <v>3750853.9523259299</v>
      </c>
      <c r="F12" s="43">
        <v>729981.71427518991</v>
      </c>
      <c r="G12" s="44">
        <v>1736236.2017810524</v>
      </c>
      <c r="H12" s="81">
        <f t="shared" si="1"/>
        <v>2466217.9160562423</v>
      </c>
      <c r="I12" s="244">
        <f t="shared" si="0"/>
        <v>6217071.8683821727</v>
      </c>
      <c r="J12" s="46"/>
      <c r="K12" s="47">
        <f t="shared" si="2"/>
        <v>45.176023522395333</v>
      </c>
      <c r="L12" s="48">
        <f t="shared" ref="L12:L16" si="5">100*H12/B12</f>
        <v>17.920641894735269</v>
      </c>
      <c r="M12" s="49">
        <f>100*G12/B12</f>
        <v>12.616268422276757</v>
      </c>
      <c r="N12" s="50">
        <f t="shared" ref="N12:N16" si="6">100*E12/B12</f>
        <v>27.255381627660075</v>
      </c>
      <c r="P12" s="74">
        <f>B12+B13</f>
        <v>33927916.434164591</v>
      </c>
      <c r="Q12" s="74">
        <f>D12+D13</f>
        <v>22319194.376732588</v>
      </c>
      <c r="R12" s="75">
        <f>E12+E13</f>
        <v>6922939.9961423352</v>
      </c>
      <c r="S12" s="222">
        <f>H12+H13</f>
        <v>4685782.0612896699</v>
      </c>
      <c r="T12" s="75">
        <f>SUM(R12:S12)</f>
        <v>11608722.057432005</v>
      </c>
      <c r="U12" s="223">
        <f>T12/P12</f>
        <v>0.34215841341032965</v>
      </c>
    </row>
    <row r="13" spans="1:21" ht="16.5" customHeight="1" x14ac:dyDescent="0.2">
      <c r="A13" s="38" t="s">
        <v>14</v>
      </c>
      <c r="B13" s="39">
        <v>20166032.621393528</v>
      </c>
      <c r="C13" s="40"/>
      <c r="D13" s="80">
        <v>14774382.432343695</v>
      </c>
      <c r="E13" s="42">
        <v>3172086.0438164049</v>
      </c>
      <c r="F13" s="43">
        <v>613795.6775933184</v>
      </c>
      <c r="G13" s="44">
        <v>1605768.4676401091</v>
      </c>
      <c r="H13" s="81">
        <f t="shared" si="1"/>
        <v>2219564.1452334276</v>
      </c>
      <c r="I13" s="244">
        <f t="shared" si="0"/>
        <v>5391650.1890498325</v>
      </c>
      <c r="J13" s="46"/>
      <c r="K13" s="47">
        <f t="shared" si="2"/>
        <v>26.736296079031408</v>
      </c>
      <c r="L13" s="48">
        <f t="shared" si="5"/>
        <v>11.006449245146811</v>
      </c>
      <c r="M13" s="49">
        <f>100*G13/B13</f>
        <v>7.9627386198740862</v>
      </c>
      <c r="N13" s="50">
        <f t="shared" si="6"/>
        <v>15.729846833884597</v>
      </c>
    </row>
    <row r="14" spans="1:21" ht="16.5" customHeight="1" x14ac:dyDescent="0.2">
      <c r="A14" s="51" t="s">
        <v>15</v>
      </c>
      <c r="B14" s="39">
        <v>17503688.279691208</v>
      </c>
      <c r="C14" s="40"/>
      <c r="D14" s="80">
        <v>14656161.009585042</v>
      </c>
      <c r="E14" s="42">
        <v>1706232.6463059157</v>
      </c>
      <c r="F14" s="43">
        <v>331547.78812551871</v>
      </c>
      <c r="G14" s="44">
        <v>809746.83567473188</v>
      </c>
      <c r="H14" s="81">
        <f t="shared" si="1"/>
        <v>1141294.6238002507</v>
      </c>
      <c r="I14" s="244">
        <f t="shared" si="0"/>
        <v>2847527.2701061666</v>
      </c>
      <c r="J14" s="46"/>
      <c r="K14" s="47">
        <f t="shared" si="2"/>
        <v>16.268155742981506</v>
      </c>
      <c r="L14" s="48">
        <f t="shared" si="5"/>
        <v>6.5203093517407229</v>
      </c>
      <c r="M14" s="49">
        <f>100*G14/B14</f>
        <v>4.6261497733266141</v>
      </c>
      <c r="N14" s="50">
        <f t="shared" si="6"/>
        <v>9.7478463912407847</v>
      </c>
    </row>
    <row r="15" spans="1:21" ht="16.5" customHeight="1" x14ac:dyDescent="0.2">
      <c r="A15" s="51" t="s">
        <v>16</v>
      </c>
      <c r="B15" s="39">
        <v>12533099.79868382</v>
      </c>
      <c r="C15" s="40"/>
      <c r="D15" s="80">
        <v>10605649.913848419</v>
      </c>
      <c r="E15" s="42">
        <v>1158633.0546600844</v>
      </c>
      <c r="F15" s="43">
        <v>225304.60227215767</v>
      </c>
      <c r="G15" s="44">
        <v>543512.2279031584</v>
      </c>
      <c r="H15" s="81">
        <f t="shared" si="1"/>
        <v>768816.83017531608</v>
      </c>
      <c r="I15" s="244">
        <f t="shared" si="0"/>
        <v>1927449.8848354006</v>
      </c>
      <c r="J15" s="46"/>
      <c r="K15" s="47">
        <f t="shared" si="2"/>
        <v>15.378876062550896</v>
      </c>
      <c r="L15" s="48">
        <f t="shared" si="5"/>
        <v>6.1342911372656133</v>
      </c>
      <c r="M15" s="49">
        <f>100*G15/B15</f>
        <v>4.3366145377717009</v>
      </c>
      <c r="N15" s="50">
        <f t="shared" si="6"/>
        <v>9.244584925285281</v>
      </c>
    </row>
    <row r="16" spans="1:21" ht="16.5" customHeight="1" x14ac:dyDescent="0.2">
      <c r="A16" s="52" t="s">
        <v>17</v>
      </c>
      <c r="B16" s="53">
        <v>7141095.4874604037</v>
      </c>
      <c r="C16" s="54"/>
      <c r="D16" s="82">
        <v>5927472.9354187045</v>
      </c>
      <c r="E16" s="56">
        <v>731062.35902734334</v>
      </c>
      <c r="F16" s="57">
        <v>142227.6792178622</v>
      </c>
      <c r="G16" s="58">
        <v>340332.51379649364</v>
      </c>
      <c r="H16" s="83">
        <f t="shared" si="1"/>
        <v>482560.19301435584</v>
      </c>
      <c r="I16" s="244">
        <f t="shared" si="0"/>
        <v>1213622.5520416992</v>
      </c>
      <c r="J16" s="60"/>
      <c r="K16" s="61">
        <f t="shared" si="2"/>
        <v>16.994907212384877</v>
      </c>
      <c r="L16" s="62">
        <f t="shared" si="5"/>
        <v>6.7575093185873261</v>
      </c>
      <c r="M16" s="63">
        <f>100*G16/B16</f>
        <v>4.7658305983179972</v>
      </c>
      <c r="N16" s="64">
        <f t="shared" si="6"/>
        <v>10.237397893797551</v>
      </c>
    </row>
    <row r="17" spans="1:14" ht="16.5" customHeight="1" x14ac:dyDescent="0.2">
      <c r="A17" s="65" t="s">
        <v>8</v>
      </c>
      <c r="B17" s="66"/>
      <c r="C17" s="67"/>
      <c r="D17" s="84"/>
      <c r="E17" s="29"/>
      <c r="F17" s="30"/>
      <c r="G17" s="31"/>
      <c r="H17" s="79"/>
      <c r="I17" s="244">
        <f t="shared" si="0"/>
        <v>0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36960630.124479927</v>
      </c>
      <c r="C18" s="40"/>
      <c r="D18" s="80">
        <v>29295840.12087338</v>
      </c>
      <c r="E18" s="42">
        <v>4577137.4380927086</v>
      </c>
      <c r="F18" s="43">
        <v>888720.28576123819</v>
      </c>
      <c r="G18" s="44">
        <v>2198932.2797526</v>
      </c>
      <c r="H18" s="81">
        <f t="shared" si="1"/>
        <v>3087652.5655138381</v>
      </c>
      <c r="I18" s="244">
        <f t="shared" si="0"/>
        <v>7664790.0036065467</v>
      </c>
      <c r="J18" s="46"/>
      <c r="K18" s="47">
        <f t="shared" si="2"/>
        <v>20.737714637960053</v>
      </c>
      <c r="L18" s="48">
        <f t="shared" ref="L18:L19" si="7">100*H18/B18</f>
        <v>8.3538959025182056</v>
      </c>
      <c r="M18" s="49">
        <f>100*G18/B18</f>
        <v>5.9493906687921791</v>
      </c>
      <c r="N18" s="50">
        <f t="shared" ref="N18:N19" si="8">100*E18/B18</f>
        <v>12.383818735441848</v>
      </c>
    </row>
    <row r="19" spans="1:14" ht="16.5" customHeight="1" x14ac:dyDescent="0.2">
      <c r="A19" s="52" t="s">
        <v>12</v>
      </c>
      <c r="B19" s="53">
        <v>34145169.875520341</v>
      </c>
      <c r="C19" s="54"/>
      <c r="D19" s="82">
        <v>24212638.114711568</v>
      </c>
      <c r="E19" s="56">
        <v>5941730.6180430017</v>
      </c>
      <c r="F19" s="57">
        <v>1154137.1757228158</v>
      </c>
      <c r="G19" s="58">
        <v>2836663.9670429546</v>
      </c>
      <c r="H19" s="83">
        <f t="shared" si="1"/>
        <v>3990801.1427657707</v>
      </c>
      <c r="I19" s="244">
        <f t="shared" si="0"/>
        <v>9932531.7608087733</v>
      </c>
      <c r="J19" s="60"/>
      <c r="K19" s="61">
        <f t="shared" si="2"/>
        <v>29.08912679895522</v>
      </c>
      <c r="L19" s="62">
        <f t="shared" si="7"/>
        <v>11.687747219634984</v>
      </c>
      <c r="M19" s="63">
        <f>100*G19/B19</f>
        <v>8.307658088638302</v>
      </c>
      <c r="N19" s="64">
        <f t="shared" si="8"/>
        <v>17.401379579320238</v>
      </c>
    </row>
    <row r="20" spans="1:14" ht="16.5" customHeight="1" x14ac:dyDescent="0.2">
      <c r="A20" s="65" t="s">
        <v>30</v>
      </c>
      <c r="B20" s="66"/>
      <c r="C20" s="67"/>
      <c r="D20" s="84"/>
      <c r="E20" s="29"/>
      <c r="F20" s="30"/>
      <c r="G20" s="31"/>
      <c r="H20" s="79"/>
      <c r="I20" s="244">
        <f t="shared" si="0"/>
        <v>0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21219165.701245617</v>
      </c>
      <c r="C21" s="40"/>
      <c r="D21" s="80">
        <v>17061848.243824203</v>
      </c>
      <c r="E21" s="42">
        <v>1879052.539387858</v>
      </c>
      <c r="F21" s="43">
        <v>338066.27714491752</v>
      </c>
      <c r="G21" s="44">
        <v>1940198.6408886374</v>
      </c>
      <c r="H21" s="81">
        <f t="shared" si="1"/>
        <v>2278264.9180335552</v>
      </c>
      <c r="I21" s="244">
        <f t="shared" si="0"/>
        <v>4157317.4574214132</v>
      </c>
      <c r="J21" s="46"/>
      <c r="K21" s="47">
        <f t="shared" si="2"/>
        <v>19.592275756522174</v>
      </c>
      <c r="L21" s="48">
        <f t="shared" ref="L21:L22" si="9">100*H21/B21</f>
        <v>10.736826085013396</v>
      </c>
      <c r="M21" s="49">
        <f t="shared" ref="M21:M22" si="10">100*G21/B21</f>
        <v>9.1436141656349044</v>
      </c>
      <c r="N21" s="50">
        <f t="shared" ref="N21:N22" si="11">100*E21/B21</f>
        <v>8.8554496715087758</v>
      </c>
    </row>
    <row r="22" spans="1:14" ht="16.5" customHeight="1" thickBot="1" x14ac:dyDescent="0.25">
      <c r="A22" s="52" t="s">
        <v>1</v>
      </c>
      <c r="B22" s="53">
        <v>49886634.298754349</v>
      </c>
      <c r="C22" s="54"/>
      <c r="D22" s="85">
        <v>36446629.991760455</v>
      </c>
      <c r="E22" s="86">
        <v>8639815.5167478435</v>
      </c>
      <c r="F22" s="87">
        <v>1704791.1843391338</v>
      </c>
      <c r="G22" s="88">
        <v>3095397.6059069163</v>
      </c>
      <c r="H22" s="89">
        <f t="shared" si="1"/>
        <v>4800188.7902460499</v>
      </c>
      <c r="I22" s="244">
        <f t="shared" si="0"/>
        <v>13440004.306993894</v>
      </c>
      <c r="J22" s="60"/>
      <c r="K22" s="61">
        <f t="shared" si="2"/>
        <v>26.941092530929645</v>
      </c>
      <c r="L22" s="62">
        <f t="shared" si="9"/>
        <v>9.6221941161621096</v>
      </c>
      <c r="M22" s="63">
        <f t="shared" si="10"/>
        <v>6.2048635860451444</v>
      </c>
      <c r="N22" s="64">
        <f t="shared" si="11"/>
        <v>17.318898414767531</v>
      </c>
    </row>
    <row r="23" spans="1:14" x14ac:dyDescent="0.2">
      <c r="D23" s="90"/>
      <c r="E23" s="90"/>
      <c r="F23" s="90"/>
      <c r="H23" s="91"/>
      <c r="I23" s="91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view="pageBreakPreview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1.7109375" style="5" customWidth="1"/>
    <col min="5" max="5" width="12.85546875" style="5" customWidth="1"/>
    <col min="6" max="6" width="12.28515625" style="5" customWidth="1"/>
    <col min="7" max="8" width="11.85546875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2.85546875" style="5" customWidth="1"/>
    <col min="15" max="34" width="12" style="5" customWidth="1"/>
    <col min="35" max="16384" width="18.7109375" style="5"/>
  </cols>
  <sheetData>
    <row r="1" spans="1:21" ht="21.75" customHeight="1" x14ac:dyDescent="0.2">
      <c r="A1" s="2" t="s">
        <v>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71641170.876760229</v>
      </c>
      <c r="C4" s="20"/>
      <c r="D4" s="21">
        <v>53469769.065310627</v>
      </c>
      <c r="E4" s="22">
        <v>12558582.735201916</v>
      </c>
      <c r="F4" s="23">
        <v>2152277.0303543573</v>
      </c>
      <c r="G4" s="105">
        <v>3460542.0458933343</v>
      </c>
      <c r="H4" s="106">
        <f>SUM(F4:G4)</f>
        <v>5612819.0762476921</v>
      </c>
      <c r="I4" s="244">
        <f>H4+E4</f>
        <v>18171401.81144961</v>
      </c>
      <c r="J4" s="24"/>
      <c r="K4" s="95">
        <f>100*(E4+F4+G4)/B4</f>
        <v>25.364467929633253</v>
      </c>
      <c r="L4" s="96">
        <f>100*H4/B4</f>
        <v>7.8346277811442659</v>
      </c>
      <c r="M4" s="97">
        <f>100*G4/B4</f>
        <v>4.8303817533165194</v>
      </c>
      <c r="N4" s="98">
        <f>100*E4/B4</f>
        <v>17.52984014848899</v>
      </c>
    </row>
    <row r="5" spans="1:21" ht="16.5" customHeight="1" x14ac:dyDescent="0.2">
      <c r="A5" s="25" t="s">
        <v>3</v>
      </c>
      <c r="B5" s="26"/>
      <c r="C5" s="27"/>
      <c r="D5" s="2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22162852.843454033</v>
      </c>
      <c r="C6" s="40"/>
      <c r="D6" s="41">
        <v>16125034.451311631</v>
      </c>
      <c r="E6" s="42">
        <v>4298166.6271735169</v>
      </c>
      <c r="F6" s="43">
        <v>744086.9858101845</v>
      </c>
      <c r="G6" s="44">
        <v>995564.77915870014</v>
      </c>
      <c r="H6" s="45">
        <f t="shared" ref="H6:H22" si="1">SUM(F6:G6)</f>
        <v>1739651.7649688846</v>
      </c>
      <c r="I6" s="244">
        <f t="shared" si="0"/>
        <v>6037818.392142402</v>
      </c>
      <c r="J6" s="46"/>
      <c r="K6" s="47">
        <f t="shared" ref="K6:K22" si="2">100*(E6+F6+G6)/B6</f>
        <v>27.242965672290321</v>
      </c>
      <c r="L6" s="48">
        <f>100*H6/B6</f>
        <v>7.8494035820063841</v>
      </c>
      <c r="M6" s="49">
        <f>100*G6/B6</f>
        <v>4.4920425461054654</v>
      </c>
      <c r="N6" s="50">
        <f t="shared" ref="N6:N10" si="3">100*E6/B6</f>
        <v>19.393562090283936</v>
      </c>
    </row>
    <row r="7" spans="1:21" ht="16.5" customHeight="1" x14ac:dyDescent="0.2">
      <c r="A7" s="38" t="s">
        <v>4</v>
      </c>
      <c r="B7" s="39">
        <v>122425.37178872187</v>
      </c>
      <c r="C7" s="40"/>
      <c r="D7" s="41">
        <v>97987.123886022615</v>
      </c>
      <c r="E7" s="42">
        <v>16523.74340224484</v>
      </c>
      <c r="F7" s="43">
        <v>2810.0033444578899</v>
      </c>
      <c r="G7" s="44">
        <v>5104.5011559965224</v>
      </c>
      <c r="H7" s="45">
        <f t="shared" si="1"/>
        <v>7914.5045004544118</v>
      </c>
      <c r="I7" s="244">
        <f t="shared" si="0"/>
        <v>24438.247902699251</v>
      </c>
      <c r="J7" s="46"/>
      <c r="K7" s="47">
        <f t="shared" si="2"/>
        <v>19.961751020755784</v>
      </c>
      <c r="L7" s="48">
        <f t="shared" ref="L7:L10" si="4">100*H7/B7</f>
        <v>6.4647583951086807</v>
      </c>
      <c r="M7" s="49">
        <f>100*G7/B7</f>
        <v>4.1694798075073205</v>
      </c>
      <c r="N7" s="50">
        <f t="shared" si="3"/>
        <v>13.496992625647103</v>
      </c>
    </row>
    <row r="8" spans="1:21" ht="16.5" customHeight="1" x14ac:dyDescent="0.2">
      <c r="A8" s="51" t="s">
        <v>5</v>
      </c>
      <c r="B8" s="39">
        <v>14288609.870534843</v>
      </c>
      <c r="C8" s="40"/>
      <c r="D8" s="41">
        <v>11687371.363577483</v>
      </c>
      <c r="E8" s="42">
        <v>1831670.0994326479</v>
      </c>
      <c r="F8" s="43">
        <v>315931.27795223688</v>
      </c>
      <c r="G8" s="44">
        <v>453637.12957247486</v>
      </c>
      <c r="H8" s="45">
        <f t="shared" si="1"/>
        <v>769568.40752471169</v>
      </c>
      <c r="I8" s="244">
        <f t="shared" si="0"/>
        <v>2601238.5069573596</v>
      </c>
      <c r="J8" s="46"/>
      <c r="K8" s="47">
        <f t="shared" si="2"/>
        <v>18.204979564327566</v>
      </c>
      <c r="L8" s="48">
        <f t="shared" si="4"/>
        <v>5.385887182151091</v>
      </c>
      <c r="M8" s="49">
        <f>100*G8/B8</f>
        <v>3.1748164004949113</v>
      </c>
      <c r="N8" s="50">
        <f t="shared" si="3"/>
        <v>12.819092382176475</v>
      </c>
    </row>
    <row r="9" spans="1:21" ht="16.5" customHeight="1" x14ac:dyDescent="0.2">
      <c r="A9" s="51" t="s">
        <v>6</v>
      </c>
      <c r="B9" s="39">
        <v>25475119.724277038</v>
      </c>
      <c r="C9" s="40"/>
      <c r="D9" s="41">
        <v>18540813.76116417</v>
      </c>
      <c r="E9" s="42">
        <v>4746797.5021893661</v>
      </c>
      <c r="F9" s="43">
        <v>810781.08946560672</v>
      </c>
      <c r="G9" s="44">
        <v>1376727.3714578964</v>
      </c>
      <c r="H9" s="45">
        <f t="shared" si="1"/>
        <v>2187508.4609235032</v>
      </c>
      <c r="I9" s="244">
        <f t="shared" si="0"/>
        <v>6934305.9631128693</v>
      </c>
      <c r="J9" s="46"/>
      <c r="K9" s="47">
        <f t="shared" si="2"/>
        <v>27.219915109975638</v>
      </c>
      <c r="L9" s="48">
        <f t="shared" si="4"/>
        <v>8.5868427100614255</v>
      </c>
      <c r="M9" s="49">
        <f>100*G9/B9</f>
        <v>5.4042037343044003</v>
      </c>
      <c r="N9" s="50">
        <f t="shared" si="3"/>
        <v>18.633072399914212</v>
      </c>
    </row>
    <row r="10" spans="1:21" ht="16.5" customHeight="1" x14ac:dyDescent="0.2">
      <c r="A10" s="52" t="s">
        <v>13</v>
      </c>
      <c r="B10" s="53">
        <v>9592163.0667054579</v>
      </c>
      <c r="C10" s="54"/>
      <c r="D10" s="55">
        <v>7018562.3653711798</v>
      </c>
      <c r="E10" s="56">
        <v>1665424.7630041407</v>
      </c>
      <c r="F10" s="57">
        <v>278667.67378187174</v>
      </c>
      <c r="G10" s="58">
        <v>629508.26454826584</v>
      </c>
      <c r="H10" s="59">
        <f t="shared" si="1"/>
        <v>908175.93833013764</v>
      </c>
      <c r="I10" s="244">
        <f t="shared" si="0"/>
        <v>2573600.7013342781</v>
      </c>
      <c r="J10" s="60"/>
      <c r="K10" s="61">
        <f t="shared" si="2"/>
        <v>26.830243433488789</v>
      </c>
      <c r="L10" s="62">
        <f t="shared" si="4"/>
        <v>9.4678951141107053</v>
      </c>
      <c r="M10" s="63">
        <f>100*G10/B10</f>
        <v>6.5627352263568008</v>
      </c>
      <c r="N10" s="64">
        <f t="shared" si="3"/>
        <v>17.362348319378086</v>
      </c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13865499.998830652</v>
      </c>
      <c r="C12" s="40"/>
      <c r="D12" s="41">
        <v>7425067.3944632299</v>
      </c>
      <c r="E12" s="42">
        <v>4478182.389641013</v>
      </c>
      <c r="F12" s="43">
        <v>769081.00826174777</v>
      </c>
      <c r="G12" s="44">
        <v>1193169.2064646611</v>
      </c>
      <c r="H12" s="45">
        <f t="shared" si="1"/>
        <v>1962250.2147264089</v>
      </c>
      <c r="I12" s="244">
        <f t="shared" si="0"/>
        <v>6440432.6043674219</v>
      </c>
      <c r="J12" s="46"/>
      <c r="K12" s="47">
        <f t="shared" si="2"/>
        <v>46.449335436230761</v>
      </c>
      <c r="L12" s="48">
        <f t="shared" ref="L12:L16" si="5">100*H12/B12</f>
        <v>14.152033571756485</v>
      </c>
      <c r="M12" s="49">
        <f>100*G12/B12</f>
        <v>8.6053096286847719</v>
      </c>
      <c r="N12" s="50">
        <f t="shared" ref="N12:N16" si="6">100*E12/B12</f>
        <v>32.297301864474278</v>
      </c>
      <c r="P12" s="74">
        <f>B12+B13</f>
        <v>34183367.021430433</v>
      </c>
      <c r="Q12" s="74">
        <f>D12+D13</f>
        <v>22205567.362798408</v>
      </c>
      <c r="R12" s="75">
        <f>E12+E13</f>
        <v>8265367.9320255481</v>
      </c>
      <c r="S12" s="222">
        <f>H12+H13</f>
        <v>3712431.7266064812</v>
      </c>
      <c r="T12" s="75">
        <f>SUM(R12:S12)</f>
        <v>11977799.658632029</v>
      </c>
      <c r="U12" s="223">
        <f>T12/P12</f>
        <v>0.35039847453069317</v>
      </c>
    </row>
    <row r="13" spans="1:21" ht="16.5" customHeight="1" x14ac:dyDescent="0.2">
      <c r="A13" s="38" t="s">
        <v>14</v>
      </c>
      <c r="B13" s="39">
        <v>20317867.022599783</v>
      </c>
      <c r="C13" s="40"/>
      <c r="D13" s="41">
        <v>14780499.968335176</v>
      </c>
      <c r="E13" s="42">
        <v>3787185.5423845355</v>
      </c>
      <c r="F13" s="43">
        <v>646671.81294929597</v>
      </c>
      <c r="G13" s="44">
        <v>1103509.6989307762</v>
      </c>
      <c r="H13" s="45">
        <f t="shared" si="1"/>
        <v>1750181.5118800723</v>
      </c>
      <c r="I13" s="244">
        <f t="shared" si="0"/>
        <v>5537367.0542646078</v>
      </c>
      <c r="J13" s="46"/>
      <c r="K13" s="47">
        <f t="shared" si="2"/>
        <v>27.253682919104325</v>
      </c>
      <c r="L13" s="48">
        <f t="shared" si="5"/>
        <v>8.6140021978356618</v>
      </c>
      <c r="M13" s="49">
        <f>100*G13/B13</f>
        <v>5.4312280797158996</v>
      </c>
      <c r="N13" s="50">
        <f t="shared" si="6"/>
        <v>18.639680721268665</v>
      </c>
    </row>
    <row r="14" spans="1:21" ht="16.5" customHeight="1" x14ac:dyDescent="0.2">
      <c r="A14" s="51" t="s">
        <v>15</v>
      </c>
      <c r="B14" s="39">
        <v>17635477.317165453</v>
      </c>
      <c r="C14" s="40"/>
      <c r="D14" s="41">
        <v>14692611.844632721</v>
      </c>
      <c r="E14" s="42">
        <v>2037088.3767893994</v>
      </c>
      <c r="F14" s="43">
        <v>349306.15684217075</v>
      </c>
      <c r="G14" s="44">
        <v>556470.93890116224</v>
      </c>
      <c r="H14" s="45">
        <f t="shared" si="1"/>
        <v>905777.09574333299</v>
      </c>
      <c r="I14" s="244">
        <f t="shared" si="0"/>
        <v>2942865.4725327324</v>
      </c>
      <c r="J14" s="46"/>
      <c r="K14" s="47">
        <f t="shared" si="2"/>
        <v>16.687189235690838</v>
      </c>
      <c r="L14" s="48">
        <f t="shared" si="5"/>
        <v>5.1361076281258162</v>
      </c>
      <c r="M14" s="49">
        <f>100*G14/B14</f>
        <v>3.1554061673143514</v>
      </c>
      <c r="N14" s="50">
        <f t="shared" si="6"/>
        <v>11.551081607565019</v>
      </c>
    </row>
    <row r="15" spans="1:21" ht="16.5" customHeight="1" x14ac:dyDescent="0.2">
      <c r="A15" s="51" t="s">
        <v>16</v>
      </c>
      <c r="B15" s="39">
        <v>12627464.205353109</v>
      </c>
      <c r="C15" s="40"/>
      <c r="D15" s="41">
        <v>10633277.86556147</v>
      </c>
      <c r="E15" s="42">
        <v>1383303.6976065931</v>
      </c>
      <c r="F15" s="43">
        <v>237372.37151691254</v>
      </c>
      <c r="G15" s="44">
        <v>373510.27066813252</v>
      </c>
      <c r="H15" s="45">
        <f t="shared" si="1"/>
        <v>610882.64218504506</v>
      </c>
      <c r="I15" s="244">
        <f t="shared" si="0"/>
        <v>1994186.3397916383</v>
      </c>
      <c r="J15" s="46"/>
      <c r="K15" s="47">
        <f t="shared" si="2"/>
        <v>15.792452921357327</v>
      </c>
      <c r="L15" s="48">
        <f t="shared" si="5"/>
        <v>4.8377301432070272</v>
      </c>
      <c r="M15" s="49">
        <f>100*G15/B15</f>
        <v>2.957919853059586</v>
      </c>
      <c r="N15" s="50">
        <f t="shared" si="6"/>
        <v>10.954722778150302</v>
      </c>
    </row>
    <row r="16" spans="1:21" ht="16.5" customHeight="1" x14ac:dyDescent="0.2">
      <c r="A16" s="52" t="s">
        <v>17</v>
      </c>
      <c r="B16" s="53">
        <v>7194862.3328112802</v>
      </c>
      <c r="C16" s="54"/>
      <c r="D16" s="55">
        <v>5938311.9923181115</v>
      </c>
      <c r="E16" s="56">
        <v>872822.72878034611</v>
      </c>
      <c r="F16" s="57">
        <v>149845.68078422558</v>
      </c>
      <c r="G16" s="58">
        <v>233881.93092859696</v>
      </c>
      <c r="H16" s="59">
        <f t="shared" si="1"/>
        <v>383727.61171282257</v>
      </c>
      <c r="I16" s="244">
        <f t="shared" si="0"/>
        <v>1256550.3404931687</v>
      </c>
      <c r="J16" s="60"/>
      <c r="K16" s="61">
        <f t="shared" si="2"/>
        <v>17.464550152166584</v>
      </c>
      <c r="L16" s="62">
        <f t="shared" si="5"/>
        <v>5.3333558581500613</v>
      </c>
      <c r="M16" s="63">
        <f>100*G16/B16</f>
        <v>3.2506797226961153</v>
      </c>
      <c r="N16" s="64">
        <f t="shared" si="6"/>
        <v>12.131194294016522</v>
      </c>
    </row>
    <row r="17" spans="1:14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37238914.6660413</v>
      </c>
      <c r="C18" s="40"/>
      <c r="D18" s="41">
        <v>29326760.815260172</v>
      </c>
      <c r="E18" s="42">
        <v>5464690.5826666113</v>
      </c>
      <c r="F18" s="43">
        <v>936321.93802906002</v>
      </c>
      <c r="G18" s="44">
        <v>1511141.3300854545</v>
      </c>
      <c r="H18" s="45">
        <f t="shared" si="1"/>
        <v>2447463.2681145146</v>
      </c>
      <c r="I18" s="244">
        <f t="shared" si="0"/>
        <v>7912153.8507811259</v>
      </c>
      <c r="J18" s="46"/>
      <c r="K18" s="47">
        <f t="shared" si="2"/>
        <v>21.247004435379885</v>
      </c>
      <c r="L18" s="48">
        <f t="shared" ref="L18:L19" si="7">100*H18/B18</f>
        <v>6.5723270671644771</v>
      </c>
      <c r="M18" s="49">
        <f>100*G18/B18</f>
        <v>4.0579628693192982</v>
      </c>
      <c r="N18" s="50">
        <f>100*E18/B18</f>
        <v>14.674677368215409</v>
      </c>
    </row>
    <row r="19" spans="1:14" ht="16.5" customHeight="1" x14ac:dyDescent="0.2">
      <c r="A19" s="52" t="s">
        <v>12</v>
      </c>
      <c r="B19" s="53">
        <v>34402256.210719235</v>
      </c>
      <c r="C19" s="54"/>
      <c r="D19" s="55">
        <v>24143008.250050742</v>
      </c>
      <c r="E19" s="56">
        <v>7093892.1525353137</v>
      </c>
      <c r="F19" s="57">
        <v>1215955.092325299</v>
      </c>
      <c r="G19" s="58">
        <v>1949400.7158078803</v>
      </c>
      <c r="H19" s="59">
        <f t="shared" si="1"/>
        <v>3165355.8081331793</v>
      </c>
      <c r="I19" s="244">
        <f t="shared" si="0"/>
        <v>10259247.960668493</v>
      </c>
      <c r="J19" s="60"/>
      <c r="K19" s="61">
        <f t="shared" si="2"/>
        <v>29.821439320226514</v>
      </c>
      <c r="L19" s="62">
        <f t="shared" si="7"/>
        <v>9.2010122497340774</v>
      </c>
      <c r="M19" s="63">
        <f>100*G19/B19</f>
        <v>5.6664908948630979</v>
      </c>
      <c r="N19" s="64">
        <f>100*E19/B19</f>
        <v>20.620427070492433</v>
      </c>
    </row>
    <row r="20" spans="1:14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21378929.368141949</v>
      </c>
      <c r="C21" s="40"/>
      <c r="D21" s="41">
        <v>17071604.776716799</v>
      </c>
      <c r="E21" s="42">
        <v>1946853.7811652538</v>
      </c>
      <c r="F21" s="43">
        <v>350264.61269595823</v>
      </c>
      <c r="G21" s="44">
        <v>2010206.1975639395</v>
      </c>
      <c r="H21" s="45">
        <f t="shared" si="1"/>
        <v>2360470.8102598977</v>
      </c>
      <c r="I21" s="244">
        <f t="shared" si="0"/>
        <v>4307324.5914251516</v>
      </c>
      <c r="J21" s="46"/>
      <c r="K21" s="47">
        <f t="shared" si="2"/>
        <v>20.147522437881104</v>
      </c>
      <c r="L21" s="48">
        <f t="shared" ref="L21:L22" si="8">100*H21/B21</f>
        <v>11.041108605641309</v>
      </c>
      <c r="M21" s="49">
        <f t="shared" ref="M21:M22" si="9">100*G21/B21</f>
        <v>9.4027449314626139</v>
      </c>
      <c r="N21" s="50">
        <f>100*E21/B21</f>
        <v>9.1064138322397934</v>
      </c>
    </row>
    <row r="22" spans="1:14" ht="16.5" customHeight="1" x14ac:dyDescent="0.2">
      <c r="A22" s="52" t="s">
        <v>1</v>
      </c>
      <c r="B22" s="53">
        <v>50262241.50861828</v>
      </c>
      <c r="C22" s="54"/>
      <c r="D22" s="55">
        <v>36398164.288593821</v>
      </c>
      <c r="E22" s="56">
        <v>10611728.954036662</v>
      </c>
      <c r="F22" s="57">
        <v>1802012.4176583991</v>
      </c>
      <c r="G22" s="58">
        <v>1450335.8483293948</v>
      </c>
      <c r="H22" s="59">
        <f t="shared" si="1"/>
        <v>3252348.2659877939</v>
      </c>
      <c r="I22" s="244">
        <f t="shared" si="0"/>
        <v>13864077.220024455</v>
      </c>
      <c r="J22" s="60"/>
      <c r="K22" s="61">
        <f t="shared" si="2"/>
        <v>27.583483752206387</v>
      </c>
      <c r="L22" s="62">
        <f t="shared" si="8"/>
        <v>6.4707585025433572</v>
      </c>
      <c r="M22" s="63">
        <f t="shared" si="9"/>
        <v>2.8855375422934748</v>
      </c>
      <c r="N22" s="64">
        <f>100*E22/B22</f>
        <v>21.112725249663029</v>
      </c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view="pageBreakPreview" topLeftCell="E1" zoomScale="84" zoomScaleNormal="93" zoomScaleSheetLayoutView="84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1.85546875" style="5" customWidth="1"/>
    <col min="5" max="5" width="12.85546875" style="5" customWidth="1"/>
    <col min="6" max="6" width="12.28515625" style="5" customWidth="1"/>
    <col min="7" max="7" width="11.85546875" style="5" customWidth="1"/>
    <col min="8" max="8" width="12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2.85546875" style="5" customWidth="1"/>
    <col min="15" max="15" width="12" style="5" customWidth="1"/>
    <col min="16" max="16384" width="18.7109375" style="5"/>
  </cols>
  <sheetData>
    <row r="1" spans="1:21" ht="21.75" customHeight="1" x14ac:dyDescent="0.2">
      <c r="A1" s="2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93">
        <v>72037644.865217403</v>
      </c>
      <c r="C4" s="20"/>
      <c r="D4" s="21">
        <v>53898972.048039109</v>
      </c>
      <c r="E4" s="94">
        <v>12782665.820918454</v>
      </c>
      <c r="F4" s="23">
        <v>2048631.5368378956</v>
      </c>
      <c r="G4" s="105">
        <v>3307375.4594219406</v>
      </c>
      <c r="H4" s="106">
        <f>SUM(F4:G4)</f>
        <v>5356006.9962598365</v>
      </c>
      <c r="I4" s="244">
        <f>H4+E4</f>
        <v>18138672.81717829</v>
      </c>
      <c r="J4" s="24"/>
      <c r="K4" s="95">
        <f>100*(E4+F4+G4)/B4</f>
        <v>25.179436183839417</v>
      </c>
      <c r="L4" s="96">
        <f>100*H4/B4</f>
        <v>7.435011244858071</v>
      </c>
      <c r="M4" s="97">
        <f>100*G4/B4</f>
        <v>4.5911765516627421</v>
      </c>
      <c r="N4" s="98">
        <f>100*E4/B4</f>
        <v>17.744424938981346</v>
      </c>
      <c r="O4" s="75">
        <f>SUM(E4:G4)</f>
        <v>18138672.81717829</v>
      </c>
    </row>
    <row r="5" spans="1:21" ht="16.5" customHeight="1" x14ac:dyDescent="0.2">
      <c r="A5" s="25" t="s">
        <v>3</v>
      </c>
      <c r="B5" s="26"/>
      <c r="C5" s="27"/>
      <c r="D5" s="2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22278505.705696501</v>
      </c>
      <c r="C6" s="40"/>
      <c r="D6" s="41">
        <v>16243891.990018792</v>
      </c>
      <c r="E6" s="42">
        <v>4374858.9149140092</v>
      </c>
      <c r="F6" s="43">
        <v>708254.58051300223</v>
      </c>
      <c r="G6" s="44">
        <v>951500.22025069792</v>
      </c>
      <c r="H6" s="45">
        <f t="shared" ref="H6:H22" si="1">SUM(F6:G6)</f>
        <v>1659754.8007637002</v>
      </c>
      <c r="I6" s="244">
        <f t="shared" si="0"/>
        <v>6034613.7156777093</v>
      </c>
      <c r="J6" s="46"/>
      <c r="K6" s="47">
        <f t="shared" ref="K6:K22" si="2">100*(E6+F6+G6)/B6</f>
        <v>27.087156541808319</v>
      </c>
      <c r="L6" s="48">
        <f>100*H6/B6</f>
        <v>7.450027495961316</v>
      </c>
      <c r="M6" s="49">
        <f>100*G6/B6</f>
        <v>4.2709337548047674</v>
      </c>
      <c r="N6" s="50">
        <f t="shared" ref="N6:N10" si="3">100*E6/B6</f>
        <v>19.637129045847001</v>
      </c>
    </row>
    <row r="7" spans="1:21" ht="16.5" customHeight="1" x14ac:dyDescent="0.2">
      <c r="A7" s="38" t="s">
        <v>4</v>
      </c>
      <c r="B7" s="39">
        <v>143102.89387340299</v>
      </c>
      <c r="C7" s="40"/>
      <c r="D7" s="41">
        <v>118731.06116673755</v>
      </c>
      <c r="E7" s="42">
        <v>16818.576942560227</v>
      </c>
      <c r="F7" s="43">
        <v>2674.6842478398794</v>
      </c>
      <c r="G7" s="44">
        <v>4878.571516265346</v>
      </c>
      <c r="H7" s="45">
        <f t="shared" si="1"/>
        <v>7553.2557641052254</v>
      </c>
      <c r="I7" s="244">
        <f t="shared" si="0"/>
        <v>24371.832706665453</v>
      </c>
      <c r="J7" s="46"/>
      <c r="K7" s="47">
        <f t="shared" si="2"/>
        <v>17.030985221183695</v>
      </c>
      <c r="L7" s="48">
        <f t="shared" ref="L7:L10" si="4">100*H7/B7</f>
        <v>5.2781991751943655</v>
      </c>
      <c r="M7" s="49">
        <f>100*G7/B7</f>
        <v>3.4091354718383329</v>
      </c>
      <c r="N7" s="50">
        <f t="shared" si="3"/>
        <v>11.752786045989328</v>
      </c>
    </row>
    <row r="8" spans="1:21" ht="16.5" customHeight="1" x14ac:dyDescent="0.2">
      <c r="A8" s="51" t="s">
        <v>5</v>
      </c>
      <c r="B8" s="39">
        <v>14357685.380825199</v>
      </c>
      <c r="C8" s="40"/>
      <c r="D8" s="41">
        <v>11759056.764772853</v>
      </c>
      <c r="E8" s="42">
        <v>1864352.6318927079</v>
      </c>
      <c r="F8" s="43">
        <v>300717.22662016703</v>
      </c>
      <c r="G8" s="44">
        <v>433558.75753947138</v>
      </c>
      <c r="H8" s="45">
        <f t="shared" si="1"/>
        <v>734275.98415963841</v>
      </c>
      <c r="I8" s="244">
        <f t="shared" si="0"/>
        <v>2598628.6160523463</v>
      </c>
      <c r="J8" s="46"/>
      <c r="K8" s="47">
        <f t="shared" si="2"/>
        <v>18.099216880200167</v>
      </c>
      <c r="L8" s="48">
        <f t="shared" si="4"/>
        <v>5.1141668359739221</v>
      </c>
      <c r="M8" s="49">
        <f>100*G8/B8</f>
        <v>3.019698134063395</v>
      </c>
      <c r="N8" s="50">
        <f>100*E8/B8</f>
        <v>12.985050044226247</v>
      </c>
    </row>
    <row r="9" spans="1:21" ht="16.5" customHeight="1" x14ac:dyDescent="0.2">
      <c r="A9" s="51" t="s">
        <v>6</v>
      </c>
      <c r="B9" s="39">
        <v>25613103.214634601</v>
      </c>
      <c r="C9" s="40"/>
      <c r="D9" s="41">
        <v>18694079.317976017</v>
      </c>
      <c r="E9" s="42">
        <v>4831494.7211343544</v>
      </c>
      <c r="F9" s="43">
        <v>771736.94925209437</v>
      </c>
      <c r="G9" s="44">
        <v>1315792.2262721357</v>
      </c>
      <c r="H9" s="45">
        <f t="shared" si="1"/>
        <v>2087529.1755242301</v>
      </c>
      <c r="I9" s="244">
        <f t="shared" si="0"/>
        <v>6919023.8966585845</v>
      </c>
      <c r="J9" s="46"/>
      <c r="K9" s="47">
        <f t="shared" si="2"/>
        <v>27.01361033326587</v>
      </c>
      <c r="L9" s="48">
        <f t="shared" si="4"/>
        <v>8.1502391882428178</v>
      </c>
      <c r="M9" s="49">
        <f>100*G9/B9</f>
        <v>5.1371839454437103</v>
      </c>
      <c r="N9" s="50">
        <f t="shared" si="3"/>
        <v>18.863371145023049</v>
      </c>
    </row>
    <row r="10" spans="1:21" ht="16.5" customHeight="1" x14ac:dyDescent="0.2">
      <c r="A10" s="52" t="s">
        <v>13</v>
      </c>
      <c r="B10" s="53">
        <v>9645247.6701875869</v>
      </c>
      <c r="C10" s="54"/>
      <c r="D10" s="55">
        <v>7083212.9141046023</v>
      </c>
      <c r="E10" s="56">
        <v>1695140.9760348222</v>
      </c>
      <c r="F10" s="57">
        <v>265248.09620479232</v>
      </c>
      <c r="G10" s="58">
        <v>601645.68384336983</v>
      </c>
      <c r="H10" s="59">
        <f t="shared" si="1"/>
        <v>866893.78004816221</v>
      </c>
      <c r="I10" s="244">
        <f t="shared" si="0"/>
        <v>2562034.7560829846</v>
      </c>
      <c r="J10" s="60"/>
      <c r="K10" s="61">
        <f t="shared" si="2"/>
        <v>26.562664264205011</v>
      </c>
      <c r="L10" s="62">
        <f t="shared" si="4"/>
        <v>8.9877814410887211</v>
      </c>
      <c r="M10" s="63">
        <f>100*G10/B10</f>
        <v>6.2377421961179005</v>
      </c>
      <c r="N10" s="64">
        <f t="shared" si="3"/>
        <v>17.574882823116287</v>
      </c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13942233.949702924</v>
      </c>
      <c r="C12" s="40"/>
      <c r="D12" s="41">
        <v>7511743.7566045066</v>
      </c>
      <c r="E12" s="42">
        <v>4558086.7028450361</v>
      </c>
      <c r="F12" s="43">
        <v>732044.98569995759</v>
      </c>
      <c r="G12" s="44">
        <v>1140358.5045534244</v>
      </c>
      <c r="H12" s="45">
        <f t="shared" si="1"/>
        <v>1872403.4902533819</v>
      </c>
      <c r="I12" s="244">
        <f t="shared" si="0"/>
        <v>6430490.1930984184</v>
      </c>
      <c r="J12" s="46"/>
      <c r="K12" s="47">
        <f t="shared" si="2"/>
        <v>46.122380504420072</v>
      </c>
      <c r="L12" s="48">
        <f t="shared" ref="L12:L16" si="5">100*H12/B12</f>
        <v>13.429723651232223</v>
      </c>
      <c r="M12" s="49">
        <f>100*G12/B12</f>
        <v>8.1791663277729079</v>
      </c>
      <c r="N12" s="50">
        <f t="shared" ref="N12:N16" si="6">100*E12/B12</f>
        <v>32.692656853187849</v>
      </c>
      <c r="P12" s="74">
        <f>B12+B13</f>
        <v>34372543.380443275</v>
      </c>
      <c r="Q12" s="74">
        <f>D12+D13</f>
        <v>22417094.84757302</v>
      </c>
      <c r="R12" s="75">
        <f>E12+E13</f>
        <v>8412847.0855130889</v>
      </c>
      <c r="S12" s="222">
        <f>H12+H13</f>
        <v>3542601.4473571652</v>
      </c>
      <c r="T12" s="75">
        <f>SUM(R12:S12)</f>
        <v>11955448.532870254</v>
      </c>
      <c r="U12" s="223">
        <f>T12/P12</f>
        <v>0.34781972345033008</v>
      </c>
    </row>
    <row r="13" spans="1:21" ht="16.5" customHeight="1" x14ac:dyDescent="0.2">
      <c r="A13" s="38" t="s">
        <v>14</v>
      </c>
      <c r="B13" s="39">
        <v>20430309.430740349</v>
      </c>
      <c r="C13" s="40"/>
      <c r="D13" s="41">
        <v>14905351.090968514</v>
      </c>
      <c r="E13" s="42">
        <v>3854760.3826680519</v>
      </c>
      <c r="F13" s="43">
        <v>615530.55266958196</v>
      </c>
      <c r="G13" s="44">
        <v>1054667.4044342013</v>
      </c>
      <c r="H13" s="45">
        <f t="shared" si="1"/>
        <v>1670197.9571037833</v>
      </c>
      <c r="I13" s="244">
        <f t="shared" si="0"/>
        <v>5524958.3397718351</v>
      </c>
      <c r="J13" s="46"/>
      <c r="K13" s="47">
        <f t="shared" si="2"/>
        <v>27.042949880429795</v>
      </c>
      <c r="L13" s="48">
        <f t="shared" si="5"/>
        <v>8.1750986825032097</v>
      </c>
      <c r="M13" s="49">
        <f>100*G13/B13</f>
        <v>5.1622683836951682</v>
      </c>
      <c r="N13" s="50">
        <f t="shared" si="6"/>
        <v>18.867851197926587</v>
      </c>
    </row>
    <row r="14" spans="1:21" ht="16.5" customHeight="1" x14ac:dyDescent="0.2">
      <c r="A14" s="51" t="s">
        <v>15</v>
      </c>
      <c r="B14" s="39">
        <v>17733074.940776471</v>
      </c>
      <c r="C14" s="40"/>
      <c r="D14" s="41">
        <v>14795312.796937361</v>
      </c>
      <c r="E14" s="42">
        <v>2073436.1923807836</v>
      </c>
      <c r="F14" s="43">
        <v>332484.89800622774</v>
      </c>
      <c r="G14" s="44">
        <v>531841.05345209828</v>
      </c>
      <c r="H14" s="45">
        <f t="shared" si="1"/>
        <v>864325.95145832608</v>
      </c>
      <c r="I14" s="244">
        <f t="shared" si="0"/>
        <v>2937762.1438391097</v>
      </c>
      <c r="J14" s="46"/>
      <c r="K14" s="47">
        <f t="shared" si="2"/>
        <v>16.56656927041935</v>
      </c>
      <c r="L14" s="48">
        <f t="shared" si="5"/>
        <v>4.8740895436630929</v>
      </c>
      <c r="M14" s="49">
        <f>100*G14/B14</f>
        <v>2.9991473854833366</v>
      </c>
      <c r="N14" s="50">
        <f t="shared" si="6"/>
        <v>11.692479726756259</v>
      </c>
    </row>
    <row r="15" spans="1:21" ht="16.5" customHeight="1" x14ac:dyDescent="0.2">
      <c r="A15" s="51" t="s">
        <v>16</v>
      </c>
      <c r="B15" s="39">
        <v>12697346.663112056</v>
      </c>
      <c r="C15" s="40"/>
      <c r="D15" s="41">
        <v>10706440.843504738</v>
      </c>
      <c r="E15" s="42">
        <v>1407986.0178634736</v>
      </c>
      <c r="F15" s="43">
        <v>225941.41897406415</v>
      </c>
      <c r="G15" s="44">
        <v>356978.38276978</v>
      </c>
      <c r="H15" s="45">
        <f t="shared" si="1"/>
        <v>582919.80174384417</v>
      </c>
      <c r="I15" s="244">
        <f t="shared" si="0"/>
        <v>1990905.8196073179</v>
      </c>
      <c r="J15" s="46"/>
      <c r="K15" s="47">
        <f t="shared" si="2"/>
        <v>15.679699644581939</v>
      </c>
      <c r="L15" s="48">
        <f t="shared" si="5"/>
        <v>4.5908788442968564</v>
      </c>
      <c r="M15" s="49">
        <f>100*G15/B15</f>
        <v>2.8114407855529593</v>
      </c>
      <c r="N15" s="50">
        <f t="shared" si="6"/>
        <v>11.088820800285083</v>
      </c>
    </row>
    <row r="16" spans="1:21" ht="16.5" customHeight="1" x14ac:dyDescent="0.2">
      <c r="A16" s="52" t="s">
        <v>17</v>
      </c>
      <c r="B16" s="53">
        <v>7234679.8808856569</v>
      </c>
      <c r="C16" s="54"/>
      <c r="D16" s="55">
        <v>5980123.5600240864</v>
      </c>
      <c r="E16" s="56">
        <v>888396.52516107948</v>
      </c>
      <c r="F16" s="57">
        <v>142629.68148805961</v>
      </c>
      <c r="G16" s="58">
        <v>223530.11421243168</v>
      </c>
      <c r="H16" s="59">
        <f t="shared" si="1"/>
        <v>366159.79570049129</v>
      </c>
      <c r="I16" s="244">
        <f t="shared" si="0"/>
        <v>1254556.3208615708</v>
      </c>
      <c r="J16" s="60"/>
      <c r="K16" s="61">
        <f t="shared" si="2"/>
        <v>17.340868449150928</v>
      </c>
      <c r="L16" s="62">
        <f t="shared" si="5"/>
        <v>5.0611748097922291</v>
      </c>
      <c r="M16" s="63">
        <f>100*G16/B16</f>
        <v>3.089702901755309</v>
      </c>
      <c r="N16" s="64">
        <f t="shared" si="6"/>
        <v>12.279693639358698</v>
      </c>
    </row>
    <row r="17" spans="1:14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</row>
    <row r="18" spans="1:14" ht="16.5" customHeight="1" x14ac:dyDescent="0.2">
      <c r="A18" s="38" t="s">
        <v>9</v>
      </c>
      <c r="B18" s="39">
        <v>37445000.926815279</v>
      </c>
      <c r="C18" s="40"/>
      <c r="D18" s="41">
        <v>29547314.608426947</v>
      </c>
      <c r="E18" s="42">
        <v>5562197.1846510554</v>
      </c>
      <c r="F18" s="43">
        <v>891232.22699807177</v>
      </c>
      <c r="G18" s="44">
        <v>1444256.9067392037</v>
      </c>
      <c r="H18" s="45">
        <f t="shared" si="1"/>
        <v>2335489.1337372754</v>
      </c>
      <c r="I18" s="244">
        <f t="shared" si="0"/>
        <v>7897686.3183883308</v>
      </c>
      <c r="J18" s="46"/>
      <c r="K18" s="47">
        <f t="shared" si="2"/>
        <v>21.091430425717004</v>
      </c>
      <c r="L18" s="48">
        <f t="shared" ref="L18:L19" si="7">100*H18/B18</f>
        <v>6.2371186431585173</v>
      </c>
      <c r="M18" s="49">
        <f>100*G18/B18</f>
        <v>3.8570086019277836</v>
      </c>
      <c r="N18" s="50">
        <f>100*E18/B18</f>
        <v>14.854311782558483</v>
      </c>
    </row>
    <row r="19" spans="1:14" ht="16.5" customHeight="1" x14ac:dyDescent="0.2">
      <c r="A19" s="52" t="s">
        <v>12</v>
      </c>
      <c r="B19" s="53">
        <v>34592643.938402429</v>
      </c>
      <c r="C19" s="54"/>
      <c r="D19" s="55">
        <v>24351657.439612459</v>
      </c>
      <c r="E19" s="56">
        <v>7220468.6362674078</v>
      </c>
      <c r="F19" s="57">
        <v>1157399.3098398256</v>
      </c>
      <c r="G19" s="58">
        <v>1863118.5526827371</v>
      </c>
      <c r="H19" s="59">
        <f t="shared" si="1"/>
        <v>3020517.862522563</v>
      </c>
      <c r="I19" s="244">
        <f t="shared" si="0"/>
        <v>10240986.49878997</v>
      </c>
      <c r="J19" s="60"/>
      <c r="K19" s="61">
        <f t="shared" si="2"/>
        <v>29.604520883184399</v>
      </c>
      <c r="L19" s="62">
        <f t="shared" si="7"/>
        <v>8.7316767920401333</v>
      </c>
      <c r="M19" s="63">
        <f>100*G19/B19</f>
        <v>5.3858807554586141</v>
      </c>
      <c r="N19" s="64">
        <f>100*E19/B19</f>
        <v>20.87284409114427</v>
      </c>
    </row>
    <row r="20" spans="1:14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</row>
    <row r="21" spans="1:14" ht="16.5" customHeight="1" x14ac:dyDescent="0.2">
      <c r="A21" s="38" t="s">
        <v>0</v>
      </c>
      <c r="B21" s="39">
        <v>21502243.8693121</v>
      </c>
      <c r="C21" s="40"/>
      <c r="D21" s="41">
        <v>17266022.401112068</v>
      </c>
      <c r="E21" s="42">
        <v>1981591.5387546977</v>
      </c>
      <c r="F21" s="43">
        <v>333397.19826360338</v>
      </c>
      <c r="G21" s="44">
        <v>1921232.7311817312</v>
      </c>
      <c r="H21" s="45">
        <f t="shared" si="1"/>
        <v>2254629.9294453347</v>
      </c>
      <c r="I21" s="244">
        <f t="shared" si="0"/>
        <v>4236221.4682000326</v>
      </c>
      <c r="J21" s="46"/>
      <c r="K21" s="47">
        <f t="shared" si="2"/>
        <v>19.701299519934977</v>
      </c>
      <c r="L21" s="48">
        <f t="shared" ref="L21:L22" si="8">100*H21/B21</f>
        <v>10.485556498887689</v>
      </c>
      <c r="M21" s="49">
        <f t="shared" ref="M21:M22" si="9">100*G21/B21</f>
        <v>8.9350336776884269</v>
      </c>
      <c r="N21" s="50">
        <f>100*E21/B21</f>
        <v>9.2157430210472864</v>
      </c>
    </row>
    <row r="22" spans="1:14" ht="16.5" customHeight="1" x14ac:dyDescent="0.2">
      <c r="A22" s="52" t="s">
        <v>1</v>
      </c>
      <c r="B22" s="53">
        <v>50535400.995905302</v>
      </c>
      <c r="C22" s="54"/>
      <c r="D22" s="55">
        <v>36632949.646927044</v>
      </c>
      <c r="E22" s="56">
        <v>10801074.282163758</v>
      </c>
      <c r="F22" s="57">
        <v>1715234.3385742921</v>
      </c>
      <c r="G22" s="58">
        <v>1386142.7282402092</v>
      </c>
      <c r="H22" s="59">
        <f t="shared" si="1"/>
        <v>3101377.0668145013</v>
      </c>
      <c r="I22" s="244">
        <f t="shared" si="0"/>
        <v>13902451.348978259</v>
      </c>
      <c r="J22" s="60"/>
      <c r="K22" s="61">
        <f t="shared" si="2"/>
        <v>27.51032162603147</v>
      </c>
      <c r="L22" s="62">
        <f t="shared" si="8"/>
        <v>6.137038602040171</v>
      </c>
      <c r="M22" s="63">
        <f t="shared" si="9"/>
        <v>2.7429142757816907</v>
      </c>
      <c r="N22" s="64">
        <f>100*E22/B22</f>
        <v>21.373283023991299</v>
      </c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view="pageBreakPreview" topLeftCell="F1" zoomScale="80" zoomScaleNormal="93" zoomScaleSheetLayoutView="80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2" style="5" customWidth="1"/>
    <col min="5" max="5" width="12.85546875" style="5" customWidth="1"/>
    <col min="6" max="6" width="12.28515625" style="5" customWidth="1"/>
    <col min="7" max="7" width="11.85546875" style="5" customWidth="1"/>
    <col min="8" max="8" width="12.140625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2.85546875" style="5" customWidth="1"/>
    <col min="15" max="16384" width="18.7109375" style="5"/>
  </cols>
  <sheetData>
    <row r="1" spans="1:21" ht="21.75" customHeight="1" x14ac:dyDescent="0.2">
      <c r="A1" s="2" t="s">
        <v>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72545833.99999997</v>
      </c>
      <c r="C4" s="20"/>
      <c r="D4" s="21">
        <v>54313399.740679875</v>
      </c>
      <c r="E4" s="22">
        <v>11204493.00589137</v>
      </c>
      <c r="F4" s="23">
        <v>2130727.3872635276</v>
      </c>
      <c r="G4" s="105">
        <v>4897213.8661652012</v>
      </c>
      <c r="H4" s="106">
        <f>SUM(F4:G4)</f>
        <v>7027941.2534287293</v>
      </c>
      <c r="I4" s="244">
        <f>H4+E4</f>
        <v>18232434.259320099</v>
      </c>
      <c r="J4" s="24"/>
      <c r="K4" s="99">
        <f>100*(E4+F4+G4)/B4</f>
        <v>25.132296720608529</v>
      </c>
      <c r="L4" s="100">
        <f>100*H4/B4</f>
        <v>9.6875876475949436</v>
      </c>
      <c r="M4" s="101">
        <f>100*G4/B4</f>
        <v>6.7505101204918301</v>
      </c>
      <c r="N4" s="102">
        <f>100*E4/B4</f>
        <v>15.444709073013586</v>
      </c>
      <c r="O4" s="75">
        <f>SUM(E4:G4)</f>
        <v>18232434.259320099</v>
      </c>
    </row>
    <row r="5" spans="1:21" ht="16.5" customHeight="1" x14ac:dyDescent="0.2">
      <c r="A5" s="25" t="s">
        <v>3</v>
      </c>
      <c r="B5" s="26"/>
      <c r="C5" s="27"/>
      <c r="D5" s="2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22429718.672388501</v>
      </c>
      <c r="C6" s="40"/>
      <c r="D6" s="41">
        <v>16462470.041056268</v>
      </c>
      <c r="E6" s="42">
        <v>3834730.3137424509</v>
      </c>
      <c r="F6" s="43">
        <v>736636.82546995138</v>
      </c>
      <c r="G6" s="44">
        <v>1408881.4921198508</v>
      </c>
      <c r="H6" s="45">
        <f t="shared" ref="H6:H22" si="1">SUM(F6:G6)</f>
        <v>2145518.3175898022</v>
      </c>
      <c r="I6" s="244">
        <f t="shared" si="0"/>
        <v>5980248.6313322531</v>
      </c>
      <c r="J6" s="46"/>
      <c r="K6" s="47">
        <f t="shared" ref="K6:K22" si="2">100*(E6+F6+G6)/B6</f>
        <v>26.66216513314577</v>
      </c>
      <c r="L6" s="48">
        <f>100*H6/B6</f>
        <v>9.5655159519721682</v>
      </c>
      <c r="M6" s="49">
        <f>100*G6/B6</f>
        <v>6.2813159304321378</v>
      </c>
      <c r="N6" s="50">
        <f t="shared" ref="N6:N10" si="3">100*E6/B6</f>
        <v>17.0966491811736</v>
      </c>
      <c r="P6" s="74"/>
    </row>
    <row r="7" spans="1:21" ht="16.5" customHeight="1" x14ac:dyDescent="0.2">
      <c r="A7" s="38" t="s">
        <v>4</v>
      </c>
      <c r="B7" s="39">
        <v>150971.322501849</v>
      </c>
      <c r="C7" s="40"/>
      <c r="D7" s="41">
        <v>99223.655792187739</v>
      </c>
      <c r="E7" s="42">
        <v>14742.122680980952</v>
      </c>
      <c r="F7" s="43">
        <v>2781.8682260214237</v>
      </c>
      <c r="G7" s="44">
        <v>7223.6758026586294</v>
      </c>
      <c r="H7" s="45">
        <f t="shared" si="1"/>
        <v>10005.544028680053</v>
      </c>
      <c r="I7" s="244">
        <f t="shared" si="0"/>
        <v>24747.666709661004</v>
      </c>
      <c r="J7" s="46"/>
      <c r="K7" s="47">
        <f t="shared" si="2"/>
        <v>16.392296430574032</v>
      </c>
      <c r="L7" s="48">
        <f t="shared" ref="L7:L10" si="4">100*H7/B7</f>
        <v>6.6274467646380399</v>
      </c>
      <c r="M7" s="49">
        <f>100*G7/B7</f>
        <v>4.784799975882942</v>
      </c>
      <c r="N7" s="50">
        <f t="shared" si="3"/>
        <v>9.7648496659359925</v>
      </c>
      <c r="P7" s="74"/>
    </row>
    <row r="8" spans="1:21" ht="16.5" customHeight="1" x14ac:dyDescent="0.2">
      <c r="A8" s="51" t="s">
        <v>5</v>
      </c>
      <c r="B8" s="39">
        <v>14464042.131398801</v>
      </c>
      <c r="C8" s="40"/>
      <c r="D8" s="41">
        <v>11880129.858665768</v>
      </c>
      <c r="E8" s="42">
        <v>1634176.0253461823</v>
      </c>
      <c r="F8" s="43">
        <v>312768.02053458954</v>
      </c>
      <c r="G8" s="44">
        <v>641968.22685222188</v>
      </c>
      <c r="H8" s="45">
        <f t="shared" si="1"/>
        <v>954736.24738681142</v>
      </c>
      <c r="I8" s="244">
        <f t="shared" si="0"/>
        <v>2588912.2727329936</v>
      </c>
      <c r="J8" s="46"/>
      <c r="K8" s="47">
        <f t="shared" si="2"/>
        <v>17.898954173487486</v>
      </c>
      <c r="L8" s="48">
        <f t="shared" si="4"/>
        <v>6.6007568196600648</v>
      </c>
      <c r="M8" s="49">
        <f>100*G8/B8</f>
        <v>4.4383735958472199</v>
      </c>
      <c r="N8" s="50">
        <f t="shared" si="3"/>
        <v>11.298197353827419</v>
      </c>
      <c r="P8" s="74"/>
    </row>
    <row r="9" spans="1:21" ht="16.5" customHeight="1" x14ac:dyDescent="0.2">
      <c r="A9" s="51" t="s">
        <v>6</v>
      </c>
      <c r="B9" s="39">
        <v>25790811.8615303</v>
      </c>
      <c r="C9" s="40"/>
      <c r="D9" s="41">
        <v>18810872.936544009</v>
      </c>
      <c r="E9" s="42">
        <v>4234988.9740809407</v>
      </c>
      <c r="F9" s="43">
        <v>802663.15536308941</v>
      </c>
      <c r="G9" s="44">
        <v>1948286.7955422602</v>
      </c>
      <c r="H9" s="45">
        <f t="shared" si="1"/>
        <v>2750949.9509053496</v>
      </c>
      <c r="I9" s="244">
        <f t="shared" si="0"/>
        <v>6985938.9249862898</v>
      </c>
      <c r="J9" s="46"/>
      <c r="K9" s="47">
        <f t="shared" si="2"/>
        <v>27.086929106743437</v>
      </c>
      <c r="L9" s="48">
        <f t="shared" si="4"/>
        <v>10.666395325882238</v>
      </c>
      <c r="M9" s="49">
        <f>100*G9/B9</f>
        <v>7.5541894764791566</v>
      </c>
      <c r="N9" s="50">
        <f t="shared" si="3"/>
        <v>16.420533780861202</v>
      </c>
      <c r="P9" s="74"/>
    </row>
    <row r="10" spans="1:21" ht="16.5" customHeight="1" x14ac:dyDescent="0.2">
      <c r="A10" s="52" t="s">
        <v>13</v>
      </c>
      <c r="B10" s="53">
        <v>9710290.0121803991</v>
      </c>
      <c r="C10" s="54"/>
      <c r="D10" s="55">
        <v>7060703.2486215038</v>
      </c>
      <c r="E10" s="56">
        <v>1485855.5700408155</v>
      </c>
      <c r="F10" s="57">
        <v>275877.51766987605</v>
      </c>
      <c r="G10" s="58">
        <v>890853.6758482093</v>
      </c>
      <c r="H10" s="59">
        <f t="shared" si="1"/>
        <v>1166731.1935180854</v>
      </c>
      <c r="I10" s="244">
        <f t="shared" si="0"/>
        <v>2652586.7635589009</v>
      </c>
      <c r="J10" s="60"/>
      <c r="K10" s="61">
        <f t="shared" si="2"/>
        <v>27.317276417404091</v>
      </c>
      <c r="L10" s="62">
        <f t="shared" si="4"/>
        <v>12.015410374505402</v>
      </c>
      <c r="M10" s="63">
        <f>100*G10/B10</f>
        <v>9.1743261502049851</v>
      </c>
      <c r="N10" s="64">
        <f t="shared" si="3"/>
        <v>15.301866042898689</v>
      </c>
      <c r="P10" s="74"/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14040589.35570061</v>
      </c>
      <c r="C12" s="40"/>
      <c r="D12" s="41">
        <v>7595349.3336259518</v>
      </c>
      <c r="E12" s="42">
        <v>3995336.4421603982</v>
      </c>
      <c r="F12" s="43">
        <v>761380.59562794876</v>
      </c>
      <c r="G12" s="44">
        <v>1688522.9842863106</v>
      </c>
      <c r="H12" s="45">
        <f t="shared" si="1"/>
        <v>2449903.5799142593</v>
      </c>
      <c r="I12" s="244">
        <f t="shared" si="0"/>
        <v>6445240.0220746575</v>
      </c>
      <c r="J12" s="46"/>
      <c r="K12" s="47">
        <f t="shared" si="2"/>
        <v>45.904341041480791</v>
      </c>
      <c r="L12" s="48">
        <f t="shared" ref="L12:L16" si="5">100*H12/B12</f>
        <v>17.44872325405326</v>
      </c>
      <c r="M12" s="49">
        <f>100*G12/B12</f>
        <v>12.026012167365002</v>
      </c>
      <c r="N12" s="50">
        <f t="shared" ref="N12:N16" si="6">100*E12/B12</f>
        <v>28.455617787427524</v>
      </c>
      <c r="P12" s="74">
        <f>B12+B13</f>
        <v>34615024.282108866</v>
      </c>
      <c r="Q12" s="74">
        <f>D12+D13</f>
        <v>22589102.468087323</v>
      </c>
      <c r="R12" s="75">
        <f>E12+E13</f>
        <v>7374180.6012802534</v>
      </c>
      <c r="S12" s="222">
        <f>H12+H13</f>
        <v>4651741.2127412865</v>
      </c>
      <c r="T12" s="75">
        <f>SUM(R12:S12)</f>
        <v>12025921.814021539</v>
      </c>
      <c r="U12" s="223">
        <f>T12/P12</f>
        <v>0.34741913557568299</v>
      </c>
    </row>
    <row r="13" spans="1:21" ht="16.5" customHeight="1" x14ac:dyDescent="0.2">
      <c r="A13" s="38" t="s">
        <v>14</v>
      </c>
      <c r="B13" s="39">
        <v>20574434.926408254</v>
      </c>
      <c r="C13" s="40"/>
      <c r="D13" s="41">
        <v>14993753.134461371</v>
      </c>
      <c r="E13" s="42">
        <v>3378844.1591198547</v>
      </c>
      <c r="F13" s="43">
        <v>640197.0206389107</v>
      </c>
      <c r="G13" s="44">
        <v>1561640.6121881166</v>
      </c>
      <c r="H13" s="45">
        <f t="shared" si="1"/>
        <v>2201837.6328270272</v>
      </c>
      <c r="I13" s="244">
        <f t="shared" si="0"/>
        <v>5580681.7919468824</v>
      </c>
      <c r="J13" s="46"/>
      <c r="K13" s="47">
        <f t="shared" si="2"/>
        <v>27.124350252671167</v>
      </c>
      <c r="L13" s="48">
        <f t="shared" si="5"/>
        <v>10.701813394645727</v>
      </c>
      <c r="M13" s="49">
        <f>100*G13/B13</f>
        <v>7.5901992826236873</v>
      </c>
      <c r="N13" s="50">
        <f t="shared" si="6"/>
        <v>16.422536858025438</v>
      </c>
      <c r="P13" s="74"/>
    </row>
    <row r="14" spans="1:21" ht="16.5" customHeight="1" x14ac:dyDescent="0.2">
      <c r="A14" s="51" t="s">
        <v>15</v>
      </c>
      <c r="B14" s="39">
        <v>17858172.811869405</v>
      </c>
      <c r="C14" s="40"/>
      <c r="D14" s="41">
        <v>14907424.037722256</v>
      </c>
      <c r="E14" s="42">
        <v>1817445.722290132</v>
      </c>
      <c r="F14" s="43">
        <v>345808.73392531753</v>
      </c>
      <c r="G14" s="44">
        <v>787494.3179316998</v>
      </c>
      <c r="H14" s="45">
        <f t="shared" si="1"/>
        <v>1133303.0518570174</v>
      </c>
      <c r="I14" s="244">
        <f t="shared" si="0"/>
        <v>2950748.7741471492</v>
      </c>
      <c r="J14" s="46"/>
      <c r="K14" s="47">
        <f t="shared" si="2"/>
        <v>16.523240116625701</v>
      </c>
      <c r="L14" s="48">
        <f t="shared" si="5"/>
        <v>6.3461310616490918</v>
      </c>
      <c r="M14" s="49">
        <f>100*G14/B14</f>
        <v>4.409713839303274</v>
      </c>
      <c r="N14" s="50">
        <f t="shared" si="6"/>
        <v>10.177109054976608</v>
      </c>
      <c r="P14" s="74"/>
    </row>
    <row r="15" spans="1:21" ht="16.5" customHeight="1" x14ac:dyDescent="0.2">
      <c r="A15" s="51" t="s">
        <v>16</v>
      </c>
      <c r="B15" s="39">
        <v>12786920.01919323</v>
      </c>
      <c r="C15" s="40"/>
      <c r="D15" s="41">
        <v>10789194.953942124</v>
      </c>
      <c r="E15" s="42">
        <v>1234153.3222066676</v>
      </c>
      <c r="F15" s="43">
        <v>234995.68403027841</v>
      </c>
      <c r="G15" s="44">
        <v>528576.05901415972</v>
      </c>
      <c r="H15" s="45">
        <f t="shared" si="1"/>
        <v>763571.74304443807</v>
      </c>
      <c r="I15" s="244">
        <f t="shared" si="0"/>
        <v>1997725.0652511057</v>
      </c>
      <c r="J15" s="46"/>
      <c r="K15" s="47">
        <f t="shared" si="2"/>
        <v>15.623191998170869</v>
      </c>
      <c r="L15" s="48">
        <f t="shared" si="5"/>
        <v>5.9715063666489909</v>
      </c>
      <c r="M15" s="49">
        <f>100*G15/B15</f>
        <v>4.1337246046801299</v>
      </c>
      <c r="N15" s="50">
        <f t="shared" si="6"/>
        <v>9.6516856315218789</v>
      </c>
      <c r="P15" s="74"/>
    </row>
    <row r="16" spans="1:21" ht="16.5" customHeight="1" x14ac:dyDescent="0.2">
      <c r="A16" s="52" t="s">
        <v>17</v>
      </c>
      <c r="B16" s="53">
        <v>7285716.8868285213</v>
      </c>
      <c r="C16" s="54"/>
      <c r="D16" s="55">
        <v>6027678.280928256</v>
      </c>
      <c r="E16" s="56">
        <v>778713.36011429096</v>
      </c>
      <c r="F16" s="57">
        <v>148345.35304106754</v>
      </c>
      <c r="G16" s="58">
        <v>330979.892744907</v>
      </c>
      <c r="H16" s="59">
        <f t="shared" si="1"/>
        <v>479325.24578597455</v>
      </c>
      <c r="I16" s="244">
        <f t="shared" si="0"/>
        <v>1258038.6059002655</v>
      </c>
      <c r="J16" s="60"/>
      <c r="K16" s="61">
        <f t="shared" si="2"/>
        <v>17.267190386914564</v>
      </c>
      <c r="L16" s="62">
        <f t="shared" si="5"/>
        <v>6.578971612972258</v>
      </c>
      <c r="M16" s="63">
        <f>100*G16/B16</f>
        <v>4.5428596510971868</v>
      </c>
      <c r="N16" s="64">
        <f t="shared" si="6"/>
        <v>10.688218773942307</v>
      </c>
      <c r="P16" s="74"/>
    </row>
    <row r="17" spans="1:16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  <c r="P17" s="74"/>
    </row>
    <row r="18" spans="1:16" ht="16.5" customHeight="1" x14ac:dyDescent="0.2">
      <c r="A18" s="38" t="s">
        <v>9</v>
      </c>
      <c r="B18" s="39">
        <v>37709156.461862743</v>
      </c>
      <c r="C18" s="40"/>
      <c r="D18" s="41">
        <v>29768228.156893823</v>
      </c>
      <c r="E18" s="42">
        <v>4875477.4884925773</v>
      </c>
      <c r="F18" s="43">
        <v>926947.02796958794</v>
      </c>
      <c r="G18" s="44">
        <v>2138503.7885067551</v>
      </c>
      <c r="H18" s="45">
        <f t="shared" si="1"/>
        <v>3065450.8164763432</v>
      </c>
      <c r="I18" s="244">
        <f t="shared" si="0"/>
        <v>7940928.3049689205</v>
      </c>
      <c r="J18" s="46"/>
      <c r="K18" s="47">
        <f t="shared" si="2"/>
        <v>21.058355715275678</v>
      </c>
      <c r="L18" s="48">
        <f t="shared" ref="L18:L19" si="7">100*H18/B18</f>
        <v>8.129194880231795</v>
      </c>
      <c r="M18" s="49">
        <f>100*G18/B18</f>
        <v>5.6710464755941619</v>
      </c>
      <c r="N18" s="50">
        <f>100*E18/B18</f>
        <v>12.929160835043882</v>
      </c>
      <c r="P18" s="74"/>
    </row>
    <row r="19" spans="1:16" ht="16.5" customHeight="1" x14ac:dyDescent="0.2">
      <c r="A19" s="52" t="s">
        <v>12</v>
      </c>
      <c r="B19" s="53">
        <v>34836677.538137533</v>
      </c>
      <c r="C19" s="54"/>
      <c r="D19" s="55">
        <v>24545171.583786346</v>
      </c>
      <c r="E19" s="56">
        <v>6329015.5173988007</v>
      </c>
      <c r="F19" s="57">
        <v>1203780.3592939416</v>
      </c>
      <c r="G19" s="58">
        <v>2758710.0776584465</v>
      </c>
      <c r="H19" s="59">
        <f t="shared" si="1"/>
        <v>3962490.4369523879</v>
      </c>
      <c r="I19" s="244">
        <f t="shared" si="0"/>
        <v>10291505.954351189</v>
      </c>
      <c r="J19" s="60"/>
      <c r="K19" s="61">
        <f t="shared" si="2"/>
        <v>29.542156949624541</v>
      </c>
      <c r="L19" s="62">
        <f t="shared" si="7"/>
        <v>11.374478615575329</v>
      </c>
      <c r="M19" s="63">
        <f>100*G19/B19</f>
        <v>7.9189815809453767</v>
      </c>
      <c r="N19" s="64">
        <f>100*E19/B19</f>
        <v>18.16767833404921</v>
      </c>
      <c r="P19" s="74"/>
    </row>
    <row r="20" spans="1:16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  <c r="P20" s="74"/>
    </row>
    <row r="21" spans="1:16" ht="16.5" customHeight="1" x14ac:dyDescent="0.2">
      <c r="A21" s="38" t="s">
        <v>0</v>
      </c>
      <c r="B21" s="39">
        <v>21648896.047594685</v>
      </c>
      <c r="C21" s="40"/>
      <c r="D21" s="41">
        <v>16720438.622418903</v>
      </c>
      <c r="E21" s="42">
        <v>1736940.388457658</v>
      </c>
      <c r="F21" s="43">
        <v>346757.59325352946</v>
      </c>
      <c r="G21" s="44">
        <v>2844759.443464594</v>
      </c>
      <c r="H21" s="45">
        <f t="shared" si="1"/>
        <v>3191517.0367181236</v>
      </c>
      <c r="I21" s="244">
        <f t="shared" si="0"/>
        <v>4928457.4251757814</v>
      </c>
      <c r="J21" s="46"/>
      <c r="K21" s="47">
        <f t="shared" si="2"/>
        <v>22.765398357221827</v>
      </c>
      <c r="L21" s="48">
        <f t="shared" ref="L21:L22" si="8">100*H21/B21</f>
        <v>14.742169899571943</v>
      </c>
      <c r="M21" s="49">
        <f t="shared" ref="M21:M22" si="9">100*G21/B21</f>
        <v>13.140436524848401</v>
      </c>
      <c r="N21" s="50">
        <f>100*E21/B21</f>
        <v>8.0232284576498856</v>
      </c>
      <c r="P21" s="74"/>
    </row>
    <row r="22" spans="1:16" ht="16.5" customHeight="1" x14ac:dyDescent="0.2">
      <c r="A22" s="52" t="s">
        <v>1</v>
      </c>
      <c r="B22" s="53">
        <v>50896937.952405281</v>
      </c>
      <c r="C22" s="54"/>
      <c r="D22" s="55">
        <v>37592961.118260965</v>
      </c>
      <c r="E22" s="56">
        <v>9467552.6174337119</v>
      </c>
      <c r="F22" s="57">
        <v>1783969.7940099982</v>
      </c>
      <c r="G22" s="58">
        <v>2052454.4227006075</v>
      </c>
      <c r="H22" s="59">
        <f t="shared" si="1"/>
        <v>3836424.2167106057</v>
      </c>
      <c r="I22" s="244">
        <f t="shared" si="0"/>
        <v>13303976.834144317</v>
      </c>
      <c r="J22" s="60"/>
      <c r="K22" s="61">
        <f t="shared" si="2"/>
        <v>26.13905152130198</v>
      </c>
      <c r="L22" s="62">
        <f t="shared" si="8"/>
        <v>7.5376326573872099</v>
      </c>
      <c r="M22" s="63">
        <f t="shared" si="9"/>
        <v>4.0325695518655715</v>
      </c>
      <c r="N22" s="64">
        <f>100*E22/B22</f>
        <v>18.60141886391477</v>
      </c>
      <c r="P22" s="74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view="pageBreakPreview" zoomScale="80" zoomScaleNormal="93" zoomScaleSheetLayoutView="80" workbookViewId="0">
      <pane ySplit="4" topLeftCell="A5" activePane="bottomLeft" state="frozen"/>
      <selection activeCell="I26" sqref="I26"/>
      <selection pane="bottomLeft" activeCell="B4" sqref="B4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3.42578125" style="5" customWidth="1"/>
    <col min="5" max="5" width="12.85546875" style="5" customWidth="1"/>
    <col min="6" max="6" width="12.28515625" style="5" customWidth="1"/>
    <col min="7" max="7" width="11.85546875" style="5" customWidth="1"/>
    <col min="8" max="8" width="11.42578125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2.85546875" style="5" customWidth="1"/>
    <col min="15" max="15" width="10.28515625" style="5" customWidth="1"/>
    <col min="16" max="16" width="13.28515625" style="5" customWidth="1"/>
    <col min="17" max="16384" width="18.7109375" style="5"/>
  </cols>
  <sheetData>
    <row r="1" spans="1:21" ht="21.75" customHeight="1" x14ac:dyDescent="0.2">
      <c r="A1" s="2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72931608.237451911</v>
      </c>
      <c r="C4" s="20"/>
      <c r="D4" s="21">
        <v>55206939.537812598</v>
      </c>
      <c r="E4" s="22">
        <v>13052219.344110304</v>
      </c>
      <c r="F4" s="23">
        <v>3145382.5868843147</v>
      </c>
      <c r="G4" s="105">
        <v>1527066.7686446952</v>
      </c>
      <c r="H4" s="106">
        <f>SUM(F4:G4)</f>
        <v>4672449.3555290103</v>
      </c>
      <c r="I4" s="244">
        <f>H4+E4</f>
        <v>17724668.699639313</v>
      </c>
      <c r="J4" s="24"/>
      <c r="K4" s="99">
        <f>100*(E4+F4+G4)/B4</f>
        <v>24.303137045779998</v>
      </c>
      <c r="L4" s="100">
        <f>100*H4/B4</f>
        <v>6.4066177456506566</v>
      </c>
      <c r="M4" s="101">
        <f>100*G4/B4</f>
        <v>2.0938339432648276</v>
      </c>
      <c r="N4" s="102">
        <f>100*E4/B4</f>
        <v>17.896519300129345</v>
      </c>
    </row>
    <row r="5" spans="1:21" ht="16.5" customHeight="1" x14ac:dyDescent="0.2">
      <c r="A5" s="25" t="s">
        <v>3</v>
      </c>
      <c r="B5" s="26"/>
      <c r="C5" s="27"/>
      <c r="D5" s="2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22547061.468588099</v>
      </c>
      <c r="C6" s="40"/>
      <c r="D6" s="41">
        <v>16568201.309655998</v>
      </c>
      <c r="E6" s="42">
        <v>4467113.4297783915</v>
      </c>
      <c r="F6" s="43">
        <v>1087424.2559329148</v>
      </c>
      <c r="G6" s="44">
        <v>439322.47322077653</v>
      </c>
      <c r="H6" s="45">
        <f t="shared" ref="H6:H22" si="1">SUM(F6:G6)</f>
        <v>1526746.7291536913</v>
      </c>
      <c r="I6" s="244">
        <f t="shared" si="0"/>
        <v>5993860.1589320824</v>
      </c>
      <c r="J6" s="46"/>
      <c r="K6" s="47">
        <f t="shared" ref="K6:K22" si="2">100*(E6+F6+G6)/B6</f>
        <v>26.583775306075044</v>
      </c>
      <c r="L6" s="48">
        <f>100*H6/B6</f>
        <v>6.7713778634999056</v>
      </c>
      <c r="M6" s="49">
        <f>100*G6/B6</f>
        <v>1.9484688673636148</v>
      </c>
      <c r="N6" s="50">
        <f t="shared" ref="N6:N9" si="3">100*E6/B6</f>
        <v>19.812397442575133</v>
      </c>
      <c r="P6" s="74"/>
    </row>
    <row r="7" spans="1:21" ht="16.5" customHeight="1" x14ac:dyDescent="0.2">
      <c r="A7" s="38" t="s">
        <v>4</v>
      </c>
      <c r="B7" s="39">
        <v>155630.56011436399</v>
      </c>
      <c r="C7" s="40"/>
      <c r="D7" s="41">
        <v>101098.21265355342</v>
      </c>
      <c r="E7" s="42">
        <v>17173.237444012233</v>
      </c>
      <c r="F7" s="43">
        <v>4106.5975541677044</v>
      </c>
      <c r="G7" s="44">
        <v>2252.5124626302509</v>
      </c>
      <c r="H7" s="45">
        <f t="shared" si="1"/>
        <v>6359.1100167979548</v>
      </c>
      <c r="I7" s="244">
        <f t="shared" si="0"/>
        <v>23532.34746081019</v>
      </c>
      <c r="J7" s="46"/>
      <c r="K7" s="47">
        <f t="shared" si="2"/>
        <v>15.120646898345424</v>
      </c>
      <c r="L7" s="48">
        <f t="shared" ref="L7:L10" si="4">100*H7/B7</f>
        <v>4.0860291270075804</v>
      </c>
      <c r="M7" s="49">
        <f>100*G7/B7</f>
        <v>1.4473458560934358</v>
      </c>
      <c r="N7" s="50">
        <f t="shared" si="3"/>
        <v>11.034617771337842</v>
      </c>
      <c r="P7" s="74"/>
    </row>
    <row r="8" spans="1:21" ht="16.5" customHeight="1" x14ac:dyDescent="0.2">
      <c r="A8" s="51" t="s">
        <v>5</v>
      </c>
      <c r="B8" s="39">
        <v>14545983.609456623</v>
      </c>
      <c r="C8" s="40"/>
      <c r="D8" s="41">
        <v>11980427.181431159</v>
      </c>
      <c r="E8" s="42">
        <v>1903667.0305822426</v>
      </c>
      <c r="F8" s="43">
        <v>461708.5655369673</v>
      </c>
      <c r="G8" s="44">
        <v>200180.83190625292</v>
      </c>
      <c r="H8" s="45">
        <f t="shared" si="1"/>
        <v>661889.39744322025</v>
      </c>
      <c r="I8" s="244">
        <f t="shared" si="0"/>
        <v>2565556.4280254627</v>
      </c>
      <c r="J8" s="46"/>
      <c r="K8" s="47">
        <f t="shared" si="2"/>
        <v>17.637558909096708</v>
      </c>
      <c r="L8" s="48">
        <f t="shared" si="4"/>
        <v>4.550324097800531</v>
      </c>
      <c r="M8" s="49">
        <f>100*G8/B8</f>
        <v>1.37619316287495</v>
      </c>
      <c r="N8" s="50">
        <f t="shared" si="3"/>
        <v>13.087234811296172</v>
      </c>
      <c r="P8" s="74"/>
    </row>
    <row r="9" spans="1:21" ht="16.5" customHeight="1" x14ac:dyDescent="0.2">
      <c r="A9" s="51" t="s">
        <v>6</v>
      </c>
      <c r="B9" s="39">
        <v>25928990.592214901</v>
      </c>
      <c r="C9" s="40"/>
      <c r="D9" s="41">
        <v>19208197.903893966</v>
      </c>
      <c r="E9" s="42">
        <v>4933378.5099003362</v>
      </c>
      <c r="F9" s="43">
        <v>1184892.4114384742</v>
      </c>
      <c r="G9" s="44">
        <v>607521.76698208426</v>
      </c>
      <c r="H9" s="45">
        <f t="shared" si="1"/>
        <v>1792414.1784205586</v>
      </c>
      <c r="I9" s="244">
        <f t="shared" si="0"/>
        <v>6725792.6883208947</v>
      </c>
      <c r="J9" s="46"/>
      <c r="K9" s="47">
        <f t="shared" si="2"/>
        <v>25.939276981882561</v>
      </c>
      <c r="L9" s="48">
        <f t="shared" si="4"/>
        <v>6.91278039554199</v>
      </c>
      <c r="M9" s="49">
        <f>100*G9/B9</f>
        <v>2.3430212789096805</v>
      </c>
      <c r="N9" s="50">
        <f t="shared" si="3"/>
        <v>19.026496586340571</v>
      </c>
      <c r="P9" s="74"/>
    </row>
    <row r="10" spans="1:21" ht="16.5" customHeight="1" x14ac:dyDescent="0.2">
      <c r="A10" s="52" t="s">
        <v>13</v>
      </c>
      <c r="B10" s="53">
        <v>9753942.0070778392</v>
      </c>
      <c r="C10" s="54"/>
      <c r="D10" s="55">
        <v>7349014.9301777789</v>
      </c>
      <c r="E10" s="56">
        <v>1730887.1364053222</v>
      </c>
      <c r="F10" s="57">
        <v>407250.75642179092</v>
      </c>
      <c r="G10" s="58">
        <v>277789.18407295109</v>
      </c>
      <c r="H10" s="59">
        <f t="shared" si="1"/>
        <v>685039.94049474201</v>
      </c>
      <c r="I10" s="244">
        <f t="shared" si="0"/>
        <v>2415927.076900064</v>
      </c>
      <c r="J10" s="60"/>
      <c r="K10" s="61">
        <f t="shared" si="2"/>
        <v>24.768725046211813</v>
      </c>
      <c r="L10" s="62">
        <f t="shared" si="4"/>
        <v>7.0232111283586711</v>
      </c>
      <c r="M10" s="63">
        <f>100*G10/B10</f>
        <v>2.8479683790551191</v>
      </c>
      <c r="N10" s="64">
        <f>100*E10/B10</f>
        <v>17.745513917853145</v>
      </c>
      <c r="P10" s="74"/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14115252.466639154</v>
      </c>
      <c r="C12" s="40"/>
      <c r="D12" s="41">
        <v>7810575.1193647562</v>
      </c>
      <c r="E12" s="42">
        <v>4654205.0201803111</v>
      </c>
      <c r="F12" s="43">
        <v>1123951.0421628451</v>
      </c>
      <c r="G12" s="44">
        <v>526521.2849312413</v>
      </c>
      <c r="H12" s="45">
        <f t="shared" si="1"/>
        <v>1650472.3270940864</v>
      </c>
      <c r="I12" s="244">
        <f t="shared" si="0"/>
        <v>6304677.3472743975</v>
      </c>
      <c r="J12" s="46"/>
      <c r="K12" s="47">
        <f t="shared" si="2"/>
        <v>44.665707270736078</v>
      </c>
      <c r="L12" s="48">
        <f t="shared" ref="L12:L16" si="5">100*H12/B12</f>
        <v>11.692828952191348</v>
      </c>
      <c r="M12" s="49">
        <f>100*G12/B12</f>
        <v>3.7301584663515848</v>
      </c>
      <c r="N12" s="50">
        <f t="shared" ref="N12:N16" si="6">100*E12/B12</f>
        <v>32.97287831854473</v>
      </c>
      <c r="P12" s="74">
        <f>B12+B13</f>
        <v>34799095.287437871</v>
      </c>
      <c r="Q12" s="74">
        <f>D12+D13</f>
        <v>23126354.524391185</v>
      </c>
      <c r="R12" s="75">
        <f>E12+E13</f>
        <v>8590252.378254395</v>
      </c>
      <c r="S12" s="222">
        <f>H12+H13</f>
        <v>3082488.3847922864</v>
      </c>
      <c r="T12" s="75">
        <f>SUM(R12:S12)</f>
        <v>11672740.763046682</v>
      </c>
      <c r="U12" s="223">
        <f>T12/P12</f>
        <v>0.33543230554216236</v>
      </c>
    </row>
    <row r="13" spans="1:21" ht="16.5" customHeight="1" x14ac:dyDescent="0.2">
      <c r="A13" s="38" t="s">
        <v>14</v>
      </c>
      <c r="B13" s="39">
        <v>20683842.820798714</v>
      </c>
      <c r="C13" s="40"/>
      <c r="D13" s="41">
        <v>15315779.405026428</v>
      </c>
      <c r="E13" s="42">
        <v>3936047.3580740844</v>
      </c>
      <c r="F13" s="43">
        <v>945059.68850336026</v>
      </c>
      <c r="G13" s="44">
        <v>486956.36919483985</v>
      </c>
      <c r="H13" s="45">
        <f t="shared" si="1"/>
        <v>1432016.0576982</v>
      </c>
      <c r="I13" s="244">
        <f t="shared" si="0"/>
        <v>5368063.4157722844</v>
      </c>
      <c r="J13" s="46"/>
      <c r="K13" s="47">
        <f t="shared" si="2"/>
        <v>25.952930808265513</v>
      </c>
      <c r="L13" s="48">
        <f t="shared" si="5"/>
        <v>6.9233559261929365</v>
      </c>
      <c r="M13" s="49">
        <f>100*G13/B13</f>
        <v>2.354283840840151</v>
      </c>
      <c r="N13" s="50">
        <f t="shared" si="6"/>
        <v>19.029574882072581</v>
      </c>
      <c r="P13" s="74"/>
    </row>
    <row r="14" spans="1:21" ht="16.5" customHeight="1" x14ac:dyDescent="0.2">
      <c r="A14" s="51" t="s">
        <v>15</v>
      </c>
      <c r="B14" s="39">
        <v>17953136.541954637</v>
      </c>
      <c r="C14" s="40"/>
      <c r="D14" s="41">
        <v>15079934.307502521</v>
      </c>
      <c r="E14" s="42">
        <v>2117159.6252389834</v>
      </c>
      <c r="F14" s="43">
        <v>510483.3103394463</v>
      </c>
      <c r="G14" s="44">
        <v>245559.29887368582</v>
      </c>
      <c r="H14" s="45">
        <f t="shared" si="1"/>
        <v>756042.60921313218</v>
      </c>
      <c r="I14" s="244">
        <f t="shared" si="0"/>
        <v>2873202.2344521154</v>
      </c>
      <c r="J14" s="46"/>
      <c r="K14" s="47">
        <f t="shared" si="2"/>
        <v>16.003901199869652</v>
      </c>
      <c r="L14" s="48">
        <f t="shared" si="5"/>
        <v>4.2112006859990077</v>
      </c>
      <c r="M14" s="49">
        <f>100*G14/B14</f>
        <v>1.3677793754859433</v>
      </c>
      <c r="N14" s="50">
        <f t="shared" si="6"/>
        <v>11.792700513870647</v>
      </c>
      <c r="P14" s="74"/>
    </row>
    <row r="15" spans="1:21" ht="16.5" customHeight="1" x14ac:dyDescent="0.2">
      <c r="A15" s="51" t="s">
        <v>16</v>
      </c>
      <c r="B15" s="39">
        <v>12854916.540120445</v>
      </c>
      <c r="C15" s="40"/>
      <c r="D15" s="41">
        <v>10905516.301378589</v>
      </c>
      <c r="E15" s="42">
        <v>1437676.8192218943</v>
      </c>
      <c r="F15" s="43">
        <v>346900.93953834748</v>
      </c>
      <c r="G15" s="44">
        <v>164822.47998161486</v>
      </c>
      <c r="H15" s="45">
        <f t="shared" si="1"/>
        <v>511723.41951996234</v>
      </c>
      <c r="I15" s="244">
        <f t="shared" si="0"/>
        <v>1949400.2387418565</v>
      </c>
      <c r="J15" s="46"/>
      <c r="K15" s="47">
        <f t="shared" si="2"/>
        <v>15.164627733348096</v>
      </c>
      <c r="L15" s="48">
        <f t="shared" si="5"/>
        <v>3.9807603411726835</v>
      </c>
      <c r="M15" s="49">
        <f>100*G15/B15</f>
        <v>1.2821746408636781</v>
      </c>
      <c r="N15" s="50">
        <f t="shared" si="6"/>
        <v>11.183867392175411</v>
      </c>
      <c r="P15" s="74"/>
    </row>
    <row r="16" spans="1:21" ht="16.5" customHeight="1" x14ac:dyDescent="0.2">
      <c r="A16" s="52" t="s">
        <v>17</v>
      </c>
      <c r="B16" s="53">
        <v>7324459.8679390159</v>
      </c>
      <c r="C16" s="54"/>
      <c r="D16" s="55">
        <v>6095134.4045403954</v>
      </c>
      <c r="E16" s="56">
        <v>907130.52139500121</v>
      </c>
      <c r="F16" s="57">
        <v>218987.60634030876</v>
      </c>
      <c r="G16" s="58">
        <v>103207.33566331101</v>
      </c>
      <c r="H16" s="59">
        <f t="shared" si="1"/>
        <v>322194.94200361974</v>
      </c>
      <c r="I16" s="244">
        <f t="shared" si="0"/>
        <v>1229325.463398621</v>
      </c>
      <c r="J16" s="60"/>
      <c r="K16" s="61">
        <f t="shared" si="2"/>
        <v>16.783837792322196</v>
      </c>
      <c r="L16" s="62">
        <f t="shared" si="5"/>
        <v>4.3988901272290013</v>
      </c>
      <c r="M16" s="63">
        <f>100*G16/B16</f>
        <v>1.4090777685201774</v>
      </c>
      <c r="N16" s="64">
        <f t="shared" si="6"/>
        <v>12.384947665093195</v>
      </c>
      <c r="P16" s="74"/>
    </row>
    <row r="17" spans="1:16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  <c r="P17" s="74"/>
    </row>
    <row r="18" spans="1:16" ht="16.5" customHeight="1" x14ac:dyDescent="0.2">
      <c r="A18" s="38" t="s">
        <v>9</v>
      </c>
      <c r="B18" s="39">
        <v>37909681.016850024</v>
      </c>
      <c r="C18" s="40"/>
      <c r="D18" s="41">
        <v>30194995.069508601</v>
      </c>
      <c r="E18" s="42">
        <v>5679489.6077508535</v>
      </c>
      <c r="F18" s="43">
        <v>1368360.4285408794</v>
      </c>
      <c r="G18" s="44">
        <v>666835.91104969056</v>
      </c>
      <c r="H18" s="45">
        <f t="shared" si="1"/>
        <v>2035196.33959057</v>
      </c>
      <c r="I18" s="244">
        <f t="shared" si="0"/>
        <v>7714685.9473414235</v>
      </c>
      <c r="J18" s="46"/>
      <c r="K18" s="47">
        <f t="shared" si="2"/>
        <v>20.350173729798502</v>
      </c>
      <c r="L18" s="48">
        <f t="shared" ref="L18:L19" si="7">100*H18/B18</f>
        <v>5.3685398689742856</v>
      </c>
      <c r="M18" s="49">
        <f>100*G18/B18</f>
        <v>1.7590121920395387</v>
      </c>
      <c r="N18" s="50">
        <f>100*E18/B18</f>
        <v>14.981633860824216</v>
      </c>
      <c r="P18" s="74"/>
    </row>
    <row r="19" spans="1:16" ht="16.5" customHeight="1" x14ac:dyDescent="0.2">
      <c r="A19" s="52" t="s">
        <v>12</v>
      </c>
      <c r="B19" s="53">
        <v>35021927.220602199</v>
      </c>
      <c r="C19" s="54"/>
      <c r="D19" s="55">
        <v>25011944.468304299</v>
      </c>
      <c r="E19" s="56">
        <v>7372729.7363594612</v>
      </c>
      <c r="F19" s="57">
        <v>1777022.1583434376</v>
      </c>
      <c r="G19" s="58">
        <v>860230.85759500472</v>
      </c>
      <c r="H19" s="59">
        <f t="shared" si="1"/>
        <v>2637253.0159384422</v>
      </c>
      <c r="I19" s="244">
        <f t="shared" si="0"/>
        <v>10009982.752297904</v>
      </c>
      <c r="J19" s="60"/>
      <c r="K19" s="61">
        <f t="shared" si="2"/>
        <v>28.582044298262868</v>
      </c>
      <c r="L19" s="62">
        <f t="shared" si="7"/>
        <v>7.5302909497996922</v>
      </c>
      <c r="M19" s="63">
        <f>100*G19/B19</f>
        <v>2.4562636207209079</v>
      </c>
      <c r="N19" s="64">
        <f>100*E19/B19</f>
        <v>21.05175334846318</v>
      </c>
      <c r="P19" s="74"/>
    </row>
    <row r="20" spans="1:16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  <c r="P20" s="74"/>
    </row>
    <row r="21" spans="1:16" ht="16.5" customHeight="1" x14ac:dyDescent="0.2">
      <c r="A21" s="38" t="s">
        <v>0</v>
      </c>
      <c r="B21" s="39">
        <v>21764017.563248325</v>
      </c>
      <c r="C21" s="40"/>
      <c r="D21" s="41">
        <v>18341692.262210336</v>
      </c>
      <c r="E21" s="42">
        <v>2023378.2042501203</v>
      </c>
      <c r="F21" s="43">
        <v>511884.017734583</v>
      </c>
      <c r="G21" s="44">
        <v>887063.07905328763</v>
      </c>
      <c r="H21" s="45">
        <f t="shared" si="1"/>
        <v>1398947.0967878706</v>
      </c>
      <c r="I21" s="244">
        <f t="shared" si="0"/>
        <v>3422325.301037991</v>
      </c>
      <c r="J21" s="46"/>
      <c r="K21" s="47">
        <f t="shared" si="2"/>
        <v>15.724694629989084</v>
      </c>
      <c r="L21" s="48">
        <f t="shared" ref="L21:L22" si="8">100*H21/B21</f>
        <v>6.4277980511750457</v>
      </c>
      <c r="M21" s="49">
        <f t="shared" ref="M21:M22" si="9">100*G21/B21</f>
        <v>4.0758241279460341</v>
      </c>
      <c r="N21" s="50">
        <f>100*E21/B21</f>
        <v>9.2968965788140387</v>
      </c>
      <c r="P21" s="74"/>
    </row>
    <row r="22" spans="1:16" ht="16.5" customHeight="1" x14ac:dyDescent="0.2">
      <c r="A22" s="52" t="s">
        <v>1</v>
      </c>
      <c r="B22" s="53">
        <v>51167590.674203575</v>
      </c>
      <c r="C22" s="54"/>
      <c r="D22" s="55">
        <v>36865247.275602251</v>
      </c>
      <c r="E22" s="56">
        <v>11028841.139860187</v>
      </c>
      <c r="F22" s="57">
        <v>2633498.5691497312</v>
      </c>
      <c r="G22" s="58">
        <v>640003.68959140743</v>
      </c>
      <c r="H22" s="59">
        <f t="shared" si="1"/>
        <v>3273502.2587411385</v>
      </c>
      <c r="I22" s="244">
        <f t="shared" si="0"/>
        <v>14302343.398601325</v>
      </c>
      <c r="J22" s="60"/>
      <c r="K22" s="61">
        <f t="shared" si="2"/>
        <v>27.951957890039818</v>
      </c>
      <c r="L22" s="62">
        <f t="shared" si="8"/>
        <v>6.397608751180643</v>
      </c>
      <c r="M22" s="63">
        <f t="shared" si="9"/>
        <v>1.2507989552732035</v>
      </c>
      <c r="N22" s="64">
        <f>100*E22/B22</f>
        <v>21.554349138859177</v>
      </c>
      <c r="P22" s="74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view="pageBreakPreview" topLeftCell="J1" zoomScale="106" zoomScaleNormal="93" zoomScaleSheetLayoutView="106" workbookViewId="0">
      <pane ySplit="4" topLeftCell="A5" activePane="bottomLeft" state="frozen"/>
      <selection activeCell="I26" sqref="I26"/>
      <selection pane="bottomLeft" activeCell="I26" sqref="I26"/>
    </sheetView>
  </sheetViews>
  <sheetFormatPr defaultColWidth="18.7109375" defaultRowHeight="11.25" x14ac:dyDescent="0.2"/>
  <cols>
    <col min="1" max="1" width="18.7109375" style="5"/>
    <col min="2" max="2" width="15.5703125" style="5" customWidth="1"/>
    <col min="3" max="3" width="3.42578125" style="73" customWidth="1"/>
    <col min="4" max="4" width="11.7109375" style="5" customWidth="1"/>
    <col min="5" max="5" width="12.85546875" style="5" customWidth="1"/>
    <col min="6" max="6" width="12.28515625" style="5" customWidth="1"/>
    <col min="7" max="7" width="11.85546875" style="5" customWidth="1"/>
    <col min="8" max="8" width="11.5703125" style="5" customWidth="1"/>
    <col min="9" max="9" width="15.28515625" style="5" customWidth="1"/>
    <col min="10" max="10" width="2.5703125" style="73" customWidth="1"/>
    <col min="11" max="12" width="8" style="5" customWidth="1"/>
    <col min="13" max="13" width="9.42578125" style="5" customWidth="1"/>
    <col min="14" max="14" width="11.42578125" style="5" customWidth="1"/>
    <col min="15" max="15" width="10.5703125" style="5" customWidth="1"/>
    <col min="16" max="16" width="15" style="5" customWidth="1"/>
    <col min="17" max="16384" width="18.7109375" style="5"/>
  </cols>
  <sheetData>
    <row r="1" spans="1:21" ht="21.75" customHeight="1" x14ac:dyDescent="0.2">
      <c r="A1" s="2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21" ht="34.5" customHeight="1" x14ac:dyDescent="0.2">
      <c r="A2" s="233"/>
      <c r="B2" s="231" t="s">
        <v>18</v>
      </c>
      <c r="C2" s="6"/>
      <c r="D2" s="7" t="s">
        <v>32</v>
      </c>
      <c r="E2" s="8" t="s">
        <v>33</v>
      </c>
      <c r="F2" s="9" t="s">
        <v>21</v>
      </c>
      <c r="G2" s="10" t="s">
        <v>28</v>
      </c>
      <c r="H2" s="225" t="s">
        <v>19</v>
      </c>
      <c r="I2" s="242" t="s">
        <v>320</v>
      </c>
      <c r="J2" s="11"/>
      <c r="K2" s="227" t="s">
        <v>31</v>
      </c>
      <c r="L2" s="228"/>
      <c r="M2" s="229"/>
      <c r="N2" s="230" t="s">
        <v>29</v>
      </c>
    </row>
    <row r="3" spans="1:21" ht="32.25" customHeight="1" x14ac:dyDescent="0.2">
      <c r="A3" s="233"/>
      <c r="B3" s="232"/>
      <c r="C3" s="12"/>
      <c r="D3" s="7" t="s">
        <v>26</v>
      </c>
      <c r="E3" s="13" t="s">
        <v>20</v>
      </c>
      <c r="F3" s="14" t="s">
        <v>27</v>
      </c>
      <c r="G3" s="15" t="s">
        <v>27</v>
      </c>
      <c r="H3" s="226"/>
      <c r="I3" s="243" t="s">
        <v>319</v>
      </c>
      <c r="J3" s="16"/>
      <c r="K3" s="120" t="s">
        <v>62</v>
      </c>
      <c r="L3" s="121" t="s">
        <v>63</v>
      </c>
      <c r="M3" s="17" t="s">
        <v>64</v>
      </c>
      <c r="N3" s="230"/>
    </row>
    <row r="4" spans="1:21" ht="21" customHeight="1" x14ac:dyDescent="0.2">
      <c r="A4" s="18" t="s">
        <v>2</v>
      </c>
      <c r="B4" s="19">
        <v>73436104.382999927</v>
      </c>
      <c r="C4" s="20"/>
      <c r="D4" s="21">
        <v>55693723.081560001</v>
      </c>
      <c r="E4" s="22">
        <v>12208823.177424803</v>
      </c>
      <c r="F4" s="23">
        <v>3087719.2776133949</v>
      </c>
      <c r="G4" s="105">
        <v>2445839.6198057556</v>
      </c>
      <c r="H4" s="106">
        <f>SUM(F4:G4)</f>
        <v>5533558.8974191509</v>
      </c>
      <c r="I4" s="244">
        <f>H4+E4</f>
        <v>17742382.074843954</v>
      </c>
      <c r="J4" s="24"/>
      <c r="K4" s="99">
        <f>100*(E4+F4+G4)/B4</f>
        <v>24.160298566914754</v>
      </c>
      <c r="L4" s="100">
        <f>100*H4/B4</f>
        <v>7.5352021242294285</v>
      </c>
      <c r="M4" s="101">
        <f>100*G4/B4</f>
        <v>3.3305683088112645</v>
      </c>
      <c r="N4" s="102">
        <f>100*E4/B4</f>
        <v>16.625096442685326</v>
      </c>
      <c r="O4" s="117"/>
      <c r="P4" s="117"/>
    </row>
    <row r="5" spans="1:21" ht="16.5" customHeight="1" x14ac:dyDescent="0.2">
      <c r="A5" s="25" t="s">
        <v>3</v>
      </c>
      <c r="B5" s="26"/>
      <c r="C5" s="27"/>
      <c r="D5" s="108"/>
      <c r="E5" s="29"/>
      <c r="F5" s="30"/>
      <c r="G5" s="31"/>
      <c r="H5" s="32"/>
      <c r="I5" s="244">
        <f t="shared" ref="I5:I22" si="0">H5+E5</f>
        <v>0</v>
      </c>
      <c r="J5" s="33"/>
      <c r="K5" s="34"/>
      <c r="L5" s="35"/>
      <c r="M5" s="36"/>
      <c r="N5" s="37"/>
    </row>
    <row r="6" spans="1:21" ht="16.5" customHeight="1" x14ac:dyDescent="0.2">
      <c r="A6" s="38" t="s">
        <v>10</v>
      </c>
      <c r="B6" s="39">
        <v>22503028.214409798</v>
      </c>
      <c r="C6" s="40"/>
      <c r="D6" s="41">
        <v>16614290.3306116</v>
      </c>
      <c r="E6" s="42">
        <v>4150461.65006979</v>
      </c>
      <c r="F6" s="43">
        <v>1047488.84920687</v>
      </c>
      <c r="G6" s="44">
        <v>683644.61655339506</v>
      </c>
      <c r="H6" s="45">
        <f>SUM(F6:G6)</f>
        <v>1731133.465760265</v>
      </c>
      <c r="I6" s="244">
        <f t="shared" si="0"/>
        <v>5881595.1158300545</v>
      </c>
      <c r="J6" s="46"/>
      <c r="K6" s="47">
        <f>100*(E6+F6+G6)/B6</f>
        <v>26.136905041356968</v>
      </c>
      <c r="L6" s="48">
        <f>100*H6/B6</f>
        <v>7.6928911489864946</v>
      </c>
      <c r="M6" s="49">
        <f>100*G6/B6</f>
        <v>3.0380116402094886</v>
      </c>
      <c r="N6" s="50">
        <f t="shared" ref="N6:N9" si="1">100*E6/B6</f>
        <v>18.444013892370471</v>
      </c>
      <c r="P6" s="74"/>
    </row>
    <row r="7" spans="1:21" ht="16.5" customHeight="1" x14ac:dyDescent="0.2">
      <c r="A7" s="38" t="s">
        <v>4</v>
      </c>
      <c r="B7" s="39">
        <v>356707.116899613</v>
      </c>
      <c r="C7" s="40"/>
      <c r="D7" s="41">
        <v>201989.63946753801</v>
      </c>
      <c r="E7" s="42">
        <v>36463.553163660697</v>
      </c>
      <c r="F7" s="43">
        <v>24031.3125933478</v>
      </c>
      <c r="G7" s="44">
        <v>23607.7559530006</v>
      </c>
      <c r="H7" s="45">
        <f t="shared" ref="H7:H22" si="2">SUM(F7:G7)</f>
        <v>47639.068546348397</v>
      </c>
      <c r="I7" s="244">
        <f t="shared" si="0"/>
        <v>84102.621710009087</v>
      </c>
      <c r="J7" s="46"/>
      <c r="K7" s="47">
        <f t="shared" ref="K7:K22" si="3">100*(E7+F7+G7)/B7</f>
        <v>23.577500342859111</v>
      </c>
      <c r="L7" s="48">
        <f t="shared" ref="L7:L10" si="4">100*H7/B7</f>
        <v>13.355233548579665</v>
      </c>
      <c r="M7" s="49">
        <f>100*G7/B7</f>
        <v>6.6182464084798349</v>
      </c>
      <c r="N7" s="50">
        <f>100*E7/B7</f>
        <v>10.222266794279443</v>
      </c>
      <c r="P7" s="74"/>
    </row>
    <row r="8" spans="1:21" ht="16.5" customHeight="1" x14ac:dyDescent="0.2">
      <c r="A8" s="51" t="s">
        <v>5</v>
      </c>
      <c r="B8" s="39">
        <v>14646603.804753607</v>
      </c>
      <c r="C8" s="40"/>
      <c r="D8" s="41">
        <v>12086063.806967888</v>
      </c>
      <c r="E8" s="42">
        <v>1787657.64544169</v>
      </c>
      <c r="F8" s="43">
        <v>453244.20768154884</v>
      </c>
      <c r="G8" s="44">
        <v>320621.35058870353</v>
      </c>
      <c r="H8" s="45">
        <f t="shared" si="2"/>
        <v>773865.55827025231</v>
      </c>
      <c r="I8" s="244">
        <f t="shared" si="0"/>
        <v>2561523.2037119423</v>
      </c>
      <c r="J8" s="46"/>
      <c r="K8" s="47">
        <f t="shared" si="3"/>
        <v>17.488854330043331</v>
      </c>
      <c r="L8" s="48">
        <f t="shared" si="4"/>
        <v>5.283583611506522</v>
      </c>
      <c r="M8" s="49">
        <f>100*G8/B8</f>
        <v>2.1890491124273104</v>
      </c>
      <c r="N8" s="50">
        <f t="shared" si="1"/>
        <v>12.205270718536807</v>
      </c>
      <c r="P8" s="74"/>
    </row>
    <row r="9" spans="1:21" ht="16.5" customHeight="1" x14ac:dyDescent="0.2">
      <c r="A9" s="51" t="s">
        <v>6</v>
      </c>
      <c r="B9" s="39">
        <v>26108351.4499809</v>
      </c>
      <c r="C9" s="40"/>
      <c r="D9" s="41">
        <v>19377564.920485325</v>
      </c>
      <c r="E9" s="42">
        <v>4614598.0470255613</v>
      </c>
      <c r="F9" s="43">
        <v>1163170.1516858945</v>
      </c>
      <c r="G9" s="44">
        <v>973042.46159318299</v>
      </c>
      <c r="H9" s="45">
        <f t="shared" si="2"/>
        <v>2136212.6132790772</v>
      </c>
      <c r="I9" s="244">
        <f t="shared" si="0"/>
        <v>6750810.6603046386</v>
      </c>
      <c r="J9" s="46"/>
      <c r="K9" s="47">
        <f t="shared" si="3"/>
        <v>25.856901280182427</v>
      </c>
      <c r="L9" s="48">
        <f t="shared" si="4"/>
        <v>8.1821045552098237</v>
      </c>
      <c r="M9" s="49">
        <f>100*G9/B9</f>
        <v>3.7269394946569667</v>
      </c>
      <c r="N9" s="50">
        <f t="shared" si="1"/>
        <v>17.674796724972605</v>
      </c>
      <c r="P9" s="74"/>
    </row>
    <row r="10" spans="1:21" ht="16.5" customHeight="1" x14ac:dyDescent="0.2">
      <c r="A10" s="52" t="s">
        <v>13</v>
      </c>
      <c r="B10" s="53">
        <v>9821413.796955945</v>
      </c>
      <c r="C10" s="54"/>
      <c r="D10" s="55">
        <v>7413814.3840274941</v>
      </c>
      <c r="E10" s="56">
        <v>1619042.2817240972</v>
      </c>
      <c r="F10" s="57">
        <v>399784.7564457347</v>
      </c>
      <c r="G10" s="58">
        <v>444923.4351174733</v>
      </c>
      <c r="H10" s="59">
        <f t="shared" si="2"/>
        <v>844708.19156320801</v>
      </c>
      <c r="I10" s="244">
        <f t="shared" si="0"/>
        <v>2463750.4732873053</v>
      </c>
      <c r="J10" s="60"/>
      <c r="K10" s="61">
        <f t="shared" si="3"/>
        <v>25.085497100742476</v>
      </c>
      <c r="L10" s="62">
        <f t="shared" si="4"/>
        <v>8.6006781612746757</v>
      </c>
      <c r="M10" s="63">
        <f>100*G10/B10</f>
        <v>4.5301363359252118</v>
      </c>
      <c r="N10" s="64">
        <f>100*E10/B10</f>
        <v>16.4848189394678</v>
      </c>
      <c r="P10" s="74"/>
    </row>
    <row r="11" spans="1:21" ht="16.5" customHeight="1" x14ac:dyDescent="0.2">
      <c r="A11" s="65" t="s">
        <v>11</v>
      </c>
      <c r="B11" s="66"/>
      <c r="C11" s="67"/>
      <c r="D11" s="68"/>
      <c r="E11" s="29"/>
      <c r="F11" s="30"/>
      <c r="G11" s="31"/>
      <c r="H11" s="32"/>
      <c r="I11" s="244">
        <f t="shared" si="0"/>
        <v>0</v>
      </c>
      <c r="J11" s="33"/>
      <c r="K11" s="69"/>
      <c r="L11" s="70"/>
      <c r="M11" s="71"/>
      <c r="N11" s="72"/>
      <c r="P11" s="5" t="s">
        <v>312</v>
      </c>
      <c r="Q11" s="5" t="s">
        <v>313</v>
      </c>
      <c r="R11" s="5" t="s">
        <v>314</v>
      </c>
      <c r="S11" s="5" t="s">
        <v>315</v>
      </c>
      <c r="T11" s="5" t="s">
        <v>316</v>
      </c>
    </row>
    <row r="12" spans="1:21" ht="16.5" customHeight="1" x14ac:dyDescent="0.2">
      <c r="A12" s="38" t="s">
        <v>7</v>
      </c>
      <c r="B12" s="39">
        <v>14212893.128006056</v>
      </c>
      <c r="C12" s="40"/>
      <c r="D12" s="41">
        <v>7879444.3497031918</v>
      </c>
      <c r="E12" s="42">
        <v>4353463.9301403426</v>
      </c>
      <c r="F12" s="43">
        <v>1103346.0013579973</v>
      </c>
      <c r="G12" s="44">
        <v>843307.34306974907</v>
      </c>
      <c r="H12" s="45">
        <f t="shared" si="2"/>
        <v>1946653.3444277463</v>
      </c>
      <c r="I12" s="244">
        <f t="shared" si="0"/>
        <v>6300117.2745680884</v>
      </c>
      <c r="J12" s="46"/>
      <c r="K12" s="47">
        <f t="shared" si="3"/>
        <v>44.326775821271085</v>
      </c>
      <c r="L12" s="48">
        <f t="shared" ref="L12:L16" si="5">100*H12/B12</f>
        <v>13.69639050188823</v>
      </c>
      <c r="M12" s="49">
        <f>100*G12/B12</f>
        <v>5.9333967790698336</v>
      </c>
      <c r="N12" s="50">
        <f t="shared" ref="N12:N16" si="6">100*E12/B12</f>
        <v>30.630385319382864</v>
      </c>
      <c r="P12" s="74">
        <f>B12+B13</f>
        <v>35039814.090510346</v>
      </c>
      <c r="Q12" s="74">
        <f>D12+D13</f>
        <v>23330269.628245678</v>
      </c>
      <c r="R12" s="75">
        <f>E12+E13</f>
        <v>8035175.4418596663</v>
      </c>
      <c r="S12" s="222">
        <f>H12+H13</f>
        <v>3654325.4066239158</v>
      </c>
      <c r="T12" s="75">
        <f>SUM(R12:S12)</f>
        <v>11689500.848483581</v>
      </c>
      <c r="U12" s="223">
        <f>T12/P12</f>
        <v>0.33360624626285873</v>
      </c>
    </row>
    <row r="13" spans="1:21" ht="16.5" customHeight="1" x14ac:dyDescent="0.2">
      <c r="A13" s="38" t="s">
        <v>14</v>
      </c>
      <c r="B13" s="39">
        <v>20826920.96250429</v>
      </c>
      <c r="C13" s="40"/>
      <c r="D13" s="41">
        <v>15450825.278542487</v>
      </c>
      <c r="E13" s="42">
        <v>3681711.5117193242</v>
      </c>
      <c r="F13" s="43">
        <v>927734.20659699896</v>
      </c>
      <c r="G13" s="44">
        <v>779937.85559917043</v>
      </c>
      <c r="H13" s="45">
        <f t="shared" si="2"/>
        <v>1707672.0621961695</v>
      </c>
      <c r="I13" s="244">
        <f t="shared" si="0"/>
        <v>5389383.5739154937</v>
      </c>
      <c r="J13" s="46"/>
      <c r="K13" s="47">
        <f t="shared" si="3"/>
        <v>25.877005936778943</v>
      </c>
      <c r="L13" s="48">
        <f t="shared" si="5"/>
        <v>8.1993496075131507</v>
      </c>
      <c r="M13" s="49">
        <f>100*G13/B13</f>
        <v>3.7448543498260265</v>
      </c>
      <c r="N13" s="50">
        <f t="shared" si="6"/>
        <v>17.677656329265794</v>
      </c>
      <c r="P13" s="74"/>
    </row>
    <row r="14" spans="1:21" ht="16.5" customHeight="1" x14ac:dyDescent="0.2">
      <c r="A14" s="51" t="s">
        <v>15</v>
      </c>
      <c r="B14" s="39">
        <v>18077325.332038961</v>
      </c>
      <c r="C14" s="40"/>
      <c r="D14" s="41">
        <v>15212900.632445354</v>
      </c>
      <c r="E14" s="42">
        <v>1980354.9742358103</v>
      </c>
      <c r="F14" s="43">
        <v>501124.78043453424</v>
      </c>
      <c r="G14" s="44">
        <v>393302.16237370414</v>
      </c>
      <c r="H14" s="45">
        <f t="shared" si="2"/>
        <v>894426.94280823832</v>
      </c>
      <c r="I14" s="244">
        <f t="shared" si="0"/>
        <v>2874781.9170440487</v>
      </c>
      <c r="J14" s="46"/>
      <c r="K14" s="47">
        <f t="shared" si="3"/>
        <v>15.902695029496375</v>
      </c>
      <c r="L14" s="48">
        <f t="shared" si="5"/>
        <v>4.9477836260601</v>
      </c>
      <c r="M14" s="49">
        <f>100*G14/B14</f>
        <v>2.1756656759207815</v>
      </c>
      <c r="N14" s="50">
        <f t="shared" si="6"/>
        <v>10.954911403436274</v>
      </c>
      <c r="P14" s="74"/>
    </row>
    <row r="15" spans="1:21" ht="16.5" customHeight="1" x14ac:dyDescent="0.2">
      <c r="A15" s="51" t="s">
        <v>16</v>
      </c>
      <c r="B15" s="39">
        <v>12943838.97036108</v>
      </c>
      <c r="C15" s="40"/>
      <c r="D15" s="41">
        <v>11001674.971212914</v>
      </c>
      <c r="E15" s="42">
        <v>1344778.3560336018</v>
      </c>
      <c r="F15" s="43">
        <v>340541.31376614951</v>
      </c>
      <c r="G15" s="44">
        <v>263989.34221550816</v>
      </c>
      <c r="H15" s="45">
        <f t="shared" si="2"/>
        <v>604530.65598165768</v>
      </c>
      <c r="I15" s="244">
        <f t="shared" si="0"/>
        <v>1949309.0120152594</v>
      </c>
      <c r="J15" s="46"/>
      <c r="K15" s="47">
        <f t="shared" si="3"/>
        <v>15.059743994643359</v>
      </c>
      <c r="L15" s="48">
        <f t="shared" si="5"/>
        <v>4.6704123665777786</v>
      </c>
      <c r="M15" s="49">
        <f>100*G15/B15</f>
        <v>2.0394980408825645</v>
      </c>
      <c r="N15" s="50">
        <f t="shared" si="6"/>
        <v>10.38933162806558</v>
      </c>
      <c r="P15" s="74"/>
    </row>
    <row r="16" spans="1:21" ht="16.5" customHeight="1" x14ac:dyDescent="0.2">
      <c r="A16" s="52" t="s">
        <v>17</v>
      </c>
      <c r="B16" s="53">
        <v>7375125.9900895869</v>
      </c>
      <c r="C16" s="54"/>
      <c r="D16" s="55">
        <v>6148877.8496561442</v>
      </c>
      <c r="E16" s="56">
        <v>848514.40529569623</v>
      </c>
      <c r="F16" s="57">
        <v>214972.97545770823</v>
      </c>
      <c r="G16" s="58">
        <v>165302.91654761988</v>
      </c>
      <c r="H16" s="59">
        <f t="shared" si="2"/>
        <v>380275.89200532809</v>
      </c>
      <c r="I16" s="244">
        <f t="shared" si="0"/>
        <v>1228790.2973010242</v>
      </c>
      <c r="J16" s="60"/>
      <c r="K16" s="61">
        <f t="shared" si="3"/>
        <v>16.661278721912357</v>
      </c>
      <c r="L16" s="62">
        <f t="shared" si="5"/>
        <v>5.1561951960729662</v>
      </c>
      <c r="M16" s="63">
        <f>100*G16/B16</f>
        <v>2.2413571886059662</v>
      </c>
      <c r="N16" s="64">
        <f t="shared" si="6"/>
        <v>11.505083525839391</v>
      </c>
      <c r="P16" s="74"/>
    </row>
    <row r="17" spans="1:16" ht="16.5" customHeight="1" x14ac:dyDescent="0.2">
      <c r="A17" s="65" t="s">
        <v>8</v>
      </c>
      <c r="B17" s="66"/>
      <c r="C17" s="67"/>
      <c r="D17" s="68"/>
      <c r="E17" s="29"/>
      <c r="F17" s="30"/>
      <c r="G17" s="31"/>
      <c r="H17" s="32"/>
      <c r="I17" s="244">
        <f t="shared" si="0"/>
        <v>0</v>
      </c>
      <c r="J17" s="33"/>
      <c r="K17" s="69"/>
      <c r="L17" s="70"/>
      <c r="M17" s="71"/>
      <c r="N17" s="72"/>
      <c r="P17" s="74"/>
    </row>
    <row r="18" spans="1:16" ht="16.5" customHeight="1" x14ac:dyDescent="0.2">
      <c r="A18" s="38" t="s">
        <v>9</v>
      </c>
      <c r="B18" s="39">
        <v>38171916.944648124</v>
      </c>
      <c r="C18" s="40"/>
      <c r="D18" s="41">
        <v>30461237.444587249</v>
      </c>
      <c r="E18" s="42">
        <v>5312497.632085911</v>
      </c>
      <c r="F18" s="43">
        <v>1343274.707358961</v>
      </c>
      <c r="G18" s="44">
        <v>1068043.4704254118</v>
      </c>
      <c r="H18" s="45">
        <f t="shared" si="2"/>
        <v>2411318.1777843731</v>
      </c>
      <c r="I18" s="244">
        <f t="shared" si="0"/>
        <v>7723815.8098702841</v>
      </c>
      <c r="J18" s="46"/>
      <c r="K18" s="47">
        <f t="shared" si="3"/>
        <v>20.234288524389125</v>
      </c>
      <c r="L18" s="48">
        <f t="shared" ref="L18:L19" si="7">100*H18/B18</f>
        <v>6.3169952436000232</v>
      </c>
      <c r="M18" s="49">
        <f>100*G18/B18</f>
        <v>2.7979822757503832</v>
      </c>
      <c r="N18" s="50">
        <f>100*E18/B18</f>
        <v>13.917293280789105</v>
      </c>
      <c r="P18" s="74"/>
    </row>
    <row r="19" spans="1:16" ht="16.5" customHeight="1" x14ac:dyDescent="0.2">
      <c r="A19" s="52" t="s">
        <v>12</v>
      </c>
      <c r="B19" s="53">
        <v>35264187.438352115</v>
      </c>
      <c r="C19" s="54"/>
      <c r="D19" s="55">
        <v>25232485.636973053</v>
      </c>
      <c r="E19" s="56">
        <v>6896325.5453389017</v>
      </c>
      <c r="F19" s="57">
        <v>1744444.5702544362</v>
      </c>
      <c r="G19" s="58">
        <v>1377796.149380344</v>
      </c>
      <c r="H19" s="59">
        <f t="shared" si="2"/>
        <v>3122240.7196347802</v>
      </c>
      <c r="I19" s="244">
        <f t="shared" si="0"/>
        <v>10018566.264973681</v>
      </c>
      <c r="J19" s="60"/>
      <c r="K19" s="61">
        <f t="shared" si="3"/>
        <v>28.410030097780826</v>
      </c>
      <c r="L19" s="62">
        <f t="shared" si="7"/>
        <v>8.8538569762680499</v>
      </c>
      <c r="M19" s="63">
        <f>100*G19/B19</f>
        <v>3.9070690393447154</v>
      </c>
      <c r="N19" s="64">
        <f>100*E19/B19</f>
        <v>19.556173121512778</v>
      </c>
      <c r="P19" s="74"/>
    </row>
    <row r="20" spans="1:16" ht="16.5" customHeight="1" x14ac:dyDescent="0.2">
      <c r="A20" s="65" t="s">
        <v>30</v>
      </c>
      <c r="B20" s="66"/>
      <c r="C20" s="67"/>
      <c r="D20" s="68"/>
      <c r="E20" s="29"/>
      <c r="F20" s="30"/>
      <c r="G20" s="31"/>
      <c r="H20" s="32"/>
      <c r="I20" s="244">
        <f t="shared" si="0"/>
        <v>0</v>
      </c>
      <c r="J20" s="33"/>
      <c r="K20" s="69"/>
      <c r="L20" s="70"/>
      <c r="M20" s="71"/>
      <c r="N20" s="72"/>
      <c r="P20" s="74"/>
    </row>
    <row r="21" spans="1:16" ht="16.5" customHeight="1" x14ac:dyDescent="0.2">
      <c r="A21" s="38" t="s">
        <v>0</v>
      </c>
      <c r="B21" s="39">
        <v>21914567.691480104</v>
      </c>
      <c r="C21" s="40"/>
      <c r="D21" s="41">
        <v>18503418.92252643</v>
      </c>
      <c r="E21" s="42">
        <v>1892633.4338605858</v>
      </c>
      <c r="F21" s="43">
        <v>502499.80910172849</v>
      </c>
      <c r="G21" s="44">
        <v>1420772.2075839522</v>
      </c>
      <c r="H21" s="45">
        <f t="shared" si="2"/>
        <v>1923272.0166856807</v>
      </c>
      <c r="I21" s="244">
        <f t="shared" si="0"/>
        <v>3815905.4505462665</v>
      </c>
      <c r="J21" s="46"/>
      <c r="K21" s="47">
        <f t="shared" si="3"/>
        <v>17.412643061308508</v>
      </c>
      <c r="L21" s="48">
        <f t="shared" ref="L21:L22" si="8">100*H21/B21</f>
        <v>8.776226133054891</v>
      </c>
      <c r="M21" s="49">
        <f t="shared" ref="M21:M22" si="9">100*G21/B21</f>
        <v>6.4832317369250081</v>
      </c>
      <c r="N21" s="50">
        <f>100*E21/B21</f>
        <v>8.6364169282536167</v>
      </c>
      <c r="P21" s="74"/>
    </row>
    <row r="22" spans="1:16" ht="16.5" customHeight="1" x14ac:dyDescent="0.2">
      <c r="A22" s="52" t="s">
        <v>1</v>
      </c>
      <c r="B22" s="53">
        <v>51521536.691519827</v>
      </c>
      <c r="C22" s="54"/>
      <c r="D22" s="55">
        <v>37190304.159033559</v>
      </c>
      <c r="E22" s="56">
        <v>10316189.74356422</v>
      </c>
      <c r="F22" s="57">
        <v>2585219.4685116657</v>
      </c>
      <c r="G22" s="58">
        <v>1025067.4122218031</v>
      </c>
      <c r="H22" s="59">
        <f t="shared" si="2"/>
        <v>3610286.8807334686</v>
      </c>
      <c r="I22" s="244">
        <f t="shared" si="0"/>
        <v>13926476.62429769</v>
      </c>
      <c r="J22" s="60"/>
      <c r="K22" s="61">
        <f t="shared" si="3"/>
        <v>27.030398389863851</v>
      </c>
      <c r="L22" s="62">
        <f t="shared" si="8"/>
        <v>7.0073354029591721</v>
      </c>
      <c r="M22" s="63">
        <f t="shared" si="9"/>
        <v>1.9895901365661786</v>
      </c>
      <c r="N22" s="64">
        <f>100*E22/B22</f>
        <v>20.02306298690468</v>
      </c>
      <c r="P22" s="74"/>
    </row>
    <row r="24" spans="1:16" x14ac:dyDescent="0.2">
      <c r="B24" s="107"/>
      <c r="D24" s="107"/>
      <c r="E24" s="107"/>
      <c r="F24" s="107"/>
      <c r="G24" s="107"/>
    </row>
    <row r="25" spans="1:16" x14ac:dyDescent="0.2">
      <c r="B25" s="107"/>
      <c r="D25" s="107"/>
      <c r="E25" s="107"/>
      <c r="F25" s="107"/>
      <c r="G25" s="107"/>
    </row>
    <row r="26" spans="1:16" x14ac:dyDescent="0.2">
      <c r="B26" s="107"/>
      <c r="D26" s="107"/>
      <c r="E26" s="107"/>
      <c r="F26" s="107"/>
      <c r="G26" s="107"/>
    </row>
    <row r="27" spans="1:16" x14ac:dyDescent="0.2">
      <c r="B27" s="107"/>
      <c r="D27" s="107"/>
      <c r="E27" s="107"/>
      <c r="F27" s="107"/>
      <c r="G27" s="107"/>
    </row>
    <row r="28" spans="1:16" x14ac:dyDescent="0.2">
      <c r="B28" s="107"/>
      <c r="D28" s="107"/>
      <c r="E28" s="107"/>
      <c r="F28" s="107"/>
      <c r="G28" s="107"/>
    </row>
    <row r="29" spans="1:16" x14ac:dyDescent="0.2">
      <c r="B29" s="107"/>
    </row>
    <row r="30" spans="1:16" x14ac:dyDescent="0.2">
      <c r="B30" s="107"/>
    </row>
    <row r="31" spans="1:16" x14ac:dyDescent="0.2">
      <c r="B31" s="107"/>
    </row>
  </sheetData>
  <mergeCells count="5">
    <mergeCell ref="A2:A3"/>
    <mergeCell ref="B2:B3"/>
    <mergeCell ref="H2:H3"/>
    <mergeCell ref="K2:M2"/>
    <mergeCell ref="N2:N3"/>
  </mergeCells>
  <pageMargins left="0.7" right="0.7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17</vt:i4>
      </vt:variant>
    </vt:vector>
  </HeadingPairs>
  <TitlesOfParts>
    <vt:vector size="40" baseType="lpstr">
      <vt:lpstr>2010</vt:lpstr>
      <vt:lpstr>2011</vt:lpstr>
      <vt:lpstr>2012</vt:lpstr>
      <vt:lpstr>2013</vt:lpstr>
      <vt:lpstr>2014-Q1</vt:lpstr>
      <vt:lpstr>2014-Q2</vt:lpstr>
      <vt:lpstr>2014-Q3</vt:lpstr>
      <vt:lpstr>2014-Q4</vt:lpstr>
      <vt:lpstr>2015-Q1</vt:lpstr>
      <vt:lpstr>2015-Q2</vt:lpstr>
      <vt:lpstr>2015-Q3</vt:lpstr>
      <vt:lpstr>2015-Q4</vt:lpstr>
      <vt:lpstr>2016-Q1</vt:lpstr>
      <vt:lpstr>2016-Q2</vt:lpstr>
      <vt:lpstr>2016-Q3</vt:lpstr>
      <vt:lpstr>2016-Q4</vt:lpstr>
      <vt:lpstr>2017-Q1</vt:lpstr>
      <vt:lpstr>2017-Q2</vt:lpstr>
      <vt:lpstr>2017-Q3</vt:lpstr>
      <vt:lpstr>LF Market Stat</vt:lpstr>
      <vt:lpstr>Graphs</vt:lpstr>
      <vt:lpstr>International</vt:lpstr>
      <vt:lpstr>Sheet1</vt:lpstr>
      <vt:lpstr>'2012'!Print_Area</vt:lpstr>
      <vt:lpstr>'2014-Q2'!Print_Area</vt:lpstr>
      <vt:lpstr>'2014-Q3'!Print_Area</vt:lpstr>
      <vt:lpstr>'2014-Q4'!Print_Area</vt:lpstr>
      <vt:lpstr>'2015-Q1'!Print_Area</vt:lpstr>
      <vt:lpstr>'2015-Q2'!Print_Area</vt:lpstr>
      <vt:lpstr>'2015-Q3'!Print_Area</vt:lpstr>
      <vt:lpstr>'2015-Q4'!Print_Area</vt:lpstr>
      <vt:lpstr>'2016-Q1'!Print_Area</vt:lpstr>
      <vt:lpstr>'2016-Q2'!Print_Area</vt:lpstr>
      <vt:lpstr>'2016-Q3'!Print_Area</vt:lpstr>
      <vt:lpstr>'2016-Q4'!Print_Area</vt:lpstr>
      <vt:lpstr>'2017-Q1'!Print_Area</vt:lpstr>
      <vt:lpstr>'2017-Q2'!Print_Area</vt:lpstr>
      <vt:lpstr>'2017-Q3'!Print_Area</vt:lpstr>
      <vt:lpstr>Graphs!Print_Area</vt:lpstr>
      <vt:lpstr>'LF Market Stat'!Print_Area</vt:lpstr>
    </vt:vector>
  </TitlesOfParts>
  <Company>NBS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Aadeyinka</dc:creator>
  <cp:lastModifiedBy>Yemi Kale</cp:lastModifiedBy>
  <cp:lastPrinted>2016-11-17T10:41:42Z</cp:lastPrinted>
  <dcterms:created xsi:type="dcterms:W3CDTF">2009-01-08T13:05:47Z</dcterms:created>
  <dcterms:modified xsi:type="dcterms:W3CDTF">2017-12-09T21:45:41Z</dcterms:modified>
</cp:coreProperties>
</file>