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paolo_tosi_ext_nokia_com/Documents/thesis_nlos_sensing/Images/Test1/"/>
    </mc:Choice>
  </mc:AlternateContent>
  <xr:revisionPtr revIDLastSave="624" documentId="8_{1FBDE4A5-DAD5-4F82-A549-47E825905F38}" xr6:coauthVersionLast="47" xr6:coauthVersionMax="47" xr10:uidLastSave="{1252044D-D017-48DE-983F-9822A776CE69}"/>
  <bookViews>
    <workbookView xWindow="-108" yWindow="-108" windowWidth="23256" windowHeight="12720" activeTab="5" xr2:uid="{C510919A-EA72-46EB-9FBB-3CB4D9645BFF}"/>
  </bookViews>
  <sheets>
    <sheet name="Sheet1" sheetId="1" r:id="rId1"/>
    <sheet name="Sheet2" sheetId="4" r:id="rId2"/>
    <sheet name="Sheet3" sheetId="5" r:id="rId3"/>
    <sheet name="Scenario 1b" sheetId="2" r:id="rId4"/>
    <sheet name="Sheet4" sheetId="6" r:id="rId5"/>
    <sheet name="mixed_crap_ecac" sheetId="7" r:id="rId6"/>
    <sheet name="Scenario 1a" sheetId="3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H71" i="2"/>
  <c r="I71" i="2"/>
  <c r="I69" i="2"/>
  <c r="I68" i="2"/>
  <c r="H70" i="2"/>
  <c r="H67" i="2"/>
  <c r="I62" i="2"/>
  <c r="H62" i="2"/>
  <c r="D5" i="2"/>
  <c r="D6" i="2"/>
  <c r="D3" i="2"/>
  <c r="D3" i="3"/>
  <c r="D4" i="3"/>
  <c r="D5" i="3"/>
  <c r="D6" i="3"/>
  <c r="D7" i="3"/>
  <c r="D8" i="3"/>
  <c r="D9" i="3"/>
  <c r="D2" i="3"/>
  <c r="D10" i="2"/>
  <c r="D7" i="2"/>
  <c r="D8" i="2"/>
  <c r="D9" i="2"/>
  <c r="D4" i="2"/>
</calcChain>
</file>

<file path=xl/sharedStrings.xml><?xml version="1.0" encoding="utf-8"?>
<sst xmlns="http://schemas.openxmlformats.org/spreadsheetml/2006/main" count="141" uniqueCount="65">
  <si>
    <t>p_fa</t>
  </si>
  <si>
    <t>CACFAR Win</t>
  </si>
  <si>
    <t>Circle</t>
  </si>
  <si>
    <t>CA-CFAR</t>
  </si>
  <si>
    <t>CFAR:</t>
  </si>
  <si>
    <t>Square</t>
  </si>
  <si>
    <t>Detection %</t>
  </si>
  <si>
    <t>mov_avg_interval</t>
  </si>
  <si>
    <t>DL/UL STRAT</t>
  </si>
  <si>
    <t>Coarse 47 * 3</t>
  </si>
  <si>
    <t>ALL</t>
  </si>
  <si>
    <t>frames</t>
  </si>
  <si>
    <t>noise</t>
  </si>
  <si>
    <t>num_frames</t>
  </si>
  <si>
    <t xml:space="preserve">detection rate </t>
  </si>
  <si>
    <t>Raw detection rate</t>
  </si>
  <si>
    <t>num detections</t>
  </si>
  <si>
    <t>coarse 47 ALL Samples 10 m/s</t>
  </si>
  <si>
    <t>Coarse 47 ALL Samples 3 m/s</t>
  </si>
  <si>
    <t>Coarse 47 ALL Samples 3 m/s averaged before FFT</t>
  </si>
  <si>
    <t>Coarse 47 * 3 Averaged before FFT</t>
  </si>
  <si>
    <t>comments</t>
  </si>
  <si>
    <t>Stopped - replicas appear at pace 2 m/s, unusable</t>
  </si>
  <si>
    <t>NO DL/UL decimation (3m/s)</t>
  </si>
  <si>
    <t>NO DL/UL Decimation</t>
  </si>
  <si>
    <t>Noise calculated at 600m</t>
  </si>
  <si>
    <t>running on u81</t>
  </si>
  <si>
    <t>Coarse 1/47 Samples</t>
  </si>
  <si>
    <t>Coarse 1/47 * 3</t>
  </si>
  <si>
    <t>Coarse 1/47 * 3 Averaged before FFT</t>
  </si>
  <si>
    <t>coarse 1/47 ALL Series 10 m/s</t>
  </si>
  <si>
    <t>Coarse 1/47 ALL Series 3 m/s</t>
  </si>
  <si>
    <t>Coarse 47 ALL Series 3 m/s averaged before FFT</t>
  </si>
  <si>
    <t>Noise new</t>
  </si>
  <si>
    <t>Count of DL/UL STRAT</t>
  </si>
  <si>
    <t>signal</t>
  </si>
  <si>
    <t>SNR</t>
  </si>
  <si>
    <t>SNR [dB]</t>
  </si>
  <si>
    <t>## NOISE ANALYSIS</t>
  </si>
  <si>
    <t>NUM SAMPLES</t>
  </si>
  <si>
    <t>NOISE</t>
  </si>
  <si>
    <t>SIGNAL</t>
  </si>
  <si>
    <t xml:space="preserve"> </t>
  </si>
  <si>
    <t>NUM FRAMES</t>
  </si>
  <si>
    <t>SMOOTH 3X3 time/freq domain</t>
  </si>
  <si>
    <t>SMOOTH 3X time domain only</t>
  </si>
  <si>
    <t>Detection rate</t>
  </si>
  <si>
    <t>SMOOTH 3X5 time/freq domain</t>
  </si>
  <si>
    <t>SMOOTH 3X8 time/freq domain</t>
  </si>
  <si>
    <t>SMOOTH 3X10 time/freq domain</t>
  </si>
  <si>
    <t>SCENARIO 1A - USING 5X5</t>
  </si>
  <si>
    <t>DETECTION RATE VS PFA</t>
  </si>
  <si>
    <t>standard frame</t>
  </si>
  <si>
    <t>Symbol selection</t>
  </si>
  <si>
    <t>NLOS peak power avg/LOS peak power avg</t>
  </si>
  <si>
    <t>standard frame + decimation</t>
  </si>
  <si>
    <t>6 frames + decimation</t>
  </si>
  <si>
    <t>10 frames + decimation</t>
  </si>
  <si>
    <t>Detection rate 1a</t>
  </si>
  <si>
    <t>Detection rate 1b</t>
  </si>
  <si>
    <t>4 frames decimated, stride 2</t>
  </si>
  <si>
    <t>6 frames decimated, stride 4</t>
  </si>
  <si>
    <t>6 frames decimated, stride 2</t>
  </si>
  <si>
    <t>8 frames decimated, stride 4</t>
  </si>
  <si>
    <t>8 frames decimated, stride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</si>
</sst>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[NLOS Measurements tables.xlsx]Sheet3!PivotTable10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DL/UL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7"/>
                <c:pt idx="0">
                  <c:v>Coarse 1/47 * 3</c:v>
                </c:pt>
                <c:pt idx="1">
                  <c:v>Coarse 1/47 * 3 Averaged before FFT</c:v>
                </c:pt>
                <c:pt idx="2">
                  <c:v>coarse 1/47 ALL Series 10 m/s</c:v>
                </c:pt>
                <c:pt idx="3">
                  <c:v>Coarse 1/47 ALL Series 3 m/s</c:v>
                </c:pt>
                <c:pt idx="4">
                  <c:v>Coarse 1/47 Samples</c:v>
                </c:pt>
                <c:pt idx="5">
                  <c:v>Coarse 47 ALL Series 3 m/s averaged before FFT</c:v>
                </c:pt>
                <c:pt idx="6">
                  <c:v>NO DL/UL Decimation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C-4E99-A509-A465BFE8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997071"/>
        <c:axId val="147054895"/>
      </c:barChart>
      <c:catAx>
        <c:axId val="44899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4895"/>
        <c:crosses val="autoZero"/>
        <c:auto val="1"/>
        <c:lblAlgn val="ctr"/>
        <c:lblOffset val="100"/>
        <c:noMultiLvlLbl val="0"/>
      </c:catAx>
      <c:valAx>
        <c:axId val="1470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mixed_crap_ecac!$B$1</c:f>
              <c:strCache>
                <c:ptCount val="1"/>
                <c:pt idx="0">
                  <c:v>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mixed_crap_ecac!$A$2:$A$6</c:f>
              <c:strCache>
                <c:ptCount val="5"/>
                <c:pt idx="0">
                  <c:v>4 frames decimated, stride 2</c:v>
                </c:pt>
                <c:pt idx="1">
                  <c:v>6 frames decimated, stride 4</c:v>
                </c:pt>
                <c:pt idx="2">
                  <c:v>6 frames decimated, stride 2</c:v>
                </c:pt>
                <c:pt idx="3">
                  <c:v>8 frames decimated, stride 4</c:v>
                </c:pt>
                <c:pt idx="4">
                  <c:v>8 frames decimated, stride 2</c:v>
                </c:pt>
              </c:strCache>
            </c:strRef>
          </c:cat>
          <c:val>
            <c:numRef>
              <c:f>mixed_crap_ecac!$B$2:$B$6</c:f>
              <c:numCache>
                <c:formatCode>General</c:formatCode>
                <c:ptCount val="5"/>
                <c:pt idx="0">
                  <c:v>0.6129</c:v>
                </c:pt>
                <c:pt idx="1">
                  <c:v>0.59189999999999998</c:v>
                </c:pt>
                <c:pt idx="2">
                  <c:v>0.60309999999999997</c:v>
                </c:pt>
                <c:pt idx="3">
                  <c:v>0.67569999999999997</c:v>
                </c:pt>
                <c:pt idx="4">
                  <c:v>0.64859999999999995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8CE-B8B9-1ACBF00B1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1057280"/>
        <c:axId val="1666777280"/>
      </c:barChart>
      <c:catAx>
        <c:axId val="158105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77280"/>
        <c:crosses val="autoZero"/>
        <c:auto val="1"/>
        <c:lblAlgn val="ctr"/>
        <c:lblOffset val="100"/>
        <c:noMultiLvlLbl val="0"/>
      </c:catAx>
      <c:valAx>
        <c:axId val="16667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mixed_crap_ecac!$B$11</c:f>
              <c:strCache>
                <c:ptCount val="1"/>
                <c:pt idx="0">
                  <c:v>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mixed_crap_ecac!$A$12:$A$15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mixed_crap_ecac!$B$12:$B$15</c:f>
              <c:numCache>
                <c:formatCode>General</c:formatCode>
                <c:ptCount val="4"/>
                <c:pt idx="0">
                  <c:v>0.26</c:v>
                </c:pt>
                <c:pt idx="1">
                  <c:v>0.41</c:v>
                </c:pt>
                <c:pt idx="2">
                  <c:v>0.72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A21-95D8-A68337742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953935"/>
        <c:axId val="93954351"/>
      </c:barChart>
      <c:catAx>
        <c:axId val="8395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4351"/>
        <c:crosses val="autoZero"/>
        <c:auto val="1"/>
        <c:lblAlgn val="ctr"/>
        <c:lblOffset val="100"/>
        <c:noMultiLvlLbl val="0"/>
      </c:catAx>
      <c:valAx>
        <c:axId val="939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1a'!$C$1</c:f>
              <c:strCache>
                <c:ptCount val="1"/>
                <c:pt idx="0">
                  <c:v>detection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1a'!$A$2:$A$9</c15:sqref>
                  </c15:fullRef>
                </c:ext>
              </c:extLst>
              <c:f>('Scenario 1a'!$A$2,'Scenario 1a'!$A$4)</c:f>
              <c:strCache>
                <c:ptCount val="2"/>
                <c:pt idx="0">
                  <c:v>NO DL/UL decimation (3m/s)</c:v>
                </c:pt>
                <c:pt idx="1">
                  <c:v>Coarse 1/47 Samples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1a'!$C$2:$C$9</c15:sqref>
                  </c15:fullRef>
                </c:ext>
              </c:extLst>
              <c:f>('Scenario 1a'!$C$2,'Scenario 1a'!$C$4)</c:f>
              <c:numCache>
                <c:formatCode>General</c:formatCode>
                <c:ptCount val="2"/>
                <c:pt idx="0">
                  <c:v>0.136150234741784</c:v>
                </c:pt>
                <c:pt idx="1">
                  <c:v>5.3884711779448598E-2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4367-B3A1-78C63D24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97695"/>
        <c:axId val="1910435151"/>
      </c:barChart>
      <c:catAx>
        <c:axId val="162099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35151"/>
        <c:crosses val="autoZero"/>
        <c:auto val="1"/>
        <c:lblAlgn val="ctr"/>
        <c:lblOffset val="100"/>
        <c:noMultiLvlLbl val="0"/>
      </c:catAx>
      <c:valAx>
        <c:axId val="19104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SNR for different resampling patterns - Scen. 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1a'!$E$30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1a'!$A$31:$A$34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f>'Scenario 1a'!$E$31:$E$34</c:f>
              <c:numCache>
                <c:formatCode>0.00E+00</c:formatCode>
                <c:ptCount val="4"/>
                <c:pt idx="0">
                  <c:v>63.229116352035199</c:v>
                </c:pt>
                <c:pt idx="1">
                  <c:v>48.173282102770102</c:v>
                </c:pt>
                <c:pt idx="2">
                  <c:v>47.915793992282197</c:v>
                </c:pt>
                <c:pt idx="3">
                  <c:v>46.595025863529898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9-4B14-867B-62EB8ADF97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9534192"/>
        <c:axId val="362242304"/>
      </c:barChart>
      <c:catAx>
        <c:axId val="3695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2304"/>
        <c:crosses val="autoZero"/>
        <c:auto val="1"/>
        <c:lblAlgn val="ctr"/>
        <c:lblOffset val="100"/>
        <c:noMultiLvlLbl val="0"/>
      </c:catAx>
      <c:valAx>
        <c:axId val="3622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1b'!$C$1:$C$2</c:f>
              <c:strCache>
                <c:ptCount val="2"/>
                <c:pt idx="0">
                  <c:v>detection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1b'!$A$9:$A$10)</c:f>
              <c:strCache>
                <c:ptCount val="5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  <c:pt idx="4">
                  <c:v>Coarse 47 ALL Series 3 m/s averaged before FFT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1b'!$C$3:$C$10</c15:sqref>
                  </c15:fullRef>
                </c:ext>
              </c:extLst>
              <c:f>('Scenario 1b'!$C$3:$C$4,'Scenario 1b'!$C$6,'Scenario 1b'!$C$9:$C$10)</c:f>
              <c:numCache>
                <c:formatCode>General</c:formatCode>
                <c:ptCount val="5"/>
                <c:pt idx="0">
                  <c:v>0.51202137132680303</c:v>
                </c:pt>
                <c:pt idx="1">
                  <c:v>0.47233606557377</c:v>
                </c:pt>
                <c:pt idx="2">
                  <c:v>0.39940828402366801</c:v>
                </c:pt>
                <c:pt idx="3">
                  <c:v>0.40615690168818203</c:v>
                </c:pt>
                <c:pt idx="4">
                  <c:v>0.41932270916334602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A6C-BC04-58159FF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2923487"/>
        <c:axId val="1916095983"/>
      </c:barChart>
      <c:catAx>
        <c:axId val="131292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95983"/>
        <c:crosses val="autoZero"/>
        <c:auto val="1"/>
        <c:lblAlgn val="ctr"/>
        <c:lblOffset val="100"/>
        <c:noMultiLvlLbl val="0"/>
      </c:catAx>
      <c:valAx>
        <c:axId val="19160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1b'!$D$1:$D$2</c:f>
              <c:strCache>
                <c:ptCount val="2"/>
                <c:pt idx="0">
                  <c:v>Raw 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1b'!$A$9:$A$10)</c:f>
              <c:strCache>
                <c:ptCount val="5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  <c:pt idx="4">
                  <c:v>Coarse 47 ALL Series 3 m/s averaged before FFT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1b'!$D$3:$D$10</c15:sqref>
                  </c15:fullRef>
                </c:ext>
              </c:extLst>
              <c:f>('Scenario 1b'!$D$3:$D$4,'Scenario 1b'!$D$6,'Scenario 1b'!$D$9:$D$10)</c:f>
              <c:numCache>
                <c:formatCode>General</c:formatCode>
                <c:ptCount val="5"/>
                <c:pt idx="0">
                  <c:v>0.41818181818181815</c:v>
                </c:pt>
                <c:pt idx="1">
                  <c:v>0.33527272727272728</c:v>
                </c:pt>
                <c:pt idx="2">
                  <c:v>0.29454545454545455</c:v>
                </c:pt>
                <c:pt idx="3">
                  <c:v>0.29745454545454547</c:v>
                </c:pt>
                <c:pt idx="4">
                  <c:v>0.30618181818181817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B1C-9505-35B27EC4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183903"/>
        <c:axId val="1660605247"/>
      </c:barChart>
      <c:catAx>
        <c:axId val="162018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05247"/>
        <c:crosses val="autoZero"/>
        <c:auto val="1"/>
        <c:lblAlgn val="ctr"/>
        <c:lblOffset val="100"/>
        <c:noMultiLvlLbl val="0"/>
      </c:catAx>
      <c:valAx>
        <c:axId val="16606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8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Power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1369842543786"/>
          <c:y val="8.335551100975036E-2"/>
          <c:w val="0.81526522683287184"/>
          <c:h val="0.827316116239291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'Scenario 1b'!$J$1</c:f>
              <c:strCache>
                <c:ptCount val="1"/>
                <c:pt idx="0">
                  <c:v>Noise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1b'!$A$2:$A$10</c15:sqref>
                  </c15:fullRef>
                </c:ext>
              </c:extLst>
              <c:f>('Scenario 1b'!$A$3:$A$4,'Scenario 1b'!$A$9)</c:f>
              <c:strCache>
                <c:ptCount val="3"/>
                <c:pt idx="0">
                  <c:v>NO DL/UL Decimation</c:v>
                </c:pt>
                <c:pt idx="1">
                  <c:v>Coarse 1/47 Samples</c:v>
                </c:pt>
                <c:pt idx="2">
                  <c:v>Coarse 1/47 ALL Series 3 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1b'!$J$2:$J$10</c15:sqref>
                  </c15:fullRef>
                </c:ext>
              </c:extLst>
              <c:f>('Scenario 1b'!$J$3:$J$4,'Scenario 1b'!$J$9)</c:f>
              <c:numCache>
                <c:formatCode>0.00E+00</c:formatCode>
                <c:ptCount val="3"/>
                <c:pt idx="0">
                  <c:v>1.7092000000000001E-6</c:v>
                </c:pt>
                <c:pt idx="1">
                  <c:v>2.9708E-6</c:v>
                </c:pt>
                <c:pt idx="2">
                  <c:v>2.3290000000000001E-6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F06-9ADD-794F2AD7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409311"/>
        <c:axId val="752026303"/>
      </c:barChart>
      <c:catAx>
        <c:axId val="3044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26303"/>
        <c:crosses val="autoZero"/>
        <c:auto val="1"/>
        <c:lblAlgn val="ctr"/>
        <c:lblOffset val="100"/>
        <c:noMultiLvlLbl val="0"/>
      </c:catAx>
      <c:valAx>
        <c:axId val="7520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1b'!$L$1:$L$2</c:f>
              <c:strCache>
                <c:ptCount val="2"/>
                <c:pt idx="0">
                  <c:v>SNR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1b'!$A$9)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1b'!$L$3:$L$10</c15:sqref>
                  </c15:fullRef>
                </c:ext>
              </c:extLst>
              <c:f>('Scenario 1b'!$L$3:$L$4,'Scenario 1b'!$L$6,'Scenario 1b'!$L$9)</c:f>
              <c:numCache>
                <c:formatCode>General</c:formatCode>
                <c:ptCount val="4"/>
                <c:pt idx="0">
                  <c:v>62.86</c:v>
                </c:pt>
                <c:pt idx="1">
                  <c:v>47.786700000000003</c:v>
                </c:pt>
                <c:pt idx="2">
                  <c:v>47.566754405014798</c:v>
                </c:pt>
                <c:pt idx="3">
                  <c:v>46.287999999999997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EC9-8B24-9E4EF1005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4005183"/>
        <c:axId val="800408735"/>
      </c:barChart>
      <c:catAx>
        <c:axId val="29400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08735"/>
        <c:crosses val="autoZero"/>
        <c:auto val="1"/>
        <c:lblAlgn val="ctr"/>
        <c:lblOffset val="100"/>
        <c:noMultiLvlLbl val="0"/>
      </c:catAx>
      <c:valAx>
        <c:axId val="8004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for different resampling patterns - Scen.</a:t>
            </a:r>
            <a:r>
              <a:rPr lang="en-US" baseline="0"/>
              <a:t> 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1b'!$A$62:$A$65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f>'Scenario 1b'!$E$62:$E$65</c:f>
              <c:numCache>
                <c:formatCode>0.000E+00</c:formatCode>
                <c:ptCount val="4"/>
                <c:pt idx="0">
                  <c:v>62.002239322688901</c:v>
                </c:pt>
                <c:pt idx="1">
                  <c:v>46.853657778497698</c:v>
                </c:pt>
                <c:pt idx="2">
                  <c:v>46.616736010493199</c:v>
                </c:pt>
                <c:pt idx="3">
                  <c:v>45.331321385575301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6FD-86CE-10433DE445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3396415"/>
        <c:axId val="1633309503"/>
      </c:barChart>
      <c:catAx>
        <c:axId val="207339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09503"/>
        <c:crosses val="autoZero"/>
        <c:auto val="1"/>
        <c:lblAlgn val="ctr"/>
        <c:lblOffset val="100"/>
        <c:noMultiLvlLbl val="0"/>
      </c:catAx>
      <c:valAx>
        <c:axId val="1633309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[dB]</a:t>
            </a:r>
          </a:p>
        </c:rich>
      </c:tx>
      <c:layout>
        <c:manualLayout>
          <c:xMode val="edge"/>
          <c:yMode val="edge"/>
          <c:x val="0.35826794476777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60.91</c:v>
                </c:pt>
                <c:pt idx="1">
                  <c:v>45.16</c:v>
                </c:pt>
                <c:pt idx="2">
                  <c:v>52.35</c:v>
                </c:pt>
                <c:pt idx="3">
                  <c:v>54.66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8CC-919B-10F09D330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757471"/>
        <c:axId val="1773789247"/>
      </c:barChart>
      <c:catAx>
        <c:axId val="17707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9247"/>
        <c:crosses val="autoZero"/>
        <c:auto val="1"/>
        <c:lblAlgn val="ctr"/>
        <c:lblOffset val="100"/>
        <c:noMultiLvlLbl val="0"/>
      </c:catAx>
      <c:valAx>
        <c:axId val="17737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Detection rate 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0.26</c:v>
                </c:pt>
                <c:pt idx="1">
                  <c:v>0.15</c:v>
                </c:pt>
                <c:pt idx="2">
                  <c:v>0.37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9CD-843A-DBABBCA0C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4565600"/>
        <c:axId val="981170272"/>
      </c:barChart>
      <c:catAx>
        <c:axId val="97456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70272"/>
        <c:crosses val="autoZero"/>
        <c:auto val="1"/>
        <c:lblAlgn val="ctr"/>
        <c:lblOffset val="100"/>
        <c:noMultiLvlLbl val="0"/>
      </c:catAx>
      <c:valAx>
        <c:axId val="9811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Detection rate 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Sheet4!$E$2:$E$5</c:f>
              <c:numCache>
                <c:formatCode>General</c:formatCode>
                <c:ptCount val="4"/>
                <c:pt idx="0">
                  <c:v>0.26</c:v>
                </c:pt>
                <c:pt idx="1">
                  <c:v>0.14000000000000001</c:v>
                </c:pt>
                <c:pt idx="2">
                  <c:v>0.72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6-4761-B17C-22D267ED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856240"/>
        <c:axId val="318756048"/>
      </c:barChart>
      <c:catAx>
        <c:axId val="39685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6048"/>
        <c:crosses val="autoZero"/>
        <c:auto val="1"/>
        <c:lblAlgn val="ctr"/>
        <c:lblOffset val="100"/>
        <c:noMultiLvlLbl val="0"/>
      </c:catAx>
      <c:valAx>
        <c:axId val="3187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20</xdr:row>
      <xdr:rowOff>166687</xdr:rowOff>
    </xdr:from>
    <xdr:to>
      <xdr:col>16</xdr:col>
      <xdr:colOff>152400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64DDE-883A-C922-FDE3-E2CBD462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12</xdr:row>
      <xdr:rowOff>19050</xdr:rowOff>
    </xdr:from>
    <xdr:to>
      <xdr:col>3</xdr:col>
      <xdr:colOff>965199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EACD1-9675-92C4-A05E-140A1477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803274</xdr:colOff>
      <xdr:row>33</xdr:row>
      <xdr:rowOff>85724</xdr:rowOff>
    </xdr:from>
    <xdr:to>
      <xdr:col>4</xdr:col>
      <xdr:colOff>69849</xdr:colOff>
      <xdr:row>56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91B77-E676-6E3E-855A-96F3E398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12</xdr:row>
      <xdr:rowOff>66675</xdr:rowOff>
    </xdr:from>
    <xdr:to>
      <xdr:col>9</xdr:col>
      <xdr:colOff>323849</xdr:colOff>
      <xdr:row>32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C88AD-9571-DDD9-E749-30B7DDEC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319087</xdr:colOff>
      <xdr:row>35</xdr:row>
      <xdr:rowOff>100012</xdr:rowOff>
    </xdr:from>
    <xdr:to>
      <xdr:col>8</xdr:col>
      <xdr:colOff>2257425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6710A-4766-D676-EE8F-68F956EB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2038312</xdr:colOff>
      <xdr:row>75</xdr:row>
      <xdr:rowOff>106288</xdr:rowOff>
    </xdr:from>
    <xdr:to>
      <xdr:col>4</xdr:col>
      <xdr:colOff>1500430</xdr:colOff>
      <xdr:row>98</xdr:row>
      <xdr:rowOff>155594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E781E-7687-EC03-958D-5482314B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168275</xdr:rowOff>
    </xdr:from>
    <xdr:to>
      <xdr:col>20</xdr:col>
      <xdr:colOff>200025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134B-D32F-EFD2-0F98-ADEB1235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17</xdr:row>
      <xdr:rowOff>128587</xdr:rowOff>
    </xdr:from>
    <xdr:to>
      <xdr:col>20</xdr:col>
      <xdr:colOff>114300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126C6-44D6-8809-6B22-53BAE673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33</xdr:row>
      <xdr:rowOff>114300</xdr:rowOff>
    </xdr:from>
    <xdr:to>
      <xdr:col>20</xdr:col>
      <xdr:colOff>57150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379A6-5DFF-42EF-54DD-F6D89027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272414</xdr:colOff>
      <xdr:row>0</xdr:row>
      <xdr:rowOff>152400</xdr:rowOff>
    </xdr:from>
    <xdr:to>
      <xdr:col>17</xdr:col>
      <xdr:colOff>415289</xdr:colOff>
      <xdr:row>22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547A6-3E0A-A873-8EA7-0EF5A2B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24</xdr:row>
      <xdr:rowOff>26670</xdr:rowOff>
    </xdr:from>
    <xdr:to>
      <xdr:col>17</xdr:col>
      <xdr:colOff>434340</xdr:colOff>
      <xdr:row>43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000C8-6A31-B514-E1E5-F3A0A4BD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9</xdr:row>
      <xdr:rowOff>142875</xdr:rowOff>
    </xdr:from>
    <xdr:to>
      <xdr:col>2</xdr:col>
      <xdr:colOff>930275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EF1DC-524B-21C6-757E-F8600332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919161</xdr:colOff>
      <xdr:row>36</xdr:row>
      <xdr:rowOff>100011</xdr:rowOff>
    </xdr:from>
    <xdr:to>
      <xdr:col>6</xdr:col>
      <xdr:colOff>552450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E38AE-3C86-D9E3-E7AC-80F2F36E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Tosi (EXT-Nokia)" refreshedDate="45218.688975231482" createdVersion="8" refreshedVersion="8" minRefreshableVersion="3" recordCount="9" xr:uid="{41548EDB-7716-43A2-945A-52796428DBEB}">
  <cacheSource type="worksheet">
    <worksheetSource ref="A1:I10" sheet="Scenario 1b"/>
  </cacheSource>
  <cacheFields count="9">
    <cacheField name="DL/UL STRAT" numFmtId="0">
      <sharedItems count="7">
        <s v="NO DL/UL Decimation"/>
        <s v="Coarse 1/47 Samples"/>
        <s v="Coarse 1/47 * 3"/>
        <s v="Coarse 1/47 * 3 Averaged before FFT"/>
        <s v="coarse 1/47 ALL Series 10 m/s"/>
        <s v="Coarse 1/47 ALL Series 3 m/s"/>
        <s v="Coarse 47 ALL Series 3 m/s averaged before FFT"/>
      </sharedItems>
    </cacheField>
    <cacheField name="p_fa" numFmtId="11">
      <sharedItems containsSemiMixedTypes="0" containsString="0" containsNumber="1" minValue="9.9999999999999995E-8" maxValue="1.0000000000000001E-5"/>
    </cacheField>
    <cacheField name="detection rate " numFmtId="0">
      <sharedItems containsString="0" containsBlank="1" containsNumber="1" minValue="0.29311885612153699" maxValue="0.51202137132680303"/>
    </cacheField>
    <cacheField name="Raw detection rate" numFmtId="0">
      <sharedItems containsString="0" containsBlank="1" containsNumber="1" minValue="0" maxValue="0.41818181818181815"/>
    </cacheField>
    <cacheField name="frames" numFmtId="0">
      <sharedItems/>
    </cacheField>
    <cacheField name="noise" numFmtId="0">
      <sharedItems containsString="0" containsBlank="1" containsNumber="1" minValue="3.2029999999999998E-9" maxValue="7.1839999999999997E-7"/>
    </cacheField>
    <cacheField name="num_frames" numFmtId="0">
      <sharedItems containsSemiMixedTypes="0" containsString="0" containsNumber="1" containsInteger="1" minValue="1375" maxValue="1375"/>
    </cacheField>
    <cacheField name="num detections" numFmtId="0">
      <sharedItems containsString="0" containsBlank="1" containsNumber="1" containsInteger="1" minValue="328" maxValue="575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9.9999999999999995E-8"/>
    <m/>
    <m/>
    <s v="ALL"/>
    <m/>
    <n v="1375"/>
    <m/>
    <s v="running on u81"/>
  </r>
  <r>
    <x v="0"/>
    <n v="9.9999999999999995E-7"/>
    <n v="0.51202137132680303"/>
    <n v="0.41818181818181815"/>
    <s v="ALL"/>
    <n v="3.2029999999999998E-9"/>
    <n v="1375"/>
    <n v="575"/>
    <m/>
  </r>
  <r>
    <x v="1"/>
    <n v="9.9999999999999995E-7"/>
    <n v="0.47233606557377"/>
    <n v="0.33527272727272728"/>
    <s v="ALL"/>
    <n v="7.1839999999999997E-7"/>
    <n v="1375"/>
    <n v="461"/>
    <m/>
  </r>
  <r>
    <x v="1"/>
    <n v="1.0000000000000001E-5"/>
    <n v="0.47821466524973399"/>
    <n v="0.32727272727272727"/>
    <s v="ALL"/>
    <n v="3.615E-7"/>
    <n v="1375"/>
    <n v="450"/>
    <s v="Noise calculated at 600m"/>
  </r>
  <r>
    <x v="2"/>
    <n v="9.9999999999999995E-7"/>
    <n v="0.39940828402366801"/>
    <n v="0.29454545454545455"/>
    <s v="ALL"/>
    <m/>
    <n v="1375"/>
    <n v="405"/>
    <m/>
  </r>
  <r>
    <x v="3"/>
    <n v="9.9999999999999995E-7"/>
    <m/>
    <n v="0"/>
    <s v="ALL"/>
    <m/>
    <n v="1375"/>
    <m/>
    <s v="Stopped - replicas appear at pace 2 m/s, unusable"/>
  </r>
  <r>
    <x v="4"/>
    <n v="9.9999999999999995E-7"/>
    <n v="0.29311885612153699"/>
    <n v="0.23854545454545453"/>
    <s v="ALL"/>
    <m/>
    <n v="1375"/>
    <n v="328"/>
    <m/>
  </r>
  <r>
    <x v="5"/>
    <n v="9.9999999999999995E-7"/>
    <n v="0.40615690168818203"/>
    <n v="0.29745454545454547"/>
    <s v="ALL"/>
    <n v="3.2549999999999997E-8"/>
    <n v="1375"/>
    <n v="409"/>
    <m/>
  </r>
  <r>
    <x v="6"/>
    <n v="9.9999999999999995E-7"/>
    <n v="0.41932270916334602"/>
    <n v="0.30618181818181817"/>
    <s v="ALL"/>
    <n v="1.189E-7"/>
    <n v="1375"/>
    <n v="4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5501-9340-4C1F-9142-535894615EEB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9">
    <pivotField axis="axisRow" dataField="1" compact="0" outline="0" showAll="0" defaultSubtotal="0">
      <items count="7">
        <item x="2"/>
        <item x="3"/>
        <item x="4"/>
        <item x="5"/>
        <item x="1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DL/UL STRA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B8A9-4E15-4255-A5AB-579EA55F92A0}">
  <dimension ref="A1:H8"/>
  <sheetViews>
    <sheetView workbookViewId="0">
      <selection activeCell="G4" sqref="G4"/>
    </sheetView>
  </sheetViews>
  <sheetFormatPr defaultRowHeight="14.4" x14ac:dyDescent="0.3"/>
  <cols>
    <col min="1" max="1" width="13" customWidth="1"/>
    <col min="2" max="2" width="15" customWidth="1"/>
    <col min="3" max="3" width="16.33203125" customWidth="1"/>
    <col min="4" max="4" width="19" customWidth="1"/>
    <col min="7" max="7" width="15.6640625" customWidth="1"/>
    <col min="8" max="8" width="22.109375" customWidth="1"/>
    <col min="9" max="9" width="24.44140625" customWidth="1"/>
  </cols>
  <sheetData>
    <row r="1" spans="1:8" x14ac:dyDescent="0.3">
      <c r="A1" t="s">
        <v>0</v>
      </c>
      <c r="B1" t="s">
        <v>1</v>
      </c>
      <c r="C1" t="s">
        <v>4</v>
      </c>
      <c r="G1" t="s">
        <v>6</v>
      </c>
      <c r="H1" t="s">
        <v>7</v>
      </c>
    </row>
    <row r="2" spans="1:8" x14ac:dyDescent="0.3">
      <c r="A2" s="1">
        <v>1E-4</v>
      </c>
      <c r="B2" t="s">
        <v>2</v>
      </c>
      <c r="C2" t="s">
        <v>3</v>
      </c>
      <c r="H2">
        <v>10</v>
      </c>
    </row>
    <row r="3" spans="1:8" x14ac:dyDescent="0.3">
      <c r="A3" s="1">
        <v>1.0000000000000001E-5</v>
      </c>
      <c r="B3" t="s">
        <v>2</v>
      </c>
      <c r="C3" t="s">
        <v>3</v>
      </c>
      <c r="H3">
        <v>10</v>
      </c>
    </row>
    <row r="4" spans="1:8" x14ac:dyDescent="0.3">
      <c r="A4" s="1">
        <v>9.9999999999999995E-7</v>
      </c>
      <c r="B4" t="s">
        <v>2</v>
      </c>
      <c r="C4" t="s">
        <v>3</v>
      </c>
      <c r="G4">
        <v>48</v>
      </c>
      <c r="H4">
        <v>10</v>
      </c>
    </row>
    <row r="5" spans="1:8" x14ac:dyDescent="0.3">
      <c r="A5" s="1">
        <v>9.9999999999999995E-8</v>
      </c>
      <c r="B5" t="s">
        <v>2</v>
      </c>
      <c r="C5" t="s">
        <v>3</v>
      </c>
      <c r="H5">
        <v>10</v>
      </c>
    </row>
    <row r="8" spans="1:8" x14ac:dyDescent="0.3">
      <c r="B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1764-F709-434A-A2D6-07B20B9D545F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BF3C-8909-4785-A03F-2AECDBC477EC}">
  <dimension ref="A3:B10"/>
  <sheetViews>
    <sheetView zoomScale="85" zoomScaleNormal="85" workbookViewId="0">
      <selection activeCell="I12" sqref="I12"/>
    </sheetView>
  </sheetViews>
  <sheetFormatPr defaultRowHeight="14.4" x14ac:dyDescent="0.3"/>
  <cols>
    <col min="1" max="1" width="43.5546875" bestFit="1" customWidth="1"/>
    <col min="2" max="2" width="20.44140625" bestFit="1" customWidth="1"/>
    <col min="3" max="3" width="12.44140625" bestFit="1" customWidth="1"/>
  </cols>
  <sheetData>
    <row r="3" spans="1:2" x14ac:dyDescent="0.3">
      <c r="A3" s="2" t="s">
        <v>8</v>
      </c>
      <c r="B3" t="s">
        <v>34</v>
      </c>
    </row>
    <row r="4" spans="1:2" x14ac:dyDescent="0.3">
      <c r="A4" t="s">
        <v>28</v>
      </c>
      <c r="B4">
        <v>1</v>
      </c>
    </row>
    <row r="5" spans="1:2" x14ac:dyDescent="0.3">
      <c r="A5" t="s">
        <v>29</v>
      </c>
      <c r="B5">
        <v>1</v>
      </c>
    </row>
    <row r="6" spans="1:2" x14ac:dyDescent="0.3">
      <c r="A6" t="s">
        <v>30</v>
      </c>
      <c r="B6">
        <v>1</v>
      </c>
    </row>
    <row r="7" spans="1:2" x14ac:dyDescent="0.3">
      <c r="A7" t="s">
        <v>31</v>
      </c>
      <c r="B7">
        <v>1</v>
      </c>
    </row>
    <row r="8" spans="1:2" x14ac:dyDescent="0.3">
      <c r="A8" t="s">
        <v>27</v>
      </c>
      <c r="B8">
        <v>2</v>
      </c>
    </row>
    <row r="9" spans="1:2" x14ac:dyDescent="0.3">
      <c r="A9" t="s">
        <v>32</v>
      </c>
      <c r="B9">
        <v>1</v>
      </c>
    </row>
    <row r="10" spans="1:2" x14ac:dyDescent="0.3">
      <c r="A10" t="s">
        <v>24</v>
      </c>
      <c r="B10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E351-D924-45CC-9229-C7E658072511}">
  <dimension ref="A1:L73"/>
  <sheetViews>
    <sheetView zoomScale="70" zoomScaleNormal="70" workbookViewId="0">
      <selection activeCell="F70" sqref="F70"/>
    </sheetView>
  </sheetViews>
  <sheetFormatPr defaultRowHeight="14.4" x14ac:dyDescent="0.3"/>
  <cols>
    <col min="1" max="1" width="44.44140625" customWidth="1"/>
    <col min="2" max="2" width="26.5546875" customWidth="1"/>
    <col min="3" max="3" width="19.44140625" customWidth="1"/>
    <col min="4" max="4" width="21.6640625" bestFit="1" customWidth="1"/>
    <col min="5" max="5" width="23.88671875" customWidth="1"/>
    <col min="6" max="6" width="16.6640625" customWidth="1"/>
    <col min="7" max="7" width="23.109375" customWidth="1"/>
    <col min="8" max="8" width="32.109375" customWidth="1"/>
    <col min="9" max="9" width="54.33203125" customWidth="1"/>
    <col min="10" max="10" width="23.33203125" customWidth="1"/>
  </cols>
  <sheetData>
    <row r="1" spans="1:12" x14ac:dyDescent="0.3">
      <c r="A1" t="s">
        <v>8</v>
      </c>
      <c r="B1" t="s">
        <v>0</v>
      </c>
      <c r="C1" t="s">
        <v>14</v>
      </c>
      <c r="D1" t="s">
        <v>15</v>
      </c>
      <c r="E1" t="s">
        <v>11</v>
      </c>
      <c r="F1" t="s">
        <v>12</v>
      </c>
      <c r="G1" t="s">
        <v>13</v>
      </c>
      <c r="H1" t="s">
        <v>16</v>
      </c>
      <c r="I1" t="s">
        <v>21</v>
      </c>
      <c r="J1" t="s">
        <v>33</v>
      </c>
      <c r="K1" t="s">
        <v>35</v>
      </c>
      <c r="L1" t="s">
        <v>37</v>
      </c>
    </row>
    <row r="2" spans="1:12" x14ac:dyDescent="0.3">
      <c r="A2" t="s">
        <v>24</v>
      </c>
      <c r="B2" s="1">
        <v>9.9999999999999995E-8</v>
      </c>
      <c r="E2" t="s">
        <v>10</v>
      </c>
      <c r="G2">
        <v>1375</v>
      </c>
      <c r="I2" t="s">
        <v>26</v>
      </c>
    </row>
    <row r="3" spans="1:12" x14ac:dyDescent="0.3">
      <c r="A3" t="s">
        <v>24</v>
      </c>
      <c r="B3" s="1">
        <v>9.9999999999999995E-7</v>
      </c>
      <c r="C3">
        <v>0.51202137132680303</v>
      </c>
      <c r="D3">
        <f>H3/G3</f>
        <v>0.41818181818181815</v>
      </c>
      <c r="E3" t="s">
        <v>10</v>
      </c>
      <c r="F3" s="1">
        <v>3.2029999999999998E-9</v>
      </c>
      <c r="G3">
        <v>1375</v>
      </c>
      <c r="H3">
        <v>575</v>
      </c>
      <c r="J3" s="1">
        <v>1.7092000000000001E-6</v>
      </c>
      <c r="K3">
        <v>3.3054000000000001</v>
      </c>
      <c r="L3">
        <v>62.86</v>
      </c>
    </row>
    <row r="4" spans="1:12" x14ac:dyDescent="0.3">
      <c r="A4" t="s">
        <v>27</v>
      </c>
      <c r="B4" s="1">
        <v>9.9999999999999995E-7</v>
      </c>
      <c r="C4">
        <v>0.47233606557377</v>
      </c>
      <c r="D4">
        <f>H4/G4</f>
        <v>0.33527272727272728</v>
      </c>
      <c r="E4" t="s">
        <v>10</v>
      </c>
      <c r="F4" s="1">
        <v>7.1839999999999997E-7</v>
      </c>
      <c r="G4">
        <v>1375</v>
      </c>
      <c r="H4">
        <v>461</v>
      </c>
      <c r="J4" s="1">
        <v>2.9708E-6</v>
      </c>
      <c r="K4">
        <v>0.17846000000000001</v>
      </c>
      <c r="L4">
        <v>47.786700000000003</v>
      </c>
    </row>
    <row r="5" spans="1:12" x14ac:dyDescent="0.3">
      <c r="A5" t="s">
        <v>27</v>
      </c>
      <c r="B5" s="1">
        <v>1.0000000000000001E-5</v>
      </c>
      <c r="C5">
        <v>0.47821466524973399</v>
      </c>
      <c r="D5">
        <f t="shared" ref="D5:D6" si="0">H5/G5</f>
        <v>0.32727272727272727</v>
      </c>
      <c r="E5" t="s">
        <v>10</v>
      </c>
      <c r="F5" s="1">
        <v>3.615E-7</v>
      </c>
      <c r="G5">
        <v>1375</v>
      </c>
      <c r="H5">
        <v>450</v>
      </c>
      <c r="I5" t="s">
        <v>25</v>
      </c>
    </row>
    <row r="6" spans="1:12" x14ac:dyDescent="0.3">
      <c r="A6" t="s">
        <v>28</v>
      </c>
      <c r="B6" s="1">
        <v>9.9999999999999995E-7</v>
      </c>
      <c r="C6">
        <v>0.39940828402366801</v>
      </c>
      <c r="D6">
        <f t="shared" si="0"/>
        <v>0.29454545454545455</v>
      </c>
      <c r="E6" t="s">
        <v>10</v>
      </c>
      <c r="G6">
        <v>1375</v>
      </c>
      <c r="H6">
        <v>405</v>
      </c>
      <c r="J6" s="1">
        <v>3.1295565655503901E-6</v>
      </c>
      <c r="K6">
        <v>0.178713864535848</v>
      </c>
      <c r="L6">
        <v>47.566754405014798</v>
      </c>
    </row>
    <row r="7" spans="1:12" x14ac:dyDescent="0.3">
      <c r="A7" t="s">
        <v>29</v>
      </c>
      <c r="B7" s="1">
        <v>9.9999999999999995E-7</v>
      </c>
      <c r="D7">
        <f t="shared" ref="D7:D10" si="1">H7/G7</f>
        <v>0</v>
      </c>
      <c r="E7" t="s">
        <v>10</v>
      </c>
      <c r="G7">
        <v>1375</v>
      </c>
      <c r="I7" t="s">
        <v>22</v>
      </c>
    </row>
    <row r="8" spans="1:12" x14ac:dyDescent="0.3">
      <c r="A8" t="s">
        <v>30</v>
      </c>
      <c r="B8" s="1">
        <v>9.9999999999999995E-7</v>
      </c>
      <c r="C8">
        <v>0.29311885612153699</v>
      </c>
      <c r="D8">
        <f t="shared" si="1"/>
        <v>0.23854545454545453</v>
      </c>
      <c r="E8" t="s">
        <v>10</v>
      </c>
      <c r="G8">
        <v>1375</v>
      </c>
      <c r="H8">
        <v>328</v>
      </c>
    </row>
    <row r="9" spans="1:12" x14ac:dyDescent="0.3">
      <c r="A9" t="s">
        <v>31</v>
      </c>
      <c r="B9" s="1">
        <v>9.9999999999999995E-7</v>
      </c>
      <c r="C9">
        <v>0.40615690168818203</v>
      </c>
      <c r="D9">
        <f t="shared" si="1"/>
        <v>0.29745454545454547</v>
      </c>
      <c r="E9" t="s">
        <v>10</v>
      </c>
      <c r="F9" s="1">
        <v>3.2549999999999997E-8</v>
      </c>
      <c r="G9">
        <v>1375</v>
      </c>
      <c r="H9">
        <v>409</v>
      </c>
      <c r="J9" s="1">
        <v>2.3290000000000001E-6</v>
      </c>
      <c r="K9">
        <v>9.9110000000000004E-2</v>
      </c>
      <c r="L9">
        <v>46.287999999999997</v>
      </c>
    </row>
    <row r="10" spans="1:12" x14ac:dyDescent="0.3">
      <c r="A10" t="s">
        <v>32</v>
      </c>
      <c r="B10" s="1">
        <v>9.9999999999999995E-7</v>
      </c>
      <c r="C10">
        <v>0.41932270916334602</v>
      </c>
      <c r="D10">
        <f t="shared" si="1"/>
        <v>0.30618181818181817</v>
      </c>
      <c r="E10" t="s">
        <v>10</v>
      </c>
      <c r="F10" s="1">
        <v>1.189E-7</v>
      </c>
      <c r="G10">
        <v>1375</v>
      </c>
      <c r="H10">
        <v>421</v>
      </c>
    </row>
    <row r="60" spans="1:9" x14ac:dyDescent="0.3">
      <c r="A60" t="s">
        <v>38</v>
      </c>
    </row>
    <row r="61" spans="1:9" s="4" customFormat="1" x14ac:dyDescent="0.3">
      <c r="A61" s="4" t="s">
        <v>8</v>
      </c>
      <c r="B61" s="4" t="s">
        <v>43</v>
      </c>
      <c r="C61" s="4" t="s">
        <v>40</v>
      </c>
      <c r="D61" s="4" t="s">
        <v>41</v>
      </c>
      <c r="E61" s="5" t="s">
        <v>36</v>
      </c>
      <c r="F61" s="4" t="s">
        <v>46</v>
      </c>
    </row>
    <row r="62" spans="1:9" x14ac:dyDescent="0.3">
      <c r="A62" t="s">
        <v>24</v>
      </c>
      <c r="B62">
        <v>136</v>
      </c>
      <c r="C62" s="1">
        <v>3.02990468069169E-3</v>
      </c>
      <c r="D62">
        <v>5339.4742499604599</v>
      </c>
      <c r="E62" s="3">
        <v>62.002239322688901</v>
      </c>
      <c r="H62">
        <f>10*LOG10(47)</f>
        <v>16.720978579357176</v>
      </c>
      <c r="I62" s="3">
        <f>E63+H62</f>
        <v>63.574636357854871</v>
      </c>
    </row>
    <row r="63" spans="1:9" x14ac:dyDescent="0.3">
      <c r="A63" t="s">
        <v>27</v>
      </c>
      <c r="B63">
        <v>136</v>
      </c>
      <c r="C63" s="1">
        <v>5.2955436156125997E-3</v>
      </c>
      <c r="D63">
        <v>280.244145129581</v>
      </c>
      <c r="E63" s="3">
        <v>46.853657778497698</v>
      </c>
    </row>
    <row r="64" spans="1:9" x14ac:dyDescent="0.3">
      <c r="A64" t="s">
        <v>28</v>
      </c>
      <c r="B64">
        <v>136</v>
      </c>
      <c r="C64" s="1">
        <v>5.5575591018029898E-3</v>
      </c>
      <c r="D64">
        <v>281.30014002660999</v>
      </c>
      <c r="E64" s="3">
        <v>46.616736010493199</v>
      </c>
    </row>
    <row r="65" spans="1:9" x14ac:dyDescent="0.3">
      <c r="A65" t="s">
        <v>31</v>
      </c>
      <c r="B65">
        <v>136</v>
      </c>
      <c r="C65" s="1">
        <v>4.12582765030357E-3</v>
      </c>
      <c r="D65">
        <v>155.79021963246899</v>
      </c>
      <c r="E65" s="3">
        <v>45.331321385575301</v>
      </c>
      <c r="H65">
        <v>832</v>
      </c>
    </row>
    <row r="66" spans="1:9" x14ac:dyDescent="0.3">
      <c r="E66" s="3"/>
      <c r="H66">
        <v>23</v>
      </c>
      <c r="I66">
        <v>280</v>
      </c>
    </row>
    <row r="67" spans="1:9" x14ac:dyDescent="0.3">
      <c r="E67" s="3"/>
      <c r="H67">
        <f>H65/H66</f>
        <v>36.173913043478258</v>
      </c>
    </row>
    <row r="68" spans="1:9" x14ac:dyDescent="0.3">
      <c r="E68" s="3"/>
      <c r="I68">
        <f>280/147</f>
        <v>1.9047619047619047</v>
      </c>
    </row>
    <row r="69" spans="1:9" x14ac:dyDescent="0.3">
      <c r="A69" t="s">
        <v>45</v>
      </c>
      <c r="B69">
        <v>136</v>
      </c>
      <c r="C69" s="1">
        <v>1.8216748995011E-3</v>
      </c>
      <c r="D69">
        <v>279.624341169557</v>
      </c>
      <c r="E69" s="3">
        <v>51.465694660769302</v>
      </c>
      <c r="F69">
        <v>0.52058823529411702</v>
      </c>
      <c r="I69" s="1">
        <f>C64/C62</f>
        <v>1.8342356237207658</v>
      </c>
    </row>
    <row r="70" spans="1:9" x14ac:dyDescent="0.3">
      <c r="A70" t="s">
        <v>44</v>
      </c>
      <c r="B70">
        <v>136</v>
      </c>
      <c r="C70" s="1">
        <v>8.30622930811641E-5</v>
      </c>
      <c r="D70">
        <v>214.77978577191601</v>
      </c>
      <c r="E70" s="3">
        <v>63.914585517902502</v>
      </c>
      <c r="H70">
        <f>D62/H67</f>
        <v>147.60565835227234</v>
      </c>
    </row>
    <row r="71" spans="1:9" x14ac:dyDescent="0.3">
      <c r="A71" t="s">
        <v>47</v>
      </c>
      <c r="B71">
        <v>1375</v>
      </c>
      <c r="C71" s="1">
        <v>2.34749552153172E-5</v>
      </c>
      <c r="D71">
        <v>276.329582171754</v>
      </c>
      <c r="E71" s="3">
        <v>71.394326935274705</v>
      </c>
      <c r="F71">
        <v>0.51274787535410704</v>
      </c>
      <c r="H71">
        <f>10*LOG10(3)</f>
        <v>4.7712125471966242</v>
      </c>
      <c r="I71">
        <f>SQRT(3.03)</f>
        <v>1.740689518552921</v>
      </c>
    </row>
    <row r="72" spans="1:9" x14ac:dyDescent="0.3">
      <c r="A72" t="s">
        <v>48</v>
      </c>
      <c r="B72">
        <v>1375</v>
      </c>
      <c r="C72" s="1">
        <v>3.3700313347186298E-5</v>
      </c>
      <c r="D72">
        <v>258.01183418339298</v>
      </c>
      <c r="E72" s="3">
        <v>6891479178649470</v>
      </c>
      <c r="F72">
        <v>0.51344086021505297</v>
      </c>
    </row>
    <row r="73" spans="1:9" x14ac:dyDescent="0.3">
      <c r="A73" t="s">
        <v>49</v>
      </c>
      <c r="B73">
        <v>1375</v>
      </c>
      <c r="C73" s="1">
        <v>2.1815341290512199E-5</v>
      </c>
      <c r="D73">
        <v>243.22912573920101</v>
      </c>
      <c r="E73" s="3">
        <v>71.108311457907803</v>
      </c>
      <c r="F73">
        <v>0.51162790697674398</v>
      </c>
      <c r="H73" s="1" t="e">
        <f>('Scenario 1a'!C62/'Scenario 1a'!C61)^-1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3286-1011-4F84-9225-BC4F8D5620EA}">
  <dimension ref="A1:E5"/>
  <sheetViews>
    <sheetView workbookViewId="0">
      <selection activeCell="C1" sqref="C1"/>
    </sheetView>
  </sheetViews>
  <sheetFormatPr defaultRowHeight="14.4" x14ac:dyDescent="0.3"/>
  <cols>
    <col min="1" max="1" width="36.44140625" customWidth="1"/>
    <col min="2" max="2" width="23.88671875" customWidth="1"/>
    <col min="3" max="3" width="27.33203125" customWidth="1"/>
    <col min="4" max="4" width="38.109375" customWidth="1"/>
    <col min="5" max="5" width="21" customWidth="1"/>
  </cols>
  <sheetData>
    <row r="1" spans="1:5" x14ac:dyDescent="0.3">
      <c r="A1" t="s">
        <v>53</v>
      </c>
      <c r="B1" t="s">
        <v>36</v>
      </c>
      <c r="C1" t="s">
        <v>58</v>
      </c>
      <c r="D1" t="s">
        <v>54</v>
      </c>
      <c r="E1" t="s">
        <v>59</v>
      </c>
    </row>
    <row r="2" spans="1:5" x14ac:dyDescent="0.3">
      <c r="A2" t="s">
        <v>52</v>
      </c>
      <c r="B2">
        <v>60.91</v>
      </c>
      <c r="C2">
        <v>0.26</v>
      </c>
      <c r="D2">
        <v>8.66</v>
      </c>
      <c r="E2">
        <v>0.26</v>
      </c>
    </row>
    <row r="3" spans="1:5" x14ac:dyDescent="0.3">
      <c r="A3" t="s">
        <v>55</v>
      </c>
      <c r="B3">
        <v>45.16</v>
      </c>
      <c r="C3">
        <v>0.15</v>
      </c>
      <c r="E3">
        <v>0.14000000000000001</v>
      </c>
    </row>
    <row r="4" spans="1:5" x14ac:dyDescent="0.3">
      <c r="A4" t="s">
        <v>56</v>
      </c>
      <c r="B4">
        <v>52.35</v>
      </c>
      <c r="C4">
        <v>0.37</v>
      </c>
      <c r="E4">
        <v>0.72</v>
      </c>
    </row>
    <row r="5" spans="1:5" x14ac:dyDescent="0.3">
      <c r="A5" t="s">
        <v>57</v>
      </c>
      <c r="B5">
        <v>54.66</v>
      </c>
      <c r="C5">
        <v>0.54</v>
      </c>
      <c r="E5">
        <v>0.77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46E5-9183-4EB1-96EB-6A0DCE09238E}">
  <dimension ref="A1:B15"/>
  <sheetViews>
    <sheetView tabSelected="1" topLeftCell="A22" workbookViewId="0">
      <selection activeCell="D45" sqref="D45"/>
    </sheetView>
  </sheetViews>
  <sheetFormatPr defaultRowHeight="14.4" x14ac:dyDescent="0.3"/>
  <cols>
    <col min="1" max="1" width="41.33203125" customWidth="1"/>
    <col min="2" max="2" width="23.44140625" customWidth="1"/>
  </cols>
  <sheetData>
    <row r="1" spans="1:2" x14ac:dyDescent="0.3">
      <c r="A1" t="s">
        <v>53</v>
      </c>
      <c r="B1" t="s">
        <v>46</v>
      </c>
    </row>
    <row r="2" spans="1:2" x14ac:dyDescent="0.3">
      <c r="A2" t="s">
        <v>60</v>
      </c>
      <c r="B2">
        <v>0.6129</v>
      </c>
    </row>
    <row r="3" spans="1:2" x14ac:dyDescent="0.3">
      <c r="A3" t="s">
        <v>61</v>
      </c>
      <c r="B3">
        <v>0.59189999999999998</v>
      </c>
    </row>
    <row r="4" spans="1:2" x14ac:dyDescent="0.3">
      <c r="A4" t="s">
        <v>62</v>
      </c>
      <c r="B4">
        <v>0.60309999999999997</v>
      </c>
    </row>
    <row r="5" spans="1:2" x14ac:dyDescent="0.3">
      <c r="A5" t="s">
        <v>63</v>
      </c>
      <c r="B5">
        <v>0.67569999999999997</v>
      </c>
    </row>
    <row r="6" spans="1:2" x14ac:dyDescent="0.3">
      <c r="A6" t="s">
        <v>64</v>
      </c>
      <c r="B6">
        <v>0.64859999999999995</v>
      </c>
    </row>
    <row r="11" spans="1:2" x14ac:dyDescent="0.3">
      <c r="A11" t="s">
        <v>53</v>
      </c>
      <c r="B11" t="s">
        <v>46</v>
      </c>
    </row>
    <row r="12" spans="1:2" x14ac:dyDescent="0.3">
      <c r="A12" t="s">
        <v>52</v>
      </c>
      <c r="B12">
        <v>0.26</v>
      </c>
    </row>
    <row r="13" spans="1:2" x14ac:dyDescent="0.3">
      <c r="A13" t="s">
        <v>55</v>
      </c>
      <c r="B13">
        <v>0.41</v>
      </c>
    </row>
    <row r="14" spans="1:2" x14ac:dyDescent="0.3">
      <c r="A14" t="s">
        <v>56</v>
      </c>
      <c r="B14">
        <v>0.72</v>
      </c>
    </row>
    <row r="15" spans="1:2" x14ac:dyDescent="0.3">
      <c r="A15" t="s">
        <v>57</v>
      </c>
      <c r="B15">
        <v>0.77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016C-0FDB-4579-AFFB-C4A5153E0F62}">
  <dimension ref="A1:I68"/>
  <sheetViews>
    <sheetView zoomScale="70" zoomScaleNormal="70" workbookViewId="0">
      <selection activeCell="H30" sqref="H30"/>
    </sheetView>
  </sheetViews>
  <sheetFormatPr defaultRowHeight="14.4" x14ac:dyDescent="0.3"/>
  <cols>
    <col min="1" max="1" width="42.33203125" customWidth="1"/>
    <col min="2" max="2" width="13.5546875" customWidth="1"/>
    <col min="3" max="3" width="15.44140625" customWidth="1"/>
    <col min="4" max="4" width="21" customWidth="1"/>
    <col min="5" max="5" width="16.88671875" customWidth="1"/>
    <col min="6" max="6" width="12.109375" customWidth="1"/>
    <col min="7" max="7" width="18.6640625" customWidth="1"/>
    <col min="8" max="8" width="18.88671875" customWidth="1"/>
    <col min="9" max="9" width="17.44140625" customWidth="1"/>
  </cols>
  <sheetData>
    <row r="1" spans="1:9" x14ac:dyDescent="0.3">
      <c r="A1" t="s">
        <v>8</v>
      </c>
      <c r="B1" t="s">
        <v>0</v>
      </c>
      <c r="C1" t="s">
        <v>14</v>
      </c>
      <c r="D1" t="s">
        <v>15</v>
      </c>
      <c r="E1" t="s">
        <v>11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3">
      <c r="A2" t="s">
        <v>23</v>
      </c>
      <c r="B2" s="1">
        <v>9.9999999999999995E-7</v>
      </c>
      <c r="C2">
        <v>0.136150234741784</v>
      </c>
      <c r="D2">
        <f>H2/G2</f>
        <v>0.12946428571428573</v>
      </c>
      <c r="E2" t="s">
        <v>10</v>
      </c>
      <c r="F2" s="1">
        <v>1.6395756000000001E-9</v>
      </c>
      <c r="G2">
        <v>896</v>
      </c>
      <c r="H2">
        <v>116</v>
      </c>
    </row>
    <row r="3" spans="1:9" x14ac:dyDescent="0.3">
      <c r="A3" t="s">
        <v>27</v>
      </c>
      <c r="B3" s="1">
        <v>1.0000000000000001E-5</v>
      </c>
      <c r="C3">
        <v>5.3884711779448598E-2</v>
      </c>
      <c r="D3">
        <f t="shared" ref="D3:D9" si="0">H3/G3</f>
        <v>4.7991071428571432E-2</v>
      </c>
      <c r="E3" t="s">
        <v>10</v>
      </c>
      <c r="G3">
        <v>896</v>
      </c>
      <c r="H3">
        <v>43</v>
      </c>
    </row>
    <row r="4" spans="1:9" x14ac:dyDescent="0.3">
      <c r="A4" t="s">
        <v>27</v>
      </c>
      <c r="B4" s="1">
        <v>9.9999999999999995E-7</v>
      </c>
      <c r="C4">
        <v>5.3884711779448598E-2</v>
      </c>
      <c r="D4">
        <f t="shared" si="0"/>
        <v>4.7991071428571432E-2</v>
      </c>
      <c r="E4" t="s">
        <v>10</v>
      </c>
      <c r="F4" s="1">
        <v>1.9229999999999999E-7</v>
      </c>
      <c r="G4">
        <v>896</v>
      </c>
      <c r="H4">
        <v>43</v>
      </c>
    </row>
    <row r="5" spans="1:9" x14ac:dyDescent="0.3">
      <c r="A5" t="s">
        <v>9</v>
      </c>
      <c r="D5">
        <f t="shared" si="0"/>
        <v>0</v>
      </c>
      <c r="E5" t="s">
        <v>10</v>
      </c>
      <c r="G5">
        <v>896</v>
      </c>
    </row>
    <row r="6" spans="1:9" x14ac:dyDescent="0.3">
      <c r="A6" t="s">
        <v>20</v>
      </c>
      <c r="D6">
        <f t="shared" si="0"/>
        <v>0</v>
      </c>
      <c r="E6" t="s">
        <v>10</v>
      </c>
      <c r="G6">
        <v>896</v>
      </c>
    </row>
    <row r="7" spans="1:9" x14ac:dyDescent="0.3">
      <c r="A7" t="s">
        <v>17</v>
      </c>
      <c r="D7">
        <f t="shared" si="0"/>
        <v>0</v>
      </c>
      <c r="E7" t="s">
        <v>10</v>
      </c>
      <c r="G7">
        <v>896</v>
      </c>
    </row>
    <row r="8" spans="1:9" x14ac:dyDescent="0.3">
      <c r="A8" t="s">
        <v>18</v>
      </c>
      <c r="D8">
        <f t="shared" si="0"/>
        <v>0</v>
      </c>
      <c r="E8" t="s">
        <v>10</v>
      </c>
      <c r="G8">
        <v>896</v>
      </c>
    </row>
    <row r="9" spans="1:9" x14ac:dyDescent="0.3">
      <c r="A9" t="s">
        <v>19</v>
      </c>
      <c r="D9">
        <f t="shared" si="0"/>
        <v>0</v>
      </c>
      <c r="E9" t="s">
        <v>10</v>
      </c>
      <c r="G9">
        <v>896</v>
      </c>
    </row>
    <row r="29" spans="1:5" x14ac:dyDescent="0.3">
      <c r="A29" t="s">
        <v>38</v>
      </c>
    </row>
    <row r="30" spans="1:5" x14ac:dyDescent="0.3">
      <c r="A30" s="4" t="s">
        <v>8</v>
      </c>
      <c r="B30" s="4" t="s">
        <v>39</v>
      </c>
      <c r="C30" s="4" t="s">
        <v>40</v>
      </c>
      <c r="D30" s="4" t="s">
        <v>41</v>
      </c>
      <c r="E30" s="5" t="s">
        <v>36</v>
      </c>
    </row>
    <row r="31" spans="1:5" x14ac:dyDescent="0.3">
      <c r="A31" t="s">
        <v>24</v>
      </c>
      <c r="B31">
        <v>88</v>
      </c>
      <c r="C31" s="1">
        <v>1.53070544427873E-3</v>
      </c>
      <c r="D31">
        <v>3539.1603990035101</v>
      </c>
      <c r="E31" s="1">
        <v>63.229116352035199</v>
      </c>
    </row>
    <row r="32" spans="1:5" x14ac:dyDescent="0.3">
      <c r="A32" t="s">
        <v>27</v>
      </c>
      <c r="B32">
        <v>88</v>
      </c>
      <c r="C32" s="1">
        <v>2.6017328148331301E-3</v>
      </c>
      <c r="D32">
        <v>188.807450056292</v>
      </c>
      <c r="E32" s="1">
        <v>48.173282102770102</v>
      </c>
    </row>
    <row r="33" spans="1:8" x14ac:dyDescent="0.3">
      <c r="A33" t="s">
        <v>28</v>
      </c>
      <c r="B33">
        <v>88</v>
      </c>
      <c r="C33" s="1">
        <v>2.77719673984927E-3</v>
      </c>
      <c r="D33">
        <v>189.26164863556301</v>
      </c>
      <c r="E33" s="1">
        <v>47.915793992282197</v>
      </c>
    </row>
    <row r="34" spans="1:8" x14ac:dyDescent="0.3">
      <c r="A34" t="s">
        <v>31</v>
      </c>
      <c r="B34">
        <v>88</v>
      </c>
      <c r="C34" s="1">
        <v>2.0843648602944399E-3</v>
      </c>
      <c r="D34">
        <v>104.65546446782901</v>
      </c>
      <c r="E34" s="1">
        <v>46.595025863529898</v>
      </c>
    </row>
    <row r="45" spans="1:8" x14ac:dyDescent="0.3">
      <c r="H45" t="s">
        <v>42</v>
      </c>
    </row>
    <row r="59" spans="1:6" x14ac:dyDescent="0.3">
      <c r="A59" s="4" t="s">
        <v>8</v>
      </c>
      <c r="B59" s="4" t="s">
        <v>43</v>
      </c>
      <c r="C59" s="4" t="s">
        <v>40</v>
      </c>
      <c r="D59" s="4" t="s">
        <v>41</v>
      </c>
      <c r="E59" s="5" t="s">
        <v>36</v>
      </c>
      <c r="F59" s="4" t="s">
        <v>46</v>
      </c>
    </row>
    <row r="60" spans="1:6" x14ac:dyDescent="0.3">
      <c r="A60" t="s">
        <v>47</v>
      </c>
      <c r="B60">
        <v>896</v>
      </c>
      <c r="C60" s="1">
        <v>8.5130415064814604E-6</v>
      </c>
      <c r="D60">
        <v>179.96769899527399</v>
      </c>
      <c r="E60" s="3">
        <v>73.626774506021704</v>
      </c>
      <c r="F60">
        <v>8.2474226804123696E-2</v>
      </c>
    </row>
    <row r="61" spans="1:6" x14ac:dyDescent="0.3">
      <c r="A61" t="s">
        <v>48</v>
      </c>
      <c r="B61">
        <v>896</v>
      </c>
      <c r="C61" s="1"/>
      <c r="E61" s="3"/>
    </row>
    <row r="62" spans="1:6" x14ac:dyDescent="0.3">
      <c r="A62" t="s">
        <v>49</v>
      </c>
      <c r="B62">
        <v>896</v>
      </c>
      <c r="C62" s="1"/>
      <c r="E62" s="3"/>
    </row>
    <row r="63" spans="1:6" x14ac:dyDescent="0.3">
      <c r="C63" s="1"/>
      <c r="E63" s="3"/>
    </row>
    <row r="64" spans="1:6" x14ac:dyDescent="0.3">
      <c r="E64" s="3"/>
    </row>
    <row r="65" spans="1:5" x14ac:dyDescent="0.3">
      <c r="E65" s="3"/>
    </row>
    <row r="66" spans="1:5" x14ac:dyDescent="0.3">
      <c r="E66" s="3"/>
    </row>
    <row r="67" spans="1:5" x14ac:dyDescent="0.3">
      <c r="E67" s="3"/>
    </row>
    <row r="68" spans="1:5" x14ac:dyDescent="0.3">
      <c r="A68" t="s">
        <v>50</v>
      </c>
      <c r="B68" s="6" t="s">
        <v>51</v>
      </c>
      <c r="C68" s="6"/>
      <c r="E68" s="3"/>
    </row>
  </sheetData>
  <mergeCells count="1">
    <mergeCell ref="B68: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Scenario 1b</vt:lpstr>
      <vt:lpstr>Sheet4</vt:lpstr>
      <vt:lpstr>mixed_crap_ecac</vt:lpstr>
      <vt:lpstr>Scenario 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Tosi (EXT-Nokia)</dc:creator>
  <cp:lastModifiedBy>Paolo Tosi (EXT-Nokia)</cp:lastModifiedBy>
  <dcterms:created xsi:type="dcterms:W3CDTF">2023-10-12T08:18:06Z</dcterms:created>
  <dcterms:modified xsi:type="dcterms:W3CDTF">2024-02-27T21:16:48Z</dcterms:modified>
</cp:coreProperties>
</file>