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WorkingDirectory\MOME_BioModTool\Application_examples\iML1515_ecoli\"/>
    </mc:Choice>
  </mc:AlternateContent>
  <xr:revisionPtr revIDLastSave="0" documentId="13_ncr:1_{3D562BFA-5A53-42E7-A679-A118E54E1DEE}" xr6:coauthVersionLast="47" xr6:coauthVersionMax="47" xr10:uidLastSave="{00000000-0000-0000-0000-000000000000}"/>
  <bookViews>
    <workbookView xWindow="-90" yWindow="-16320" windowWidth="29040" windowHeight="15840" activeTab="1" xr2:uid="{2659A45B-A0CC-43E5-B91B-46F23770913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K11" i="2"/>
  <c r="J11" i="2"/>
  <c r="I11" i="2"/>
  <c r="N10" i="2"/>
  <c r="M10" i="2"/>
  <c r="M11" i="2" s="1"/>
  <c r="L10" i="2"/>
  <c r="L11" i="2" s="1"/>
  <c r="G10" i="2" s="1"/>
  <c r="K10" i="2"/>
  <c r="J10" i="2"/>
  <c r="I10" i="2"/>
  <c r="C7" i="2"/>
  <c r="C6" i="2"/>
  <c r="C5" i="2"/>
  <c r="C4" i="2"/>
  <c r="C3" i="2"/>
  <c r="N10" i="1"/>
  <c r="N11" i="1" s="1"/>
  <c r="C4" i="1"/>
  <c r="C5" i="1"/>
  <c r="C6" i="1"/>
  <c r="C7" i="1"/>
  <c r="C3" i="1"/>
  <c r="J10" i="1"/>
  <c r="J11" i="1" s="1"/>
  <c r="I10" i="1"/>
  <c r="I11" i="1" s="1"/>
  <c r="K10" i="1"/>
  <c r="K11" i="1" s="1"/>
  <c r="L10" i="1"/>
  <c r="L11" i="1" s="1"/>
  <c r="M10" i="1"/>
  <c r="M11" i="1" s="1"/>
  <c r="G10" i="1" l="1"/>
</calcChain>
</file>

<file path=xl/sharedStrings.xml><?xml version="1.0" encoding="utf-8"?>
<sst xmlns="http://schemas.openxmlformats.org/spreadsheetml/2006/main" count="78" uniqueCount="53">
  <si>
    <t xml:space="preserve"> DNA </t>
  </si>
  <si>
    <r>
      <t>C</t>
    </r>
    <r>
      <rPr>
        <vertAlign val="subscript"/>
        <sz val="11"/>
        <color theme="1"/>
        <rFont val="Calibri"/>
        <family val="2"/>
        <scheme val="minor"/>
      </rPr>
      <t>9.75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11.25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3.75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</si>
  <si>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94.28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107.43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35.98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70.54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</si>
  <si>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vertAlign val="subscript"/>
        <sz val="11"/>
        <color theme="1"/>
        <rFont val="Calibri"/>
        <family val="2"/>
        <scheme val="minor"/>
      </rPr>
      <t>481.30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753.37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135.04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147.06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4</t>
    </r>
  </si>
  <si>
    <t xml:space="preserve"> lipid </t>
  </si>
  <si>
    <r>
      <t>C</t>
    </r>
    <r>
      <rPr>
        <vertAlign val="subscript"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50</t>
    </r>
  </si>
  <si>
    <t>Biomass formula</t>
  </si>
  <si>
    <t>Biomass formula normalized to C</t>
  </si>
  <si>
    <t>H</t>
  </si>
  <si>
    <t>C</t>
  </si>
  <si>
    <t>O</t>
  </si>
  <si>
    <t>N</t>
  </si>
  <si>
    <t>P</t>
  </si>
  <si>
    <t>S</t>
  </si>
  <si>
    <t>Beck et al., 2018</t>
  </si>
  <si>
    <r>
      <rPr>
        <b/>
        <sz val="11"/>
        <color theme="1"/>
        <rFont val="Calibri"/>
        <family val="2"/>
        <scheme val="minor"/>
      </rPr>
      <t>Stoichiometic coefficient</t>
    </r>
    <r>
      <rPr>
        <sz val="11"/>
        <color theme="1"/>
        <rFont val="Calibri"/>
        <family val="2"/>
        <scheme val="minor"/>
      </rPr>
      <t xml:space="preserve">
[mol polymer/100 kg cdw]</t>
    </r>
  </si>
  <si>
    <t>Formula</t>
  </si>
  <si>
    <t>Charge</t>
  </si>
  <si>
    <r>
      <rPr>
        <b/>
        <sz val="11"/>
        <color theme="1"/>
        <rFont val="Calibri"/>
        <family val="2"/>
        <scheme val="minor"/>
      </rPr>
      <t>Stoichiometic coefficient</t>
    </r>
    <r>
      <rPr>
        <sz val="11"/>
        <color theme="1"/>
        <rFont val="Calibri"/>
        <family val="2"/>
        <scheme val="minor"/>
      </rPr>
      <t xml:space="preserve">
[mmol.gDW-1]</t>
    </r>
  </si>
  <si>
    <r>
      <t>C</t>
    </r>
    <r>
      <rPr>
        <vertAlign val="subscript"/>
        <sz val="11"/>
        <color theme="1"/>
        <rFont val="Calibri"/>
        <family val="2"/>
        <scheme val="minor"/>
      </rPr>
      <t>9.746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11.246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6.0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3.754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1.0</t>
    </r>
  </si>
  <si>
    <r>
      <t>C</t>
    </r>
    <r>
      <rPr>
        <vertAlign val="subscript"/>
        <sz val="11"/>
        <color theme="1"/>
        <rFont val="Calibri"/>
        <family val="2"/>
        <scheme val="minor"/>
      </rPr>
      <t>9.428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10.743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7.0543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3.598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0.1</t>
    </r>
  </si>
  <si>
    <r>
      <t>C</t>
    </r>
    <r>
      <rPr>
        <vertAlign val="subscript"/>
        <sz val="11"/>
        <color theme="1"/>
        <rFont val="Calibri"/>
        <family val="2"/>
        <scheme val="minor"/>
      </rPr>
      <t>4.803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7.514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1.466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1.348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0.04</t>
    </r>
  </si>
  <si>
    <r>
      <t>C</t>
    </r>
    <r>
      <rPr>
        <vertAlign val="subscript"/>
        <sz val="11"/>
        <color theme="1"/>
        <rFont val="Calibri"/>
        <family val="2"/>
        <scheme val="minor"/>
      </rPr>
      <t>40.061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78.074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8.826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0.765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1.051</t>
    </r>
  </si>
  <si>
    <r>
      <t>C</t>
    </r>
    <r>
      <rPr>
        <vertAlign val="subscript"/>
        <sz val="11"/>
        <color theme="1"/>
        <rFont val="Calibri"/>
        <family val="2"/>
        <scheme val="minor"/>
      </rPr>
      <t>6.0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10.0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5.0</t>
    </r>
  </si>
  <si>
    <r>
      <t>C</t>
    </r>
    <r>
      <rPr>
        <vertAlign val="subscript"/>
        <sz val="11"/>
        <color theme="1"/>
        <rFont val="Calibri"/>
        <family val="2"/>
        <scheme val="minor"/>
      </rPr>
      <t>40.99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78.73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10.01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1.05</t>
    </r>
    <r>
      <rPr>
        <sz val="11"/>
        <color rgb="FF333333"/>
        <rFont val="Calibri"/>
        <family val="2"/>
        <scheme val="minor"/>
      </rPr>
      <t xml:space="preserve"> </t>
    </r>
  </si>
  <si>
    <t xml:space="preserve">* In (Beck et al. 2018) polymer lengths for the macromolecular synthesis reactions was set to 10 NTPs for RNA, 10 glucose-1-phosphate for polysaccharides and 100 amino acids for proteins. </t>
  </si>
  <si>
    <t>On the other hand in BioModTool all polymers are considered to be one monomer long.</t>
  </si>
  <si>
    <t>Charge **</t>
  </si>
  <si>
    <t xml:space="preserve"> RNA *</t>
  </si>
  <si>
    <t xml:space="preserve"> protein *</t>
  </si>
  <si>
    <t xml:space="preserve"> polysaccharide *</t>
  </si>
  <si>
    <t>BioModTool calculations</t>
  </si>
  <si>
    <r>
      <t>C</t>
    </r>
    <r>
      <rPr>
        <vertAlign val="subscript"/>
        <sz val="11"/>
        <rFont val="Calibri"/>
        <family val="2"/>
        <scheme val="minor"/>
      </rPr>
      <t>4059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6236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1009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1685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104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20</t>
    </r>
  </si>
  <si>
    <r>
      <t>CH</t>
    </r>
    <r>
      <rPr>
        <vertAlign val="subscript"/>
        <sz val="11"/>
        <rFont val="Calibri"/>
        <family val="2"/>
        <scheme val="minor"/>
      </rPr>
      <t>1.54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0.25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0.42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0.03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0.005</t>
    </r>
  </si>
  <si>
    <r>
      <t>C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1.54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0.42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0.25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0.03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0.005</t>
    </r>
  </si>
  <si>
    <r>
      <rPr>
        <b/>
        <sz val="8"/>
        <color theme="1"/>
        <rFont val="Calibri"/>
        <family val="2"/>
        <scheme val="minor"/>
      </rPr>
      <t>Stoichiometic coefficient</t>
    </r>
    <r>
      <rPr>
        <sz val="8"/>
        <color theme="1"/>
        <rFont val="Calibri"/>
        <family val="2"/>
        <scheme val="minor"/>
      </rPr>
      <t xml:space="preserve">
[mol polymer/100 kg cdw]</t>
    </r>
  </si>
  <si>
    <r>
      <rPr>
        <b/>
        <sz val="8"/>
        <color theme="1"/>
        <rFont val="Calibri"/>
        <family val="2"/>
        <scheme val="minor"/>
      </rPr>
      <t>Stoichiometic coefficient</t>
    </r>
    <r>
      <rPr>
        <sz val="8"/>
        <color theme="1"/>
        <rFont val="Calibri"/>
        <family val="2"/>
        <scheme val="minor"/>
      </rPr>
      <t xml:space="preserve">
[mmol.gDW-1]</t>
    </r>
  </si>
  <si>
    <r>
      <t>C</t>
    </r>
    <r>
      <rPr>
        <vertAlign val="subscript"/>
        <sz val="8"/>
        <color theme="1"/>
        <rFont val="Calibri"/>
        <family val="2"/>
        <scheme val="minor"/>
      </rPr>
      <t>9.75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11.25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3.75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1</t>
    </r>
  </si>
  <si>
    <r>
      <t>C</t>
    </r>
    <r>
      <rPr>
        <vertAlign val="subscript"/>
        <sz val="8"/>
        <color theme="1"/>
        <rFont val="Calibri"/>
        <family val="2"/>
        <scheme val="minor"/>
      </rPr>
      <t>9.746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11.246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6.0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3.754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1.0</t>
    </r>
  </si>
  <si>
    <r>
      <t>C</t>
    </r>
    <r>
      <rPr>
        <vertAlign val="subscript"/>
        <sz val="8"/>
        <color theme="1"/>
        <rFont val="Calibri"/>
        <family val="2"/>
        <scheme val="minor"/>
      </rPr>
      <t>94.28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107.43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35.98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70.54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10</t>
    </r>
  </si>
  <si>
    <r>
      <t>C</t>
    </r>
    <r>
      <rPr>
        <vertAlign val="subscript"/>
        <sz val="8"/>
        <color theme="1"/>
        <rFont val="Calibri"/>
        <family val="2"/>
        <scheme val="minor"/>
      </rPr>
      <t>9.428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10.743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7.0543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3.598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0.1</t>
    </r>
  </si>
  <si>
    <r>
      <t>C</t>
    </r>
    <r>
      <rPr>
        <vertAlign val="subscript"/>
        <sz val="8"/>
        <color theme="1"/>
        <rFont val="Calibri"/>
        <family val="2"/>
        <scheme val="minor"/>
      </rPr>
      <t>481.30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753.37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135.04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147.06</t>
    </r>
    <r>
      <rPr>
        <sz val="8"/>
        <color theme="1"/>
        <rFont val="Calibri"/>
        <family val="2"/>
        <scheme val="minor"/>
      </rPr>
      <t>S</t>
    </r>
    <r>
      <rPr>
        <vertAlign val="subscript"/>
        <sz val="8"/>
        <color theme="1"/>
        <rFont val="Calibri"/>
        <family val="2"/>
        <scheme val="minor"/>
      </rPr>
      <t>4</t>
    </r>
  </si>
  <si>
    <r>
      <t>C</t>
    </r>
    <r>
      <rPr>
        <vertAlign val="subscript"/>
        <sz val="8"/>
        <color theme="1"/>
        <rFont val="Calibri"/>
        <family val="2"/>
        <scheme val="minor"/>
      </rPr>
      <t>4.803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7.514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1.466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1.348</t>
    </r>
    <r>
      <rPr>
        <sz val="8"/>
        <color theme="1"/>
        <rFont val="Calibri"/>
        <family val="2"/>
        <scheme val="minor"/>
      </rPr>
      <t>S</t>
    </r>
    <r>
      <rPr>
        <vertAlign val="subscript"/>
        <sz val="8"/>
        <color theme="1"/>
        <rFont val="Calibri"/>
        <family val="2"/>
        <scheme val="minor"/>
      </rPr>
      <t>0.04</t>
    </r>
  </si>
  <si>
    <r>
      <t>C</t>
    </r>
    <r>
      <rPr>
        <vertAlign val="subscript"/>
        <sz val="8"/>
        <color theme="1"/>
        <rFont val="Calibri"/>
        <family val="2"/>
        <scheme val="minor"/>
      </rPr>
      <t>40.99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78.73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0.18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10.01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1.05</t>
    </r>
    <r>
      <rPr>
        <sz val="8"/>
        <color rgb="FF333333"/>
        <rFont val="Calibri"/>
        <family val="2"/>
        <scheme val="minor"/>
      </rPr>
      <t xml:space="preserve"> </t>
    </r>
  </si>
  <si>
    <r>
      <t>C</t>
    </r>
    <r>
      <rPr>
        <vertAlign val="subscript"/>
        <sz val="8"/>
        <color theme="1"/>
        <rFont val="Calibri"/>
        <family val="2"/>
        <scheme val="minor"/>
      </rPr>
      <t>40.061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78.074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8.826</t>
    </r>
    <r>
      <rPr>
        <sz val="8"/>
        <color theme="1"/>
        <rFont val="Calibri"/>
        <family val="2"/>
        <scheme val="minor"/>
      </rPr>
      <t>N</t>
    </r>
    <r>
      <rPr>
        <vertAlign val="subscript"/>
        <sz val="8"/>
        <color theme="1"/>
        <rFont val="Calibri"/>
        <family val="2"/>
        <scheme val="minor"/>
      </rPr>
      <t>0.765</t>
    </r>
    <r>
      <rPr>
        <sz val="8"/>
        <color theme="1"/>
        <rFont val="Calibri"/>
        <family val="2"/>
        <scheme val="minor"/>
      </rPr>
      <t>P</t>
    </r>
    <r>
      <rPr>
        <vertAlign val="subscript"/>
        <sz val="8"/>
        <color theme="1"/>
        <rFont val="Calibri"/>
        <family val="2"/>
        <scheme val="minor"/>
      </rPr>
      <t>1.051</t>
    </r>
  </si>
  <si>
    <r>
      <t>C</t>
    </r>
    <r>
      <rPr>
        <vertAlign val="subscript"/>
        <sz val="8"/>
        <color theme="1"/>
        <rFont val="Calibri"/>
        <family val="2"/>
        <scheme val="minor"/>
      </rPr>
      <t>60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100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50</t>
    </r>
  </si>
  <si>
    <r>
      <t>C</t>
    </r>
    <r>
      <rPr>
        <vertAlign val="subscript"/>
        <sz val="8"/>
        <color theme="1"/>
        <rFont val="Calibri"/>
        <family val="2"/>
        <scheme val="minor"/>
      </rPr>
      <t>6.0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10.0</t>
    </r>
    <r>
      <rPr>
        <sz val="8"/>
        <color theme="1"/>
        <rFont val="Calibri"/>
        <family val="2"/>
        <scheme val="minor"/>
      </rPr>
      <t>O</t>
    </r>
    <r>
      <rPr>
        <vertAlign val="subscript"/>
        <sz val="8"/>
        <color theme="1"/>
        <rFont val="Calibri"/>
        <family val="2"/>
        <scheme val="minor"/>
      </rPr>
      <t>5.0</t>
    </r>
  </si>
  <si>
    <r>
      <t>C</t>
    </r>
    <r>
      <rPr>
        <vertAlign val="subscript"/>
        <sz val="8"/>
        <rFont val="Calibri"/>
        <family val="2"/>
        <scheme val="minor"/>
      </rPr>
      <t>4059</t>
    </r>
    <r>
      <rPr>
        <sz val="8"/>
        <rFont val="Calibri"/>
        <family val="2"/>
        <scheme val="minor"/>
      </rPr>
      <t>H</t>
    </r>
    <r>
      <rPr>
        <vertAlign val="subscript"/>
        <sz val="8"/>
        <rFont val="Calibri"/>
        <family val="2"/>
        <scheme val="minor"/>
      </rPr>
      <t>6236</t>
    </r>
    <r>
      <rPr>
        <sz val="8"/>
        <rFont val="Calibri"/>
        <family val="2"/>
        <scheme val="minor"/>
      </rPr>
      <t>N</t>
    </r>
    <r>
      <rPr>
        <vertAlign val="subscript"/>
        <sz val="8"/>
        <rFont val="Calibri"/>
        <family val="2"/>
        <scheme val="minor"/>
      </rPr>
      <t>1009</t>
    </r>
    <r>
      <rPr>
        <sz val="8"/>
        <rFont val="Calibri"/>
        <family val="2"/>
        <scheme val="minor"/>
      </rPr>
      <t>O</t>
    </r>
    <r>
      <rPr>
        <vertAlign val="subscript"/>
        <sz val="8"/>
        <rFont val="Calibri"/>
        <family val="2"/>
        <scheme val="minor"/>
      </rPr>
      <t>1685</t>
    </r>
    <r>
      <rPr>
        <sz val="8"/>
        <rFont val="Calibri"/>
        <family val="2"/>
        <scheme val="minor"/>
      </rPr>
      <t>P</t>
    </r>
    <r>
      <rPr>
        <vertAlign val="subscript"/>
        <sz val="8"/>
        <rFont val="Calibri"/>
        <family val="2"/>
        <scheme val="minor"/>
      </rPr>
      <t>104</t>
    </r>
    <r>
      <rPr>
        <sz val="8"/>
        <rFont val="Calibri"/>
        <family val="2"/>
        <scheme val="minor"/>
      </rPr>
      <t>S</t>
    </r>
    <r>
      <rPr>
        <vertAlign val="subscript"/>
        <sz val="8"/>
        <rFont val="Calibri"/>
        <family val="2"/>
        <scheme val="minor"/>
      </rPr>
      <t>20</t>
    </r>
  </si>
  <si>
    <r>
      <t>CH</t>
    </r>
    <r>
      <rPr>
        <vertAlign val="subscript"/>
        <sz val="8"/>
        <rFont val="Calibri"/>
        <family val="2"/>
        <scheme val="minor"/>
      </rPr>
      <t>1.54</t>
    </r>
    <r>
      <rPr>
        <sz val="8"/>
        <rFont val="Calibri"/>
        <family val="2"/>
        <scheme val="minor"/>
      </rPr>
      <t>N</t>
    </r>
    <r>
      <rPr>
        <vertAlign val="subscript"/>
        <sz val="8"/>
        <rFont val="Calibri"/>
        <family val="2"/>
        <scheme val="minor"/>
      </rPr>
      <t>0.25</t>
    </r>
    <r>
      <rPr>
        <sz val="8"/>
        <rFont val="Calibri"/>
        <family val="2"/>
        <scheme val="minor"/>
      </rPr>
      <t>O</t>
    </r>
    <r>
      <rPr>
        <vertAlign val="subscript"/>
        <sz val="8"/>
        <rFont val="Calibri"/>
        <family val="2"/>
        <scheme val="minor"/>
      </rPr>
      <t>0.42</t>
    </r>
    <r>
      <rPr>
        <sz val="8"/>
        <rFont val="Calibri"/>
        <family val="2"/>
        <scheme val="minor"/>
      </rPr>
      <t>P</t>
    </r>
    <r>
      <rPr>
        <vertAlign val="subscript"/>
        <sz val="8"/>
        <rFont val="Calibri"/>
        <family val="2"/>
        <scheme val="minor"/>
      </rPr>
      <t>0.03</t>
    </r>
    <r>
      <rPr>
        <sz val="8"/>
        <rFont val="Calibri"/>
        <family val="2"/>
        <scheme val="minor"/>
      </rPr>
      <t>S</t>
    </r>
    <r>
      <rPr>
        <vertAlign val="subscript"/>
        <sz val="8"/>
        <rFont val="Calibri"/>
        <family val="2"/>
        <scheme val="minor"/>
      </rPr>
      <t>0.005</t>
    </r>
  </si>
  <si>
    <r>
      <t>C</t>
    </r>
    <r>
      <rPr>
        <vertAlign val="subscript"/>
        <sz val="8"/>
        <rFont val="Calibri"/>
        <family val="2"/>
        <scheme val="minor"/>
      </rPr>
      <t>1</t>
    </r>
    <r>
      <rPr>
        <sz val="8"/>
        <rFont val="Calibri"/>
        <family val="2"/>
        <scheme val="minor"/>
      </rPr>
      <t>H</t>
    </r>
    <r>
      <rPr>
        <vertAlign val="subscript"/>
        <sz val="8"/>
        <rFont val="Calibri"/>
        <family val="2"/>
        <scheme val="minor"/>
      </rPr>
      <t>1.54</t>
    </r>
    <r>
      <rPr>
        <sz val="8"/>
        <rFont val="Calibri"/>
        <family val="2"/>
        <scheme val="minor"/>
      </rPr>
      <t>O</t>
    </r>
    <r>
      <rPr>
        <vertAlign val="subscript"/>
        <sz val="8"/>
        <rFont val="Calibri"/>
        <family val="2"/>
        <scheme val="minor"/>
      </rPr>
      <t>0.42</t>
    </r>
    <r>
      <rPr>
        <sz val="8"/>
        <rFont val="Calibri"/>
        <family val="2"/>
        <scheme val="minor"/>
      </rPr>
      <t>N</t>
    </r>
    <r>
      <rPr>
        <vertAlign val="subscript"/>
        <sz val="8"/>
        <rFont val="Calibri"/>
        <family val="2"/>
        <scheme val="minor"/>
      </rPr>
      <t>0.25</t>
    </r>
    <r>
      <rPr>
        <sz val="8"/>
        <rFont val="Calibri"/>
        <family val="2"/>
        <scheme val="minor"/>
      </rPr>
      <t>P</t>
    </r>
    <r>
      <rPr>
        <vertAlign val="subscript"/>
        <sz val="8"/>
        <rFont val="Calibri"/>
        <family val="2"/>
        <scheme val="minor"/>
      </rPr>
      <t>0.03</t>
    </r>
    <r>
      <rPr>
        <sz val="8"/>
        <rFont val="Calibri"/>
        <family val="2"/>
        <scheme val="minor"/>
      </rPr>
      <t>S</t>
    </r>
    <r>
      <rPr>
        <vertAlign val="subscript"/>
        <sz val="8"/>
        <rFont val="Calibri"/>
        <family val="2"/>
        <scheme val="minor"/>
      </rPr>
      <t>0.005</t>
    </r>
  </si>
  <si>
    <t>** In GEM models, charge must be an integer</t>
  </si>
  <si>
    <r>
      <t>C</t>
    </r>
    <r>
      <rPr>
        <vertAlign val="subscript"/>
        <sz val="9"/>
        <rFont val="Arial"/>
        <family val="2"/>
      </rPr>
      <t>40.593</t>
    </r>
    <r>
      <rPr>
        <sz val="9"/>
        <rFont val="Arial"/>
        <family val="2"/>
      </rPr>
      <t>H</t>
    </r>
    <r>
      <rPr>
        <vertAlign val="subscript"/>
        <sz val="9"/>
        <rFont val="Arial"/>
        <family val="2"/>
      </rPr>
      <t>62.339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16.851</t>
    </r>
    <r>
      <rPr>
        <sz val="9"/>
        <rFont val="Arial"/>
        <family val="2"/>
      </rPr>
      <t>N</t>
    </r>
    <r>
      <rPr>
        <vertAlign val="subscript"/>
        <sz val="9"/>
        <rFont val="Arial"/>
        <family val="2"/>
      </rPr>
      <t>10.097</t>
    </r>
    <r>
      <rPr>
        <sz val="9"/>
        <rFont val="Arial"/>
        <family val="2"/>
      </rPr>
      <t>P</t>
    </r>
    <r>
      <rPr>
        <vertAlign val="subscript"/>
        <sz val="9"/>
        <rFont val="Arial"/>
        <family val="2"/>
      </rPr>
      <t>1.038</t>
    </r>
    <r>
      <rPr>
        <sz val="9"/>
        <rFont val="Arial"/>
        <family val="2"/>
      </rPr>
      <t>S</t>
    </r>
    <r>
      <rPr>
        <vertAlign val="subscript"/>
        <sz val="9"/>
        <rFont val="Arial"/>
        <family val="2"/>
      </rPr>
      <t>0.201</t>
    </r>
  </si>
  <si>
    <r>
      <t>C</t>
    </r>
    <r>
      <rPr>
        <vertAlign val="subscript"/>
        <sz val="8"/>
        <rFont val="Arial"/>
        <family val="2"/>
      </rPr>
      <t>40.593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62.339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16.851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10.097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1.038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0.201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</si>
</sst>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name val="Arial"/>
      <family val="2"/>
    </font>
    <font>
      <vertAlign val="subscript"/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8"/>
      <name val="Calibri"/>
      <family val="2"/>
      <scheme val="minor"/>
    </font>
    <font>
      <sz val="8"/>
      <name val="Arial"/>
      <family val="2"/>
    </font>
    <font>
      <vertAlign val="sub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D77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ill="1"/>
    <xf numFmtId="0" fontId="0" fillId="0" borderId="0" xfId="0" applyAlignme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11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11" fontId="1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1" fontId="0" fillId="0" borderId="5" xfId="0" applyNumberFormat="1" applyBorder="1"/>
    <xf numFmtId="11" fontId="0" fillId="0" borderId="9" xfId="0" applyNumberFormat="1" applyBorder="1"/>
    <xf numFmtId="11" fontId="0" fillId="0" borderId="11" xfId="0" applyNumberFormat="1" applyBorder="1"/>
    <xf numFmtId="0" fontId="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0" borderId="15" xfId="0" applyFont="1" applyFill="1" applyBorder="1" applyAlignment="1">
      <alignment horizontal="center" wrapText="1"/>
    </xf>
    <xf numFmtId="0" fontId="9" fillId="0" borderId="16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4" fillId="0" borderId="5" xfId="0" applyFont="1" applyBorder="1"/>
    <xf numFmtId="11" fontId="14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11" fontId="14" fillId="0" borderId="5" xfId="0" applyNumberFormat="1" applyFont="1" applyBorder="1"/>
    <xf numFmtId="0" fontId="14" fillId="0" borderId="7" xfId="0" applyFont="1" applyFill="1" applyBorder="1"/>
    <xf numFmtId="0" fontId="14" fillId="0" borderId="8" xfId="0" applyFont="1" applyBorder="1" applyAlignment="1">
      <alignment horizontal="center"/>
    </xf>
    <xf numFmtId="0" fontId="14" fillId="0" borderId="9" xfId="0" applyFont="1" applyBorder="1"/>
    <xf numFmtId="11" fontId="14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1" fontId="14" fillId="0" borderId="9" xfId="0" applyNumberFormat="1" applyFont="1" applyBorder="1"/>
    <xf numFmtId="0" fontId="14" fillId="0" borderId="0" xfId="0" applyFont="1" applyFill="1" applyBorder="1"/>
    <xf numFmtId="0" fontId="14" fillId="0" borderId="10" xfId="0" applyFont="1" applyBorder="1" applyAlignment="1">
      <alignment horizontal="center"/>
    </xf>
    <xf numFmtId="0" fontId="14" fillId="0" borderId="11" xfId="0" applyFont="1" applyBorder="1"/>
    <xf numFmtId="11" fontId="14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1" fontId="14" fillId="0" borderId="11" xfId="0" applyNumberFormat="1" applyFont="1" applyBorder="1"/>
    <xf numFmtId="0" fontId="14" fillId="0" borderId="4" xfId="0" applyFont="1" applyFill="1" applyBorder="1"/>
    <xf numFmtId="0" fontId="14" fillId="0" borderId="12" xfId="0" applyFont="1" applyBorder="1" applyAlignment="1">
      <alignment horizontal="center"/>
    </xf>
    <xf numFmtId="0" fontId="20" fillId="0" borderId="1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1" fontId="14" fillId="0" borderId="6" xfId="0" applyNumberFormat="1" applyFont="1" applyBorder="1" applyAlignment="1">
      <alignment horizontal="center"/>
    </xf>
    <xf numFmtId="11" fontId="14" fillId="0" borderId="2" xfId="0" applyNumberFormat="1" applyFont="1" applyBorder="1" applyAlignment="1">
      <alignment horizontal="center"/>
    </xf>
    <xf numFmtId="11" fontId="14" fillId="0" borderId="3" xfId="0" applyNumberFormat="1" applyFont="1" applyBorder="1" applyAlignment="1">
      <alignment horizontal="center"/>
    </xf>
    <xf numFmtId="11" fontId="17" fillId="0" borderId="7" xfId="0" applyNumberFormat="1" applyFont="1" applyBorder="1" applyAlignment="1">
      <alignment horizontal="center"/>
    </xf>
    <xf numFmtId="11" fontId="17" fillId="0" borderId="0" xfId="0" applyNumberFormat="1" applyFont="1" applyBorder="1" applyAlignment="1">
      <alignment horizontal="center"/>
    </xf>
    <xf numFmtId="11" fontId="17" fillId="0" borderId="4" xfId="0" applyNumberFormat="1" applyFont="1" applyBorder="1" applyAlignment="1">
      <alignment horizontal="center"/>
    </xf>
    <xf numFmtId="0" fontId="19" fillId="0" borderId="13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D77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436E-1524-405A-8A5E-62CD805CDC06}">
  <dimension ref="A1:N14"/>
  <sheetViews>
    <sheetView zoomScaleNormal="100" workbookViewId="0">
      <selection activeCell="G8" sqref="G8"/>
    </sheetView>
  </sheetViews>
  <sheetFormatPr baseColWidth="10" defaultRowHeight="14.4" x14ac:dyDescent="0.3"/>
  <cols>
    <col min="1" max="1" width="16.44140625" customWidth="1"/>
    <col min="2" max="2" width="19" customWidth="1"/>
    <col min="3" max="3" width="24.33203125" customWidth="1"/>
    <col min="4" max="4" width="24.33203125" bestFit="1" customWidth="1"/>
    <col min="5" max="5" width="24.33203125" customWidth="1"/>
    <col min="6" max="6" width="15.6640625" customWidth="1"/>
    <col min="7" max="7" width="30.5546875" style="1" customWidth="1"/>
  </cols>
  <sheetData>
    <row r="1" spans="1:14" x14ac:dyDescent="0.3">
      <c r="B1" s="92" t="s">
        <v>14</v>
      </c>
      <c r="C1" s="93"/>
      <c r="D1" s="93"/>
      <c r="E1" s="93"/>
      <c r="F1" s="94" t="s">
        <v>31</v>
      </c>
      <c r="G1" s="95"/>
      <c r="H1" s="96"/>
    </row>
    <row r="2" spans="1:14" s="32" customFormat="1" ht="58.2" thickBot="1" x14ac:dyDescent="0.35">
      <c r="B2" s="33" t="s">
        <v>15</v>
      </c>
      <c r="C2" s="34" t="s">
        <v>18</v>
      </c>
      <c r="D2" s="31" t="s">
        <v>16</v>
      </c>
      <c r="E2" s="31" t="s">
        <v>17</v>
      </c>
      <c r="F2" s="33" t="s">
        <v>18</v>
      </c>
      <c r="G2" s="26" t="s">
        <v>16</v>
      </c>
      <c r="H2" s="27" t="s">
        <v>27</v>
      </c>
    </row>
    <row r="3" spans="1:14" ht="15.6" x14ac:dyDescent="0.35">
      <c r="A3" s="16" t="s">
        <v>0</v>
      </c>
      <c r="B3" s="17">
        <v>5.0502937891659148</v>
      </c>
      <c r="C3" s="18">
        <f>B3/100</f>
        <v>5.0502937891659147E-2</v>
      </c>
      <c r="D3" s="19" t="s">
        <v>1</v>
      </c>
      <c r="E3" s="19">
        <v>-1</v>
      </c>
      <c r="F3" s="28">
        <v>5.0500000000000003E-2</v>
      </c>
      <c r="G3" s="20" t="s">
        <v>19</v>
      </c>
      <c r="H3" s="21">
        <v>-1</v>
      </c>
    </row>
    <row r="4" spans="1:14" ht="15.6" x14ac:dyDescent="0.35">
      <c r="A4" s="22" t="s">
        <v>28</v>
      </c>
      <c r="B4" s="14">
        <v>8.4037414637943719</v>
      </c>
      <c r="C4" s="8">
        <f t="shared" ref="C4:C7" si="0">B4/100</f>
        <v>8.4037414637943716E-2</v>
      </c>
      <c r="D4" s="9" t="s">
        <v>2</v>
      </c>
      <c r="E4" s="9">
        <v>-10</v>
      </c>
      <c r="F4" s="29">
        <v>0.84038999999999997</v>
      </c>
      <c r="G4" s="10" t="s">
        <v>20</v>
      </c>
      <c r="H4" s="23">
        <v>-1</v>
      </c>
    </row>
    <row r="5" spans="1:14" ht="15.6" x14ac:dyDescent="0.35">
      <c r="A5" s="22" t="s">
        <v>29</v>
      </c>
      <c r="B5" s="14">
        <v>5.0164111894998493</v>
      </c>
      <c r="C5" s="8">
        <f t="shared" si="0"/>
        <v>5.0164111894998496E-2</v>
      </c>
      <c r="D5" s="9" t="s">
        <v>3</v>
      </c>
      <c r="E5" s="9">
        <v>-1.4637254901961114</v>
      </c>
      <c r="F5" s="29">
        <v>5.0283100000000003</v>
      </c>
      <c r="G5" s="10" t="s">
        <v>21</v>
      </c>
      <c r="H5" s="23">
        <v>0</v>
      </c>
    </row>
    <row r="6" spans="1:14" ht="15.6" x14ac:dyDescent="0.35">
      <c r="A6" s="22" t="s">
        <v>4</v>
      </c>
      <c r="B6" s="14">
        <v>13.901995791191137</v>
      </c>
      <c r="C6" s="8">
        <f t="shared" si="0"/>
        <v>0.13901995791191138</v>
      </c>
      <c r="D6" s="9" t="s">
        <v>24</v>
      </c>
      <c r="E6" s="9">
        <v>-0.2857142857142857</v>
      </c>
      <c r="F6" s="29">
        <v>0.13999</v>
      </c>
      <c r="G6" s="10" t="s">
        <v>22</v>
      </c>
      <c r="H6" s="23">
        <v>0</v>
      </c>
    </row>
    <row r="7" spans="1:14" ht="15.6" x14ac:dyDescent="0.35">
      <c r="A7" s="24" t="s">
        <v>30</v>
      </c>
      <c r="B7" s="15">
        <v>4.0285195009550607</v>
      </c>
      <c r="C7" s="11">
        <f t="shared" si="0"/>
        <v>4.0285195009550606E-2</v>
      </c>
      <c r="D7" s="12" t="s">
        <v>5</v>
      </c>
      <c r="E7" s="12">
        <v>0</v>
      </c>
      <c r="F7" s="30">
        <v>0.40284999999999999</v>
      </c>
      <c r="G7" s="13" t="s">
        <v>23</v>
      </c>
      <c r="H7" s="25">
        <v>0</v>
      </c>
    </row>
    <row r="8" spans="1:14" ht="15.6" x14ac:dyDescent="0.35">
      <c r="A8" s="35" t="s">
        <v>6</v>
      </c>
      <c r="B8" s="36"/>
      <c r="C8" s="36"/>
      <c r="D8" s="37" t="s">
        <v>32</v>
      </c>
      <c r="E8" s="38"/>
      <c r="F8" s="39"/>
      <c r="G8" s="40" t="s">
        <v>51</v>
      </c>
      <c r="H8" s="41"/>
      <c r="I8" s="4" t="s">
        <v>9</v>
      </c>
      <c r="J8" s="5" t="s">
        <v>8</v>
      </c>
      <c r="K8" s="5" t="s">
        <v>10</v>
      </c>
      <c r="L8" s="5" t="s">
        <v>11</v>
      </c>
      <c r="M8" s="5" t="s">
        <v>12</v>
      </c>
      <c r="N8" s="5" t="s">
        <v>13</v>
      </c>
    </row>
    <row r="9" spans="1:14" ht="29.4" thickBot="1" x14ac:dyDescent="0.35">
      <c r="A9" s="42" t="s">
        <v>7</v>
      </c>
      <c r="B9" s="43"/>
      <c r="C9" s="43"/>
      <c r="D9" s="44" t="s">
        <v>33</v>
      </c>
      <c r="E9" s="45"/>
      <c r="F9" s="46"/>
      <c r="G9" s="44" t="s">
        <v>34</v>
      </c>
      <c r="H9" s="47"/>
      <c r="I9" s="4">
        <v>40.593000000000004</v>
      </c>
      <c r="J9" s="4">
        <v>62.338999999999999</v>
      </c>
      <c r="K9" s="4">
        <v>16.850999999999999</v>
      </c>
      <c r="L9" s="4">
        <v>10.097</v>
      </c>
      <c r="M9" s="4">
        <v>1.038</v>
      </c>
      <c r="N9" s="4">
        <v>0.20100000000000001</v>
      </c>
    </row>
    <row r="10" spans="1:14" x14ac:dyDescent="0.3">
      <c r="G10" s="3" t="str">
        <f>_xlfn.CONCAT(I8,I11,J8,J11,K8,K11,L8,L11,M8,M11,N8,N11)</f>
        <v>C1H1.54O0.42N0.25P0.03S0.005</v>
      </c>
      <c r="I10" s="6">
        <f t="shared" ref="I10:N10" si="1">I9/$I$9</f>
        <v>1</v>
      </c>
      <c r="J10" s="6">
        <f t="shared" si="1"/>
        <v>1.5357081270169732</v>
      </c>
      <c r="K10" s="6">
        <f t="shared" si="1"/>
        <v>0.41512083364126812</v>
      </c>
      <c r="L10" s="6">
        <f t="shared" si="1"/>
        <v>0.24873746705096936</v>
      </c>
      <c r="M10" s="6">
        <f t="shared" si="1"/>
        <v>2.5570911240854335E-2</v>
      </c>
      <c r="N10" s="6">
        <f t="shared" si="1"/>
        <v>4.951592639124972E-3</v>
      </c>
    </row>
    <row r="11" spans="1:14" x14ac:dyDescent="0.3">
      <c r="A11" s="2" t="s">
        <v>25</v>
      </c>
      <c r="I11" s="7">
        <f>ROUND(I10,2)</f>
        <v>1</v>
      </c>
      <c r="J11" s="7">
        <f t="shared" ref="J11:M11" si="2">ROUND(J10,2)</f>
        <v>1.54</v>
      </c>
      <c r="K11" s="7">
        <f t="shared" si="2"/>
        <v>0.42</v>
      </c>
      <c r="L11" s="7">
        <f t="shared" si="2"/>
        <v>0.25</v>
      </c>
      <c r="M11" s="7">
        <f t="shared" si="2"/>
        <v>0.03</v>
      </c>
      <c r="N11" s="7">
        <f>ROUND(N10,3)</f>
        <v>5.0000000000000001E-3</v>
      </c>
    </row>
    <row r="12" spans="1:14" x14ac:dyDescent="0.3">
      <c r="A12" t="s">
        <v>26</v>
      </c>
    </row>
    <row r="14" spans="1:14" x14ac:dyDescent="0.3">
      <c r="A14" t="s">
        <v>50</v>
      </c>
    </row>
  </sheetData>
  <mergeCells count="2">
    <mergeCell ref="B1:E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80E7-D4C7-470F-AE46-7D6E6480E608}">
  <dimension ref="A1:N17"/>
  <sheetViews>
    <sheetView tabSelected="1" zoomScale="130" zoomScaleNormal="130" workbookViewId="0">
      <selection activeCell="C7" sqref="C7"/>
    </sheetView>
  </sheetViews>
  <sheetFormatPr baseColWidth="10" defaultRowHeight="14.4" x14ac:dyDescent="0.3"/>
  <cols>
    <col min="1" max="1" width="10.77734375" customWidth="1"/>
    <col min="2" max="2" width="16.6640625" customWidth="1"/>
    <col min="3" max="3" width="14" customWidth="1"/>
    <col min="4" max="4" width="18.6640625" customWidth="1"/>
    <col min="5" max="5" width="10.21875" customWidth="1"/>
    <col min="6" max="6" width="10" customWidth="1"/>
    <col min="7" max="7" width="18.21875" style="1" customWidth="1"/>
    <col min="8" max="8" width="8.109375" customWidth="1"/>
  </cols>
  <sheetData>
    <row r="1" spans="1:14" x14ac:dyDescent="0.3">
      <c r="A1" s="48"/>
      <c r="B1" s="97" t="s">
        <v>14</v>
      </c>
      <c r="C1" s="98"/>
      <c r="D1" s="98"/>
      <c r="E1" s="98"/>
      <c r="F1" s="99" t="s">
        <v>31</v>
      </c>
      <c r="G1" s="100"/>
      <c r="H1" s="101"/>
    </row>
    <row r="2" spans="1:14" s="32" customFormat="1" ht="41.4" thickBot="1" x14ac:dyDescent="0.35">
      <c r="A2" s="49"/>
      <c r="B2" s="50" t="s">
        <v>35</v>
      </c>
      <c r="C2" s="51" t="s">
        <v>36</v>
      </c>
      <c r="D2" s="52" t="s">
        <v>16</v>
      </c>
      <c r="E2" s="52" t="s">
        <v>17</v>
      </c>
      <c r="F2" s="50" t="s">
        <v>36</v>
      </c>
      <c r="G2" s="53" t="s">
        <v>16</v>
      </c>
      <c r="H2" s="54" t="s">
        <v>27</v>
      </c>
    </row>
    <row r="3" spans="1:14" x14ac:dyDescent="0.3">
      <c r="A3" s="55" t="s">
        <v>0</v>
      </c>
      <c r="B3" s="76">
        <v>5.0502937891659148</v>
      </c>
      <c r="C3" s="56">
        <f>B3/100</f>
        <v>5.0502937891659147E-2</v>
      </c>
      <c r="D3" s="57" t="s">
        <v>37</v>
      </c>
      <c r="E3" s="79">
        <v>-1</v>
      </c>
      <c r="F3" s="58">
        <v>5.0500000000000003E-2</v>
      </c>
      <c r="G3" s="59" t="s">
        <v>38</v>
      </c>
      <c r="H3" s="60">
        <v>-1</v>
      </c>
    </row>
    <row r="4" spans="1:14" x14ac:dyDescent="0.3">
      <c r="A4" s="61" t="s">
        <v>28</v>
      </c>
      <c r="B4" s="77">
        <v>8.4037414637943719</v>
      </c>
      <c r="C4" s="62">
        <f t="shared" ref="C4:C7" si="0">B4/100</f>
        <v>8.4037414637943716E-2</v>
      </c>
      <c r="D4" s="63" t="s">
        <v>39</v>
      </c>
      <c r="E4" s="80">
        <v>-10</v>
      </c>
      <c r="F4" s="64">
        <v>0.84038999999999997</v>
      </c>
      <c r="G4" s="65" t="s">
        <v>40</v>
      </c>
      <c r="H4" s="66">
        <v>-1</v>
      </c>
    </row>
    <row r="5" spans="1:14" x14ac:dyDescent="0.3">
      <c r="A5" s="61" t="s">
        <v>29</v>
      </c>
      <c r="B5" s="77">
        <v>5.0164111894998493</v>
      </c>
      <c r="C5" s="62">
        <f t="shared" si="0"/>
        <v>5.0164111894998496E-2</v>
      </c>
      <c r="D5" s="63" t="s">
        <v>41</v>
      </c>
      <c r="E5" s="80">
        <v>-1.4637254901961114</v>
      </c>
      <c r="F5" s="64">
        <v>5.0283100000000003</v>
      </c>
      <c r="G5" s="65" t="s">
        <v>42</v>
      </c>
      <c r="H5" s="66">
        <v>0</v>
      </c>
    </row>
    <row r="6" spans="1:14" x14ac:dyDescent="0.3">
      <c r="A6" s="61" t="s">
        <v>4</v>
      </c>
      <c r="B6" s="77">
        <v>13.901995791191137</v>
      </c>
      <c r="C6" s="62">
        <f t="shared" si="0"/>
        <v>0.13901995791191138</v>
      </c>
      <c r="D6" s="63" t="s">
        <v>43</v>
      </c>
      <c r="E6" s="80">
        <v>-0.2857142857142857</v>
      </c>
      <c r="F6" s="64">
        <v>0.13999</v>
      </c>
      <c r="G6" s="65" t="s">
        <v>44</v>
      </c>
      <c r="H6" s="66">
        <v>0</v>
      </c>
    </row>
    <row r="7" spans="1:14" x14ac:dyDescent="0.3">
      <c r="A7" s="67" t="s">
        <v>30</v>
      </c>
      <c r="B7" s="78">
        <v>4.0285195009550607</v>
      </c>
      <c r="C7" s="68">
        <f t="shared" si="0"/>
        <v>4.0285195009550606E-2</v>
      </c>
      <c r="D7" s="69" t="s">
        <v>45</v>
      </c>
      <c r="E7" s="81">
        <v>0</v>
      </c>
      <c r="F7" s="70">
        <v>0.40284999999999999</v>
      </c>
      <c r="G7" s="71" t="s">
        <v>46</v>
      </c>
      <c r="H7" s="72">
        <v>0</v>
      </c>
    </row>
    <row r="8" spans="1:14" x14ac:dyDescent="0.3">
      <c r="A8" s="82" t="s">
        <v>6</v>
      </c>
      <c r="B8" s="83"/>
      <c r="C8" s="83"/>
      <c r="D8" s="84" t="s">
        <v>47</v>
      </c>
      <c r="E8" s="85"/>
      <c r="F8" s="86"/>
      <c r="G8" s="87" t="s">
        <v>52</v>
      </c>
      <c r="H8" s="88"/>
      <c r="I8" s="4" t="s">
        <v>9</v>
      </c>
      <c r="J8" s="5" t="s">
        <v>8</v>
      </c>
      <c r="K8" s="5" t="s">
        <v>10</v>
      </c>
      <c r="L8" s="5" t="s">
        <v>11</v>
      </c>
      <c r="M8" s="5" t="s">
        <v>12</v>
      </c>
      <c r="N8" s="5" t="s">
        <v>13</v>
      </c>
    </row>
    <row r="9" spans="1:14" ht="21" thickBot="1" x14ac:dyDescent="0.35">
      <c r="A9" s="89" t="s">
        <v>7</v>
      </c>
      <c r="B9" s="90"/>
      <c r="C9" s="90"/>
      <c r="D9" s="73" t="s">
        <v>48</v>
      </c>
      <c r="E9" s="74"/>
      <c r="F9" s="75"/>
      <c r="G9" s="73" t="s">
        <v>49</v>
      </c>
      <c r="H9" s="91"/>
      <c r="I9" s="4">
        <v>40.593000000000004</v>
      </c>
      <c r="J9" s="4">
        <v>62.338999999999999</v>
      </c>
      <c r="K9" s="4">
        <v>16.850999999999999</v>
      </c>
      <c r="L9" s="4">
        <v>10.097</v>
      </c>
      <c r="M9" s="4">
        <v>1.038</v>
      </c>
      <c r="N9" s="4">
        <v>0.20100000000000001</v>
      </c>
    </row>
    <row r="10" spans="1:14" x14ac:dyDescent="0.3">
      <c r="G10" s="3" t="str">
        <f>_xlfn.CONCAT(I8,I11,J8,J11,K8,K11,L8,L11,M8,M11,N8,N11)</f>
        <v>C1H1.54O0.42N0.25P0.03S0.005</v>
      </c>
      <c r="I10" s="6">
        <f t="shared" ref="I10:N10" si="1">I9/$I$9</f>
        <v>1</v>
      </c>
      <c r="J10" s="6">
        <f t="shared" si="1"/>
        <v>1.5357081270169732</v>
      </c>
      <c r="K10" s="6">
        <f t="shared" si="1"/>
        <v>0.41512083364126812</v>
      </c>
      <c r="L10" s="6">
        <f t="shared" si="1"/>
        <v>0.24873746705096936</v>
      </c>
      <c r="M10" s="6">
        <f t="shared" si="1"/>
        <v>2.5570911240854335E-2</v>
      </c>
      <c r="N10" s="6">
        <f t="shared" si="1"/>
        <v>4.951592639124972E-3</v>
      </c>
    </row>
    <row r="11" spans="1:14" x14ac:dyDescent="0.3">
      <c r="A11" s="2" t="s">
        <v>25</v>
      </c>
      <c r="I11" s="7">
        <f>ROUND(I10,2)</f>
        <v>1</v>
      </c>
      <c r="J11" s="7">
        <f t="shared" ref="J11:M11" si="2">ROUND(J10,2)</f>
        <v>1.54</v>
      </c>
      <c r="K11" s="7">
        <f t="shared" si="2"/>
        <v>0.42</v>
      </c>
      <c r="L11" s="7">
        <f t="shared" si="2"/>
        <v>0.25</v>
      </c>
      <c r="M11" s="7">
        <f t="shared" si="2"/>
        <v>0.03</v>
      </c>
      <c r="N11" s="7">
        <f>ROUND(N10,3)</f>
        <v>5.0000000000000001E-3</v>
      </c>
    </row>
    <row r="12" spans="1:14" x14ac:dyDescent="0.3">
      <c r="A12" t="s">
        <v>26</v>
      </c>
    </row>
    <row r="14" spans="1:14" x14ac:dyDescent="0.3">
      <c r="A14" t="s">
        <v>50</v>
      </c>
    </row>
    <row r="17" spans="3:6" x14ac:dyDescent="0.3">
      <c r="C17" s="102"/>
      <c r="F17" s="102"/>
    </row>
  </sheetData>
  <mergeCells count="2">
    <mergeCell ref="B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DUPONT-THIBERT</dc:creator>
  <cp:lastModifiedBy>Clémence DUPONT-THIBERT</cp:lastModifiedBy>
  <dcterms:created xsi:type="dcterms:W3CDTF">2023-03-07T11:30:14Z</dcterms:created>
  <dcterms:modified xsi:type="dcterms:W3CDTF">2023-08-26T09:36:07Z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etDate">
    <vt:lpwstr>2023-03-07T11:30:14Z</vt:lpwstr>
  </property>
  <property fmtid="{D5CDD505-2E9C-101B-9397-08002B2CF9AE}" pid="4" name="MSIP_Label_2b30ed1b-e95f-40b5-af89-828263f287a7_Method">
    <vt:lpwstr>Standard</vt:lpwstr>
  </property>
  <property fmtid="{D5CDD505-2E9C-101B-9397-08002B2CF9AE}" pid="5" name="MSIP_Label_2b30ed1b-e95f-40b5-af89-828263f287a7_Name">
    <vt:lpwstr>2b30ed1b-e95f-40b5-af89-828263f287a7</vt:lpwstr>
  </property>
  <property fmtid="{D5CDD505-2E9C-101B-9397-08002B2CF9AE}" pid="6" name="MSIP_Label_2b30ed1b-e95f-40b5-af89-828263f287a7_SiteId">
    <vt:lpwstr>329e91b0-e21f-48fb-a071-456717ecc28e</vt:lpwstr>
  </property>
  <property fmtid="{D5CDD505-2E9C-101B-9397-08002B2CF9AE}" pid="7" name="MSIP_Label_2b30ed1b-e95f-40b5-af89-828263f287a7_ActionId">
    <vt:lpwstr>79c941aa-6937-4f28-b3ac-08699e499f69</vt:lpwstr>
  </property>
  <property fmtid="{D5CDD505-2E9C-101B-9397-08002B2CF9AE}" pid="8" name="MSIP_Label_2b30ed1b-e95f-40b5-af89-828263f287a7_ContentBits">
    <vt:lpwstr>0</vt:lpwstr>
  </property>
</Properties>
</file>