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Local\WorkingDirectory\BioModTool_repository\Application_examples\CNA_Alicyclo_acidocaldarius\"/>
    </mc:Choice>
  </mc:AlternateContent>
  <xr:revisionPtr revIDLastSave="0" documentId="13_ncr:1_{02C7DA48-077C-415F-B17E-9DBBED7257D2}" xr6:coauthVersionLast="47" xr6:coauthVersionMax="47" xr10:uidLastSave="{00000000-0000-0000-0000-000000000000}"/>
  <bookViews>
    <workbookView minimized="1" xWindow="-19935" yWindow="-12060" windowWidth="13830" windowHeight="7230" xr2:uid="{00000000-000D-0000-FFFF-FFFF00000000}"/>
  </bookViews>
  <sheets>
    <sheet name="Read_Me" sheetId="1" r:id="rId1"/>
    <sheet name="BIOMASS" sheetId="2" r:id="rId2"/>
    <sheet name="POLYSACCHARIDES" sheetId="3" r:id="rId3"/>
    <sheet name="DNA" sheetId="4" r:id="rId4"/>
    <sheet name="RNA" sheetId="5" r:id="rId5"/>
    <sheet name="PROTEINS" sheetId="7" r:id="rId6"/>
    <sheet name="LIPIDS"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2" l="1"/>
  <c r="C14" i="2"/>
  <c r="C13" i="2"/>
  <c r="A16" i="2" l="1"/>
  <c r="K16" i="8"/>
  <c r="D12" i="8" l="1"/>
  <c r="K15" i="8"/>
  <c r="K14" i="8"/>
  <c r="K13" i="8"/>
  <c r="K14" i="3"/>
  <c r="K13" i="3"/>
  <c r="J14" i="7"/>
  <c r="J13" i="7"/>
  <c r="J12" i="7"/>
  <c r="J19" i="7"/>
  <c r="J18" i="7"/>
  <c r="J17" i="7"/>
  <c r="J16" i="7"/>
  <c r="J15" i="7"/>
  <c r="D31" i="7" l="1"/>
  <c r="D30" i="7"/>
  <c r="D29" i="7"/>
  <c r="D28" i="7"/>
  <c r="D27" i="7"/>
  <c r="D26" i="7"/>
  <c r="D25" i="7"/>
  <c r="D24" i="7"/>
  <c r="D23" i="7"/>
  <c r="D22" i="7"/>
  <c r="D21" i="7"/>
  <c r="D20" i="7"/>
  <c r="D19" i="7"/>
  <c r="D18" i="7"/>
  <c r="D17" i="7"/>
  <c r="D16" i="7"/>
  <c r="D15" i="7"/>
  <c r="D14" i="7"/>
  <c r="D13" i="7"/>
  <c r="D12" i="7"/>
  <c r="D15" i="5"/>
  <c r="D14" i="5"/>
  <c r="D13" i="5"/>
  <c r="D12" i="5"/>
  <c r="D15" i="4"/>
  <c r="D14" i="4"/>
  <c r="D13" i="4"/>
  <c r="D12" i="4"/>
  <c r="D12" i="3"/>
  <c r="D16" i="2"/>
  <c r="D15" i="2"/>
  <c r="D14" i="2"/>
  <c r="D13" i="2"/>
  <c r="D12" i="2"/>
</calcChain>
</file>

<file path=xl/sharedStrings.xml><?xml version="1.0" encoding="utf-8"?>
<sst xmlns="http://schemas.openxmlformats.org/spreadsheetml/2006/main" count="278" uniqueCount="112">
  <si>
    <t>only yellow colored cells must be modified</t>
  </si>
  <si>
    <t>BIOMASS</t>
  </si>
  <si>
    <t>Indicate data unit</t>
  </si>
  <si>
    <t>unit</t>
  </si>
  <si>
    <t>g per …</t>
  </si>
  <si>
    <t>Possible units:</t>
  </si>
  <si>
    <t>for exampleg/gDCW, g/cells …</t>
  </si>
  <si>
    <t>mol per …</t>
  </si>
  <si>
    <t>for example  mol/gDCW, mol/cells …</t>
  </si>
  <si>
    <t>Biomass composition</t>
  </si>
  <si>
    <t>Indicate the coefficient value for each macromolecule/pool : coefficient &gt;= 0</t>
  </si>
  <si>
    <t>Metabolite name</t>
  </si>
  <si>
    <t>Metabolite ID in model</t>
  </si>
  <si>
    <t>Coefficient</t>
  </si>
  <si>
    <t>Unit</t>
  </si>
  <si>
    <t>Source</t>
  </si>
  <si>
    <t>Constant metabolites</t>
  </si>
  <si>
    <t>Constant metabolite ID in model</t>
  </si>
  <si>
    <t>Constant metabolite Coefficient</t>
  </si>
  <si>
    <t>Constant metabolite Unit</t>
  </si>
  <si>
    <t>CARBOHYDRATES</t>
  </si>
  <si>
    <t>PROTEINS</t>
  </si>
  <si>
    <t>LIPIDS</t>
  </si>
  <si>
    <t>DNA</t>
  </si>
  <si>
    <t>RNA</t>
  </si>
  <si>
    <t>for example g/gCARBOHYDRATES, g/gDCW, g/cells …</t>
  </si>
  <si>
    <t>for example mol/gCARBOHYDRATES, mol/gDCW, mol/cells, mol/molCARBOHYDRATES …</t>
  </si>
  <si>
    <t>Carbohydrates composition</t>
  </si>
  <si>
    <t>Indicate the coefficient value for each dNTP: coefficient &gt;= 0</t>
  </si>
  <si>
    <t>for example g/gDNA, g/gDCW, g/cells …</t>
  </si>
  <si>
    <t>for example mol/gDNA, mol/gDCW, mol/cells, mol/molDNA …</t>
  </si>
  <si>
    <t>DNA composition</t>
  </si>
  <si>
    <t>mol/molDNA</t>
  </si>
  <si>
    <t xml:space="preserve">Diphosphate </t>
  </si>
  <si>
    <t>for example g/gRNA, g/gDCW, g/cells …</t>
  </si>
  <si>
    <t>for example mol/gRNA, mol/gDCW, mol/cells, mol/molRNA …</t>
  </si>
  <si>
    <t>RNA composition</t>
  </si>
  <si>
    <t>Indicate the coefficient value for each NTP: coefficient &gt;= 0</t>
  </si>
  <si>
    <t>mol/molRNA</t>
  </si>
  <si>
    <t>for example g/gPROTEINS, g/gDCW, g/cells …</t>
  </si>
  <si>
    <t>for example mol/gPROTEINS, mol/gDCW, mol/cells, mol/molPROTEINS …</t>
  </si>
  <si>
    <t>Proteins composition</t>
  </si>
  <si>
    <t>Indicate the coefficient value for each amino acid: coefficient &gt;= 0</t>
  </si>
  <si>
    <t>mol/molPROTEINS</t>
  </si>
  <si>
    <t>LIPIDS (source for all lipid data = this work)</t>
  </si>
  <si>
    <t>for example g/gLIPIDS, g/gDCW, g/cells …</t>
  </si>
  <si>
    <t>for example mol/gLIPIDS, mol/gDCW, mol/cells, mol/molLIPIDS …</t>
  </si>
  <si>
    <t>LIPIDS composition</t>
  </si>
  <si>
    <t>Indicate the coefficient value for each pool: coefficient &gt;= 0</t>
  </si>
  <si>
    <t xml:space="preserve"> dATP </t>
  </si>
  <si>
    <t xml:space="preserve"> dCTP </t>
  </si>
  <si>
    <t xml:space="preserve"> dGTP </t>
  </si>
  <si>
    <t xml:space="preserve"> dTTP </t>
  </si>
  <si>
    <t>Beck et al., 2018, Alicyclo_Biomass</t>
  </si>
  <si>
    <t xml:space="preserve"> ATP </t>
  </si>
  <si>
    <t xml:space="preserve"> CTP </t>
  </si>
  <si>
    <t xml:space="preserve"> GTP </t>
  </si>
  <si>
    <t xml:space="preserve"> UTP </t>
  </si>
  <si>
    <t>diphosphate</t>
  </si>
  <si>
    <t xml:space="preserve"> L-serine </t>
  </si>
  <si>
    <t xml:space="preserve"> AMP </t>
  </si>
  <si>
    <t xml:space="preserve"> diphosphate </t>
  </si>
  <si>
    <t xml:space="preserve"> GDP </t>
  </si>
  <si>
    <t xml:space="preserve"> phosphate </t>
  </si>
  <si>
    <t xml:space="preserve"> H+ </t>
  </si>
  <si>
    <t xml:space="preserve"> H2O </t>
  </si>
  <si>
    <t xml:space="preserve"> glycerol-3-phosphate </t>
  </si>
  <si>
    <t xml:space="preserve"> cyclohexanylundecanoate </t>
  </si>
  <si>
    <t xml:space="preserve"> cyclohexanyltridecanoate </t>
  </si>
  <si>
    <t xml:space="preserve"> A-D-glucose-1-phosphate </t>
  </si>
  <si>
    <t xml:space="preserve"> ADP </t>
  </si>
  <si>
    <t>mol/molCARBOHYDRATES</t>
  </si>
  <si>
    <t>mol/molLIPIDS</t>
  </si>
  <si>
    <t>glycerol_3_phosphate</t>
  </si>
  <si>
    <t>A_D_glucose_1_phosphate</t>
  </si>
  <si>
    <t>H_</t>
  </si>
  <si>
    <t xml:space="preserve"> H_</t>
  </si>
  <si>
    <t>L_alanine</t>
  </si>
  <si>
    <t>L_cysteine</t>
  </si>
  <si>
    <t>L_aspartate</t>
  </si>
  <si>
    <t>L_glutamate</t>
  </si>
  <si>
    <t>L_phenylalanine</t>
  </si>
  <si>
    <t>glycine</t>
  </si>
  <si>
    <t>L_histidine</t>
  </si>
  <si>
    <t>L_isoleucine</t>
  </si>
  <si>
    <t>L_lysine</t>
  </si>
  <si>
    <t>L_leucine</t>
  </si>
  <si>
    <t>L_methionine</t>
  </si>
  <si>
    <t>L_asparagine</t>
  </si>
  <si>
    <t>L_proline</t>
  </si>
  <si>
    <t>L_glutamine</t>
  </si>
  <si>
    <t>L_arginine</t>
  </si>
  <si>
    <t>L_serine</t>
  </si>
  <si>
    <t>L_threonine</t>
  </si>
  <si>
    <t>L_valine</t>
  </si>
  <si>
    <t>L_tryptophan</t>
  </si>
  <si>
    <t>L_tyrosine</t>
  </si>
  <si>
    <t>energy_maintenance</t>
  </si>
  <si>
    <t>Maintenance</t>
  </si>
  <si>
    <t>Beck</t>
  </si>
  <si>
    <t>mmol/gDCW</t>
  </si>
  <si>
    <t>BioModTool</t>
  </si>
  <si>
    <t xml:space="preserve">BioModTool (Biomass Modeling Tool), a new python package to generate BOFs in GEMs from a single editable structured dataset. 
This template Excel file must be filled by the user using biomass composition data that can be found in the literature, determined using appropriate protocols or even determined using appropriate BOFdat function when a specific omic dataset is available.
Excel file is divided into sheets, each sheet corresponding to a pseudo-reaction to be created (e.g., BIOMASS, DNA, LIPIDS, PC etc.). Each sheet contains two distinct tables. First table (columns A to E) contains metabolite of basic level defining the macromolecular content on the cell and the metabolites that make up each macromolecular group. Data of the different macromolecules/pools can be completed in different units (any molar or mass unit being accepted) but within a macromolecule/pool, units must be identical. For example, DNA and PROTEIN composition can be given in different units, but all amino-acids abundance must be in the exact same unit (idem for dNTPs). These data will be normalized so that the total mass recovered from all data corresponds to one gram of dry weight before being converted into GEM compatible units. 
BOF can be formulated at a different level of detail (basic, intermediate and advanced) (Feist and Palsson 2010). A second table (columns H to L) can be completed by the user to improve BOF level of detail by adding energy requirement for the macromolecule synthesis (intermediate level) and vitamins, elements, and cofactors required for growth (advanced level). Data from this table will not be converted and will directly be used as stochiometric coefficients and must be given in mmol.gDW-1 or mol.molpool-1. </t>
  </si>
  <si>
    <t>Fill excel :</t>
  </si>
  <si>
    <t>/!\ Only colored cells must be modified</t>
  </si>
  <si>
    <r>
      <rPr>
        <b/>
        <sz val="11"/>
        <color theme="1"/>
        <rFont val="Calibri"/>
        <family val="2"/>
        <scheme val="minor"/>
      </rPr>
      <t xml:space="preserve">1. </t>
    </r>
    <r>
      <rPr>
        <sz val="11"/>
        <color theme="1"/>
        <rFont val="Calibri"/>
        <family val="2"/>
        <scheme val="minor"/>
      </rPr>
      <t>Determine the structure of the BOF and create one sheet per pseudo-reaction to be added in the BOF.
Several sheets are given as examples. They can be removed, other sheets can be added followong the "new_pool" template.</t>
    </r>
  </si>
  <si>
    <r>
      <rPr>
        <b/>
        <sz val="11"/>
        <color theme="1"/>
        <rFont val="Calibri"/>
        <family val="2"/>
        <scheme val="minor"/>
      </rPr>
      <t xml:space="preserve">2. </t>
    </r>
    <r>
      <rPr>
        <sz val="11"/>
        <color theme="1"/>
        <rFont val="Calibri"/>
        <family val="2"/>
        <scheme val="minor"/>
      </rPr>
      <t>Fill each sheet with appropriate data</t>
    </r>
  </si>
  <si>
    <t>Structure of the sheet must not be modified (white cells are frozen by default). User must only fill:</t>
  </si>
  <si>
    <t>•	 Metabolite IDs (blue cells)</t>
  </si>
  <si>
    <t>•	 Biomass composition data and unit (yellow cells)</t>
  </si>
  <si>
    <t>•	 Additional informations such as full name metabolite or data sources can be indicated (grey cells)</t>
  </si>
  <si>
    <t>POLYSACCHARIDES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</si>
</sst>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0000"/>
    <numFmt numFmtId="166" formatCode="0.000000"/>
    <numFmt numFmtId="167" formatCode="0.000"/>
  </numFmts>
  <fonts count="19" x14ac:knownFonts="1">
    <font>
      <sz val="11"/>
      <color theme="1"/>
      <name val="Calibri"/>
      <family val="2"/>
      <scheme val="minor"/>
    </font>
    <font>
      <b/>
      <sz val="11"/>
      <color theme="1"/>
      <name val="Calibri"/>
      <family val="2"/>
      <scheme val="minor"/>
    </font>
    <font>
      <b/>
      <sz val="16"/>
      <color theme="0"/>
      <name val="Calibri"/>
      <family val="2"/>
      <scheme val="minor"/>
    </font>
    <font>
      <i/>
      <sz val="11"/>
      <color theme="1"/>
      <name val="Calibri"/>
      <family val="2"/>
      <scheme val="minor"/>
    </font>
    <font>
      <b/>
      <sz val="14"/>
      <color theme="0"/>
      <name val="Calibri"/>
      <family val="2"/>
      <scheme val="minor"/>
    </font>
    <font>
      <b/>
      <i/>
      <sz val="11"/>
      <color theme="1"/>
      <name val="Calibri"/>
      <family val="2"/>
      <scheme val="minor"/>
    </font>
    <font>
      <b/>
      <sz val="12"/>
      <color theme="1"/>
      <name val="Calibri"/>
      <family val="2"/>
      <scheme val="minor"/>
    </font>
    <font>
      <sz val="12"/>
      <color theme="1"/>
      <name val="Calibri"/>
      <family val="2"/>
      <scheme val="minor"/>
    </font>
    <font>
      <i/>
      <sz val="11"/>
      <color theme="2" tint="-0.249977111117893"/>
      <name val="Calibri"/>
      <family val="2"/>
      <scheme val="minor"/>
    </font>
    <font>
      <b/>
      <sz val="11"/>
      <color theme="0" tint="-4.9989318521683403E-2"/>
      <name val="Calibri"/>
      <family val="2"/>
      <scheme val="minor"/>
    </font>
    <font>
      <sz val="11"/>
      <color rgb="FF000000"/>
      <name val="Calibri"/>
      <family val="2"/>
      <scheme val="minor"/>
    </font>
    <font>
      <sz val="9"/>
      <color rgb="FF000000"/>
      <name val="Arial"/>
      <family val="2"/>
    </font>
    <font>
      <sz val="9"/>
      <color theme="1"/>
      <name val="Calibri"/>
      <family val="2"/>
      <scheme val="minor"/>
    </font>
    <font>
      <sz val="11"/>
      <color rgb="FF000000"/>
      <name val="Calibri"/>
      <family val="2"/>
    </font>
    <font>
      <sz val="8"/>
      <name val="Calibri"/>
      <family val="2"/>
      <scheme val="minor"/>
    </font>
    <font>
      <b/>
      <sz val="12"/>
      <name val="Calibri"/>
      <family val="2"/>
      <scheme val="minor"/>
    </font>
    <font>
      <b/>
      <sz val="20"/>
      <color theme="0"/>
      <name val="Calibri"/>
      <family val="2"/>
      <scheme val="minor"/>
    </font>
    <font>
      <b/>
      <u/>
      <sz val="16"/>
      <color theme="1"/>
      <name val="Calibri"/>
      <family val="2"/>
      <scheme val="minor"/>
    </font>
    <font>
      <b/>
      <sz val="12"/>
      <color rgb="FF006D77"/>
      <name val="Calibri"/>
      <family val="2"/>
      <scheme val="minor"/>
    </font>
  </fonts>
  <fills count="19">
    <fill>
      <patternFill patternType="none"/>
    </fill>
    <fill>
      <patternFill patternType="gray125"/>
    </fill>
    <fill>
      <patternFill patternType="solid">
        <fgColor rgb="FF54309C"/>
        <bgColor indexed="64"/>
      </patternFill>
    </fill>
    <fill>
      <patternFill patternType="solid">
        <fgColor rgb="FFC5AFFB"/>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rgb="FF006600"/>
        <bgColor indexed="64"/>
      </patternFill>
    </fill>
    <fill>
      <patternFill patternType="solid">
        <fgColor rgb="FFBBDCB6"/>
        <bgColor indexed="64"/>
      </patternFill>
    </fill>
    <fill>
      <patternFill patternType="solid">
        <fgColor rgb="FFD20055"/>
        <bgColor indexed="64"/>
      </patternFill>
    </fill>
    <fill>
      <patternFill patternType="solid">
        <fgColor rgb="FFFFB3D2"/>
        <bgColor indexed="64"/>
      </patternFill>
    </fill>
    <fill>
      <patternFill patternType="solid">
        <fgColor rgb="FFFF9900"/>
        <bgColor indexed="64"/>
      </patternFill>
    </fill>
    <fill>
      <patternFill patternType="solid">
        <fgColor rgb="FFFFCC81"/>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6D77"/>
        <bgColor indexed="64"/>
      </patternFill>
    </fill>
    <fill>
      <patternFill patternType="solid">
        <fgColor rgb="FFEDF6F9"/>
        <bgColor indexed="64"/>
      </patternFill>
    </fill>
  </fills>
  <borders count="16">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3" fillId="0" borderId="0"/>
  </cellStyleXfs>
  <cellXfs count="150">
    <xf numFmtId="0" fontId="0" fillId="0" borderId="0" xfId="0"/>
    <xf numFmtId="0" fontId="2" fillId="2" borderId="0" xfId="0" applyFont="1" applyFill="1"/>
    <xf numFmtId="0" fontId="3" fillId="0" borderId="0" xfId="0" applyFont="1"/>
    <xf numFmtId="0" fontId="4" fillId="3" borderId="0" xfId="0" applyFont="1" applyFill="1"/>
    <xf numFmtId="0" fontId="0" fillId="0" borderId="5" xfId="0" applyBorder="1"/>
    <xf numFmtId="0" fontId="0" fillId="0" borderId="8" xfId="0" applyBorder="1"/>
    <xf numFmtId="0" fontId="0" fillId="0" borderId="7" xfId="0" applyBorder="1" applyAlignment="1">
      <alignment horizontal="center"/>
    </xf>
    <xf numFmtId="0" fontId="6" fillId="0" borderId="1" xfId="0" applyFont="1" applyBorder="1" applyAlignment="1">
      <alignment horizont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2"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8" fillId="0" borderId="0" xfId="0" applyFont="1"/>
    <xf numFmtId="0" fontId="5" fillId="0" borderId="0" xfId="0" applyFont="1"/>
    <xf numFmtId="0" fontId="2" fillId="4" borderId="0" xfId="0" applyFont="1" applyFill="1"/>
    <xf numFmtId="0" fontId="4" fillId="5" borderId="0" xfId="0" applyFont="1" applyFill="1"/>
    <xf numFmtId="0" fontId="7" fillId="0" borderId="9" xfId="0" applyFont="1" applyBorder="1" applyAlignment="1">
      <alignment horizontal="center" vertical="center"/>
    </xf>
    <xf numFmtId="0" fontId="7" fillId="0" borderId="11"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6" fillId="0" borderId="9" xfId="0" applyFont="1" applyBorder="1" applyAlignment="1">
      <alignment horizontal="center" vertical="center"/>
    </xf>
    <xf numFmtId="0" fontId="0" fillId="0" borderId="4" xfId="0" applyBorder="1"/>
    <xf numFmtId="0" fontId="0" fillId="0" borderId="6" xfId="0" applyBorder="1"/>
    <xf numFmtId="0" fontId="2" fillId="6" borderId="0" xfId="0" applyFont="1" applyFill="1"/>
    <xf numFmtId="0" fontId="4" fillId="7" borderId="0" xfId="0" applyFont="1" applyFill="1"/>
    <xf numFmtId="0" fontId="9" fillId="0" borderId="0" xfId="0" applyFont="1"/>
    <xf numFmtId="0" fontId="0" fillId="0" borderId="4" xfId="0" applyBorder="1" applyAlignment="1">
      <alignment horizontal="center"/>
    </xf>
    <xf numFmtId="0" fontId="0" fillId="0" borderId="6" xfId="0" applyBorder="1" applyAlignment="1">
      <alignment horizontal="center"/>
    </xf>
    <xf numFmtId="0" fontId="10" fillId="0" borderId="4"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2" fillId="8" borderId="0" xfId="0" applyFont="1" applyFill="1"/>
    <xf numFmtId="0" fontId="4" fillId="9" borderId="0" xfId="0" applyFont="1" applyFill="1"/>
    <xf numFmtId="0" fontId="2" fillId="10" borderId="0" xfId="0" applyFont="1" applyFill="1"/>
    <xf numFmtId="0" fontId="4" fillId="11" borderId="0" xfId="0" applyFont="1" applyFill="1"/>
    <xf numFmtId="0" fontId="2" fillId="12" borderId="0" xfId="0" applyFont="1" applyFill="1"/>
    <xf numFmtId="0" fontId="4" fillId="13" borderId="0" xfId="0" applyFont="1" applyFill="1"/>
    <xf numFmtId="0" fontId="6" fillId="0" borderId="10" xfId="0" applyFont="1" applyBorder="1" applyAlignment="1">
      <alignment horizontal="center" vertical="center"/>
    </xf>
    <xf numFmtId="0" fontId="0" fillId="14" borderId="0" xfId="0" applyFill="1"/>
    <xf numFmtId="0" fontId="7" fillId="14" borderId="2" xfId="0" applyFont="1" applyFill="1" applyBorder="1"/>
    <xf numFmtId="0" fontId="7" fillId="14" borderId="0" xfId="0" applyFont="1" applyFill="1" applyAlignment="1">
      <alignment horizontal="center" vertical="center"/>
    </xf>
    <xf numFmtId="0" fontId="7" fillId="14" borderId="7" xfId="0" applyFont="1" applyFill="1" applyBorder="1" applyAlignment="1">
      <alignment horizontal="center" vertical="center"/>
    </xf>
    <xf numFmtId="0" fontId="1" fillId="0" borderId="0" xfId="0" applyFont="1"/>
    <xf numFmtId="0" fontId="0" fillId="0" borderId="0" xfId="0"/>
    <xf numFmtId="2" fontId="7" fillId="14" borderId="10" xfId="0" applyNumberFormat="1" applyFont="1" applyFill="1" applyBorder="1" applyAlignment="1">
      <alignment horizontal="center" vertical="center"/>
    </xf>
    <xf numFmtId="2" fontId="7" fillId="14" borderId="7" xfId="0" applyNumberFormat="1" applyFont="1" applyFill="1" applyBorder="1" applyAlignment="1">
      <alignment horizontal="center" vertical="center"/>
    </xf>
    <xf numFmtId="164" fontId="2" fillId="10" borderId="0" xfId="0" applyNumberFormat="1" applyFont="1" applyFill="1"/>
    <xf numFmtId="164" fontId="0" fillId="14" borderId="0" xfId="0" applyNumberFormat="1" applyFill="1"/>
    <xf numFmtId="164" fontId="0" fillId="0" borderId="0" xfId="0" applyNumberFormat="1"/>
    <xf numFmtId="164" fontId="6" fillId="0" borderId="1" xfId="0" applyNumberFormat="1" applyFont="1" applyBorder="1" applyAlignment="1">
      <alignment horizontal="center"/>
    </xf>
    <xf numFmtId="164" fontId="4" fillId="11" borderId="0" xfId="0" applyNumberFormat="1" applyFont="1" applyFill="1"/>
    <xf numFmtId="164" fontId="6" fillId="0" borderId="10" xfId="0" applyNumberFormat="1" applyFont="1" applyBorder="1" applyAlignment="1">
      <alignment horizontal="center" vertical="center"/>
    </xf>
    <xf numFmtId="165" fontId="7" fillId="14" borderId="10" xfId="0" applyNumberFormat="1" applyFont="1" applyFill="1" applyBorder="1" applyAlignment="1">
      <alignment horizontal="center" vertical="center"/>
    </xf>
    <xf numFmtId="165" fontId="7" fillId="14" borderId="0" xfId="0" applyNumberFormat="1" applyFont="1" applyFill="1" applyAlignment="1">
      <alignment horizontal="center" vertical="center"/>
    </xf>
    <xf numFmtId="165" fontId="7" fillId="14" borderId="7" xfId="0" applyNumberFormat="1" applyFont="1" applyFill="1" applyBorder="1" applyAlignment="1">
      <alignment horizontal="center" vertical="center"/>
    </xf>
    <xf numFmtId="0" fontId="0" fillId="0" borderId="7" xfId="0" applyBorder="1"/>
    <xf numFmtId="0" fontId="6" fillId="0" borderId="12" xfId="0" applyFont="1" applyBorder="1" applyAlignment="1">
      <alignment horizontal="center" vertical="center"/>
    </xf>
    <xf numFmtId="0" fontId="11" fillId="0" borderId="0" xfId="0" applyFont="1"/>
    <xf numFmtId="0" fontId="0" fillId="0" borderId="13" xfId="0" applyBorder="1" applyAlignment="1">
      <alignment horizontal="center" wrapText="1"/>
    </xf>
    <xf numFmtId="0" fontId="0" fillId="0" borderId="12" xfId="0" applyBorder="1" applyAlignment="1">
      <alignment horizontal="center" wrapText="1"/>
    </xf>
    <xf numFmtId="0" fontId="0" fillId="0" borderId="14" xfId="0" applyBorder="1" applyAlignment="1">
      <alignment horizontal="center" wrapText="1"/>
    </xf>
    <xf numFmtId="166" fontId="2" fillId="8" borderId="0" xfId="0" applyNumberFormat="1" applyFont="1" applyFill="1"/>
    <xf numFmtId="166" fontId="0" fillId="14" borderId="0" xfId="0" applyNumberFormat="1" applyFill="1"/>
    <xf numFmtId="166" fontId="0" fillId="0" borderId="0" xfId="0" applyNumberFormat="1"/>
    <xf numFmtId="166" fontId="6" fillId="0" borderId="1" xfId="0" applyNumberFormat="1" applyFont="1" applyBorder="1" applyAlignment="1">
      <alignment horizontal="center"/>
    </xf>
    <xf numFmtId="166" fontId="4" fillId="9" borderId="0" xfId="0" applyNumberFormat="1" applyFont="1" applyFill="1"/>
    <xf numFmtId="166" fontId="6" fillId="0" borderId="3" xfId="0" applyNumberFormat="1" applyFont="1" applyBorder="1" applyAlignment="1">
      <alignment horizontal="center" vertical="center"/>
    </xf>
    <xf numFmtId="166" fontId="7" fillId="14" borderId="10" xfId="0" applyNumberFormat="1" applyFont="1" applyFill="1" applyBorder="1" applyAlignment="1">
      <alignment horizontal="center" vertical="center"/>
    </xf>
    <xf numFmtId="166" fontId="7" fillId="14" borderId="0" xfId="0" applyNumberFormat="1" applyFont="1" applyFill="1" applyAlignment="1">
      <alignment horizontal="center" vertical="center"/>
    </xf>
    <xf numFmtId="166" fontId="7" fillId="14" borderId="7" xfId="0" applyNumberFormat="1" applyFont="1" applyFill="1" applyBorder="1" applyAlignment="1">
      <alignment horizontal="center" vertical="center"/>
    </xf>
    <xf numFmtId="0" fontId="2" fillId="8" borderId="0" xfId="0" applyFont="1" applyFill="1" applyAlignment="1">
      <alignment horizontal="center"/>
    </xf>
    <xf numFmtId="0" fontId="4" fillId="9" borderId="0" xfId="0" applyFont="1" applyFill="1" applyAlignment="1">
      <alignment horizontal="center"/>
    </xf>
    <xf numFmtId="0" fontId="12" fillId="0" borderId="13" xfId="0" applyFont="1" applyBorder="1" applyAlignment="1">
      <alignment horizontal="center" wrapText="1"/>
    </xf>
    <xf numFmtId="0" fontId="12" fillId="0" borderId="14" xfId="0" applyFont="1" applyBorder="1" applyAlignment="1">
      <alignment horizontal="center" wrapText="1"/>
    </xf>
    <xf numFmtId="0" fontId="0" fillId="0" borderId="0" xfId="0" applyAlignment="1">
      <alignment horizontal="center"/>
    </xf>
    <xf numFmtId="0" fontId="7" fillId="0" borderId="10" xfId="0" applyFont="1" applyBorder="1" applyAlignment="1">
      <alignment horizontal="center" vertical="center"/>
    </xf>
    <xf numFmtId="0" fontId="7" fillId="0" borderId="0" xfId="0" applyFont="1" applyAlignment="1">
      <alignment horizontal="center" vertical="center"/>
    </xf>
    <xf numFmtId="0" fontId="7" fillId="0" borderId="7" xfId="0" applyFont="1" applyBorder="1" applyAlignment="1">
      <alignment horizontal="center" vertical="center"/>
    </xf>
    <xf numFmtId="0" fontId="6" fillId="0" borderId="11" xfId="0" applyFont="1" applyBorder="1" applyAlignment="1">
      <alignment horizontal="center" vertical="center"/>
    </xf>
    <xf numFmtId="0" fontId="0" fillId="0" borderId="14" xfId="0" applyBorder="1"/>
    <xf numFmtId="0" fontId="0" fillId="0" borderId="13" xfId="0" applyBorder="1"/>
    <xf numFmtId="167" fontId="0" fillId="14" borderId="10" xfId="0" applyNumberFormat="1" applyFill="1" applyBorder="1" applyAlignment="1">
      <alignment horizontal="center" vertical="center"/>
    </xf>
    <xf numFmtId="0" fontId="0" fillId="0" borderId="13" xfId="0" applyBorder="1" applyAlignment="1">
      <alignment horizontal="center"/>
    </xf>
    <xf numFmtId="167" fontId="6" fillId="0" borderId="10" xfId="0" applyNumberFormat="1" applyFont="1" applyBorder="1" applyAlignment="1">
      <alignment horizontal="center" vertical="center"/>
    </xf>
    <xf numFmtId="0" fontId="0" fillId="0" borderId="14" xfId="0" applyBorder="1" applyAlignment="1">
      <alignment horizontal="center"/>
    </xf>
    <xf numFmtId="167" fontId="2" fillId="2" borderId="0" xfId="0" applyNumberFormat="1" applyFont="1" applyFill="1"/>
    <xf numFmtId="167" fontId="0" fillId="0" borderId="7" xfId="0" applyNumberFormat="1" applyBorder="1" applyAlignment="1">
      <alignment horizontal="center"/>
    </xf>
    <xf numFmtId="167" fontId="2" fillId="10" borderId="0" xfId="0" applyNumberFormat="1" applyFont="1" applyFill="1"/>
    <xf numFmtId="167" fontId="4" fillId="3" borderId="0" xfId="0" applyNumberFormat="1" applyFont="1" applyFill="1"/>
    <xf numFmtId="0" fontId="6" fillId="0" borderId="15" xfId="0" applyFont="1" applyBorder="1" applyAlignment="1">
      <alignment horizontal="center" vertical="center"/>
    </xf>
    <xf numFmtId="167" fontId="6" fillId="0" borderId="3" xfId="0" applyNumberFormat="1" applyFont="1" applyBorder="1" applyAlignment="1">
      <alignment horizontal="center" vertical="center"/>
    </xf>
    <xf numFmtId="167" fontId="4" fillId="11" borderId="0" xfId="0" applyNumberFormat="1" applyFont="1" applyFill="1"/>
    <xf numFmtId="167" fontId="0" fillId="0" borderId="0" xfId="0" applyNumberFormat="1"/>
    <xf numFmtId="166" fontId="2" fillId="4" borderId="0" xfId="0" applyNumberFormat="1" applyFont="1" applyFill="1"/>
    <xf numFmtId="166" fontId="4" fillId="7" borderId="0" xfId="0" applyNumberFormat="1" applyFont="1" applyFill="1"/>
    <xf numFmtId="166" fontId="6" fillId="0" borderId="10" xfId="0" applyNumberFormat="1" applyFont="1" applyBorder="1" applyAlignment="1">
      <alignment horizontal="center" vertical="center"/>
    </xf>
    <xf numFmtId="166" fontId="7" fillId="14" borderId="7" xfId="0" applyNumberFormat="1" applyFont="1" applyFill="1" applyBorder="1" applyAlignment="1">
      <alignment horizontal="center"/>
    </xf>
    <xf numFmtId="0" fontId="0" fillId="0" borderId="2" xfId="0" applyBorder="1" applyAlignment="1">
      <alignment horizontal="center" vertical="center"/>
    </xf>
    <xf numFmtId="0" fontId="0" fillId="0" borderId="0" xfId="0" applyBorder="1" applyAlignment="1">
      <alignment horizontal="center" vertical="center"/>
    </xf>
    <xf numFmtId="167" fontId="0" fillId="0" borderId="0" xfId="0" applyNumberFormat="1" applyBorder="1" applyAlignment="1">
      <alignment horizontal="center" vertical="center"/>
    </xf>
    <xf numFmtId="0" fontId="0" fillId="0" borderId="0" xfId="0" applyBorder="1" applyAlignment="1">
      <alignment horizontal="center"/>
    </xf>
    <xf numFmtId="167" fontId="0" fillId="0" borderId="0" xfId="0" applyNumberFormat="1" applyBorder="1"/>
    <xf numFmtId="0" fontId="0" fillId="0" borderId="0" xfId="0" applyBorder="1"/>
    <xf numFmtId="0" fontId="0" fillId="0" borderId="1" xfId="0" applyBorder="1" applyAlignment="1">
      <alignment horizontal="center"/>
    </xf>
    <xf numFmtId="167" fontId="0" fillId="0" borderId="3" xfId="0" applyNumberFormat="1" applyBorder="1" applyAlignment="1">
      <alignment horizontal="center" vertical="center"/>
    </xf>
    <xf numFmtId="0" fontId="0" fillId="0" borderId="3" xfId="0" applyBorder="1" applyAlignment="1">
      <alignment horizontal="center"/>
    </xf>
    <xf numFmtId="0" fontId="7" fillId="15" borderId="10" xfId="0" applyFont="1" applyFill="1" applyBorder="1" applyAlignment="1">
      <alignment horizontal="center" vertical="center"/>
    </xf>
    <xf numFmtId="0" fontId="7" fillId="15" borderId="0" xfId="0" applyFont="1" applyFill="1" applyAlignment="1">
      <alignment horizontal="center" vertical="center"/>
    </xf>
    <xf numFmtId="0" fontId="7" fillId="15" borderId="7" xfId="0" applyFont="1" applyFill="1" applyBorder="1" applyAlignment="1">
      <alignment horizontal="center" vertical="center"/>
    </xf>
    <xf numFmtId="0" fontId="0" fillId="0" borderId="2" xfId="0" applyBorder="1"/>
    <xf numFmtId="0" fontId="0" fillId="15" borderId="3" xfId="0" applyFill="1" applyBorder="1" applyAlignment="1">
      <alignment horizontal="center" vertical="center"/>
    </xf>
    <xf numFmtId="0" fontId="10" fillId="15" borderId="0" xfId="0" applyFont="1" applyFill="1" applyAlignment="1">
      <alignment horizontal="center" vertical="center"/>
    </xf>
    <xf numFmtId="0" fontId="10" fillId="15" borderId="7" xfId="0" applyFont="1" applyFill="1" applyBorder="1" applyAlignment="1">
      <alignment horizontal="center" vertical="center"/>
    </xf>
    <xf numFmtId="0" fontId="0" fillId="15" borderId="10" xfId="0" applyFill="1" applyBorder="1" applyAlignment="1">
      <alignment horizontal="center" vertical="center"/>
    </xf>
    <xf numFmtId="0" fontId="10" fillId="15" borderId="0" xfId="0" applyFont="1" applyFill="1" applyBorder="1" applyAlignment="1">
      <alignment horizontal="center" vertical="center"/>
    </xf>
    <xf numFmtId="0" fontId="0" fillId="15" borderId="0" xfId="0" applyFill="1" applyBorder="1"/>
    <xf numFmtId="0" fontId="0" fillId="0" borderId="11" xfId="0" applyBorder="1" applyAlignment="1">
      <alignment horizontal="center" wrapText="1"/>
    </xf>
    <xf numFmtId="0" fontId="0" fillId="15" borderId="7" xfId="0" applyFill="1" applyBorder="1"/>
    <xf numFmtId="0" fontId="0" fillId="15" borderId="0" xfId="0" applyFill="1" applyBorder="1" applyAlignment="1">
      <alignment horizontal="center"/>
    </xf>
    <xf numFmtId="167" fontId="0" fillId="0" borderId="0" xfId="0" applyNumberFormat="1" applyBorder="1" applyAlignment="1">
      <alignment horizontal="center"/>
    </xf>
    <xf numFmtId="0" fontId="0" fillId="15" borderId="7" xfId="0" applyFill="1" applyBorder="1" applyAlignment="1">
      <alignment horizontal="center"/>
    </xf>
    <xf numFmtId="0" fontId="7" fillId="0" borderId="0" xfId="0" applyFont="1" applyBorder="1" applyAlignment="1">
      <alignment horizontal="center" vertical="center"/>
    </xf>
    <xf numFmtId="2" fontId="7" fillId="14" borderId="0" xfId="0" applyNumberFormat="1" applyFont="1" applyFill="1" applyBorder="1" applyAlignment="1">
      <alignment horizontal="center" vertical="center"/>
    </xf>
    <xf numFmtId="0" fontId="7" fillId="0" borderId="0" xfId="0" applyFont="1" applyBorder="1" applyAlignment="1">
      <alignment horizontal="center"/>
    </xf>
    <xf numFmtId="0" fontId="7" fillId="0" borderId="4" xfId="0" applyFont="1" applyBorder="1" applyAlignment="1">
      <alignment horizontal="center"/>
    </xf>
    <xf numFmtId="0" fontId="15" fillId="0" borderId="1" xfId="0" applyFont="1" applyBorder="1" applyAlignment="1">
      <alignment horizontal="center" vertical="center"/>
    </xf>
    <xf numFmtId="0" fontId="15" fillId="0" borderId="3" xfId="0" applyFont="1" applyBorder="1" applyAlignment="1">
      <alignment horizontal="center" vertical="center"/>
    </xf>
    <xf numFmtId="0" fontId="15" fillId="0" borderId="2" xfId="0" applyFont="1" applyBorder="1" applyAlignment="1">
      <alignment horizontal="center" vertical="center"/>
    </xf>
    <xf numFmtId="0" fontId="7" fillId="15" borderId="0" xfId="0" applyFont="1" applyFill="1" applyBorder="1" applyAlignment="1">
      <alignment horizontal="center" vertical="center"/>
    </xf>
    <xf numFmtId="0" fontId="7" fillId="15" borderId="0" xfId="0" applyFont="1" applyFill="1" applyBorder="1" applyAlignment="1">
      <alignment horizontal="center"/>
    </xf>
    <xf numFmtId="166" fontId="7" fillId="14" borderId="0"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3" xfId="0" applyBorder="1" applyAlignment="1">
      <alignment horizontal="center" vertical="center"/>
    </xf>
    <xf numFmtId="0" fontId="0" fillId="16" borderId="3" xfId="0" applyFill="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6" fillId="17" borderId="0" xfId="0" applyFont="1" applyFill="1"/>
    <xf numFmtId="0" fontId="17" fillId="18" borderId="0" xfId="0" applyFont="1" applyFill="1"/>
    <xf numFmtId="0" fontId="18" fillId="0" borderId="0" xfId="0" applyFont="1"/>
    <xf numFmtId="0" fontId="0" fillId="15" borderId="3" xfId="0" applyFill="1" applyBorder="1"/>
    <xf numFmtId="0" fontId="0" fillId="0" borderId="3" xfId="0" applyBorder="1"/>
    <xf numFmtId="0" fontId="7" fillId="0" borderId="3" xfId="0" applyFont="1" applyBorder="1" applyAlignment="1">
      <alignment horizontal="center" vertical="center"/>
    </xf>
    <xf numFmtId="0" fontId="0" fillId="0" borderId="15" xfId="0" applyBorder="1" applyAlignment="1">
      <alignment horizontal="center" wrapText="1"/>
    </xf>
    <xf numFmtId="0" fontId="7" fillId="0" borderId="7" xfId="0" applyFont="1" applyBorder="1" applyAlignment="1">
      <alignment horizontal="center"/>
    </xf>
    <xf numFmtId="0" fontId="0" fillId="0" borderId="0" xfId="0" applyAlignment="1">
      <alignment horizontal="left" vertical="top" wrapText="1"/>
    </xf>
    <xf numFmtId="0" fontId="0" fillId="0" borderId="0" xfId="0" applyAlignment="1">
      <alignment horizontal="left" wrapText="1"/>
    </xf>
  </cellXfs>
  <cellStyles count="2">
    <cellStyle name="Normal" xfId="0" builtinId="0"/>
    <cellStyle name="Normal 2" xfId="1" xr:uid="{00000000-0005-0000-0000-00002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28575</xdr:colOff>
      <xdr:row>1</xdr:row>
      <xdr:rowOff>95250</xdr:rowOff>
    </xdr:from>
    <xdr:to>
      <xdr:col>16</xdr:col>
      <xdr:colOff>129540</xdr:colOff>
      <xdr:row>2</xdr:row>
      <xdr:rowOff>4690059</xdr:rowOff>
    </xdr:to>
    <xdr:pic>
      <xdr:nvPicPr>
        <xdr:cNvPr id="2" name="Graphique 7">
          <a:extLst>
            <a:ext uri="{FF2B5EF4-FFF2-40B4-BE49-F238E27FC236}">
              <a16:creationId xmlns:a16="http://schemas.microsoft.com/office/drawing/2014/main" id="{4A913BE0-D1A4-4629-9744-8F2F0CCD68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l="2537" t="10895" r="28691" b="6317"/>
        <a:stretch/>
      </xdr:blipFill>
      <xdr:spPr bwMode="auto">
        <a:xfrm>
          <a:off x="6715125" y="419100"/>
          <a:ext cx="5634990" cy="4775784"/>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
  <sheetViews>
    <sheetView tabSelected="1" workbookViewId="0">
      <selection activeCell="O7" sqref="O7"/>
    </sheetView>
  </sheetViews>
  <sheetFormatPr baseColWidth="10" defaultRowHeight="14.4" x14ac:dyDescent="0.3"/>
  <cols>
    <col min="1" max="1" width="5.33203125" style="46" customWidth="1"/>
    <col min="2" max="16384" width="11.5546875" style="46"/>
  </cols>
  <sheetData>
    <row r="1" spans="1:13" s="140" customFormat="1" ht="25.8" x14ac:dyDescent="0.5">
      <c r="A1" s="140" t="s">
        <v>101</v>
      </c>
    </row>
    <row r="3" spans="1:13" ht="380.4" customHeight="1" x14ac:dyDescent="0.3">
      <c r="A3" s="148" t="s">
        <v>102</v>
      </c>
      <c r="B3" s="148"/>
      <c r="C3" s="148"/>
      <c r="D3" s="148"/>
      <c r="E3" s="148"/>
      <c r="F3" s="148"/>
      <c r="G3" s="148"/>
      <c r="H3" s="148"/>
    </row>
    <row r="5" spans="1:13" s="141" customFormat="1" ht="21" x14ac:dyDescent="0.4">
      <c r="A5" s="141" t="s">
        <v>103</v>
      </c>
    </row>
    <row r="6" spans="1:13" s="142" customFormat="1" ht="15.6" x14ac:dyDescent="0.3">
      <c r="A6" s="142" t="s">
        <v>104</v>
      </c>
    </row>
    <row r="7" spans="1:13" ht="38.4" customHeight="1" x14ac:dyDescent="0.3">
      <c r="A7" s="149" t="s">
        <v>105</v>
      </c>
      <c r="B7" s="149"/>
      <c r="C7" s="149"/>
      <c r="D7" s="149"/>
      <c r="E7" s="149"/>
      <c r="F7" s="149"/>
      <c r="G7" s="149"/>
      <c r="H7" s="149"/>
      <c r="I7" s="149"/>
      <c r="J7" s="149"/>
      <c r="K7" s="149"/>
      <c r="L7" s="149"/>
      <c r="M7" s="149"/>
    </row>
    <row r="8" spans="1:13" x14ac:dyDescent="0.3">
      <c r="A8" s="46" t="s">
        <v>106</v>
      </c>
    </row>
    <row r="9" spans="1:13" x14ac:dyDescent="0.3">
      <c r="A9" s="46" t="s">
        <v>107</v>
      </c>
    </row>
    <row r="10" spans="1:13" x14ac:dyDescent="0.3">
      <c r="B10" s="46" t="s">
        <v>108</v>
      </c>
    </row>
    <row r="11" spans="1:13" x14ac:dyDescent="0.3">
      <c r="B11" s="46" t="s">
        <v>109</v>
      </c>
    </row>
    <row r="12" spans="1:13" x14ac:dyDescent="0.3">
      <c r="B12" s="46" t="s">
        <v>110</v>
      </c>
    </row>
  </sheetData>
  <mergeCells count="2">
    <mergeCell ref="A3:H3"/>
    <mergeCell ref="A7:M7"/>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6"/>
  <sheetViews>
    <sheetView workbookViewId="0">
      <selection activeCell="C17" sqref="C17"/>
    </sheetView>
  </sheetViews>
  <sheetFormatPr baseColWidth="10" defaultColWidth="11.44140625" defaultRowHeight="14.4" x14ac:dyDescent="0.3"/>
  <cols>
    <col min="1" max="1" width="27.88671875" style="46" customWidth="1"/>
    <col min="2" max="2" width="26" style="46" customWidth="1"/>
    <col min="3" max="3" width="12.44140625" style="66" customWidth="1"/>
    <col min="5" max="5" width="23" style="46" bestFit="1" customWidth="1"/>
    <col min="7" max="7" width="20.109375" style="46" bestFit="1" customWidth="1"/>
    <col min="8" max="8" width="18" style="46" bestFit="1" customWidth="1"/>
    <col min="9" max="9" width="33.33203125" style="46" bestFit="1" customWidth="1"/>
    <col min="10" max="10" width="32.5546875" style="46" bestFit="1" customWidth="1"/>
    <col min="11" max="11" width="26" style="46" bestFit="1" customWidth="1"/>
    <col min="12" max="12" width="16.33203125" style="46" customWidth="1"/>
  </cols>
  <sheetData>
    <row r="1" spans="1:12" s="15" customFormat="1" ht="21" customHeight="1" x14ac:dyDescent="0.4">
      <c r="A1" s="15" t="s">
        <v>1</v>
      </c>
      <c r="C1" s="96"/>
    </row>
    <row r="2" spans="1:12" x14ac:dyDescent="0.3">
      <c r="A2" s="41" t="s">
        <v>0</v>
      </c>
      <c r="B2" s="41"/>
      <c r="C2" s="65"/>
      <c r="D2" s="41"/>
      <c r="G2" s="77"/>
    </row>
    <row r="3" spans="1:12" ht="15.75" customHeight="1" thickBot="1" x14ac:dyDescent="0.35"/>
    <row r="4" spans="1:12" ht="16.5" customHeight="1" thickBot="1" x14ac:dyDescent="0.35">
      <c r="A4" s="2" t="s">
        <v>2</v>
      </c>
      <c r="C4" s="67" t="s">
        <v>3</v>
      </c>
      <c r="D4" s="42" t="s">
        <v>7</v>
      </c>
    </row>
    <row r="5" spans="1:12" x14ac:dyDescent="0.3">
      <c r="A5" s="2" t="s">
        <v>5</v>
      </c>
    </row>
    <row r="6" spans="1:12" x14ac:dyDescent="0.3">
      <c r="A6" s="2" t="s">
        <v>4</v>
      </c>
      <c r="B6" s="13" t="s">
        <v>6</v>
      </c>
    </row>
    <row r="7" spans="1:12" x14ac:dyDescent="0.3">
      <c r="A7" s="2" t="s">
        <v>7</v>
      </c>
      <c r="B7" s="13" t="s">
        <v>8</v>
      </c>
    </row>
    <row r="9" spans="1:12" s="25" customFormat="1" ht="18.75" customHeight="1" x14ac:dyDescent="0.35">
      <c r="A9" s="25" t="s">
        <v>9</v>
      </c>
      <c r="C9" s="97"/>
    </row>
    <row r="10" spans="1:12" ht="15.75" customHeight="1" thickBot="1" x14ac:dyDescent="0.35">
      <c r="A10" s="2" t="s">
        <v>10</v>
      </c>
    </row>
    <row r="11" spans="1:12" ht="16.5" customHeight="1" thickBot="1" x14ac:dyDescent="0.35">
      <c r="A11" s="21" t="s">
        <v>11</v>
      </c>
      <c r="B11" s="40" t="s">
        <v>12</v>
      </c>
      <c r="C11" s="98" t="s">
        <v>13</v>
      </c>
      <c r="D11" s="40" t="s">
        <v>14</v>
      </c>
      <c r="E11" s="59" t="s">
        <v>15</v>
      </c>
      <c r="G11" s="45" t="s">
        <v>16</v>
      </c>
      <c r="H11" s="8" t="s">
        <v>11</v>
      </c>
      <c r="I11" s="9" t="s">
        <v>17</v>
      </c>
      <c r="J11" s="93" t="s">
        <v>18</v>
      </c>
      <c r="K11" s="9" t="s">
        <v>19</v>
      </c>
      <c r="L11" s="10" t="s">
        <v>15</v>
      </c>
    </row>
    <row r="12" spans="1:12" ht="15.75" customHeight="1" thickBot="1" x14ac:dyDescent="0.35">
      <c r="A12" s="17" t="s">
        <v>23</v>
      </c>
      <c r="B12" s="78" t="s">
        <v>23</v>
      </c>
      <c r="C12" s="70">
        <v>3.4857861063413001E-2</v>
      </c>
      <c r="D12" s="78" t="str">
        <f t="shared" ref="D12:D16" si="0">$D$4</f>
        <v>mol per …</v>
      </c>
      <c r="E12" s="62" t="s">
        <v>53</v>
      </c>
      <c r="H12" s="135" t="s">
        <v>98</v>
      </c>
      <c r="I12" s="136" t="s">
        <v>97</v>
      </c>
      <c r="J12" s="136">
        <v>55.8</v>
      </c>
      <c r="K12" s="137" t="s">
        <v>100</v>
      </c>
      <c r="L12" s="112" t="s">
        <v>99</v>
      </c>
    </row>
    <row r="13" spans="1:12" ht="15.75" customHeight="1" x14ac:dyDescent="0.3">
      <c r="A13" s="19" t="s">
        <v>24</v>
      </c>
      <c r="B13" s="124" t="s">
        <v>24</v>
      </c>
      <c r="C13" s="133">
        <f>0.0791210878834499*10</f>
        <v>0.79121087883449903</v>
      </c>
      <c r="D13" s="124" t="str">
        <f t="shared" si="0"/>
        <v>mol per …</v>
      </c>
      <c r="E13" s="85"/>
    </row>
    <row r="14" spans="1:12" ht="15.75" customHeight="1" x14ac:dyDescent="0.3">
      <c r="A14" s="127" t="s">
        <v>21</v>
      </c>
      <c r="B14" s="126" t="s">
        <v>21</v>
      </c>
      <c r="C14" s="133">
        <f>0.0546496844130996*100</f>
        <v>5.46496844130996</v>
      </c>
      <c r="D14" s="124" t="str">
        <f t="shared" si="0"/>
        <v>mol per …</v>
      </c>
      <c r="E14" s="85"/>
    </row>
    <row r="15" spans="1:12" ht="16.5" customHeight="1" x14ac:dyDescent="0.3">
      <c r="A15" s="19" t="s">
        <v>22</v>
      </c>
      <c r="B15" s="124" t="s">
        <v>22</v>
      </c>
      <c r="C15" s="133">
        <v>6.6742924443614585E-2</v>
      </c>
      <c r="D15" s="124" t="str">
        <f t="shared" si="0"/>
        <v>mol per …</v>
      </c>
      <c r="E15" s="85"/>
    </row>
    <row r="16" spans="1:12" ht="15.75" customHeight="1" thickBot="1" x14ac:dyDescent="0.35">
      <c r="A16" s="11" t="str">
        <f>B16</f>
        <v>POLYSACCHARIDES</v>
      </c>
      <c r="B16" s="80" t="s">
        <v>111</v>
      </c>
      <c r="C16" s="99">
        <f>0.0586477353290515*10</f>
        <v>0.58647735329051498</v>
      </c>
      <c r="D16" s="147" t="str">
        <f t="shared" si="0"/>
        <v>mol per …</v>
      </c>
      <c r="E16" s="87"/>
    </row>
  </sheetData>
  <dataValidations count="3">
    <dataValidation type="list" showInputMessage="1" showErrorMessage="1" sqref="D4" xr:uid="{00000000-0002-0000-0100-000001000000}">
      <formula1>$A$6:$A$7</formula1>
    </dataValidation>
    <dataValidation type="decimal" operator="greaterThanOrEqual" showInputMessage="1" showErrorMessage="1" error="Coefficient must be a positive number. For decimal use &quot;.&quot; (for exmpl. 0.33)" sqref="C12:C16" xr:uid="{00000000-0002-0000-0100-000002000000}">
      <formula1>0</formula1>
    </dataValidation>
    <dataValidation type="decimal" showInputMessage="1" showErrorMessage="1" error="Coefficient must be a float." sqref="J12" xr:uid="{00000000-0002-0000-0100-000000000000}">
      <formula1>-1E+43</formula1>
      <formula2>1E+43</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C12" sqref="C12"/>
    </sheetView>
  </sheetViews>
  <sheetFormatPr baseColWidth="10" defaultColWidth="11.44140625" defaultRowHeight="14.4" x14ac:dyDescent="0.3"/>
  <cols>
    <col min="1" max="1" width="40.109375" style="46" customWidth="1"/>
    <col min="2" max="2" width="26" style="46" customWidth="1"/>
    <col min="3" max="3" width="12.44140625" style="46" customWidth="1"/>
    <col min="5" max="5" width="15.109375" style="46" bestFit="1" customWidth="1"/>
    <col min="7" max="7" width="20.109375" style="46" bestFit="1" customWidth="1"/>
    <col min="8" max="8" width="18" style="46" bestFit="1" customWidth="1"/>
    <col min="9" max="9" width="33.33203125" style="46" bestFit="1" customWidth="1"/>
    <col min="10" max="10" width="32.5546875" style="46" bestFit="1" customWidth="1"/>
    <col min="11" max="11" width="26" style="46" bestFit="1" customWidth="1"/>
  </cols>
  <sheetData>
    <row r="1" spans="1:12" s="24" customFormat="1" ht="21" customHeight="1" x14ac:dyDescent="0.4">
      <c r="A1" s="24" t="s">
        <v>20</v>
      </c>
    </row>
    <row r="2" spans="1:12" x14ac:dyDescent="0.3">
      <c r="A2" s="41" t="s">
        <v>0</v>
      </c>
      <c r="B2" s="41"/>
      <c r="C2" s="41"/>
      <c r="D2" s="41"/>
    </row>
    <row r="3" spans="1:12" ht="15.75" customHeight="1" thickBot="1" x14ac:dyDescent="0.35"/>
    <row r="4" spans="1:12" ht="16.5" customHeight="1" thickBot="1" x14ac:dyDescent="0.35">
      <c r="A4" s="2" t="s">
        <v>2</v>
      </c>
      <c r="C4" s="7" t="s">
        <v>3</v>
      </c>
      <c r="D4" s="42" t="s">
        <v>7</v>
      </c>
    </row>
    <row r="5" spans="1:12" x14ac:dyDescent="0.3">
      <c r="A5" s="2" t="s">
        <v>5</v>
      </c>
    </row>
    <row r="6" spans="1:12" x14ac:dyDescent="0.3">
      <c r="A6" s="2" t="s">
        <v>4</v>
      </c>
      <c r="B6" s="13" t="s">
        <v>25</v>
      </c>
    </row>
    <row r="7" spans="1:12" x14ac:dyDescent="0.3">
      <c r="A7" s="2" t="s">
        <v>7</v>
      </c>
      <c r="B7" s="13" t="s">
        <v>26</v>
      </c>
    </row>
    <row r="9" spans="1:12" s="16" customFormat="1" ht="18.75" customHeight="1" x14ac:dyDescent="0.35">
      <c r="A9" s="16" t="s">
        <v>27</v>
      </c>
    </row>
    <row r="10" spans="1:12" ht="15.75" customHeight="1" thickBot="1" x14ac:dyDescent="0.35">
      <c r="A10" s="2" t="s">
        <v>28</v>
      </c>
    </row>
    <row r="11" spans="1:12" ht="16.5" customHeight="1" thickBot="1" x14ac:dyDescent="0.35">
      <c r="A11" s="8" t="s">
        <v>11</v>
      </c>
      <c r="B11" s="9" t="s">
        <v>12</v>
      </c>
      <c r="C11" s="9" t="s">
        <v>13</v>
      </c>
      <c r="D11" s="9" t="s">
        <v>14</v>
      </c>
      <c r="E11" s="10" t="s">
        <v>15</v>
      </c>
      <c r="G11" s="26" t="s">
        <v>16</v>
      </c>
      <c r="H11" s="128" t="s">
        <v>11</v>
      </c>
      <c r="I11" s="129" t="s">
        <v>17</v>
      </c>
      <c r="J11" s="129" t="s">
        <v>18</v>
      </c>
      <c r="K11" s="129" t="s">
        <v>19</v>
      </c>
      <c r="L11" s="130" t="s">
        <v>15</v>
      </c>
    </row>
    <row r="12" spans="1:12" ht="15.75" customHeight="1" thickBot="1" x14ac:dyDescent="0.35">
      <c r="A12" s="135" t="s">
        <v>69</v>
      </c>
      <c r="B12" s="143" t="s">
        <v>74</v>
      </c>
      <c r="C12" s="144">
        <v>10</v>
      </c>
      <c r="D12" s="145" t="str">
        <f t="shared" ref="D12" si="0">$D$4</f>
        <v>mol per …</v>
      </c>
      <c r="E12" s="146" t="s">
        <v>53</v>
      </c>
      <c r="H12" s="22" t="s">
        <v>54</v>
      </c>
      <c r="I12" s="118" t="s">
        <v>54</v>
      </c>
      <c r="J12" s="105">
        <v>-1</v>
      </c>
      <c r="K12" s="124" t="s">
        <v>71</v>
      </c>
      <c r="L12" s="4"/>
    </row>
    <row r="13" spans="1:12" ht="15.75" customHeight="1" x14ac:dyDescent="0.3">
      <c r="H13" s="22" t="s">
        <v>70</v>
      </c>
      <c r="I13" s="118" t="s">
        <v>70</v>
      </c>
      <c r="J13" s="105">
        <v>1</v>
      </c>
      <c r="K13" s="124" t="str">
        <f>K12</f>
        <v>mol/molCARBOHYDRATES</v>
      </c>
      <c r="L13" s="4"/>
    </row>
    <row r="14" spans="1:12" ht="15.75" customHeight="1" thickBot="1" x14ac:dyDescent="0.35">
      <c r="H14" s="23" t="s">
        <v>61</v>
      </c>
      <c r="I14" s="120" t="s">
        <v>61</v>
      </c>
      <c r="J14" s="58">
        <v>1</v>
      </c>
      <c r="K14" s="80" t="str">
        <f>K13</f>
        <v>mol/molCARBOHYDRATES</v>
      </c>
      <c r="L14" s="5"/>
    </row>
    <row r="15" spans="1:12" ht="15.75" customHeight="1" x14ac:dyDescent="0.3">
      <c r="H15" s="32"/>
      <c r="I15" s="32"/>
      <c r="J15" s="32"/>
      <c r="K15" s="32"/>
      <c r="L15" s="32"/>
    </row>
  </sheetData>
  <phoneticPr fontId="14" type="noConversion"/>
  <dataValidations count="3">
    <dataValidation type="decimal" showInputMessage="1" showErrorMessage="1" error="Coefficient must be a float." sqref="J12:J15" xr:uid="{00000000-0002-0000-0200-000000000000}">
      <formula1>-1E+43</formula1>
      <formula2>1E+43</formula2>
    </dataValidation>
    <dataValidation type="list" showInputMessage="1" showErrorMessage="1" sqref="D4" xr:uid="{00000000-0002-0000-0200-000002000000}">
      <formula1>$A$6:$A$7</formula1>
    </dataValidation>
    <dataValidation type="decimal" operator="greaterThanOrEqual" showInputMessage="1" showErrorMessage="1" error="Coefficient must be a positive number. For decimal use &quot;.&quot; (for exmpl. 0.33)" sqref="C12 J12:J14" xr:uid="{00000000-0002-0000-0200-000001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1"/>
  <sheetViews>
    <sheetView topLeftCell="A4" zoomScaleNormal="100" workbookViewId="0">
      <selection activeCell="C12" sqref="C12:C15"/>
    </sheetView>
  </sheetViews>
  <sheetFormatPr baseColWidth="10" defaultColWidth="11.44140625" defaultRowHeight="14.4" x14ac:dyDescent="0.3"/>
  <cols>
    <col min="1" max="1" width="27.88671875" style="46" customWidth="1"/>
    <col min="2" max="2" width="26" style="46" customWidth="1"/>
    <col min="3" max="3" width="12.44140625" style="46" customWidth="1"/>
    <col min="5" max="5" width="62.44140625" style="46" bestFit="1" customWidth="1"/>
    <col min="7" max="7" width="20.109375" style="46" bestFit="1" customWidth="1"/>
    <col min="8" max="8" width="16.5546875" style="46" bestFit="1" customWidth="1"/>
    <col min="9" max="9" width="33.33203125" style="46" bestFit="1" customWidth="1"/>
    <col min="10" max="10" width="32.5546875" style="95" bestFit="1" customWidth="1"/>
    <col min="11" max="11" width="26" style="46" bestFit="1" customWidth="1"/>
    <col min="12" max="12" width="38.44140625" style="46" bestFit="1" customWidth="1"/>
  </cols>
  <sheetData>
    <row r="1" spans="1:12" s="1" customFormat="1" ht="21" customHeight="1" x14ac:dyDescent="0.4">
      <c r="A1" s="1" t="s">
        <v>23</v>
      </c>
      <c r="J1" s="88"/>
    </row>
    <row r="2" spans="1:12" x14ac:dyDescent="0.3">
      <c r="A2" s="41" t="s">
        <v>0</v>
      </c>
      <c r="B2" s="41"/>
      <c r="C2" s="41"/>
      <c r="D2" s="41"/>
    </row>
    <row r="3" spans="1:12" ht="15.75" customHeight="1" thickBot="1" x14ac:dyDescent="0.35"/>
    <row r="4" spans="1:12" ht="16.5" customHeight="1" thickBot="1" x14ac:dyDescent="0.35">
      <c r="A4" s="14" t="s">
        <v>2</v>
      </c>
      <c r="C4" s="7" t="s">
        <v>3</v>
      </c>
      <c r="D4" s="42" t="s">
        <v>7</v>
      </c>
    </row>
    <row r="5" spans="1:12" x14ac:dyDescent="0.3">
      <c r="A5" s="2" t="s">
        <v>5</v>
      </c>
    </row>
    <row r="6" spans="1:12" x14ac:dyDescent="0.3">
      <c r="A6" s="2" t="s">
        <v>4</v>
      </c>
      <c r="B6" s="13" t="s">
        <v>29</v>
      </c>
    </row>
    <row r="7" spans="1:12" x14ac:dyDescent="0.3">
      <c r="A7" s="2" t="s">
        <v>7</v>
      </c>
      <c r="B7" s="13" t="s">
        <v>30</v>
      </c>
    </row>
    <row r="9" spans="1:12" s="3" customFormat="1" ht="18.75" customHeight="1" x14ac:dyDescent="0.35">
      <c r="A9" s="3" t="s">
        <v>31</v>
      </c>
      <c r="J9" s="91"/>
    </row>
    <row r="10" spans="1:12" ht="15.75" customHeight="1" thickBot="1" x14ac:dyDescent="0.35">
      <c r="A10" s="2" t="s">
        <v>28</v>
      </c>
    </row>
    <row r="11" spans="1:12" ht="16.5" customHeight="1" thickBot="1" x14ac:dyDescent="0.35">
      <c r="A11" s="8" t="s">
        <v>11</v>
      </c>
      <c r="B11" s="9" t="s">
        <v>12</v>
      </c>
      <c r="C11" s="9" t="s">
        <v>13</v>
      </c>
      <c r="D11" s="10" t="s">
        <v>14</v>
      </c>
      <c r="E11" s="59" t="s">
        <v>15</v>
      </c>
      <c r="G11" s="45" t="s">
        <v>16</v>
      </c>
      <c r="H11" s="8" t="s">
        <v>11</v>
      </c>
      <c r="I11" s="9" t="s">
        <v>17</v>
      </c>
      <c r="J11" s="93" t="s">
        <v>18</v>
      </c>
      <c r="K11" s="9" t="s">
        <v>19</v>
      </c>
      <c r="L11" s="10" t="s">
        <v>15</v>
      </c>
    </row>
    <row r="12" spans="1:12" ht="27.75" customHeight="1" thickBot="1" x14ac:dyDescent="0.35">
      <c r="A12" s="78" t="s">
        <v>49</v>
      </c>
      <c r="B12" s="109" t="s">
        <v>49</v>
      </c>
      <c r="C12" s="43">
        <v>19.05</v>
      </c>
      <c r="D12" s="78" t="str">
        <f>$D$4</f>
        <v>mol per …</v>
      </c>
      <c r="E12" s="62" t="s">
        <v>53</v>
      </c>
      <c r="H12" s="106" t="s">
        <v>33</v>
      </c>
      <c r="I12" s="113" t="s">
        <v>58</v>
      </c>
      <c r="J12" s="107">
        <v>1</v>
      </c>
      <c r="K12" s="108" t="s">
        <v>32</v>
      </c>
      <c r="L12" s="100" t="s">
        <v>53</v>
      </c>
    </row>
    <row r="13" spans="1:12" ht="27.75" customHeight="1" x14ac:dyDescent="0.3">
      <c r="A13" s="79" t="s">
        <v>50</v>
      </c>
      <c r="B13" s="110" t="s">
        <v>50</v>
      </c>
      <c r="C13" s="43">
        <v>30.95</v>
      </c>
      <c r="D13" s="79" t="str">
        <f>$D$4</f>
        <v>mol per …</v>
      </c>
      <c r="E13" s="61"/>
      <c r="H13" s="101"/>
      <c r="I13" s="101"/>
      <c r="J13" s="102"/>
      <c r="K13" s="101"/>
      <c r="L13" s="101"/>
    </row>
    <row r="14" spans="1:12" ht="27.75" customHeight="1" x14ac:dyDescent="0.3">
      <c r="A14" s="79" t="s">
        <v>51</v>
      </c>
      <c r="B14" s="110" t="s">
        <v>51</v>
      </c>
      <c r="C14" s="43">
        <v>30.95</v>
      </c>
      <c r="D14" s="79" t="str">
        <f>$D$4</f>
        <v>mol per …</v>
      </c>
      <c r="E14" s="61"/>
      <c r="H14" s="101"/>
      <c r="I14" s="101"/>
      <c r="J14" s="102"/>
      <c r="K14" s="101"/>
      <c r="L14" s="101"/>
    </row>
    <row r="15" spans="1:12" ht="28.5" customHeight="1" thickBot="1" x14ac:dyDescent="0.35">
      <c r="A15" s="80" t="s">
        <v>52</v>
      </c>
      <c r="B15" s="111" t="s">
        <v>52</v>
      </c>
      <c r="C15" s="44">
        <v>19.05</v>
      </c>
      <c r="D15" s="80" t="str">
        <f>$D$4</f>
        <v>mol per …</v>
      </c>
      <c r="E15" s="63"/>
      <c r="H15" s="101"/>
      <c r="I15" s="101"/>
      <c r="J15" s="102"/>
      <c r="K15" s="101"/>
      <c r="L15" s="101"/>
    </row>
    <row r="16" spans="1:12" x14ac:dyDescent="0.3">
      <c r="H16" s="103"/>
      <c r="I16" s="101"/>
      <c r="J16" s="104"/>
      <c r="K16" s="101"/>
      <c r="L16" s="105"/>
    </row>
    <row r="17" spans="2:12" ht="15.75" customHeight="1" x14ac:dyDescent="0.3">
      <c r="H17" s="105"/>
      <c r="I17" s="105"/>
      <c r="J17" s="104"/>
      <c r="K17" s="105"/>
      <c r="L17" s="105"/>
    </row>
    <row r="18" spans="2:12" x14ac:dyDescent="0.3">
      <c r="H18" s="105"/>
      <c r="I18" s="105"/>
      <c r="J18" s="104"/>
      <c r="K18" s="105"/>
      <c r="L18" s="105"/>
    </row>
    <row r="21" spans="2:12" x14ac:dyDescent="0.3">
      <c r="B21" s="60"/>
    </row>
  </sheetData>
  <dataValidations count="3">
    <dataValidation type="list" showInputMessage="1" showErrorMessage="1" sqref="D4" xr:uid="{00000000-0002-0000-0300-000000000000}">
      <formula1>$A$6:$A$7</formula1>
    </dataValidation>
    <dataValidation type="decimal" operator="greaterThanOrEqual" showInputMessage="1" showErrorMessage="1" error="Coefficient must be a positive number. For decimal use &quot;.&quot; (for exmpl. 0.33)" sqref="C12:C15" xr:uid="{00000000-0002-0000-0300-000001000000}">
      <formula1>0</formula1>
    </dataValidation>
    <dataValidation type="decimal" showInputMessage="1" showErrorMessage="1" error="Coefficient must be a float." sqref="J12:J15 J12" xr:uid="{00000000-0002-0000-0300-000002000000}">
      <formula1>-1E+43</formula1>
      <formula2>1E+43</formula2>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topLeftCell="A10" zoomScale="85" zoomScaleNormal="85" workbookViewId="0">
      <selection activeCell="I13" sqref="I13"/>
    </sheetView>
  </sheetViews>
  <sheetFormatPr baseColWidth="10" defaultColWidth="11.44140625" defaultRowHeight="14.4" x14ac:dyDescent="0.3"/>
  <cols>
    <col min="1" max="1" width="27.88671875" style="46" customWidth="1"/>
    <col min="2" max="2" width="26" style="46" customWidth="1"/>
    <col min="3" max="3" width="18.109375" style="66" customWidth="1"/>
    <col min="5" max="5" width="17.5546875" style="77" bestFit="1" customWidth="1"/>
    <col min="7" max="7" width="20.109375" style="46" bestFit="1" customWidth="1"/>
    <col min="8" max="8" width="16.5546875" style="46" bestFit="1" customWidth="1"/>
    <col min="9" max="9" width="33.33203125" style="46" bestFit="1" customWidth="1"/>
    <col min="10" max="10" width="32.5546875" style="46" bestFit="1" customWidth="1"/>
    <col min="11" max="11" width="23.6640625" style="46" bestFit="1" customWidth="1"/>
    <col min="12" max="12" width="38.44140625" style="46" bestFit="1" customWidth="1"/>
  </cols>
  <sheetData>
    <row r="1" spans="1:12" s="34" customFormat="1" ht="21" customHeight="1" x14ac:dyDescent="0.4">
      <c r="A1" s="34" t="s">
        <v>24</v>
      </c>
      <c r="C1" s="64"/>
      <c r="E1" s="73"/>
    </row>
    <row r="2" spans="1:12" x14ac:dyDescent="0.3">
      <c r="A2" s="41" t="s">
        <v>0</v>
      </c>
      <c r="B2" s="41"/>
      <c r="C2" s="65"/>
      <c r="D2" s="41"/>
    </row>
    <row r="3" spans="1:12" ht="15.75" customHeight="1" thickBot="1" x14ac:dyDescent="0.35"/>
    <row r="4" spans="1:12" ht="16.5" customHeight="1" thickBot="1" x14ac:dyDescent="0.35">
      <c r="A4" s="2" t="s">
        <v>2</v>
      </c>
      <c r="C4" s="67" t="s">
        <v>3</v>
      </c>
      <c r="D4" s="42" t="s">
        <v>7</v>
      </c>
    </row>
    <row r="5" spans="1:12" x14ac:dyDescent="0.3">
      <c r="A5" s="2" t="s">
        <v>5</v>
      </c>
    </row>
    <row r="6" spans="1:12" x14ac:dyDescent="0.3">
      <c r="A6" s="2" t="s">
        <v>4</v>
      </c>
      <c r="B6" s="13" t="s">
        <v>34</v>
      </c>
    </row>
    <row r="7" spans="1:12" x14ac:dyDescent="0.3">
      <c r="A7" s="2" t="s">
        <v>7</v>
      </c>
      <c r="B7" s="13" t="s">
        <v>35</v>
      </c>
    </row>
    <row r="9" spans="1:12" s="35" customFormat="1" ht="18.75" customHeight="1" x14ac:dyDescent="0.35">
      <c r="A9" s="35" t="s">
        <v>36</v>
      </c>
      <c r="C9" s="68"/>
      <c r="E9" s="74"/>
    </row>
    <row r="10" spans="1:12" ht="15.75" customHeight="1" thickBot="1" x14ac:dyDescent="0.35">
      <c r="A10" s="2" t="s">
        <v>37</v>
      </c>
    </row>
    <row r="11" spans="1:12" ht="16.5" customHeight="1" thickBot="1" x14ac:dyDescent="0.35">
      <c r="A11" s="8" t="s">
        <v>11</v>
      </c>
      <c r="B11" s="9" t="s">
        <v>12</v>
      </c>
      <c r="C11" s="69" t="s">
        <v>13</v>
      </c>
      <c r="D11" s="10" t="s">
        <v>14</v>
      </c>
      <c r="E11" s="59" t="s">
        <v>15</v>
      </c>
      <c r="G11" s="45" t="s">
        <v>16</v>
      </c>
      <c r="H11" s="8" t="s">
        <v>11</v>
      </c>
      <c r="I11" s="9" t="s">
        <v>17</v>
      </c>
      <c r="J11" s="9" t="s">
        <v>18</v>
      </c>
      <c r="K11" s="9" t="s">
        <v>19</v>
      </c>
      <c r="L11" s="10" t="s">
        <v>15</v>
      </c>
    </row>
    <row r="12" spans="1:12" ht="72.75" customHeight="1" thickBot="1" x14ac:dyDescent="0.35">
      <c r="A12" s="78" t="s">
        <v>54</v>
      </c>
      <c r="B12" s="109" t="s">
        <v>54</v>
      </c>
      <c r="C12" s="70">
        <v>1.5773982558139534</v>
      </c>
      <c r="D12" s="78" t="str">
        <f>$D$4</f>
        <v>mol per …</v>
      </c>
      <c r="E12" s="62" t="s">
        <v>53</v>
      </c>
      <c r="H12" s="134" t="s">
        <v>33</v>
      </c>
      <c r="I12" s="113" t="s">
        <v>58</v>
      </c>
      <c r="J12" s="108">
        <v>1</v>
      </c>
      <c r="K12" s="108" t="s">
        <v>38</v>
      </c>
      <c r="L12" s="112"/>
    </row>
    <row r="13" spans="1:12" ht="72.75" customHeight="1" x14ac:dyDescent="0.3">
      <c r="A13" s="79" t="s">
        <v>55</v>
      </c>
      <c r="B13" s="110" t="s">
        <v>55</v>
      </c>
      <c r="C13" s="71">
        <v>3.59375</v>
      </c>
      <c r="D13" s="79" t="str">
        <f>$D$4</f>
        <v>mol per …</v>
      </c>
      <c r="E13" s="75"/>
      <c r="H13" s="101"/>
      <c r="I13" s="101"/>
      <c r="J13" s="101"/>
      <c r="K13" s="101"/>
      <c r="L13" s="101"/>
    </row>
    <row r="14" spans="1:12" ht="72.75" customHeight="1" x14ac:dyDescent="0.3">
      <c r="A14" s="79" t="s">
        <v>56</v>
      </c>
      <c r="B14" s="110" t="s">
        <v>56</v>
      </c>
      <c r="C14" s="71">
        <v>2.4258720930232558</v>
      </c>
      <c r="D14" s="79" t="str">
        <f>$D$4</f>
        <v>mol per …</v>
      </c>
      <c r="E14" s="75"/>
      <c r="H14" s="101"/>
      <c r="I14" s="101"/>
      <c r="J14" s="101"/>
      <c r="K14" s="101"/>
      <c r="L14" s="101"/>
    </row>
    <row r="15" spans="1:12" ht="73.5" customHeight="1" thickBot="1" x14ac:dyDescent="0.35">
      <c r="A15" s="80" t="s">
        <v>57</v>
      </c>
      <c r="B15" s="111" t="s">
        <v>57</v>
      </c>
      <c r="C15" s="72">
        <v>2.4029796511627906</v>
      </c>
      <c r="D15" s="80" t="str">
        <f>$D$4</f>
        <v>mol per …</v>
      </c>
      <c r="E15" s="76"/>
      <c r="H15" s="101"/>
      <c r="I15" s="101"/>
      <c r="J15" s="101"/>
      <c r="K15" s="101"/>
      <c r="L15" s="101"/>
    </row>
    <row r="16" spans="1:12" x14ac:dyDescent="0.3">
      <c r="H16" s="103"/>
      <c r="I16" s="101"/>
      <c r="J16" s="101"/>
      <c r="K16" s="101"/>
      <c r="L16" s="105"/>
    </row>
    <row r="17" spans="8:12" ht="15.75" customHeight="1" x14ac:dyDescent="0.3">
      <c r="H17" s="105"/>
      <c r="I17" s="105"/>
      <c r="J17" s="105"/>
      <c r="K17" s="105"/>
      <c r="L17" s="105"/>
    </row>
  </sheetData>
  <dataValidations count="3">
    <dataValidation type="decimal" operator="greaterThanOrEqual" showInputMessage="1" showErrorMessage="1" error="Coefficient must be a positive number. For decimal use &quot;.&quot; (for exmpl. 0.33)" sqref="C12:C15" xr:uid="{00000000-0002-0000-0400-000001000000}">
      <formula1>0</formula1>
    </dataValidation>
    <dataValidation type="list" showInputMessage="1" showErrorMessage="1" sqref="D4" xr:uid="{00000000-0002-0000-0400-000002000000}">
      <formula1>$A$6:$A$7</formula1>
    </dataValidation>
    <dataValidation type="decimal" showInputMessage="1" showErrorMessage="1" error="Coefficient must be a float." sqref="J12:J16" xr:uid="{00000000-0002-0000-0400-000000000000}">
      <formula1>-1E+43</formula1>
      <formula2>1E+43</formula2>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1"/>
  <sheetViews>
    <sheetView topLeftCell="A7" zoomScaleNormal="100" workbookViewId="0">
      <selection activeCell="C35" sqref="C35"/>
    </sheetView>
  </sheetViews>
  <sheetFormatPr baseColWidth="10" defaultColWidth="11.44140625" defaultRowHeight="14.4" x14ac:dyDescent="0.3"/>
  <cols>
    <col min="1" max="1" width="27.88671875" style="46" customWidth="1"/>
    <col min="2" max="2" width="26" style="46" customWidth="1"/>
    <col min="3" max="3" width="17.6640625" style="51" bestFit="1" customWidth="1"/>
    <col min="5" max="5" width="64.5546875" style="46" bestFit="1" customWidth="1"/>
    <col min="7" max="7" width="20.109375" style="46" bestFit="1" customWidth="1"/>
    <col min="8" max="8" width="18" style="46" bestFit="1" customWidth="1"/>
    <col min="9" max="9" width="33.33203125" style="46" bestFit="1" customWidth="1"/>
    <col min="10" max="10" width="32.5546875" style="95" bestFit="1" customWidth="1"/>
    <col min="11" max="11" width="26" style="46" bestFit="1" customWidth="1"/>
    <col min="12" max="12" width="39.88671875" style="46" bestFit="1" customWidth="1"/>
  </cols>
  <sheetData>
    <row r="1" spans="1:12" s="36" customFormat="1" ht="21" customHeight="1" x14ac:dyDescent="0.4">
      <c r="A1" s="36" t="s">
        <v>21</v>
      </c>
      <c r="C1" s="49"/>
      <c r="J1" s="90"/>
    </row>
    <row r="2" spans="1:12" x14ac:dyDescent="0.3">
      <c r="A2" s="41" t="s">
        <v>0</v>
      </c>
      <c r="B2" s="41"/>
      <c r="C2" s="50"/>
      <c r="D2" s="41"/>
    </row>
    <row r="3" spans="1:12" ht="15.75" customHeight="1" thickBot="1" x14ac:dyDescent="0.35"/>
    <row r="4" spans="1:12" ht="16.5" customHeight="1" thickBot="1" x14ac:dyDescent="0.35">
      <c r="A4" s="2" t="s">
        <v>2</v>
      </c>
      <c r="C4" s="52" t="s">
        <v>3</v>
      </c>
      <c r="D4" s="42" t="s">
        <v>7</v>
      </c>
    </row>
    <row r="5" spans="1:12" x14ac:dyDescent="0.3">
      <c r="A5" s="2" t="s">
        <v>5</v>
      </c>
    </row>
    <row r="6" spans="1:12" x14ac:dyDescent="0.3">
      <c r="A6" s="2" t="s">
        <v>4</v>
      </c>
      <c r="B6" s="13" t="s">
        <v>39</v>
      </c>
    </row>
    <row r="7" spans="1:12" x14ac:dyDescent="0.3">
      <c r="A7" s="2" t="s">
        <v>7</v>
      </c>
      <c r="B7" s="13" t="s">
        <v>40</v>
      </c>
    </row>
    <row r="9" spans="1:12" s="37" customFormat="1" ht="18.75" customHeight="1" x14ac:dyDescent="0.35">
      <c r="A9" s="37" t="s">
        <v>41</v>
      </c>
      <c r="C9" s="53"/>
      <c r="J9" s="94"/>
    </row>
    <row r="10" spans="1:12" ht="15.75" customHeight="1" thickBot="1" x14ac:dyDescent="0.35">
      <c r="A10" s="2" t="s">
        <v>42</v>
      </c>
    </row>
    <row r="11" spans="1:12" ht="16.5" customHeight="1" thickBot="1" x14ac:dyDescent="0.35">
      <c r="A11" s="21" t="s">
        <v>11</v>
      </c>
      <c r="B11" s="40" t="s">
        <v>12</v>
      </c>
      <c r="C11" s="54" t="s">
        <v>13</v>
      </c>
      <c r="D11" s="81" t="s">
        <v>14</v>
      </c>
      <c r="E11" s="92" t="s">
        <v>15</v>
      </c>
      <c r="G11" s="45" t="s">
        <v>16</v>
      </c>
      <c r="H11" s="21" t="s">
        <v>11</v>
      </c>
      <c r="I11" s="40" t="s">
        <v>17</v>
      </c>
      <c r="J11" s="86" t="s">
        <v>18</v>
      </c>
      <c r="K11" s="40" t="s">
        <v>19</v>
      </c>
      <c r="L11" s="81" t="s">
        <v>15</v>
      </c>
    </row>
    <row r="12" spans="1:12" ht="15.75" customHeight="1" x14ac:dyDescent="0.3">
      <c r="A12" s="109" t="s">
        <v>77</v>
      </c>
      <c r="B12" s="109" t="s">
        <v>77</v>
      </c>
      <c r="C12" s="55">
        <v>11.8</v>
      </c>
      <c r="D12" s="18" t="str">
        <f t="shared" ref="D12:D31" si="0">$D$4</f>
        <v>mol per …</v>
      </c>
      <c r="E12" s="62" t="s">
        <v>53</v>
      </c>
      <c r="H12" s="30" t="s">
        <v>54</v>
      </c>
      <c r="I12" s="116" t="s">
        <v>54</v>
      </c>
      <c r="J12" s="84">
        <f>-100/100</f>
        <v>-1</v>
      </c>
      <c r="K12" s="31" t="s">
        <v>43</v>
      </c>
      <c r="L12" s="119" t="s">
        <v>53</v>
      </c>
    </row>
    <row r="13" spans="1:12" ht="15.75" customHeight="1" x14ac:dyDescent="0.3">
      <c r="A13" s="110" t="s">
        <v>78</v>
      </c>
      <c r="B13" s="110" t="s">
        <v>78</v>
      </c>
      <c r="C13" s="56">
        <v>0.9</v>
      </c>
      <c r="D13" s="20" t="str">
        <f t="shared" si="0"/>
        <v>mol per …</v>
      </c>
      <c r="E13" s="83"/>
      <c r="H13" s="29" t="s">
        <v>56</v>
      </c>
      <c r="I13" s="117" t="s">
        <v>56</v>
      </c>
      <c r="J13" s="102">
        <f>-198/100</f>
        <v>-1.98</v>
      </c>
      <c r="K13" s="101" t="s">
        <v>43</v>
      </c>
      <c r="L13" s="33"/>
    </row>
    <row r="14" spans="1:12" ht="15.75" customHeight="1" x14ac:dyDescent="0.3">
      <c r="A14" s="110" t="s">
        <v>79</v>
      </c>
      <c r="B14" s="110" t="s">
        <v>79</v>
      </c>
      <c r="C14" s="56">
        <v>6.5</v>
      </c>
      <c r="D14" s="20" t="str">
        <f t="shared" si="0"/>
        <v>mol per …</v>
      </c>
      <c r="E14" s="83"/>
      <c r="H14" s="29" t="s">
        <v>65</v>
      </c>
      <c r="I14" s="117" t="s">
        <v>65</v>
      </c>
      <c r="J14" s="102">
        <f>-197.8/100</f>
        <v>-1.9780000000000002</v>
      </c>
      <c r="K14" s="101" t="s">
        <v>43</v>
      </c>
      <c r="L14" s="33"/>
    </row>
    <row r="15" spans="1:12" ht="15.75" customHeight="1" x14ac:dyDescent="0.3">
      <c r="A15" s="110" t="s">
        <v>80</v>
      </c>
      <c r="B15" s="110" t="s">
        <v>80</v>
      </c>
      <c r="C15" s="56">
        <v>7.3450000000000006</v>
      </c>
      <c r="D15" s="20" t="str">
        <f t="shared" si="0"/>
        <v>mol per …</v>
      </c>
      <c r="E15" s="83"/>
      <c r="H15" s="29" t="s">
        <v>60</v>
      </c>
      <c r="I15" s="117" t="s">
        <v>60</v>
      </c>
      <c r="J15" s="102">
        <f>100/100</f>
        <v>1</v>
      </c>
      <c r="K15" s="101" t="s">
        <v>43</v>
      </c>
      <c r="L15" s="33"/>
    </row>
    <row r="16" spans="1:12" ht="16.5" customHeight="1" x14ac:dyDescent="0.3">
      <c r="A16" s="114" t="s">
        <v>81</v>
      </c>
      <c r="B16" s="114" t="s">
        <v>81</v>
      </c>
      <c r="C16" s="56">
        <v>2.8</v>
      </c>
      <c r="D16" s="20" t="str">
        <f t="shared" si="0"/>
        <v>mol per …</v>
      </c>
      <c r="E16" s="83"/>
      <c r="H16" s="29" t="s">
        <v>61</v>
      </c>
      <c r="I16" s="117" t="s">
        <v>61</v>
      </c>
      <c r="J16" s="102">
        <f>100/100</f>
        <v>1</v>
      </c>
      <c r="K16" s="101" t="s">
        <v>43</v>
      </c>
      <c r="L16" s="33"/>
    </row>
    <row r="17" spans="1:12" ht="15.75" customHeight="1" x14ac:dyDescent="0.3">
      <c r="A17" s="114" t="s">
        <v>82</v>
      </c>
      <c r="B17" s="114" t="s">
        <v>82</v>
      </c>
      <c r="C17" s="56">
        <v>9.6</v>
      </c>
      <c r="D17" s="20" t="str">
        <f t="shared" si="0"/>
        <v>mol per …</v>
      </c>
      <c r="E17" s="83"/>
      <c r="H17" s="27" t="s">
        <v>62</v>
      </c>
      <c r="I17" s="121" t="s">
        <v>62</v>
      </c>
      <c r="J17" s="122">
        <f>198/100</f>
        <v>1.98</v>
      </c>
      <c r="K17" s="103" t="s">
        <v>43</v>
      </c>
      <c r="L17" s="4"/>
    </row>
    <row r="18" spans="1:12" ht="15.75" customHeight="1" x14ac:dyDescent="0.3">
      <c r="A18" s="114" t="s">
        <v>83</v>
      </c>
      <c r="B18" s="114" t="s">
        <v>83</v>
      </c>
      <c r="C18" s="56">
        <v>1.7</v>
      </c>
      <c r="D18" s="20" t="str">
        <f t="shared" si="0"/>
        <v>mol per …</v>
      </c>
      <c r="E18" s="83"/>
      <c r="H18" s="27" t="s">
        <v>63</v>
      </c>
      <c r="I18" s="121" t="s">
        <v>63</v>
      </c>
      <c r="J18" s="122">
        <f>198/100</f>
        <v>1.98</v>
      </c>
      <c r="K18" s="103" t="s">
        <v>43</v>
      </c>
      <c r="L18" s="4"/>
    </row>
    <row r="19" spans="1:12" ht="15.75" customHeight="1" thickBot="1" x14ac:dyDescent="0.35">
      <c r="A19" s="114" t="s">
        <v>84</v>
      </c>
      <c r="B19" s="114" t="s">
        <v>84</v>
      </c>
      <c r="C19" s="56">
        <v>3.9</v>
      </c>
      <c r="D19" s="20" t="str">
        <f t="shared" si="0"/>
        <v>mol per …</v>
      </c>
      <c r="E19" s="83"/>
      <c r="H19" s="28" t="s">
        <v>64</v>
      </c>
      <c r="I19" s="123" t="s">
        <v>76</v>
      </c>
      <c r="J19" s="89">
        <f>298/100</f>
        <v>2.98</v>
      </c>
      <c r="K19" s="6" t="s">
        <v>43</v>
      </c>
      <c r="L19" s="5"/>
    </row>
    <row r="20" spans="1:12" ht="15.75" customHeight="1" x14ac:dyDescent="0.3">
      <c r="A20" s="114" t="s">
        <v>85</v>
      </c>
      <c r="B20" s="114" t="s">
        <v>85</v>
      </c>
      <c r="C20" s="56">
        <v>3.8</v>
      </c>
      <c r="D20" s="20" t="str">
        <f t="shared" si="0"/>
        <v>mol per …</v>
      </c>
      <c r="E20" s="83"/>
    </row>
    <row r="21" spans="1:12" ht="15.75" customHeight="1" x14ac:dyDescent="0.3">
      <c r="A21" s="114" t="s">
        <v>86</v>
      </c>
      <c r="B21" s="114" t="s">
        <v>86</v>
      </c>
      <c r="C21" s="56">
        <v>7.3</v>
      </c>
      <c r="D21" s="20" t="str">
        <f t="shared" si="0"/>
        <v>mol per …</v>
      </c>
      <c r="E21" s="83"/>
    </row>
    <row r="22" spans="1:12" ht="15.75" customHeight="1" x14ac:dyDescent="0.3">
      <c r="A22" s="114" t="s">
        <v>87</v>
      </c>
      <c r="B22" s="114" t="s">
        <v>87</v>
      </c>
      <c r="C22" s="56">
        <v>2.6</v>
      </c>
      <c r="D22" s="20" t="str">
        <f t="shared" si="0"/>
        <v>mol per …</v>
      </c>
      <c r="E22" s="83"/>
    </row>
    <row r="23" spans="1:12" ht="15.75" customHeight="1" x14ac:dyDescent="0.3">
      <c r="A23" s="114" t="s">
        <v>88</v>
      </c>
      <c r="B23" s="114" t="s">
        <v>88</v>
      </c>
      <c r="C23" s="56">
        <v>3</v>
      </c>
      <c r="D23" s="20" t="str">
        <f t="shared" si="0"/>
        <v>mol per …</v>
      </c>
      <c r="E23" s="83"/>
    </row>
    <row r="24" spans="1:12" ht="15.75" customHeight="1" x14ac:dyDescent="0.3">
      <c r="A24" s="114" t="s">
        <v>89</v>
      </c>
      <c r="B24" s="114" t="s">
        <v>89</v>
      </c>
      <c r="C24" s="56">
        <v>4.8</v>
      </c>
      <c r="D24" s="20" t="str">
        <f t="shared" si="0"/>
        <v>mol per …</v>
      </c>
      <c r="E24" s="83"/>
    </row>
    <row r="25" spans="1:12" ht="15.75" customHeight="1" x14ac:dyDescent="0.3">
      <c r="A25" s="114" t="s">
        <v>90</v>
      </c>
      <c r="B25" s="114" t="s">
        <v>90</v>
      </c>
      <c r="C25" s="56">
        <v>3.9550000000000001</v>
      </c>
      <c r="D25" s="20" t="str">
        <f t="shared" si="0"/>
        <v>mol per …</v>
      </c>
      <c r="E25" s="83"/>
    </row>
    <row r="26" spans="1:12" ht="15.75" customHeight="1" x14ac:dyDescent="0.3">
      <c r="A26" s="114" t="s">
        <v>91</v>
      </c>
      <c r="B26" s="114" t="s">
        <v>91</v>
      </c>
      <c r="C26" s="56">
        <v>5.6</v>
      </c>
      <c r="D26" s="20" t="str">
        <f t="shared" si="0"/>
        <v>mol per …</v>
      </c>
      <c r="E26" s="83"/>
    </row>
    <row r="27" spans="1:12" ht="15.75" customHeight="1" x14ac:dyDescent="0.3">
      <c r="A27" s="114" t="s">
        <v>92</v>
      </c>
      <c r="B27" s="114" t="s">
        <v>92</v>
      </c>
      <c r="C27" s="56">
        <v>5.6</v>
      </c>
      <c r="D27" s="20" t="str">
        <f t="shared" si="0"/>
        <v>mol per …</v>
      </c>
      <c r="E27" s="83"/>
    </row>
    <row r="28" spans="1:12" ht="15.75" customHeight="1" x14ac:dyDescent="0.3">
      <c r="A28" s="114" t="s">
        <v>93</v>
      </c>
      <c r="B28" s="114" t="s">
        <v>93</v>
      </c>
      <c r="C28" s="56">
        <v>6.2</v>
      </c>
      <c r="D28" s="20" t="str">
        <f t="shared" si="0"/>
        <v>mol per …</v>
      </c>
      <c r="E28" s="83"/>
    </row>
    <row r="29" spans="1:12" ht="15.75" customHeight="1" x14ac:dyDescent="0.3">
      <c r="A29" s="114" t="s">
        <v>94</v>
      </c>
      <c r="B29" s="114" t="s">
        <v>94</v>
      </c>
      <c r="C29" s="56">
        <v>8.1</v>
      </c>
      <c r="D29" s="20" t="str">
        <f t="shared" si="0"/>
        <v>mol per …</v>
      </c>
      <c r="E29" s="83"/>
    </row>
    <row r="30" spans="1:12" ht="15.75" customHeight="1" x14ac:dyDescent="0.3">
      <c r="A30" s="114" t="s">
        <v>95</v>
      </c>
      <c r="B30" s="114" t="s">
        <v>95</v>
      </c>
      <c r="C30" s="56">
        <v>1.6</v>
      </c>
      <c r="D30" s="20" t="str">
        <f t="shared" si="0"/>
        <v>mol per …</v>
      </c>
      <c r="E30" s="83"/>
    </row>
    <row r="31" spans="1:12" ht="16.5" customHeight="1" thickBot="1" x14ac:dyDescent="0.35">
      <c r="A31" s="115" t="s">
        <v>96</v>
      </c>
      <c r="B31" s="115" t="s">
        <v>96</v>
      </c>
      <c r="C31" s="57">
        <v>3</v>
      </c>
      <c r="D31" s="12" t="str">
        <f t="shared" si="0"/>
        <v>mol per …</v>
      </c>
      <c r="E31" s="82"/>
    </row>
  </sheetData>
  <dataValidations count="3">
    <dataValidation type="decimal" operator="greaterThanOrEqual" showInputMessage="1" showErrorMessage="1" error="Coefficient must be a positive number. For decimal use &quot;.&quot; (for exmpl. 0.33)." sqref="C12:C31" xr:uid="{00000000-0002-0000-0600-000000000000}">
      <formula1>0</formula1>
    </dataValidation>
    <dataValidation type="list" showInputMessage="1" showErrorMessage="1" sqref="D4" xr:uid="{00000000-0002-0000-0600-000001000000}">
      <formula1>$A$6:$A$7</formula1>
    </dataValidation>
    <dataValidation type="decimal" showInputMessage="1" showErrorMessage="1" error="Coefficient must be a float." sqref="J12:J16" xr:uid="{00000000-0002-0000-0600-000002000000}">
      <formula1>-1E+43</formula1>
      <formula2>1E+43</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7"/>
  <sheetViews>
    <sheetView workbookViewId="0">
      <selection activeCell="F20" sqref="F20"/>
    </sheetView>
  </sheetViews>
  <sheetFormatPr baseColWidth="10" defaultColWidth="11.44140625" defaultRowHeight="14.4" x14ac:dyDescent="0.3"/>
  <cols>
    <col min="1" max="1" width="27.88671875" style="46" customWidth="1"/>
    <col min="2" max="2" width="26" style="46" customWidth="1"/>
    <col min="3" max="3" width="12.44140625" style="46" customWidth="1"/>
    <col min="5" max="5" width="31.6640625" bestFit="1" customWidth="1"/>
    <col min="7" max="7" width="20.109375" style="46" bestFit="1" customWidth="1"/>
    <col min="8" max="8" width="18" style="46" bestFit="1" customWidth="1"/>
    <col min="9" max="9" width="33.33203125" style="46" bestFit="1" customWidth="1"/>
    <col min="10" max="10" width="32.5546875" style="46" bestFit="1" customWidth="1"/>
    <col min="11" max="11" width="26" style="46" bestFit="1" customWidth="1"/>
    <col min="12" max="12" width="31.6640625" bestFit="1" customWidth="1"/>
  </cols>
  <sheetData>
    <row r="1" spans="1:12" s="38" customFormat="1" ht="21" customHeight="1" x14ac:dyDescent="0.4">
      <c r="A1" s="38" t="s">
        <v>44</v>
      </c>
    </row>
    <row r="2" spans="1:12" x14ac:dyDescent="0.3">
      <c r="A2" s="41" t="s">
        <v>0</v>
      </c>
      <c r="B2" s="41"/>
      <c r="C2" s="41"/>
      <c r="D2" s="41"/>
    </row>
    <row r="3" spans="1:12" ht="15.75" customHeight="1" thickBot="1" x14ac:dyDescent="0.35"/>
    <row r="4" spans="1:12" ht="16.5" customHeight="1" thickBot="1" x14ac:dyDescent="0.35">
      <c r="A4" s="2" t="s">
        <v>2</v>
      </c>
      <c r="C4" s="7" t="s">
        <v>3</v>
      </c>
      <c r="D4" s="42" t="s">
        <v>7</v>
      </c>
    </row>
    <row r="5" spans="1:12" x14ac:dyDescent="0.3">
      <c r="A5" s="2" t="s">
        <v>5</v>
      </c>
    </row>
    <row r="6" spans="1:12" x14ac:dyDescent="0.3">
      <c r="A6" s="2" t="s">
        <v>4</v>
      </c>
      <c r="B6" s="13" t="s">
        <v>45</v>
      </c>
    </row>
    <row r="7" spans="1:12" x14ac:dyDescent="0.3">
      <c r="A7" s="2" t="s">
        <v>7</v>
      </c>
      <c r="B7" s="13" t="s">
        <v>46</v>
      </c>
    </row>
    <row r="9" spans="1:12" s="39" customFormat="1" ht="18.75" customHeight="1" x14ac:dyDescent="0.35">
      <c r="A9" s="39" t="s">
        <v>47</v>
      </c>
    </row>
    <row r="10" spans="1:12" ht="15.75" customHeight="1" thickBot="1" x14ac:dyDescent="0.35">
      <c r="A10" s="2" t="s">
        <v>48</v>
      </c>
    </row>
    <row r="11" spans="1:12" ht="16.5" customHeight="1" thickBot="1" x14ac:dyDescent="0.35">
      <c r="A11" s="21" t="s">
        <v>11</v>
      </c>
      <c r="B11" s="40" t="s">
        <v>12</v>
      </c>
      <c r="C11" s="40" t="s">
        <v>13</v>
      </c>
      <c r="D11" s="81" t="s">
        <v>14</v>
      </c>
      <c r="E11" s="92" t="s">
        <v>15</v>
      </c>
      <c r="G11" s="26" t="s">
        <v>16</v>
      </c>
      <c r="H11" s="138" t="s">
        <v>11</v>
      </c>
      <c r="I11" s="139" t="s">
        <v>17</v>
      </c>
      <c r="J11" s="139" t="s">
        <v>18</v>
      </c>
      <c r="K11" s="139" t="s">
        <v>19</v>
      </c>
      <c r="L11" s="92" t="s">
        <v>15</v>
      </c>
    </row>
    <row r="12" spans="1:12" ht="15.75" customHeight="1" x14ac:dyDescent="0.3">
      <c r="A12" s="17" t="s">
        <v>66</v>
      </c>
      <c r="B12" s="109" t="s">
        <v>73</v>
      </c>
      <c r="C12" s="47">
        <v>1</v>
      </c>
      <c r="D12" s="18" t="str">
        <f>D4</f>
        <v>mol per …</v>
      </c>
      <c r="E12" s="62" t="s">
        <v>53</v>
      </c>
      <c r="H12" s="17" t="s">
        <v>64</v>
      </c>
      <c r="I12" s="109" t="s">
        <v>75</v>
      </c>
      <c r="J12" s="47">
        <v>-2</v>
      </c>
      <c r="K12" s="18" t="s">
        <v>72</v>
      </c>
      <c r="L12" s="18" t="s">
        <v>53</v>
      </c>
    </row>
    <row r="13" spans="1:12" ht="15.75" customHeight="1" x14ac:dyDescent="0.3">
      <c r="A13" s="22"/>
      <c r="B13" s="105"/>
      <c r="C13" s="105"/>
      <c r="D13" s="20"/>
      <c r="E13" s="83"/>
      <c r="H13" s="127" t="s">
        <v>59</v>
      </c>
      <c r="I13" s="132" t="s">
        <v>92</v>
      </c>
      <c r="J13" s="125">
        <v>-1</v>
      </c>
      <c r="K13" s="20" t="str">
        <f>K12</f>
        <v>mol/molLIPIDS</v>
      </c>
      <c r="L13" s="20"/>
    </row>
    <row r="14" spans="1:12" ht="15.75" customHeight="1" thickBot="1" x14ac:dyDescent="0.35">
      <c r="A14" s="23"/>
      <c r="B14" s="58"/>
      <c r="C14" s="58"/>
      <c r="D14" s="12"/>
      <c r="E14" s="82"/>
      <c r="H14" s="127" t="s">
        <v>65</v>
      </c>
      <c r="I14" s="132" t="s">
        <v>65</v>
      </c>
      <c r="J14" s="125">
        <v>3</v>
      </c>
      <c r="K14" s="20" t="str">
        <f>K12</f>
        <v>mol/molLIPIDS</v>
      </c>
      <c r="L14" s="20"/>
    </row>
    <row r="15" spans="1:12" ht="15.75" customHeight="1" x14ac:dyDescent="0.3">
      <c r="H15" s="19" t="s">
        <v>67</v>
      </c>
      <c r="I15" s="131" t="s">
        <v>67</v>
      </c>
      <c r="J15" s="125">
        <v>-1.2402912621359199</v>
      </c>
      <c r="K15" s="20" t="str">
        <f>K14</f>
        <v>mol/molLIPIDS</v>
      </c>
      <c r="L15" s="20"/>
    </row>
    <row r="16" spans="1:12" ht="15.75" customHeight="1" thickBot="1" x14ac:dyDescent="0.35">
      <c r="H16" s="11" t="s">
        <v>68</v>
      </c>
      <c r="I16" s="111" t="s">
        <v>68</v>
      </c>
      <c r="J16" s="48">
        <v>-0.759708737864078</v>
      </c>
      <c r="K16" s="12" t="str">
        <f>K15</f>
        <v>mol/molLIPIDS</v>
      </c>
      <c r="L16" s="12"/>
    </row>
    <row r="17" ht="15.75" customHeight="1" x14ac:dyDescent="0.3"/>
  </sheetData>
  <dataValidations count="3">
    <dataValidation type="list" showInputMessage="1" showErrorMessage="1" sqref="D4" xr:uid="{00000000-0002-0000-0700-000002000000}">
      <formula1>$A$6:$A$7</formula1>
    </dataValidation>
    <dataValidation type="decimal" showInputMessage="1" showErrorMessage="1" error="Coefficient must be a float." sqref="J12:J16 C12" xr:uid="{00000000-0002-0000-0700-000000000000}">
      <formula1>-1E+43</formula1>
      <formula2>1E+43</formula2>
    </dataValidation>
    <dataValidation type="decimal" operator="greaterThanOrEqual" showInputMessage="1" showErrorMessage="1" error="Coefficient must be a positive number. For decimal use &quot;.&quot; (for exmpl. 0.33)." sqref="J12:J16 C12" xr:uid="{00000000-0002-0000-0700-000001000000}">
      <formula1>0</formula1>
    </dataValidation>
  </dataValidation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6CBBF05CD8DEF43AF9F22A266892747" ma:contentTypeVersion="14" ma:contentTypeDescription="Crée un document." ma:contentTypeScope="" ma:versionID="a069d5a27a3491484be0ca64456fc197">
  <xsd:schema xmlns:xsd="http://www.w3.org/2001/XMLSchema" xmlns:xs="http://www.w3.org/2001/XMLSchema" xmlns:p="http://schemas.microsoft.com/office/2006/metadata/properties" xmlns:ns2="bf468429-cf6f-4b00-9f4c-04b1e818073d" xmlns:ns3="d642d721-13e3-4c24-9e58-fcd4f88b1b21" targetNamespace="http://schemas.microsoft.com/office/2006/metadata/properties" ma:root="true" ma:fieldsID="34225a2a27cd6db2defaf56e9b7c2456" ns2:_="" ns3:_="">
    <xsd:import namespace="bf468429-cf6f-4b00-9f4c-04b1e818073d"/>
    <xsd:import namespace="d642d721-13e3-4c24-9e58-fcd4f88b1b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468429-cf6f-4b00-9f4c-04b1e81807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7d7a317d-19e9-4a41-b675-f2bd41b4cabf"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d721-13e3-4c24-9e58-fcd4f88b1b21"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8651affb-f60d-42dd-a842-8c693f352e18}" ma:internalName="TaxCatchAll" ma:showField="CatchAllData" ma:web="d642d721-13e3-4c24-9e58-fcd4f88b1b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861155-AD29-4B55-A3EC-AEDD52179DA0}">
  <ds:schemaRefs>
    <ds:schemaRef ds:uri="http://schemas.microsoft.com/sharepoint/v3/contenttype/forms"/>
  </ds:schemaRefs>
</ds:datastoreItem>
</file>

<file path=customXml/itemProps2.xml><?xml version="1.0" encoding="utf-8"?>
<ds:datastoreItem xmlns:ds="http://schemas.openxmlformats.org/officeDocument/2006/customXml" ds:itemID="{15213A3F-90FD-4C58-BEB0-9A0C4296EC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468429-cf6f-4b00-9f4c-04b1e818073d"/>
    <ds:schemaRef ds:uri="d642d721-13e3-4c24-9e58-fcd4f88b1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Read_Me</vt:lpstr>
      <vt:lpstr>BIOMASS</vt:lpstr>
      <vt:lpstr>POLYSACCHARIDES</vt:lpstr>
      <vt:lpstr>DNA</vt:lpstr>
      <vt:lpstr>RNA</vt:lpstr>
      <vt:lpstr>PROTEINS</vt:lpstr>
      <vt:lpstr>LIPIDS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Clémence DUPONT-THIBERT</dc:creator>
  <cp:lastModifiedBy>Clémence DUPONT-THIBERT</cp:lastModifiedBy>
  <dcterms:created xsi:type="dcterms:W3CDTF">2022-07-21T07:41:00Z</dcterms:created>
  <dcterms:modified xsi:type="dcterms:W3CDTF">2023-09-01T05:01:39Z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2022-08-24T08:45:49Z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528dc07e-83bb-4601-8a5d-9f661c0ed4f3</vt:lpwstr>
  </property>
  <property fmtid="{D5CDD505-2E9C-101B-9397-08002B2CF9AE}" pid="8" name="MSIP_Label_2b30ed1b-e95f-40b5-af89-828263f287a7_ContentBits">
    <vt:lpwstr>0</vt:lpwstr>
  </property>
</Properties>
</file>