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lemencedupontthibert/Desktop/PhD/BioModTool_prepa_depot_juin2024/MOME-iMgadit_toolbox-main/BioModTool_repository/Application_examples/2_CNA_Alicyclo_acidocaldarius/"/>
    </mc:Choice>
  </mc:AlternateContent>
  <xr:revisionPtr revIDLastSave="0" documentId="13_ncr:1_{83D57D33-0741-1B42-855B-8E03FA2F534F}" xr6:coauthVersionLast="36" xr6:coauthVersionMax="47" xr10:uidLastSave="{00000000-0000-0000-0000-000000000000}"/>
  <bookViews>
    <workbookView xWindow="0" yWindow="460" windowWidth="25600" windowHeight="14600" activeTab="6" xr2:uid="{00000000-000D-0000-FFFF-FFFF00000000}"/>
  </bookViews>
  <sheets>
    <sheet name="Read_Me" sheetId="1" r:id="rId1"/>
    <sheet name="BIOMASS" sheetId="2" r:id="rId2"/>
    <sheet name="POLYSACCHARIDES" sheetId="15" r:id="rId3"/>
    <sheet name="DNA" sheetId="16" r:id="rId4"/>
    <sheet name="RNA" sheetId="17" r:id="rId5"/>
    <sheet name="PROTEINS" sheetId="18" r:id="rId6"/>
    <sheet name="LIPIDS" sheetId="14" r:id="rId7"/>
  </sheets>
  <calcPr calcId="181029"/>
</workbook>
</file>

<file path=xl/calcChain.xml><?xml version="1.0" encoding="utf-8"?>
<calcChain xmlns="http://schemas.openxmlformats.org/spreadsheetml/2006/main">
  <c r="L14" i="14" l="1"/>
  <c r="L15" i="14" s="1"/>
  <c r="L16" i="14" s="1"/>
  <c r="L13" i="14"/>
  <c r="K14" i="14"/>
  <c r="K15" i="14" s="1"/>
  <c r="K16" i="14" s="1"/>
  <c r="K13" i="14"/>
  <c r="L14" i="18"/>
  <c r="L15" i="18"/>
  <c r="L16" i="18"/>
  <c r="L17" i="18"/>
  <c r="L18" i="18" s="1"/>
  <c r="L19" i="18" s="1"/>
  <c r="L13" i="18"/>
  <c r="J19" i="18"/>
  <c r="J18" i="18"/>
  <c r="J17" i="18"/>
  <c r="J16" i="18"/>
  <c r="J15" i="18"/>
  <c r="J14" i="18"/>
  <c r="J13" i="18"/>
  <c r="J12" i="18"/>
  <c r="K20" i="18"/>
  <c r="K21" i="18" s="1"/>
  <c r="K22" i="18" s="1"/>
  <c r="K23" i="18" s="1"/>
  <c r="K24" i="18" s="1"/>
  <c r="K25" i="18" s="1"/>
  <c r="K26" i="18" s="1"/>
  <c r="K27" i="18" s="1"/>
  <c r="K28" i="18" s="1"/>
  <c r="K29" i="18" s="1"/>
  <c r="K30" i="18" s="1"/>
  <c r="K31" i="18" s="1"/>
  <c r="K32" i="18" s="1"/>
  <c r="E29" i="18"/>
  <c r="E30" i="18" s="1"/>
  <c r="E31" i="18" s="1"/>
  <c r="E14" i="18"/>
  <c r="E15" i="18" s="1"/>
  <c r="E16" i="18" s="1"/>
  <c r="E17" i="18" s="1"/>
  <c r="E18" i="18" s="1"/>
  <c r="E19" i="18" s="1"/>
  <c r="E20" i="18" s="1"/>
  <c r="E21" i="18" s="1"/>
  <c r="E22" i="18" s="1"/>
  <c r="E23" i="18" s="1"/>
  <c r="E24" i="18" s="1"/>
  <c r="E25" i="18" s="1"/>
  <c r="E26" i="18" s="1"/>
  <c r="E27" i="18" s="1"/>
  <c r="E28" i="18" s="1"/>
  <c r="E13"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E13" i="17"/>
  <c r="E14" i="17" s="1"/>
  <c r="E15" i="17" s="1"/>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K13" i="17"/>
  <c r="K14" i="17" s="1"/>
  <c r="K15" i="17" s="1"/>
  <c r="K16" i="17" s="1"/>
  <c r="K17" i="17" s="1"/>
  <c r="K18" i="17" s="1"/>
  <c r="K19" i="17" s="1"/>
  <c r="K20" i="17" s="1"/>
  <c r="K21" i="17" s="1"/>
  <c r="K22" i="17" s="1"/>
  <c r="K23" i="17" s="1"/>
  <c r="K24" i="17" s="1"/>
  <c r="K25" i="17" s="1"/>
  <c r="K26" i="17" s="1"/>
  <c r="K27" i="17" s="1"/>
  <c r="K28" i="17" s="1"/>
  <c r="K29" i="17" s="1"/>
  <c r="K30" i="17" s="1"/>
  <c r="K31" i="17" s="1"/>
  <c r="K32" i="17" s="1"/>
  <c r="D13" i="17"/>
  <c r="E14" i="16"/>
  <c r="E15" i="16" s="1"/>
  <c r="E13"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K13" i="16"/>
  <c r="K14" i="16" s="1"/>
  <c r="K15" i="16" s="1"/>
  <c r="K16" i="16" s="1"/>
  <c r="K17" i="16" s="1"/>
  <c r="K18" i="16" s="1"/>
  <c r="K19" i="16" s="1"/>
  <c r="K20" i="16" s="1"/>
  <c r="K21" i="16" s="1"/>
  <c r="K22" i="16" s="1"/>
  <c r="K23" i="16" s="1"/>
  <c r="K24" i="16" s="1"/>
  <c r="K25" i="16" s="1"/>
  <c r="K26" i="16" s="1"/>
  <c r="K27" i="16" s="1"/>
  <c r="K28" i="16" s="1"/>
  <c r="K29" i="16" s="1"/>
  <c r="K30" i="16" s="1"/>
  <c r="K31" i="16" s="1"/>
  <c r="K32" i="16" s="1"/>
  <c r="D13" i="16"/>
  <c r="L14" i="15"/>
  <c r="K13" i="15"/>
  <c r="K14" i="15" s="1"/>
  <c r="K15" i="15" s="1"/>
  <c r="K16" i="15" s="1"/>
  <c r="K17" i="15" s="1"/>
  <c r="K18" i="15" s="1"/>
  <c r="K19" i="15" s="1"/>
  <c r="K20" i="15" s="1"/>
  <c r="K21" i="15" s="1"/>
  <c r="K22" i="15" s="1"/>
  <c r="K23" i="15" s="1"/>
  <c r="K24" i="15" s="1"/>
  <c r="K25" i="15" s="1"/>
  <c r="K26" i="15" s="1"/>
  <c r="K27" i="15" s="1"/>
  <c r="K28" i="15" s="1"/>
  <c r="K29" i="15" s="1"/>
  <c r="K30" i="15" s="1"/>
  <c r="K31" i="15" s="1"/>
  <c r="K32" i="15" s="1"/>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E14" i="2"/>
  <c r="E15" i="2" s="1"/>
  <c r="E16" i="2" s="1"/>
  <c r="E13" i="2"/>
  <c r="C16" i="2"/>
  <c r="A16" i="2"/>
  <c r="C14" i="2"/>
  <c r="C13" i="2"/>
  <c r="K17" i="14" l="1"/>
  <c r="K18" i="14" s="1"/>
  <c r="K19" i="14" s="1"/>
  <c r="K20" i="14" s="1"/>
  <c r="K21" i="14" s="1"/>
  <c r="K22" i="14" s="1"/>
  <c r="K23" i="14" s="1"/>
  <c r="K24" i="14" s="1"/>
  <c r="K25" i="14" s="1"/>
  <c r="K26" i="14" s="1"/>
  <c r="K27" i="14" s="1"/>
  <c r="K28" i="14" s="1"/>
  <c r="K29" i="14" s="1"/>
  <c r="K30" i="14" s="1"/>
  <c r="K31" i="14" s="1"/>
  <c r="K32" i="14" s="1"/>
  <c r="D51" i="2"/>
  <c r="D52" i="2"/>
  <c r="D53" i="2"/>
  <c r="D54" i="2"/>
  <c r="D55" i="2"/>
  <c r="D56" i="2"/>
  <c r="D57" i="2"/>
  <c r="D58" i="2"/>
  <c r="D59" i="2"/>
  <c r="D60"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20" i="14"/>
  <c r="D21" i="14"/>
  <c r="D22" i="14"/>
  <c r="D23" i="14"/>
  <c r="D24" i="14"/>
  <c r="D25" i="14"/>
  <c r="D26" i="14"/>
  <c r="D27" i="14"/>
  <c r="D28" i="14"/>
  <c r="D29" i="14"/>
  <c r="D30" i="14"/>
  <c r="D31" i="14"/>
  <c r="D32" i="14"/>
  <c r="D19" i="14"/>
  <c r="D18" i="14"/>
  <c r="D17" i="14"/>
  <c r="D16" i="14"/>
  <c r="D15" i="14"/>
  <c r="D14" i="14"/>
  <c r="D13" i="14"/>
  <c r="D14" i="2"/>
  <c r="D15" i="2"/>
  <c r="D16" i="2"/>
  <c r="D17" i="2"/>
  <c r="D18" i="2"/>
  <c r="D19" i="2"/>
  <c r="D13" i="2"/>
</calcChain>
</file>

<file path=xl/sharedStrings.xml><?xml version="1.0" encoding="utf-8"?>
<sst xmlns="http://schemas.openxmlformats.org/spreadsheetml/2006/main" count="347" uniqueCount="116">
  <si>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</si>
  <si>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</si>
  <si>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</si>
  <si>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</si>
  <si>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</si>
  <si>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</si>
  <si>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</si>
  <si>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</si>
  <si>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</si>
  <si>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</si>
  <si>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</si>
  <si>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</si>
  <si>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</si>
  <si>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</si>
  <si>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</si>
  <si>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</si>
  <si>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</si>
  <si>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</si>
  <si>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</si>
  <si>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</si>
  <si>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</si>
  <si>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</si>
  <si>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</si>
  <si>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</si>
  <si>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</si>
  <si>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</si>
  <si>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Table2: </t>
    </r>
    <r>
      <rPr>
        <b/>
        <i/>
        <sz val="11"/>
        <color rgb="FF3D6E0C"/>
        <rFont val="Calibri"/>
        <family val="2"/>
        <scheme val="minor"/>
      </rPr>
      <t xml:space="preserve"> </t>
    </r>
    <r>
      <rPr>
        <b/>
        <sz val="11"/>
        <color rgb="FF3D6E0C"/>
        <rFont val="Calibri"/>
        <family val="2"/>
        <scheme val="minor"/>
      </rPr>
      <t xml:space="preserve">Metabolite ID (for energy and cofacor requirements etc. in Table 2). 
</t>
    </r>
    <r>
      <rPr>
        <b/>
        <sz val="11"/>
        <color rgb="FFC00000"/>
        <rFont val="Calibri"/>
        <family val="2"/>
        <scheme val="minor"/>
      </rPr>
      <t>/!\ Must correspond to a metabolite of choosen model.</t>
    </r>
  </si>
  <si>
    <r>
      <rPr>
        <b/>
        <i/>
        <u/>
        <sz val="12"/>
        <color theme="4" tint="-0.249977111117893"/>
        <rFont val="Calibri"/>
        <family val="2"/>
        <scheme val="minor"/>
      </rPr>
      <t>Table1 :</t>
    </r>
    <r>
      <rPr>
        <b/>
        <i/>
        <sz val="11"/>
        <color theme="4" tint="-0.249977111117893"/>
        <rFont val="Calibri"/>
        <family val="2"/>
        <scheme val="minor"/>
      </rPr>
      <t xml:space="preserve"> </t>
    </r>
    <r>
      <rPr>
        <b/>
        <sz val="11"/>
        <color theme="4" tint="-0.249977111117893"/>
        <rFont val="Calibri"/>
        <family val="2"/>
        <scheme val="minor"/>
      </rPr>
      <t xml:space="preserve"> Pseudo-metabolite ID (also used for pseudo-reaction ID).</t>
    </r>
    <r>
      <rPr>
        <b/>
        <sz val="11"/>
        <color rgb="FFFF0000"/>
        <rFont val="Calibri"/>
        <family val="2"/>
        <scheme val="minor"/>
      </rPr>
      <t xml:space="preserve"> </t>
    </r>
    <r>
      <rPr>
        <b/>
        <sz val="11"/>
        <color theme="4" tint="-0.249977111117893"/>
        <rFont val="Calibri"/>
        <family val="2"/>
        <scheme val="minor"/>
      </rPr>
      <t xml:space="preserve">
</t>
    </r>
    <r>
      <rPr>
        <b/>
        <sz val="11"/>
        <color rgb="FFC00000"/>
        <rFont val="Calibri"/>
        <family val="2"/>
        <scheme val="minor"/>
      </rPr>
      <t>/!\ Add a sheet for each pseudo metabolite. (Sheet name = pseudo-metabolite ID)</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</si>
  <si>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</si>
  <si>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</si>
  <si>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</si>
  <si>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</si>
  <si>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</si>
  <si>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</si>
  <si>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</si>
  <si>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</si>
  <si>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</si>
  <si>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Pseudo-metabolite IDs (blue cells)</t>
  </si>
  <si>
    <t>• Metabolite IDs (green cells), ID must be metabolite ID in model to be modified.</t>
  </si>
  <si>
    <t>• Additional informations such as full name metabolite or data Comments/Sources can be indicated (grey cells)</t>
  </si>
  <si>
    <t>• Coefficients in appropriate unit.</t>
  </si>
  <si>
    <r>
      <rPr>
        <b/>
        <i/>
        <u/>
        <sz val="11"/>
        <rFont val="Calibri"/>
        <family val="2"/>
        <scheme val="minor"/>
      </rPr>
      <t>Table 2:</t>
    </r>
    <r>
      <rPr>
        <sz val="11"/>
        <rFont val="Calibri"/>
        <family val="2"/>
        <scheme val="minor"/>
      </rPr>
      <t xml:space="preserve"> Unit can not be changed (mol/mol macromolecule)</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</si>
  <si>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 xml:space="preserve">(in D12 cell).
</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</si>
  <si>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b/>
        <i/>
        <sz val="11"/>
        <color rgb="FFFF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</si>
  <si>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</si>
  <si>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BioModTool (Biomass Modeling Tool) is a python package to generate and add biomass objective functions (BOFs) to genome scale metabolic models.
This template Excel file must be edited and filled by the user using biomass composition data. 
Excel file is divided into sheets, each sheet corresponding to a pseudo-reaction to be created (e.g., BIOMASS, DNA, LIPIDS, PC etc.). Each sheet contains two distinct tables. First table (columns A to E) contains metabolite of basic level defining the macromolecular content on the cell (level 1) and monomer metabolites that make up each macromolecular group (level 2). Lipid composition in terms of lipid class (level 2 - lipid) and specific composition of each class can be added (level 3).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These data will be normalized so that the total mass recovered from biomass reaction corresponds to one gram of dry weight. After being converted into GEM compatible units, coefficients will be used to create pseudo-reactions of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</si>
  <si>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t>• Biomass composition unit for table 1 must be chosen in D12 drop-down list between "g per …" and "mol per …" (red cells)</t>
  </si>
  <si>
    <t>DNA</t>
  </si>
  <si>
    <t>RNA</t>
  </si>
  <si>
    <t>PROTEINS</t>
  </si>
  <si>
    <t>LIPIDS</t>
  </si>
  <si>
    <t>POLYSACCHARIDES</t>
  </si>
  <si>
    <t>Beck et al., 2018, Alicyclo_Biomass</t>
  </si>
  <si>
    <t>Maintenance</t>
  </si>
  <si>
    <t>energy_maintenance</t>
  </si>
  <si>
    <t>POLYSACCHARIDES (level 2) - Instructions</t>
  </si>
  <si>
    <t>POLYSACCHARIDES (level 2) - Data read by BioModTool</t>
  </si>
  <si>
    <t xml:space="preserve"> A-D-glucose-1-phosphate </t>
  </si>
  <si>
    <t>A_D_glucose_1_phosphate</t>
  </si>
  <si>
    <t xml:space="preserve"> ATP </t>
  </si>
  <si>
    <t xml:space="preserve"> ADP </t>
  </si>
  <si>
    <t xml:space="preserve"> diphosphate </t>
  </si>
  <si>
    <t>mol/molPOLYSACCHARIDES</t>
  </si>
  <si>
    <t>DNA (level 2) - Instructions</t>
  </si>
  <si>
    <t>DNA (level 2) - Data read by BioModTool</t>
  </si>
  <si>
    <t xml:space="preserve"> dATP </t>
  </si>
  <si>
    <t xml:space="preserve"> dCTP </t>
  </si>
  <si>
    <t xml:space="preserve"> dGTP </t>
  </si>
  <si>
    <t xml:space="preserve"> dTTP </t>
  </si>
  <si>
    <t xml:space="preserve">Diphosphate </t>
  </si>
  <si>
    <t>diphosphate</t>
  </si>
  <si>
    <t>mol/molDNA</t>
  </si>
  <si>
    <t>RNA (level 2) - Instructions</t>
  </si>
  <si>
    <t>RNA (level 2) - Data read by BioModTool</t>
  </si>
  <si>
    <t xml:space="preserve"> CTP </t>
  </si>
  <si>
    <t xml:space="preserve"> GTP </t>
  </si>
  <si>
    <t xml:space="preserve"> UTP </t>
  </si>
  <si>
    <t>mol/molRNA</t>
  </si>
  <si>
    <t>PROTEINS (level 2) - Instructions</t>
  </si>
  <si>
    <t>PROTEINS (level 2) - Data read by BioModTool</t>
  </si>
  <si>
    <t>L_alanine</t>
  </si>
  <si>
    <t>L_cysteine</t>
  </si>
  <si>
    <t>L_aspartate</t>
  </si>
  <si>
    <t>L_glutamate</t>
  </si>
  <si>
    <t>L_phenylalanine</t>
  </si>
  <si>
    <t>glycine</t>
  </si>
  <si>
    <t>L_histidine</t>
  </si>
  <si>
    <t>L_isoleucine</t>
  </si>
  <si>
    <t>L_lysine</t>
  </si>
  <si>
    <t>L_leucine</t>
  </si>
  <si>
    <t>L_methionine</t>
  </si>
  <si>
    <t>L_asparagine</t>
  </si>
  <si>
    <t>L_proline</t>
  </si>
  <si>
    <t>L_glutamine</t>
  </si>
  <si>
    <t>L_arginine</t>
  </si>
  <si>
    <t>L_serine</t>
  </si>
  <si>
    <t>L_threonine</t>
  </si>
  <si>
    <t>L_valine</t>
  </si>
  <si>
    <t>L_tryptophan</t>
  </si>
  <si>
    <t>L_tyrosine</t>
  </si>
  <si>
    <t>mol/molPROTEINS</t>
  </si>
  <si>
    <t xml:space="preserve"> H2O </t>
  </si>
  <si>
    <t xml:space="preserve"> AMP </t>
  </si>
  <si>
    <t xml:space="preserve"> GDP </t>
  </si>
  <si>
    <t xml:space="preserve"> phosphate </t>
  </si>
  <si>
    <t xml:space="preserve"> H+ </t>
  </si>
  <si>
    <t xml:space="preserve"> H_</t>
  </si>
  <si>
    <t>LIPIDS (level 2) - Instructions</t>
  </si>
  <si>
    <t>LIPIDS (level 2) - Data read by BioModTool</t>
  </si>
  <si>
    <t xml:space="preserve"> glycerol-3-phosphate </t>
  </si>
  <si>
    <t>glycerol_3_phosphate</t>
  </si>
  <si>
    <t>H_</t>
  </si>
  <si>
    <t>mol/molLIPIDS</t>
  </si>
  <si>
    <t xml:space="preserve"> L-serine </t>
  </si>
  <si>
    <t xml:space="preserve"> cyclohexanylundecanoate </t>
  </si>
  <si>
    <t xml:space="preserve"> cyclohexanyltridecanoate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</si>
</sst>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5">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b/>
      <i/>
      <sz val="11"/>
      <color theme="4" tint="-0.249977111117893"/>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b/>
      <sz val="11"/>
      <color rgb="FF3D6E0C"/>
      <name val="Calibri"/>
      <family val="2"/>
      <scheme val="minor"/>
    </font>
    <font>
      <sz val="11"/>
      <name val="Calibri"/>
      <family val="2"/>
      <scheme val="minor"/>
    </font>
    <font>
      <i/>
      <sz val="11"/>
      <color theme="1" tint="0.249977111117893"/>
      <name val="Calibri"/>
      <family val="2"/>
      <scheme val="minor"/>
    </font>
    <font>
      <b/>
      <i/>
      <u/>
      <sz val="12"/>
      <color theme="4" tint="-0.249977111117893"/>
      <name val="Calibri"/>
      <family val="2"/>
      <scheme val="minor"/>
    </font>
    <font>
      <b/>
      <i/>
      <u/>
      <sz val="12"/>
      <color rgb="FF3D6E0C"/>
      <name val="Calibri"/>
      <family val="2"/>
      <scheme val="minor"/>
    </font>
    <font>
      <b/>
      <i/>
      <u/>
      <sz val="11"/>
      <color theme="1"/>
      <name val="Calibri"/>
      <family val="2"/>
      <scheme val="minor"/>
    </font>
    <font>
      <b/>
      <sz val="12"/>
      <color rgb="FF3D6E0C"/>
      <name val="Calibri"/>
      <family val="2"/>
      <scheme val="minor"/>
    </font>
    <font>
      <b/>
      <sz val="11"/>
      <color theme="4" tint="-0.249977111117893"/>
      <name val="Calibri"/>
      <family val="2"/>
      <scheme val="minor"/>
    </font>
    <font>
      <b/>
      <sz val="11"/>
      <color rgb="FFFF0000"/>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sz val="11"/>
      <color rgb="FF680000"/>
      <name val="Calibri"/>
      <family val="2"/>
      <scheme val="minor"/>
    </font>
    <font>
      <b/>
      <i/>
      <sz val="11"/>
      <color rgb="FFFF0000"/>
      <name val="Calibri"/>
      <family val="2"/>
      <scheme val="minor"/>
    </font>
  </fonts>
  <fills count="12">
    <fill>
      <patternFill patternType="none"/>
    </fill>
    <fill>
      <patternFill patternType="gray125"/>
    </fill>
    <fill>
      <patternFill patternType="solid">
        <fgColor rgb="FFFFFFCC"/>
        <bgColor indexed="64"/>
      </patternFill>
    </fill>
    <fill>
      <patternFill patternType="solid">
        <fgColor rgb="FFAFF7FF"/>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
      <patternFill patternType="solid">
        <fgColor rgb="FFD9D9D9"/>
        <bgColor rgb="FF000000"/>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27">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4" borderId="6" xfId="0" applyNumberFormat="1" applyFont="1" applyFill="1" applyBorder="1" applyAlignment="1" applyProtection="1">
      <alignment horizontal="center" vertical="center"/>
      <protection locked="0"/>
    </xf>
    <xf numFmtId="164" fontId="11" fillId="3" borderId="7"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4" borderId="6" xfId="0" applyNumberForma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vertical="center"/>
      <protection locked="0"/>
    </xf>
    <xf numFmtId="164" fontId="11" fillId="3" borderId="0"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164" fontId="0" fillId="4" borderId="10"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protection locked="0"/>
    </xf>
    <xf numFmtId="164" fontId="11" fillId="3" borderId="0"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4" borderId="1" xfId="0" applyNumberFormat="1" applyFont="1" applyFill="1" applyBorder="1" applyAlignment="1" applyProtection="1">
      <alignment horizontal="center" vertical="center"/>
      <protection locked="0"/>
    </xf>
    <xf numFmtId="164" fontId="0" fillId="4" borderId="10" xfId="0" applyNumberFormat="1" applyFill="1" applyBorder="1" applyProtection="1">
      <protection locked="0"/>
    </xf>
    <xf numFmtId="164" fontId="7" fillId="4" borderId="3" xfId="0" applyNumberFormat="1" applyFont="1" applyFill="1" applyBorder="1" applyAlignment="1" applyProtection="1">
      <alignment horizontal="center" vertical="center"/>
      <protection locked="0"/>
    </xf>
    <xf numFmtId="164" fontId="0" fillId="4" borderId="11" xfId="0" applyNumberFormat="1" applyFill="1" applyBorder="1" applyProtection="1">
      <protection locked="0"/>
    </xf>
    <xf numFmtId="164" fontId="5" fillId="4" borderId="3" xfId="0" applyNumberFormat="1" applyFont="1" applyFill="1" applyBorder="1" applyAlignment="1" applyProtection="1">
      <alignment horizontal="center" vertical="center"/>
      <protection locked="0"/>
    </xf>
    <xf numFmtId="164" fontId="11" fillId="3" borderId="4"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6" fillId="5" borderId="0" xfId="0" applyFont="1" applyFill="1"/>
    <xf numFmtId="0" fontId="17" fillId="6" borderId="0" xfId="0" applyFont="1" applyFill="1"/>
    <xf numFmtId="0" fontId="5" fillId="0" borderId="0" xfId="0" applyFont="1" applyAlignment="1" applyProtection="1">
      <alignment horizontal="center" vertical="center"/>
    </xf>
    <xf numFmtId="0" fontId="5" fillId="0" borderId="0" xfId="0" applyFont="1" applyBorder="1" applyAlignment="1" applyProtection="1">
      <alignment horizontal="center" vertical="center"/>
    </xf>
    <xf numFmtId="0" fontId="4" fillId="0" borderId="8" xfId="0" applyFont="1" applyBorder="1" applyAlignment="1" applyProtection="1">
      <alignment horizontal="center" vertical="center"/>
    </xf>
    <xf numFmtId="164" fontId="0" fillId="0" borderId="0" xfId="0" applyNumberFormat="1" applyFont="1" applyProtection="1"/>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4" borderId="8" xfId="0" applyNumberFormat="1" applyFill="1" applyBorder="1" applyAlignment="1" applyProtection="1">
      <alignment horizontal="center" wrapText="1"/>
      <protection locked="0"/>
    </xf>
    <xf numFmtId="164" fontId="0" fillId="4" borderId="2" xfId="0" applyNumberFormat="1" applyFill="1" applyBorder="1" applyAlignment="1" applyProtection="1">
      <alignment horizontal="center"/>
      <protection locked="0"/>
    </xf>
    <xf numFmtId="164" fontId="0" fillId="4" borderId="2" xfId="0" applyNumberFormat="1" applyFill="1" applyBorder="1" applyProtection="1">
      <protection locked="0"/>
    </xf>
    <xf numFmtId="164" fontId="0" fillId="4"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9" borderId="8" xfId="0" applyNumberFormat="1" applyFont="1" applyFill="1" applyBorder="1" applyAlignment="1" applyProtection="1">
      <alignment horizontal="center"/>
      <protection locked="0"/>
    </xf>
    <xf numFmtId="164" fontId="22"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27" fillId="7" borderId="7" xfId="0" applyNumberFormat="1" applyFont="1" applyFill="1" applyBorder="1" applyAlignment="1" applyProtection="1">
      <alignment horizontal="center" vertical="center"/>
      <protection locked="0"/>
    </xf>
    <xf numFmtId="164" fontId="27" fillId="7" borderId="0" xfId="0" applyNumberFormat="1" applyFont="1" applyFill="1" applyBorder="1" applyAlignment="1" applyProtection="1">
      <alignment horizontal="center" vertical="center"/>
      <protection locked="0"/>
    </xf>
    <xf numFmtId="164" fontId="27" fillId="7" borderId="0" xfId="0" applyNumberFormat="1" applyFont="1" applyFill="1" applyBorder="1" applyAlignment="1" applyProtection="1">
      <alignment horizontal="center"/>
      <protection locked="0"/>
    </xf>
    <xf numFmtId="164" fontId="27" fillId="7"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4" fillId="3" borderId="7" xfId="0" applyNumberFormat="1" applyFont="1" applyFill="1" applyBorder="1" applyAlignment="1" applyProtection="1">
      <alignment horizontal="centerContinuous" vertical="center" wrapText="1"/>
    </xf>
    <xf numFmtId="164" fontId="2" fillId="3" borderId="7" xfId="0" applyNumberFormat="1" applyFont="1" applyFill="1" applyBorder="1" applyAlignment="1" applyProtection="1">
      <alignment horizontal="centerContinuous" vertical="center"/>
    </xf>
    <xf numFmtId="164" fontId="20" fillId="7" borderId="7" xfId="0" applyNumberFormat="1" applyFont="1" applyFill="1" applyBorder="1" applyAlignment="1" applyProtection="1">
      <alignment horizontal="centerContinuous" vertical="center" wrapText="1"/>
    </xf>
    <xf numFmtId="164" fontId="20" fillId="7"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8" borderId="4" xfId="0" applyNumberFormat="1" applyFill="1" applyBorder="1" applyAlignment="1" applyProtection="1">
      <alignment horizontal="centerContinuous"/>
    </xf>
    <xf numFmtId="164" fontId="0" fillId="8"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4" borderId="15" xfId="0" applyNumberFormat="1" applyFont="1" applyFill="1" applyBorder="1" applyAlignment="1" applyProtection="1">
      <alignment horizontal="centerContinuous" vertical="center" wrapText="1"/>
    </xf>
    <xf numFmtId="164" fontId="20" fillId="4" borderId="15" xfId="0" applyNumberFormat="1" applyFont="1" applyFill="1" applyBorder="1" applyAlignment="1" applyProtection="1">
      <alignment horizontal="centerContinuous" vertical="center" wrapText="1"/>
    </xf>
    <xf numFmtId="164" fontId="3" fillId="4"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20" fillId="7"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8" borderId="21" xfId="0" applyNumberFormat="1" applyFill="1" applyBorder="1" applyAlignment="1" applyProtection="1">
      <alignment horizontal="centerContinuous" vertical="top" wrapText="1"/>
    </xf>
    <xf numFmtId="164" fontId="22" fillId="0" borderId="12" xfId="0" applyNumberFormat="1" applyFont="1" applyBorder="1" applyAlignment="1" applyProtection="1">
      <alignment horizontal="centerContinuous" vertical="center"/>
    </xf>
    <xf numFmtId="164" fontId="2" fillId="7" borderId="7" xfId="0" applyNumberFormat="1" applyFont="1" applyFill="1" applyBorder="1" applyAlignment="1" applyProtection="1">
      <alignment horizontal="centerContinuous" vertical="center"/>
    </xf>
    <xf numFmtId="164" fontId="3" fillId="4" borderId="14" xfId="0" applyNumberFormat="1" applyFont="1" applyFill="1" applyBorder="1" applyAlignment="1" applyProtection="1">
      <alignment horizontal="centerContinuous" vertical="center" wrapText="1"/>
    </xf>
    <xf numFmtId="164" fontId="0" fillId="9"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28" fillId="3" borderId="20" xfId="0" applyNumberFormat="1" applyFont="1" applyFill="1" applyBorder="1" applyAlignment="1" applyProtection="1">
      <alignment horizontal="centerContinuous" vertical="center"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2" fillId="0" borderId="0" xfId="0" applyNumberFormat="1" applyFont="1" applyAlignment="1" applyProtection="1">
      <alignment horizontal="centerContinuous" vertical="top"/>
    </xf>
    <xf numFmtId="164" fontId="22" fillId="0" borderId="0" xfId="0" applyNumberFormat="1" applyFont="1" applyAlignment="1" applyProtection="1">
      <alignment vertical="top"/>
    </xf>
    <xf numFmtId="164" fontId="2" fillId="5" borderId="0" xfId="0" applyNumberFormat="1" applyFont="1" applyFill="1" applyProtection="1"/>
    <xf numFmtId="164" fontId="2" fillId="10" borderId="0" xfId="0" applyNumberFormat="1" applyFont="1" applyFill="1" applyProtection="1"/>
    <xf numFmtId="164" fontId="2" fillId="10" borderId="0" xfId="0" applyNumberFormat="1" applyFont="1" applyFill="1" applyProtection="1">
      <protection locked="0"/>
    </xf>
    <xf numFmtId="164" fontId="0" fillId="9" borderId="14" xfId="0" applyNumberFormat="1" applyFill="1" applyBorder="1" applyProtection="1"/>
    <xf numFmtId="164" fontId="2" fillId="5" borderId="0" xfId="0" applyNumberFormat="1" applyFont="1" applyFill="1" applyProtection="1">
      <protection locked="0"/>
    </xf>
    <xf numFmtId="164" fontId="31" fillId="5" borderId="0" xfId="0" applyNumberFormat="1" applyFont="1" applyFill="1" applyProtection="1"/>
    <xf numFmtId="164" fontId="31"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32" fillId="0" borderId="7" xfId="0" applyNumberFormat="1" applyFont="1" applyFill="1" applyBorder="1" applyAlignment="1" applyProtection="1">
      <alignment horizontal="center" vertical="center"/>
    </xf>
    <xf numFmtId="164" fontId="32" fillId="0" borderId="0" xfId="0" applyNumberFormat="1" applyFont="1" applyFill="1" applyBorder="1" applyAlignment="1" applyProtection="1">
      <alignment horizontal="center" vertical="center"/>
    </xf>
    <xf numFmtId="164" fontId="32" fillId="0" borderId="4" xfId="0" applyNumberFormat="1" applyFont="1" applyFill="1" applyBorder="1" applyAlignment="1" applyProtection="1">
      <alignment horizontal="center" vertical="center"/>
    </xf>
    <xf numFmtId="164" fontId="31" fillId="10" borderId="0" xfId="0" applyNumberFormat="1" applyFont="1" applyFill="1" applyProtection="1"/>
    <xf numFmtId="164" fontId="22" fillId="9" borderId="13" xfId="0" applyNumberFormat="1" applyFont="1" applyFill="1" applyBorder="1" applyAlignment="1" applyProtection="1">
      <alignment horizontal="center" vertical="center"/>
    </xf>
    <xf numFmtId="164" fontId="22" fillId="9" borderId="13" xfId="0" applyNumberFormat="1" applyFont="1" applyFill="1" applyBorder="1" applyProtection="1"/>
    <xf numFmtId="164" fontId="22" fillId="9" borderId="15" xfId="0" applyNumberFormat="1" applyFont="1" applyFill="1" applyBorder="1" applyAlignment="1" applyProtection="1">
      <alignment horizontal="center" vertical="center"/>
    </xf>
    <xf numFmtId="164" fontId="22" fillId="9" borderId="15" xfId="0" applyNumberFormat="1" applyFont="1" applyFill="1" applyBorder="1" applyProtection="1"/>
    <xf numFmtId="164" fontId="22" fillId="9" borderId="13" xfId="0" applyNumberFormat="1" applyFont="1" applyFill="1" applyBorder="1" applyAlignment="1" applyProtection="1">
      <alignment vertical="center"/>
    </xf>
    <xf numFmtId="164" fontId="22" fillId="9" borderId="15" xfId="0" applyNumberFormat="1" applyFont="1" applyFill="1" applyBorder="1" applyAlignment="1" applyProtection="1">
      <alignment vertical="center"/>
    </xf>
    <xf numFmtId="164" fontId="12" fillId="9" borderId="13" xfId="0" applyNumberFormat="1" applyFont="1" applyFill="1" applyBorder="1" applyAlignment="1" applyProtection="1">
      <alignment horizontal="center" vertical="center"/>
    </xf>
    <xf numFmtId="164" fontId="12" fillId="9" borderId="15" xfId="0" applyNumberFormat="1" applyFont="1" applyFill="1" applyBorder="1" applyAlignment="1" applyProtection="1">
      <alignment horizontal="center" vertical="center"/>
    </xf>
    <xf numFmtId="0" fontId="10" fillId="0" borderId="0" xfId="0" applyFont="1"/>
    <xf numFmtId="0" fontId="0" fillId="3" borderId="0" xfId="0" applyFill="1"/>
    <xf numFmtId="0" fontId="0" fillId="7" borderId="0" xfId="0" applyFill="1"/>
    <xf numFmtId="0" fontId="0" fillId="4" borderId="0" xfId="0" applyFill="1"/>
    <xf numFmtId="0" fontId="0" fillId="9" borderId="0" xfId="0" applyFill="1"/>
    <xf numFmtId="0" fontId="1" fillId="0" borderId="0" xfId="0" applyFont="1"/>
    <xf numFmtId="0" fontId="0" fillId="2" borderId="0" xfId="0" applyFill="1" applyAlignment="1"/>
    <xf numFmtId="0" fontId="13" fillId="0" borderId="0" xfId="0" applyFont="1" applyFill="1"/>
    <xf numFmtId="164" fontId="33" fillId="9" borderId="14" xfId="0" applyNumberFormat="1" applyFont="1" applyFill="1" applyBorder="1" applyAlignment="1" applyProtection="1">
      <alignment horizontal="center" wrapText="1"/>
    </xf>
    <xf numFmtId="164" fontId="21" fillId="7" borderId="7" xfId="0" applyNumberFormat="1" applyFont="1" applyFill="1" applyBorder="1" applyAlignment="1" applyProtection="1">
      <alignment horizontal="center" vertical="center"/>
      <protection locked="0"/>
    </xf>
    <xf numFmtId="164" fontId="21" fillId="7" borderId="0" xfId="0" applyNumberFormat="1" applyFont="1" applyFill="1" applyBorder="1" applyAlignment="1" applyProtection="1">
      <alignment horizontal="center" vertical="center"/>
      <protection locked="0"/>
    </xf>
    <xf numFmtId="164" fontId="21" fillId="7" borderId="4" xfId="0" applyNumberFormat="1" applyFont="1" applyFill="1" applyBorder="1" applyAlignment="1" applyProtection="1">
      <alignment horizontal="center" vertical="center"/>
      <protection locked="0"/>
    </xf>
    <xf numFmtId="164" fontId="7" fillId="11" borderId="8" xfId="0" applyNumberFormat="1" applyFont="1" applyFill="1" applyBorder="1" applyAlignment="1" applyProtection="1">
      <alignment horizontal="center" wrapText="1"/>
      <protection locked="0"/>
    </xf>
    <xf numFmtId="164" fontId="7" fillId="11" borderId="2" xfId="0" applyNumberFormat="1" applyFont="1" applyFill="1" applyBorder="1" applyAlignment="1" applyProtection="1">
      <alignment horizontal="center"/>
      <protection locked="0"/>
    </xf>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0"/>
  <tableStyles count="0" defaultTableStyle="TableStyleMedium2" defaultPivotStyle="PivotStyleLight16"/>
  <colors>
    <mruColors>
      <color rgb="FF680000"/>
      <color rgb="FFFFFFCC"/>
      <color rgb="FFFF7D7D"/>
      <color rgb="FFD7F7B7"/>
      <color rgb="FFAFF7FF"/>
      <color rgb="FFFFCC99"/>
      <color rgb="FFFFB84F"/>
      <color rgb="FFFF9900"/>
      <color rgb="FFF29000"/>
      <color rgb="FF00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73623</xdr:colOff>
      <xdr:row>2</xdr:row>
      <xdr:rowOff>15689</xdr:rowOff>
    </xdr:from>
    <xdr:to>
      <xdr:col>15</xdr:col>
      <xdr:colOff>468607</xdr:colOff>
      <xdr:row>2</xdr:row>
      <xdr:rowOff>4371974</xdr:rowOff>
    </xdr:to>
    <xdr:pic>
      <xdr:nvPicPr>
        <xdr:cNvPr id="2" name="Graphique 7">
          <a:extLst>
            <a:ext uri="{FF2B5EF4-FFF2-40B4-BE49-F238E27FC236}">
              <a16:creationId xmlns:a16="http://schemas.microsoft.com/office/drawing/2014/main" id="{804DA2C2-2F41-B1FD-138F-E2B1E67A0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522048" y="539564"/>
          <a:ext cx="4966984" cy="435628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zoomScaleNormal="100" workbookViewId="0">
      <selection activeCell="D21" sqref="D21"/>
    </sheetView>
  </sheetViews>
  <sheetFormatPr baseColWidth="10" defaultRowHeight="15"/>
  <cols>
    <col min="1" max="1" width="5.33203125" customWidth="1"/>
  </cols>
  <sheetData>
    <row r="1" spans="1:13" s="27" customFormat="1" ht="26">
      <c r="A1" s="27" t="s">
        <v>12</v>
      </c>
    </row>
    <row r="2" spans="1:13">
      <c r="A2" s="109"/>
    </row>
    <row r="3" spans="1:13" ht="351.75" customHeight="1">
      <c r="A3" s="124" t="s">
        <v>45</v>
      </c>
      <c r="B3" s="124"/>
      <c r="C3" s="124"/>
      <c r="D3" s="124"/>
      <c r="E3" s="124"/>
      <c r="F3" s="124"/>
      <c r="G3" s="124"/>
      <c r="H3" s="124"/>
      <c r="I3" s="124"/>
    </row>
    <row r="5" spans="1:13" s="28" customFormat="1" ht="21">
      <c r="A5" s="28" t="s">
        <v>32</v>
      </c>
    </row>
    <row r="6" spans="1:13" s="116" customFormat="1" ht="16">
      <c r="A6" s="116" t="s">
        <v>13</v>
      </c>
    </row>
    <row r="7" spans="1:13" ht="38.5" customHeight="1">
      <c r="A7" s="123" t="s">
        <v>33</v>
      </c>
      <c r="B7" s="123"/>
      <c r="C7" s="123"/>
      <c r="D7" s="123"/>
      <c r="E7" s="123"/>
      <c r="F7" s="123"/>
      <c r="G7" s="123"/>
      <c r="H7" s="123"/>
      <c r="I7" s="123"/>
      <c r="J7" s="123"/>
      <c r="K7" s="123"/>
      <c r="L7" s="123"/>
      <c r="M7" s="123"/>
    </row>
    <row r="8" spans="1:13">
      <c r="A8" t="s">
        <v>34</v>
      </c>
    </row>
    <row r="9" spans="1:13">
      <c r="A9" t="s">
        <v>35</v>
      </c>
    </row>
    <row r="10" spans="1:13" s="114" customFormat="1">
      <c r="A10" s="114" t="s">
        <v>36</v>
      </c>
    </row>
    <row r="11" spans="1:13">
      <c r="B11" s="110" t="s">
        <v>37</v>
      </c>
      <c r="C11" s="110"/>
      <c r="D11" s="110"/>
      <c r="E11" s="110"/>
      <c r="F11" s="110"/>
      <c r="G11" s="110"/>
      <c r="H11" s="110"/>
      <c r="I11" s="110"/>
      <c r="J11" s="110"/>
      <c r="K11" s="110"/>
    </row>
    <row r="12" spans="1:13">
      <c r="B12" s="111" t="s">
        <v>38</v>
      </c>
      <c r="C12" s="111"/>
      <c r="D12" s="111"/>
      <c r="E12" s="111"/>
      <c r="F12" s="111"/>
      <c r="G12" s="111"/>
      <c r="H12" s="111"/>
      <c r="I12" s="111"/>
      <c r="J12" s="111"/>
      <c r="K12" s="111"/>
    </row>
    <row r="13" spans="1:13">
      <c r="B13" s="112" t="s">
        <v>39</v>
      </c>
      <c r="C13" s="112"/>
      <c r="D13" s="112"/>
      <c r="E13" s="112"/>
      <c r="F13" s="112"/>
      <c r="G13" s="112"/>
      <c r="H13" s="112"/>
      <c r="I13" s="112"/>
      <c r="J13" s="112"/>
      <c r="K13" s="112"/>
    </row>
    <row r="14" spans="1:13">
      <c r="B14" s="113" t="s">
        <v>46</v>
      </c>
      <c r="C14" s="113"/>
      <c r="D14" s="113"/>
      <c r="E14" s="113"/>
      <c r="F14" s="113"/>
      <c r="G14" s="113"/>
      <c r="H14" s="113"/>
      <c r="I14" s="113"/>
      <c r="J14" s="113"/>
      <c r="K14" s="113"/>
    </row>
    <row r="15" spans="1:13">
      <c r="B15" s="115" t="s">
        <v>40</v>
      </c>
      <c r="C15" s="115"/>
      <c r="D15" s="115"/>
      <c r="E15" s="115"/>
      <c r="F15" s="115"/>
      <c r="G15" s="115"/>
      <c r="H15" s="115"/>
      <c r="I15" s="115"/>
      <c r="J15" s="115"/>
      <c r="K15" s="80"/>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topLeftCell="B4" zoomScaleNormal="100" workbookViewId="0">
      <selection activeCell="E12" sqref="E12"/>
    </sheetView>
  </sheetViews>
  <sheetFormatPr baseColWidth="10" defaultColWidth="11.5" defaultRowHeight="15"/>
  <cols>
    <col min="1" max="1" width="28.5" style="1" customWidth="1"/>
    <col min="2" max="2" width="32.33203125" style="1" customWidth="1"/>
    <col min="3" max="3" width="15.5" style="1" customWidth="1"/>
    <col min="4" max="4" width="11.1640625" style="1" customWidth="1"/>
    <col min="5" max="5" width="34.1640625" style="1" bestFit="1" customWidth="1"/>
    <col min="6" max="6" width="13.83203125" style="1" customWidth="1"/>
    <col min="7" max="7" width="20.1640625" style="1" bestFit="1" customWidth="1"/>
    <col min="8" max="8" width="18" style="1" bestFit="1" customWidth="1"/>
    <col min="9" max="9" width="33.33203125" style="1" bestFit="1" customWidth="1"/>
    <col min="10" max="10" width="20.5" style="1" customWidth="1"/>
    <col min="11" max="11" width="26" style="32" bestFit="1" customWidth="1"/>
    <col min="12" max="12" width="28.5" style="1" customWidth="1"/>
    <col min="13" max="16384" width="11.5" style="1"/>
  </cols>
  <sheetData>
    <row r="1" spans="1:12" s="89" customFormat="1" ht="21" customHeight="1">
      <c r="A1" s="90" t="s">
        <v>22</v>
      </c>
      <c r="K1" s="100"/>
    </row>
    <row r="2" spans="1:12" ht="17" thickBot="1">
      <c r="A2" s="44" t="s">
        <v>21</v>
      </c>
      <c r="B2" s="43"/>
    </row>
    <row r="3" spans="1:12" s="34" customFormat="1" ht="64.5" customHeight="1">
      <c r="A3" s="49" t="s">
        <v>15</v>
      </c>
      <c r="B3" s="79" t="s">
        <v>27</v>
      </c>
      <c r="C3" s="50"/>
      <c r="D3" s="51"/>
      <c r="E3" s="51"/>
      <c r="F3" s="51"/>
      <c r="G3" s="71" t="s">
        <v>26</v>
      </c>
      <c r="H3" s="52"/>
      <c r="I3" s="52"/>
      <c r="J3" s="53"/>
      <c r="K3" s="94"/>
    </row>
    <row r="4" spans="1:12" s="34" customFormat="1" ht="64.5" customHeight="1">
      <c r="A4" s="59"/>
      <c r="B4" s="76" t="s">
        <v>16</v>
      </c>
      <c r="C4" s="60"/>
      <c r="D4" s="60"/>
      <c r="E4" s="61"/>
      <c r="F4" s="61"/>
      <c r="G4" s="61"/>
      <c r="H4" s="60"/>
      <c r="I4" s="60"/>
      <c r="J4" s="62"/>
      <c r="K4" s="94"/>
    </row>
    <row r="5" spans="1:12" s="2" customFormat="1" ht="48">
      <c r="A5" s="63" t="s">
        <v>17</v>
      </c>
      <c r="B5" s="77" t="s">
        <v>42</v>
      </c>
      <c r="C5" s="101" t="s">
        <v>1</v>
      </c>
      <c r="D5" s="107" t="s">
        <v>0</v>
      </c>
      <c r="E5" s="105" t="s">
        <v>19</v>
      </c>
      <c r="F5" s="102"/>
      <c r="G5" s="74" t="s">
        <v>25</v>
      </c>
      <c r="H5" s="64"/>
      <c r="I5" s="65"/>
      <c r="J5" s="66"/>
      <c r="K5" s="33"/>
    </row>
    <row r="6" spans="1:12">
      <c r="A6" s="67"/>
      <c r="B6" s="117"/>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9" customFormat="1" ht="21" customHeight="1">
      <c r="A9" s="90" t="s">
        <v>23</v>
      </c>
      <c r="K9" s="100"/>
    </row>
    <row r="10" spans="1:12" s="42" customFormat="1" ht="65.25" customHeight="1" thickBot="1">
      <c r="A10" s="84" t="s">
        <v>44</v>
      </c>
      <c r="B10" s="85"/>
      <c r="C10" s="86"/>
      <c r="D10" s="86"/>
      <c r="E10" s="86"/>
      <c r="F10" s="87"/>
      <c r="G10" s="87"/>
      <c r="H10" s="125" t="s">
        <v>43</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47</v>
      </c>
      <c r="B12" s="8" t="s">
        <v>47</v>
      </c>
      <c r="C12" s="9">
        <v>3.4857861063413001E-2</v>
      </c>
      <c r="D12" s="41" t="s">
        <v>2</v>
      </c>
      <c r="E12" s="35" t="s">
        <v>52</v>
      </c>
      <c r="H12" s="10" t="s">
        <v>53</v>
      </c>
      <c r="I12" s="118" t="s">
        <v>54</v>
      </c>
      <c r="J12" s="9">
        <v>55.8</v>
      </c>
      <c r="K12" s="97" t="s">
        <v>10</v>
      </c>
      <c r="L12" s="35" t="s">
        <v>52</v>
      </c>
    </row>
    <row r="13" spans="1:12" ht="15.75" customHeight="1">
      <c r="A13" s="12" t="s">
        <v>48</v>
      </c>
      <c r="B13" s="13" t="s">
        <v>48</v>
      </c>
      <c r="C13" s="14">
        <f>0.0791210878834499*10</f>
        <v>0.79121087883449903</v>
      </c>
      <c r="D13" s="39" t="str">
        <f t="shared" ref="D13:D60" si="0">$D$12</f>
        <v>mol per …</v>
      </c>
      <c r="E13" s="36" t="str">
        <f>E12</f>
        <v>Beck et al., 2018, Alicyclo_Biomass</v>
      </c>
      <c r="H13" s="15"/>
      <c r="I13" s="119"/>
      <c r="J13" s="14"/>
      <c r="K13" s="98" t="s">
        <v>10</v>
      </c>
      <c r="L13" s="16"/>
    </row>
    <row r="14" spans="1:12" ht="15.75" customHeight="1">
      <c r="A14" s="17" t="s">
        <v>49</v>
      </c>
      <c r="B14" s="18" t="s">
        <v>49</v>
      </c>
      <c r="C14" s="14">
        <f>0.0546496844130996*100</f>
        <v>5.46496844130996</v>
      </c>
      <c r="D14" s="39" t="str">
        <f t="shared" si="0"/>
        <v>mol per …</v>
      </c>
      <c r="E14" s="36" t="str">
        <f t="shared" ref="E14:E16" si="1">E13</f>
        <v>Beck et al., 2018, Alicyclo_Biomass</v>
      </c>
      <c r="H14" s="15"/>
      <c r="I14" s="119"/>
      <c r="J14" s="14"/>
      <c r="K14" s="98" t="s">
        <v>10</v>
      </c>
      <c r="L14" s="16"/>
    </row>
    <row r="15" spans="1:12" ht="16.5" customHeight="1">
      <c r="A15" s="12" t="s">
        <v>50</v>
      </c>
      <c r="B15" s="13" t="s">
        <v>50</v>
      </c>
      <c r="C15" s="14">
        <v>6.6742924443614585E-2</v>
      </c>
      <c r="D15" s="39" t="str">
        <f t="shared" si="0"/>
        <v>mol per …</v>
      </c>
      <c r="E15" s="36" t="str">
        <f t="shared" si="1"/>
        <v>Beck et al., 2018, Alicyclo_Biomass</v>
      </c>
      <c r="H15" s="15"/>
      <c r="I15" s="119"/>
      <c r="J15" s="14"/>
      <c r="K15" s="98" t="s">
        <v>10</v>
      </c>
      <c r="L15" s="16"/>
    </row>
    <row r="16" spans="1:12" ht="15.75" customHeight="1">
      <c r="A16" s="12" t="str">
        <f>B16</f>
        <v>POLYSACCHARIDES</v>
      </c>
      <c r="B16" s="13" t="s">
        <v>51</v>
      </c>
      <c r="C16" s="19">
        <f>0.0586477353290515*10</f>
        <v>0.58647735329051498</v>
      </c>
      <c r="D16" s="39" t="str">
        <f t="shared" si="0"/>
        <v>mol per …</v>
      </c>
      <c r="E16" s="36" t="str">
        <f t="shared" si="1"/>
        <v>Beck et al., 2018, Alicyclo_Biomass</v>
      </c>
      <c r="H16" s="20"/>
      <c r="I16" s="119"/>
      <c r="J16" s="19"/>
      <c r="K16" s="98" t="s">
        <v>10</v>
      </c>
      <c r="L16" s="21"/>
    </row>
    <row r="17" spans="1:12" ht="16">
      <c r="A17" s="12"/>
      <c r="B17" s="13"/>
      <c r="C17" s="19"/>
      <c r="D17" s="39" t="str">
        <f t="shared" si="0"/>
        <v>mol per …</v>
      </c>
      <c r="E17" s="37"/>
      <c r="H17" s="20"/>
      <c r="I17" s="119"/>
      <c r="J17" s="19"/>
      <c r="K17" s="98" t="s">
        <v>10</v>
      </c>
      <c r="L17" s="21"/>
    </row>
    <row r="18" spans="1:12" ht="16">
      <c r="A18" s="12"/>
      <c r="B18" s="13"/>
      <c r="C18" s="19"/>
      <c r="D18" s="39" t="str">
        <f t="shared" si="0"/>
        <v>mol per …</v>
      </c>
      <c r="E18" s="37"/>
      <c r="H18" s="20"/>
      <c r="I18" s="119"/>
      <c r="J18" s="19"/>
      <c r="K18" s="98" t="s">
        <v>10</v>
      </c>
      <c r="L18" s="21"/>
    </row>
    <row r="19" spans="1:12" ht="16">
      <c r="A19" s="12"/>
      <c r="B19" s="13"/>
      <c r="C19" s="19"/>
      <c r="D19" s="39" t="str">
        <f t="shared" si="0"/>
        <v>mol per …</v>
      </c>
      <c r="E19" s="37"/>
      <c r="H19" s="20"/>
      <c r="I19" s="119"/>
      <c r="J19" s="19"/>
      <c r="K19" s="98" t="s">
        <v>10</v>
      </c>
      <c r="L19" s="21"/>
    </row>
    <row r="20" spans="1:12" ht="16">
      <c r="A20" s="12"/>
      <c r="B20" s="13"/>
      <c r="C20" s="19"/>
      <c r="D20" s="39" t="str">
        <f t="shared" si="0"/>
        <v>mol per …</v>
      </c>
      <c r="E20" s="37"/>
      <c r="H20" s="20"/>
      <c r="I20" s="119"/>
      <c r="J20" s="19"/>
      <c r="K20" s="98" t="s">
        <v>10</v>
      </c>
      <c r="L20" s="21"/>
    </row>
    <row r="21" spans="1:12" ht="16">
      <c r="A21" s="12"/>
      <c r="B21" s="13"/>
      <c r="C21" s="19"/>
      <c r="D21" s="39" t="str">
        <f t="shared" si="0"/>
        <v>mol per …</v>
      </c>
      <c r="E21" s="37"/>
      <c r="H21" s="20"/>
      <c r="I21" s="119"/>
      <c r="J21" s="19"/>
      <c r="K21" s="98" t="s">
        <v>10</v>
      </c>
      <c r="L21" s="21"/>
    </row>
    <row r="22" spans="1:12" ht="16">
      <c r="A22" s="12"/>
      <c r="B22" s="13"/>
      <c r="C22" s="19"/>
      <c r="D22" s="39" t="str">
        <f t="shared" si="0"/>
        <v>mol per …</v>
      </c>
      <c r="E22" s="37"/>
      <c r="H22" s="20"/>
      <c r="I22" s="119"/>
      <c r="J22" s="19"/>
      <c r="K22" s="98" t="s">
        <v>10</v>
      </c>
      <c r="L22" s="21"/>
    </row>
    <row r="23" spans="1:12" ht="16">
      <c r="A23" s="12"/>
      <c r="B23" s="13"/>
      <c r="C23" s="19"/>
      <c r="D23" s="39" t="str">
        <f t="shared" si="0"/>
        <v>mol per …</v>
      </c>
      <c r="E23" s="37"/>
      <c r="H23" s="20"/>
      <c r="I23" s="119"/>
      <c r="J23" s="19"/>
      <c r="K23" s="98" t="s">
        <v>10</v>
      </c>
      <c r="L23" s="21"/>
    </row>
    <row r="24" spans="1:12" ht="16">
      <c r="A24" s="12"/>
      <c r="B24" s="13"/>
      <c r="C24" s="19"/>
      <c r="D24" s="39" t="str">
        <f t="shared" si="0"/>
        <v>mol per …</v>
      </c>
      <c r="E24" s="37"/>
      <c r="H24" s="20"/>
      <c r="I24" s="119"/>
      <c r="J24" s="19"/>
      <c r="K24" s="98" t="s">
        <v>10</v>
      </c>
      <c r="L24" s="21"/>
    </row>
    <row r="25" spans="1:12" ht="16">
      <c r="A25" s="12"/>
      <c r="B25" s="13"/>
      <c r="C25" s="19"/>
      <c r="D25" s="39" t="str">
        <f t="shared" si="0"/>
        <v>mol per …</v>
      </c>
      <c r="E25" s="37"/>
      <c r="H25" s="20"/>
      <c r="I25" s="119"/>
      <c r="J25" s="19"/>
      <c r="K25" s="98" t="s">
        <v>10</v>
      </c>
      <c r="L25" s="21"/>
    </row>
    <row r="26" spans="1:12" ht="16">
      <c r="A26" s="12"/>
      <c r="B26" s="13"/>
      <c r="C26" s="19"/>
      <c r="D26" s="39" t="str">
        <f t="shared" si="0"/>
        <v>mol per …</v>
      </c>
      <c r="E26" s="37"/>
      <c r="H26" s="20"/>
      <c r="I26" s="119"/>
      <c r="J26" s="19"/>
      <c r="K26" s="98" t="s">
        <v>10</v>
      </c>
      <c r="L26" s="21"/>
    </row>
    <row r="27" spans="1:12" ht="16">
      <c r="A27" s="12"/>
      <c r="B27" s="13"/>
      <c r="C27" s="19"/>
      <c r="D27" s="39" t="str">
        <f t="shared" si="0"/>
        <v>mol per …</v>
      </c>
      <c r="E27" s="37"/>
      <c r="H27" s="20"/>
      <c r="I27" s="119"/>
      <c r="J27" s="19"/>
      <c r="K27" s="98" t="s">
        <v>10</v>
      </c>
      <c r="L27" s="21"/>
    </row>
    <row r="28" spans="1:12" ht="16">
      <c r="A28" s="12"/>
      <c r="B28" s="13"/>
      <c r="C28" s="19"/>
      <c r="D28" s="39" t="str">
        <f t="shared" si="0"/>
        <v>mol per …</v>
      </c>
      <c r="E28" s="37"/>
      <c r="H28" s="20"/>
      <c r="I28" s="119"/>
      <c r="J28" s="19"/>
      <c r="K28" s="98" t="s">
        <v>10</v>
      </c>
      <c r="L28" s="21"/>
    </row>
    <row r="29" spans="1:12" ht="16">
      <c r="A29" s="12"/>
      <c r="B29" s="13"/>
      <c r="C29" s="19"/>
      <c r="D29" s="39" t="str">
        <f t="shared" si="0"/>
        <v>mol per …</v>
      </c>
      <c r="E29" s="37"/>
      <c r="H29" s="20"/>
      <c r="I29" s="119"/>
      <c r="J29" s="19"/>
      <c r="K29" s="98" t="s">
        <v>10</v>
      </c>
      <c r="L29" s="21"/>
    </row>
    <row r="30" spans="1:12" ht="16">
      <c r="A30" s="12"/>
      <c r="B30" s="13"/>
      <c r="C30" s="19"/>
      <c r="D30" s="39" t="str">
        <f t="shared" si="0"/>
        <v>mol per …</v>
      </c>
      <c r="E30" s="37"/>
      <c r="H30" s="20"/>
      <c r="I30" s="119"/>
      <c r="J30" s="19"/>
      <c r="K30" s="98" t="s">
        <v>10</v>
      </c>
      <c r="L30" s="21"/>
    </row>
    <row r="31" spans="1:12" ht="16">
      <c r="A31" s="12"/>
      <c r="B31" s="13"/>
      <c r="C31" s="19"/>
      <c r="D31" s="39" t="str">
        <f t="shared" si="0"/>
        <v>mol per …</v>
      </c>
      <c r="E31" s="37"/>
      <c r="H31" s="20"/>
      <c r="I31" s="119"/>
      <c r="J31" s="19"/>
      <c r="K31" s="98" t="s">
        <v>10</v>
      </c>
      <c r="L31" s="21"/>
    </row>
    <row r="32" spans="1:12" ht="17" thickBot="1">
      <c r="A32" s="12"/>
      <c r="B32" s="13"/>
      <c r="C32" s="19"/>
      <c r="D32" s="39" t="str">
        <f t="shared" si="0"/>
        <v>mol per …</v>
      </c>
      <c r="E32" s="37"/>
      <c r="H32" s="22"/>
      <c r="I32" s="120"/>
      <c r="J32" s="26"/>
      <c r="K32" s="99" t="s">
        <v>10</v>
      </c>
      <c r="L32" s="23"/>
    </row>
    <row r="33" spans="1:5" ht="16">
      <c r="A33" s="12"/>
      <c r="B33" s="13"/>
      <c r="C33" s="19"/>
      <c r="D33" s="39" t="str">
        <f t="shared" si="0"/>
        <v>mol per …</v>
      </c>
      <c r="E33" s="37"/>
    </row>
    <row r="34" spans="1:5" ht="16">
      <c r="A34" s="12"/>
      <c r="B34" s="13"/>
      <c r="C34" s="19"/>
      <c r="D34" s="39" t="str">
        <f t="shared" si="0"/>
        <v>mol per …</v>
      </c>
      <c r="E34" s="37"/>
    </row>
    <row r="35" spans="1:5" ht="16">
      <c r="A35" s="12"/>
      <c r="B35" s="13"/>
      <c r="C35" s="19"/>
      <c r="D35" s="39" t="str">
        <f t="shared" si="0"/>
        <v>mol per …</v>
      </c>
      <c r="E35" s="37"/>
    </row>
    <row r="36" spans="1:5" ht="16">
      <c r="A36" s="12"/>
      <c r="B36" s="13"/>
      <c r="C36" s="19"/>
      <c r="D36" s="39" t="str">
        <f t="shared" si="0"/>
        <v>mol per …</v>
      </c>
      <c r="E36" s="37"/>
    </row>
    <row r="37" spans="1:5" ht="16">
      <c r="A37" s="12"/>
      <c r="B37" s="13"/>
      <c r="C37" s="19"/>
      <c r="D37" s="39" t="str">
        <f t="shared" si="0"/>
        <v>mol per …</v>
      </c>
      <c r="E37" s="37"/>
    </row>
    <row r="38" spans="1:5" ht="16">
      <c r="A38" s="12"/>
      <c r="B38" s="13"/>
      <c r="C38" s="19"/>
      <c r="D38" s="39" t="str">
        <f t="shared" si="0"/>
        <v>mol per …</v>
      </c>
      <c r="E38" s="37"/>
    </row>
    <row r="39" spans="1:5" ht="16">
      <c r="A39" s="12"/>
      <c r="B39" s="13"/>
      <c r="C39" s="19"/>
      <c r="D39" s="39" t="str">
        <f t="shared" si="0"/>
        <v>mol per …</v>
      </c>
      <c r="E39" s="37"/>
    </row>
    <row r="40" spans="1:5" ht="16">
      <c r="A40" s="12"/>
      <c r="B40" s="13"/>
      <c r="C40" s="19"/>
      <c r="D40" s="39" t="str">
        <f t="shared" si="0"/>
        <v>mol per …</v>
      </c>
      <c r="E40" s="37"/>
    </row>
    <row r="41" spans="1:5" ht="16">
      <c r="A41" s="12"/>
      <c r="B41" s="13"/>
      <c r="C41" s="19"/>
      <c r="D41" s="39" t="str">
        <f t="shared" si="0"/>
        <v>mol per …</v>
      </c>
      <c r="E41" s="37"/>
    </row>
    <row r="42" spans="1:5" ht="16">
      <c r="A42" s="12"/>
      <c r="B42" s="13"/>
      <c r="C42" s="19"/>
      <c r="D42" s="39" t="str">
        <f t="shared" si="0"/>
        <v>mol per …</v>
      </c>
      <c r="E42" s="37"/>
    </row>
    <row r="43" spans="1:5" ht="16">
      <c r="A43" s="12"/>
      <c r="B43" s="13"/>
      <c r="C43" s="19"/>
      <c r="D43" s="39" t="str">
        <f t="shared" si="0"/>
        <v>mol per …</v>
      </c>
      <c r="E43" s="37"/>
    </row>
    <row r="44" spans="1:5" ht="16">
      <c r="A44" s="12"/>
      <c r="B44" s="13"/>
      <c r="C44" s="19"/>
      <c r="D44" s="39" t="str">
        <f t="shared" si="0"/>
        <v>mol per …</v>
      </c>
      <c r="E44" s="37"/>
    </row>
    <row r="45" spans="1:5" ht="16">
      <c r="A45" s="12"/>
      <c r="B45" s="13"/>
      <c r="C45" s="19"/>
      <c r="D45" s="39" t="str">
        <f t="shared" si="0"/>
        <v>mol per …</v>
      </c>
      <c r="E45" s="37"/>
    </row>
    <row r="46" spans="1:5" ht="16">
      <c r="A46" s="12"/>
      <c r="B46" s="13"/>
      <c r="C46" s="19"/>
      <c r="D46" s="39" t="str">
        <f t="shared" si="0"/>
        <v>mol per …</v>
      </c>
      <c r="E46" s="37"/>
    </row>
    <row r="47" spans="1:5" ht="16">
      <c r="A47" s="12"/>
      <c r="B47" s="13"/>
      <c r="C47" s="19"/>
      <c r="D47" s="39" t="str">
        <f t="shared" si="0"/>
        <v>mol per …</v>
      </c>
      <c r="E47" s="37"/>
    </row>
    <row r="48" spans="1:5" ht="16">
      <c r="A48" s="12"/>
      <c r="B48" s="13"/>
      <c r="C48" s="19"/>
      <c r="D48" s="39" t="str">
        <f t="shared" si="0"/>
        <v>mol per …</v>
      </c>
      <c r="E48" s="37"/>
    </row>
    <row r="49" spans="1:5" ht="16">
      <c r="A49" s="12"/>
      <c r="B49" s="13"/>
      <c r="C49" s="19"/>
      <c r="D49" s="39" t="str">
        <f t="shared" si="0"/>
        <v>mol per …</v>
      </c>
      <c r="E49" s="37"/>
    </row>
    <row r="50" spans="1:5" ht="16">
      <c r="A50" s="12"/>
      <c r="B50" s="13"/>
      <c r="C50" s="19"/>
      <c r="D50" s="39" t="str">
        <f t="shared" si="0"/>
        <v>mol per …</v>
      </c>
      <c r="E50" s="37"/>
    </row>
    <row r="51" spans="1:5" ht="16">
      <c r="A51" s="12"/>
      <c r="B51" s="13"/>
      <c r="C51" s="19"/>
      <c r="D51" s="39" t="str">
        <f t="shared" si="0"/>
        <v>mol per …</v>
      </c>
      <c r="E51" s="37"/>
    </row>
    <row r="52" spans="1:5" ht="16">
      <c r="A52" s="12"/>
      <c r="B52" s="13"/>
      <c r="C52" s="19"/>
      <c r="D52" s="39" t="str">
        <f t="shared" si="0"/>
        <v>mol per …</v>
      </c>
      <c r="E52" s="37"/>
    </row>
    <row r="53" spans="1:5" ht="16">
      <c r="A53" s="12"/>
      <c r="B53" s="13"/>
      <c r="C53" s="19"/>
      <c r="D53" s="39" t="str">
        <f t="shared" si="0"/>
        <v>mol per …</v>
      </c>
      <c r="E53" s="37"/>
    </row>
    <row r="54" spans="1:5" ht="16">
      <c r="A54" s="12"/>
      <c r="B54" s="13"/>
      <c r="C54" s="19"/>
      <c r="D54" s="39" t="str">
        <f t="shared" si="0"/>
        <v>mol per …</v>
      </c>
      <c r="E54" s="37"/>
    </row>
    <row r="55" spans="1:5" ht="16">
      <c r="A55" s="12"/>
      <c r="B55" s="13"/>
      <c r="C55" s="19"/>
      <c r="D55" s="39" t="str">
        <f t="shared" si="0"/>
        <v>mol per …</v>
      </c>
      <c r="E55" s="37"/>
    </row>
    <row r="56" spans="1:5" ht="16">
      <c r="A56" s="12"/>
      <c r="B56" s="13"/>
      <c r="C56" s="19"/>
      <c r="D56" s="39" t="str">
        <f t="shared" si="0"/>
        <v>mol per …</v>
      </c>
      <c r="E56" s="37"/>
    </row>
    <row r="57" spans="1:5" ht="16">
      <c r="A57" s="12"/>
      <c r="B57" s="13"/>
      <c r="C57" s="19"/>
      <c r="D57" s="39" t="str">
        <f t="shared" si="0"/>
        <v>mol per …</v>
      </c>
      <c r="E57" s="37"/>
    </row>
    <row r="58" spans="1:5" ht="16">
      <c r="A58" s="12"/>
      <c r="B58" s="13"/>
      <c r="C58" s="19"/>
      <c r="D58" s="39" t="str">
        <f t="shared" si="0"/>
        <v>mol per …</v>
      </c>
      <c r="E58" s="37"/>
    </row>
    <row r="59" spans="1:5" ht="16">
      <c r="A59" s="12"/>
      <c r="B59" s="13"/>
      <c r="C59" s="19"/>
      <c r="D59" s="39" t="str">
        <f t="shared" si="0"/>
        <v>mol per …</v>
      </c>
      <c r="E59" s="37"/>
    </row>
    <row r="60" spans="1:5" ht="17" thickBot="1">
      <c r="A60" s="24"/>
      <c r="B60" s="25"/>
      <c r="C60" s="26"/>
      <c r="D60" s="40" t="str">
        <f t="shared" si="0"/>
        <v>mol per …</v>
      </c>
      <c r="E60" s="38"/>
    </row>
    <row r="61" spans="1:5" ht="16">
      <c r="D61" s="30"/>
    </row>
    <row r="62" spans="1:5" ht="16">
      <c r="D62" s="30"/>
    </row>
    <row r="63" spans="1:5" ht="16">
      <c r="D63" s="30"/>
    </row>
    <row r="64" spans="1:5" ht="16">
      <c r="D64" s="30"/>
    </row>
    <row r="65" spans="4:4" ht="16">
      <c r="D65" s="30"/>
    </row>
    <row r="66" spans="4:4" ht="16">
      <c r="D66" s="30"/>
    </row>
    <row r="67" spans="4:4" ht="16">
      <c r="D67" s="30"/>
    </row>
    <row r="68" spans="4:4" ht="16">
      <c r="D68" s="30"/>
    </row>
    <row r="69" spans="4:4" ht="16">
      <c r="D69" s="30"/>
    </row>
    <row r="70" spans="4:4" ht="16">
      <c r="D70" s="30"/>
    </row>
    <row r="71" spans="4:4" ht="16">
      <c r="D71" s="29"/>
    </row>
  </sheetData>
  <sheetProtection sheet="1" objects="1" scenarios="1"/>
  <mergeCells count="1">
    <mergeCell ref="H10:L10"/>
  </mergeCells>
  <dataValidations count="5">
    <dataValidation type="decimal" operator="greaterThanOrEqual" showInputMessage="1" showErrorMessage="1" error="Coefficient must be a positive number. For decimal use &quot;.&quot; (e.g 0.33)." sqref="C12:C6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60" xr:uid="{10854CA5-155A-4842-8F4A-5C6C77590D51}">
      <formula1>$D$6</formula1>
    </dataValidation>
    <dataValidation type="custom" allowBlank="1" showInputMessage="1" showErrorMessage="1" sqref="D61:D71" xr:uid="{099961A0-8CC8-40A8-B728-027BB6632A7D}">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525-42EA-C140-897D-27125696FD18}">
  <dimension ref="A1:L60"/>
  <sheetViews>
    <sheetView topLeftCell="B3" workbookViewId="0">
      <selection activeCell="L19" sqref="L19"/>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34.1640625" style="1" bestFit="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2" bestFit="1" customWidth="1"/>
    <col min="12" max="12" width="27.83203125" style="1" bestFit="1" customWidth="1"/>
    <col min="13" max="16384" width="11.5" style="1"/>
  </cols>
  <sheetData>
    <row r="1" spans="1:12" s="88" customFormat="1" ht="21" customHeight="1">
      <c r="A1" s="92" t="s">
        <v>55</v>
      </c>
      <c r="K1" s="93"/>
    </row>
    <row r="2" spans="1:12" ht="17" thickBot="1">
      <c r="A2" s="44" t="s">
        <v>21</v>
      </c>
      <c r="B2" s="43"/>
    </row>
    <row r="3" spans="1:12" s="34" customFormat="1" ht="64.5" customHeight="1">
      <c r="A3" s="49" t="s">
        <v>15</v>
      </c>
      <c r="B3" s="71" t="s">
        <v>28</v>
      </c>
      <c r="C3" s="52"/>
      <c r="D3" s="52"/>
      <c r="E3" s="75"/>
      <c r="F3" s="75"/>
      <c r="G3" s="71"/>
      <c r="H3" s="52"/>
      <c r="I3" s="52"/>
      <c r="J3" s="53"/>
      <c r="K3" s="94"/>
    </row>
    <row r="4" spans="1:12" s="34" customFormat="1" ht="64.5" customHeight="1">
      <c r="A4" s="59"/>
      <c r="B4" s="76" t="s">
        <v>16</v>
      </c>
      <c r="C4" s="60"/>
      <c r="D4" s="60"/>
      <c r="E4" s="61"/>
      <c r="F4" s="61"/>
      <c r="G4" s="61"/>
      <c r="H4" s="60"/>
      <c r="I4" s="60"/>
      <c r="J4" s="62"/>
      <c r="K4" s="94"/>
    </row>
    <row r="5" spans="1:12" s="2" customFormat="1" ht="42" customHeight="1">
      <c r="A5" s="63" t="s">
        <v>17</v>
      </c>
      <c r="B5" s="77" t="s">
        <v>31</v>
      </c>
      <c r="C5" s="101" t="s">
        <v>1</v>
      </c>
      <c r="D5" s="107" t="s">
        <v>0</v>
      </c>
      <c r="E5" s="105" t="s">
        <v>19</v>
      </c>
      <c r="F5" s="102"/>
      <c r="G5" s="74" t="s">
        <v>41</v>
      </c>
      <c r="H5" s="64"/>
      <c r="I5" s="65"/>
      <c r="J5" s="66"/>
      <c r="K5" s="33"/>
    </row>
    <row r="6" spans="1:12" ht="16.5" customHeight="1">
      <c r="A6" s="67"/>
      <c r="B6" s="91"/>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8" customFormat="1" ht="21" customHeight="1">
      <c r="A9" s="92" t="s">
        <v>56</v>
      </c>
      <c r="K9" s="93"/>
    </row>
    <row r="10" spans="1:12" s="42" customFormat="1" ht="65.25" customHeight="1" thickBot="1">
      <c r="A10" s="84" t="s">
        <v>30</v>
      </c>
      <c r="B10" s="85"/>
      <c r="C10" s="86"/>
      <c r="D10" s="86"/>
      <c r="E10" s="86"/>
      <c r="F10" s="87"/>
      <c r="G10" s="87"/>
      <c r="H10" s="125" t="s">
        <v>29</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57</v>
      </c>
      <c r="B12" s="45" t="s">
        <v>58</v>
      </c>
      <c r="C12" s="9">
        <v>10</v>
      </c>
      <c r="D12" s="41" t="s">
        <v>2</v>
      </c>
      <c r="E12" s="121" t="s">
        <v>52</v>
      </c>
      <c r="H12" s="10" t="s">
        <v>59</v>
      </c>
      <c r="I12" s="118" t="s">
        <v>59</v>
      </c>
      <c r="J12" s="9">
        <v>-1</v>
      </c>
      <c r="K12" s="97" t="s">
        <v>62</v>
      </c>
      <c r="L12" s="121" t="s">
        <v>52</v>
      </c>
    </row>
    <row r="13" spans="1:12" ht="15.75" customHeight="1">
      <c r="A13" s="12"/>
      <c r="B13" s="46"/>
      <c r="C13" s="14"/>
      <c r="D13" s="39" t="str">
        <f>$D$12</f>
        <v>mol per …</v>
      </c>
      <c r="E13" s="122"/>
      <c r="H13" s="15" t="s">
        <v>60</v>
      </c>
      <c r="I13" s="119" t="s">
        <v>60</v>
      </c>
      <c r="J13" s="14">
        <v>1</v>
      </c>
      <c r="K13" s="98" t="str">
        <f>K12</f>
        <v>mol/molPOLYSACCHARIDES</v>
      </c>
      <c r="L13" s="122" t="s">
        <v>52</v>
      </c>
    </row>
    <row r="14" spans="1:12" ht="15.75" customHeight="1">
      <c r="A14" s="17"/>
      <c r="B14" s="47"/>
      <c r="C14" s="14"/>
      <c r="D14" s="39" t="str">
        <f t="shared" ref="D14:D60" si="0">$D$12</f>
        <v>mol per …</v>
      </c>
      <c r="E14" s="36"/>
      <c r="H14" s="15" t="s">
        <v>61</v>
      </c>
      <c r="I14" s="119" t="s">
        <v>61</v>
      </c>
      <c r="J14" s="14">
        <v>1</v>
      </c>
      <c r="K14" s="98" t="str">
        <f>K13</f>
        <v>mol/molPOLYSACCHARIDES</v>
      </c>
      <c r="L14" s="16" t="str">
        <f>L13</f>
        <v>Beck et al., 2018, Alicyclo_Biomass</v>
      </c>
    </row>
    <row r="15" spans="1:12" ht="16.5" customHeight="1">
      <c r="A15" s="12"/>
      <c r="B15" s="46"/>
      <c r="C15" s="14"/>
      <c r="D15" s="39" t="str">
        <f t="shared" si="0"/>
        <v>mol per …</v>
      </c>
      <c r="E15" s="36"/>
      <c r="H15" s="15"/>
      <c r="I15" s="119"/>
      <c r="J15" s="14"/>
      <c r="K15" s="98" t="str">
        <f t="shared" ref="K15:K32" si="1">K14</f>
        <v>mol/molPOLYSACCHARIDES</v>
      </c>
      <c r="L15" s="16"/>
    </row>
    <row r="16" spans="1:12" ht="15.75" customHeight="1">
      <c r="A16" s="12"/>
      <c r="B16" s="46"/>
      <c r="C16" s="19"/>
      <c r="D16" s="39" t="str">
        <f t="shared" si="0"/>
        <v>mol per …</v>
      </c>
      <c r="E16" s="36"/>
      <c r="H16" s="20"/>
      <c r="I16" s="119"/>
      <c r="J16" s="19"/>
      <c r="K16" s="98" t="str">
        <f t="shared" si="1"/>
        <v>mol/molPOLYSACCHARIDES</v>
      </c>
      <c r="L16" s="21"/>
    </row>
    <row r="17" spans="1:12" ht="16">
      <c r="A17" s="12"/>
      <c r="B17" s="46"/>
      <c r="C17" s="19"/>
      <c r="D17" s="39" t="str">
        <f t="shared" si="0"/>
        <v>mol per …</v>
      </c>
      <c r="E17" s="37"/>
      <c r="H17" s="20"/>
      <c r="I17" s="119"/>
      <c r="J17" s="19"/>
      <c r="K17" s="98" t="str">
        <f t="shared" si="1"/>
        <v>mol/molPOLYSACCHARIDES</v>
      </c>
      <c r="L17" s="21"/>
    </row>
    <row r="18" spans="1:12" ht="16">
      <c r="A18" s="12"/>
      <c r="B18" s="46"/>
      <c r="C18" s="19"/>
      <c r="D18" s="39" t="str">
        <f t="shared" si="0"/>
        <v>mol per …</v>
      </c>
      <c r="E18" s="37"/>
      <c r="H18" s="20"/>
      <c r="I18" s="119"/>
      <c r="J18" s="19"/>
      <c r="K18" s="98" t="str">
        <f t="shared" si="1"/>
        <v>mol/molPOLYSACCHARIDES</v>
      </c>
      <c r="L18" s="21"/>
    </row>
    <row r="19" spans="1:12" ht="16">
      <c r="A19" s="12"/>
      <c r="B19" s="46"/>
      <c r="C19" s="19"/>
      <c r="D19" s="39" t="str">
        <f t="shared" si="0"/>
        <v>mol per …</v>
      </c>
      <c r="E19" s="37"/>
      <c r="H19" s="20"/>
      <c r="I19" s="119"/>
      <c r="J19" s="19"/>
      <c r="K19" s="98" t="str">
        <f t="shared" si="1"/>
        <v>mol/molPOLYSACCHARIDES</v>
      </c>
      <c r="L19" s="21"/>
    </row>
    <row r="20" spans="1:12" ht="16">
      <c r="A20" s="12"/>
      <c r="B20" s="46"/>
      <c r="C20" s="19"/>
      <c r="D20" s="39" t="str">
        <f t="shared" si="0"/>
        <v>mol per …</v>
      </c>
      <c r="E20" s="37"/>
      <c r="H20" s="20"/>
      <c r="I20" s="119"/>
      <c r="J20" s="19"/>
      <c r="K20" s="98" t="str">
        <f t="shared" si="1"/>
        <v>mol/molPOLYSACCHARIDES</v>
      </c>
      <c r="L20" s="21"/>
    </row>
    <row r="21" spans="1:12" ht="16">
      <c r="A21" s="12"/>
      <c r="B21" s="46"/>
      <c r="C21" s="19"/>
      <c r="D21" s="39" t="str">
        <f t="shared" si="0"/>
        <v>mol per …</v>
      </c>
      <c r="E21" s="37"/>
      <c r="H21" s="20"/>
      <c r="I21" s="119"/>
      <c r="J21" s="19"/>
      <c r="K21" s="98" t="str">
        <f t="shared" si="1"/>
        <v>mol/molPOLYSACCHARIDES</v>
      </c>
      <c r="L21" s="21"/>
    </row>
    <row r="22" spans="1:12" ht="16">
      <c r="A22" s="12"/>
      <c r="B22" s="46"/>
      <c r="C22" s="19"/>
      <c r="D22" s="39" t="str">
        <f t="shared" si="0"/>
        <v>mol per …</v>
      </c>
      <c r="E22" s="37"/>
      <c r="H22" s="20"/>
      <c r="I22" s="119"/>
      <c r="J22" s="19"/>
      <c r="K22" s="98" t="str">
        <f t="shared" si="1"/>
        <v>mol/molPOLYSACCHARIDES</v>
      </c>
      <c r="L22" s="21"/>
    </row>
    <row r="23" spans="1:12" ht="16">
      <c r="A23" s="12"/>
      <c r="B23" s="46"/>
      <c r="C23" s="19"/>
      <c r="D23" s="39" t="str">
        <f t="shared" si="0"/>
        <v>mol per …</v>
      </c>
      <c r="E23" s="37"/>
      <c r="H23" s="20"/>
      <c r="I23" s="119"/>
      <c r="J23" s="19"/>
      <c r="K23" s="98" t="str">
        <f t="shared" si="1"/>
        <v>mol/molPOLYSACCHARIDES</v>
      </c>
      <c r="L23" s="21"/>
    </row>
    <row r="24" spans="1:12" ht="16">
      <c r="A24" s="12"/>
      <c r="B24" s="46"/>
      <c r="C24" s="19"/>
      <c r="D24" s="39" t="str">
        <f t="shared" si="0"/>
        <v>mol per …</v>
      </c>
      <c r="E24" s="37"/>
      <c r="H24" s="20"/>
      <c r="I24" s="119"/>
      <c r="J24" s="19"/>
      <c r="K24" s="98" t="str">
        <f t="shared" si="1"/>
        <v>mol/molPOLYSACCHARIDES</v>
      </c>
      <c r="L24" s="21"/>
    </row>
    <row r="25" spans="1:12" ht="16">
      <c r="A25" s="12"/>
      <c r="B25" s="46"/>
      <c r="C25" s="19"/>
      <c r="D25" s="39" t="str">
        <f t="shared" si="0"/>
        <v>mol per …</v>
      </c>
      <c r="E25" s="37"/>
      <c r="H25" s="20"/>
      <c r="I25" s="119"/>
      <c r="J25" s="19"/>
      <c r="K25" s="98" t="str">
        <f t="shared" si="1"/>
        <v>mol/molPOLYSACCHARIDES</v>
      </c>
      <c r="L25" s="21"/>
    </row>
    <row r="26" spans="1:12" ht="16">
      <c r="A26" s="12"/>
      <c r="B26" s="46"/>
      <c r="C26" s="19"/>
      <c r="D26" s="39" t="str">
        <f t="shared" si="0"/>
        <v>mol per …</v>
      </c>
      <c r="E26" s="37"/>
      <c r="H26" s="20"/>
      <c r="I26" s="119"/>
      <c r="J26" s="19"/>
      <c r="K26" s="98" t="str">
        <f t="shared" si="1"/>
        <v>mol/molPOLYSACCHARIDES</v>
      </c>
      <c r="L26" s="21"/>
    </row>
    <row r="27" spans="1:12" ht="16">
      <c r="A27" s="12"/>
      <c r="B27" s="46"/>
      <c r="C27" s="19"/>
      <c r="D27" s="39" t="str">
        <f t="shared" si="0"/>
        <v>mol per …</v>
      </c>
      <c r="E27" s="37"/>
      <c r="H27" s="20"/>
      <c r="I27" s="119"/>
      <c r="J27" s="19"/>
      <c r="K27" s="98" t="str">
        <f t="shared" si="1"/>
        <v>mol/molPOLYSACCHARIDES</v>
      </c>
      <c r="L27" s="21"/>
    </row>
    <row r="28" spans="1:12" ht="16">
      <c r="A28" s="12"/>
      <c r="B28" s="46"/>
      <c r="C28" s="19"/>
      <c r="D28" s="39" t="str">
        <f t="shared" si="0"/>
        <v>mol per …</v>
      </c>
      <c r="E28" s="37"/>
      <c r="H28" s="20"/>
      <c r="I28" s="119"/>
      <c r="J28" s="19"/>
      <c r="K28" s="98" t="str">
        <f t="shared" si="1"/>
        <v>mol/molPOLYSACCHARIDES</v>
      </c>
      <c r="L28" s="21"/>
    </row>
    <row r="29" spans="1:12" ht="16">
      <c r="A29" s="12"/>
      <c r="B29" s="46"/>
      <c r="C29" s="19"/>
      <c r="D29" s="39" t="str">
        <f t="shared" si="0"/>
        <v>mol per …</v>
      </c>
      <c r="E29" s="37"/>
      <c r="H29" s="20"/>
      <c r="I29" s="119"/>
      <c r="J29" s="19"/>
      <c r="K29" s="98" t="str">
        <f t="shared" si="1"/>
        <v>mol/molPOLYSACCHARIDES</v>
      </c>
      <c r="L29" s="21"/>
    </row>
    <row r="30" spans="1:12" ht="16">
      <c r="A30" s="12"/>
      <c r="B30" s="46"/>
      <c r="C30" s="19"/>
      <c r="D30" s="39" t="str">
        <f t="shared" si="0"/>
        <v>mol per …</v>
      </c>
      <c r="E30" s="37"/>
      <c r="H30" s="20"/>
      <c r="I30" s="119"/>
      <c r="J30" s="19"/>
      <c r="K30" s="98" t="str">
        <f t="shared" si="1"/>
        <v>mol/molPOLYSACCHARIDES</v>
      </c>
      <c r="L30" s="21"/>
    </row>
    <row r="31" spans="1:12" ht="16">
      <c r="A31" s="12"/>
      <c r="B31" s="46"/>
      <c r="C31" s="19"/>
      <c r="D31" s="39" t="str">
        <f t="shared" si="0"/>
        <v>mol per …</v>
      </c>
      <c r="E31" s="37"/>
      <c r="H31" s="20"/>
      <c r="I31" s="119"/>
      <c r="J31" s="19"/>
      <c r="K31" s="98" t="str">
        <f t="shared" si="1"/>
        <v>mol/molPOLYSACCHARIDES</v>
      </c>
      <c r="L31" s="21"/>
    </row>
    <row r="32" spans="1:12" ht="17" thickBot="1">
      <c r="A32" s="12"/>
      <c r="B32" s="46"/>
      <c r="C32" s="19"/>
      <c r="D32" s="39" t="str">
        <f t="shared" si="0"/>
        <v>mol per …</v>
      </c>
      <c r="E32" s="37"/>
      <c r="H32" s="22"/>
      <c r="I32" s="120"/>
      <c r="J32" s="26"/>
      <c r="K32" s="99" t="str">
        <f t="shared" si="1"/>
        <v>mol/molPOLYSACCHARIDES</v>
      </c>
      <c r="L32" s="23"/>
    </row>
    <row r="33" spans="1:5" ht="16">
      <c r="A33" s="12"/>
      <c r="B33" s="46"/>
      <c r="C33" s="19"/>
      <c r="D33" s="39" t="str">
        <f t="shared" si="0"/>
        <v>mol per …</v>
      </c>
      <c r="E33" s="37"/>
    </row>
    <row r="34" spans="1:5" ht="16">
      <c r="A34" s="12"/>
      <c r="B34" s="46"/>
      <c r="C34" s="19"/>
      <c r="D34" s="39" t="str">
        <f t="shared" si="0"/>
        <v>mol per …</v>
      </c>
      <c r="E34" s="37"/>
    </row>
    <row r="35" spans="1:5" ht="16">
      <c r="A35" s="12"/>
      <c r="B35" s="46"/>
      <c r="C35" s="19"/>
      <c r="D35" s="39" t="str">
        <f t="shared" si="0"/>
        <v>mol per …</v>
      </c>
      <c r="E35" s="37"/>
    </row>
    <row r="36" spans="1:5" ht="16">
      <c r="A36" s="12"/>
      <c r="B36" s="46"/>
      <c r="C36" s="19"/>
      <c r="D36" s="39" t="str">
        <f t="shared" si="0"/>
        <v>mol per …</v>
      </c>
      <c r="E36" s="37"/>
    </row>
    <row r="37" spans="1:5" ht="16">
      <c r="A37" s="12"/>
      <c r="B37" s="46"/>
      <c r="C37" s="19"/>
      <c r="D37" s="39" t="str">
        <f t="shared" si="0"/>
        <v>mol per …</v>
      </c>
      <c r="E37" s="37"/>
    </row>
    <row r="38" spans="1:5" ht="16">
      <c r="A38" s="12"/>
      <c r="B38" s="46"/>
      <c r="C38" s="19"/>
      <c r="D38" s="39" t="str">
        <f t="shared" si="0"/>
        <v>mol per …</v>
      </c>
      <c r="E38" s="37"/>
    </row>
    <row r="39" spans="1:5" ht="16">
      <c r="A39" s="12"/>
      <c r="B39" s="46"/>
      <c r="C39" s="19"/>
      <c r="D39" s="39" t="str">
        <f t="shared" si="0"/>
        <v>mol per …</v>
      </c>
      <c r="E39" s="37"/>
    </row>
    <row r="40" spans="1:5" ht="16">
      <c r="A40" s="12"/>
      <c r="B40" s="46"/>
      <c r="C40" s="19"/>
      <c r="D40" s="39" t="str">
        <f t="shared" si="0"/>
        <v>mol per …</v>
      </c>
      <c r="E40" s="37"/>
    </row>
    <row r="41" spans="1:5" ht="16">
      <c r="A41" s="12"/>
      <c r="B41" s="46"/>
      <c r="C41" s="19"/>
      <c r="D41" s="39" t="str">
        <f t="shared" si="0"/>
        <v>mol per …</v>
      </c>
      <c r="E41" s="37"/>
    </row>
    <row r="42" spans="1:5" ht="16">
      <c r="A42" s="12"/>
      <c r="B42" s="46"/>
      <c r="C42" s="19"/>
      <c r="D42" s="39" t="str">
        <f t="shared" si="0"/>
        <v>mol per …</v>
      </c>
      <c r="E42" s="37"/>
    </row>
    <row r="43" spans="1:5" ht="16">
      <c r="A43" s="12"/>
      <c r="B43" s="46"/>
      <c r="C43" s="19"/>
      <c r="D43" s="39" t="str">
        <f t="shared" si="0"/>
        <v>mol per …</v>
      </c>
      <c r="E43" s="37"/>
    </row>
    <row r="44" spans="1:5" ht="16">
      <c r="A44" s="12"/>
      <c r="B44" s="46"/>
      <c r="C44" s="19"/>
      <c r="D44" s="39" t="str">
        <f t="shared" si="0"/>
        <v>mol per …</v>
      </c>
      <c r="E44" s="37"/>
    </row>
    <row r="45" spans="1:5" ht="16">
      <c r="A45" s="12"/>
      <c r="B45" s="46"/>
      <c r="C45" s="19"/>
      <c r="D45" s="39" t="str">
        <f t="shared" si="0"/>
        <v>mol per …</v>
      </c>
      <c r="E45" s="37"/>
    </row>
    <row r="46" spans="1:5" ht="16">
      <c r="A46" s="12"/>
      <c r="B46" s="46"/>
      <c r="C46" s="19"/>
      <c r="D46" s="39" t="str">
        <f t="shared" si="0"/>
        <v>mol per …</v>
      </c>
      <c r="E46" s="37"/>
    </row>
    <row r="47" spans="1:5" ht="16">
      <c r="A47" s="12"/>
      <c r="B47" s="46"/>
      <c r="C47" s="19"/>
      <c r="D47" s="39" t="str">
        <f t="shared" si="0"/>
        <v>mol per …</v>
      </c>
      <c r="E47" s="37"/>
    </row>
    <row r="48" spans="1:5" ht="16">
      <c r="A48" s="12"/>
      <c r="B48" s="46"/>
      <c r="C48" s="19"/>
      <c r="D48" s="39" t="str">
        <f t="shared" si="0"/>
        <v>mol per …</v>
      </c>
      <c r="E48" s="37"/>
    </row>
    <row r="49" spans="1:5" ht="16">
      <c r="A49" s="12"/>
      <c r="B49" s="46"/>
      <c r="C49" s="19"/>
      <c r="D49" s="39" t="str">
        <f t="shared" si="0"/>
        <v>mol per …</v>
      </c>
      <c r="E49" s="37"/>
    </row>
    <row r="50" spans="1:5" ht="16">
      <c r="A50" s="12"/>
      <c r="B50" s="46"/>
      <c r="C50" s="19"/>
      <c r="D50" s="39" t="str">
        <f t="shared" si="0"/>
        <v>mol per …</v>
      </c>
      <c r="E50" s="37"/>
    </row>
    <row r="51" spans="1:5" ht="16">
      <c r="A51" s="12"/>
      <c r="B51" s="46"/>
      <c r="C51" s="19"/>
      <c r="D51" s="39" t="str">
        <f t="shared" si="0"/>
        <v>mol per …</v>
      </c>
      <c r="E51" s="37"/>
    </row>
    <row r="52" spans="1:5" ht="16">
      <c r="A52" s="12"/>
      <c r="B52" s="46"/>
      <c r="C52" s="19"/>
      <c r="D52" s="39" t="str">
        <f t="shared" si="0"/>
        <v>mol per …</v>
      </c>
      <c r="E52" s="37"/>
    </row>
    <row r="53" spans="1:5" ht="16">
      <c r="A53" s="12"/>
      <c r="B53" s="46"/>
      <c r="C53" s="19"/>
      <c r="D53" s="39" t="str">
        <f t="shared" si="0"/>
        <v>mol per …</v>
      </c>
      <c r="E53" s="37"/>
    </row>
    <row r="54" spans="1:5" ht="16">
      <c r="A54" s="12"/>
      <c r="B54" s="46"/>
      <c r="C54" s="19"/>
      <c r="D54" s="39" t="str">
        <f t="shared" si="0"/>
        <v>mol per …</v>
      </c>
      <c r="E54" s="37"/>
    </row>
    <row r="55" spans="1:5" ht="16">
      <c r="A55" s="12"/>
      <c r="B55" s="46"/>
      <c r="C55" s="19"/>
      <c r="D55" s="39" t="str">
        <f t="shared" si="0"/>
        <v>mol per …</v>
      </c>
      <c r="E55" s="37"/>
    </row>
    <row r="56" spans="1:5" ht="16">
      <c r="A56" s="12"/>
      <c r="B56" s="46"/>
      <c r="C56" s="19"/>
      <c r="D56" s="39" t="str">
        <f t="shared" si="0"/>
        <v>mol per …</v>
      </c>
      <c r="E56" s="37"/>
    </row>
    <row r="57" spans="1:5" ht="16">
      <c r="A57" s="12"/>
      <c r="B57" s="46"/>
      <c r="C57" s="19"/>
      <c r="D57" s="39" t="str">
        <f t="shared" si="0"/>
        <v>mol per …</v>
      </c>
      <c r="E57" s="37"/>
    </row>
    <row r="58" spans="1:5" ht="16">
      <c r="A58" s="12"/>
      <c r="B58" s="46"/>
      <c r="C58" s="19"/>
      <c r="D58" s="39" t="str">
        <f t="shared" si="0"/>
        <v>mol per …</v>
      </c>
      <c r="E58" s="37"/>
    </row>
    <row r="59" spans="1:5" ht="16">
      <c r="A59" s="12"/>
      <c r="B59" s="46"/>
      <c r="C59" s="19"/>
      <c r="D59" s="39" t="str">
        <f t="shared" si="0"/>
        <v>mol per …</v>
      </c>
      <c r="E59" s="37"/>
    </row>
    <row r="60" spans="1:5" ht="17" thickBot="1">
      <c r="A60" s="24"/>
      <c r="B60" s="48"/>
      <c r="C60" s="26"/>
      <c r="D60" s="40" t="str">
        <f t="shared" si="0"/>
        <v>mol per …</v>
      </c>
      <c r="E60" s="38"/>
    </row>
  </sheetData>
  <sheetProtection sheet="1" objects="1" scenarios="1"/>
  <mergeCells count="1">
    <mergeCell ref="H10:L10"/>
  </mergeCells>
  <dataValidations count="4">
    <dataValidation type="list" showInputMessage="1" showErrorMessage="1" sqref="D12" xr:uid="{53FD1DD6-C5FE-0949-95C6-6116314DF761}">
      <formula1>$D$5:$D$6</formula1>
    </dataValidation>
    <dataValidation type="decimal" operator="greaterThanOrEqual" showInputMessage="1" showErrorMessage="1" error="Coefficient must be a positive number. For decimal use &quot;.&quot; (e.g 0.33)." sqref="C12:C60" xr:uid="{98119085-7553-8043-9CAD-E14A9924706F}">
      <formula1>0</formula1>
    </dataValidation>
    <dataValidation type="decimal" showInputMessage="1" showErrorMessage="1" error="Coefficient must be a number. For decimal use &quot;.&quot; (e.g 0.33)." sqref="J12:J32" xr:uid="{BF953F7B-7DE8-9646-8756-81D7851A179E}">
      <formula1>-1E+43</formula1>
      <formula2>1E+43</formula2>
    </dataValidation>
    <dataValidation type="custom" allowBlank="1" showInputMessage="1" sqref="D13:D60" xr:uid="{4690FD66-6146-BE4C-A8EE-7FCA42755143}">
      <formula1>$D$5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3661-C5F8-6148-AEDA-E2DF4654FBD8}">
  <dimension ref="A1:L60"/>
  <sheetViews>
    <sheetView topLeftCell="A3" workbookViewId="0">
      <selection activeCell="E12" sqref="E12:E15"/>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34.1640625" style="1" bestFit="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2" bestFit="1" customWidth="1"/>
    <col min="12" max="12" width="27.83203125" style="1" bestFit="1" customWidth="1"/>
    <col min="13" max="16384" width="11.5" style="1"/>
  </cols>
  <sheetData>
    <row r="1" spans="1:12" s="88" customFormat="1" ht="21" customHeight="1">
      <c r="A1" s="92" t="s">
        <v>63</v>
      </c>
      <c r="K1" s="93"/>
    </row>
    <row r="2" spans="1:12" ht="17" thickBot="1">
      <c r="A2" s="44" t="s">
        <v>21</v>
      </c>
      <c r="B2" s="43"/>
    </row>
    <row r="3" spans="1:12" s="34" customFormat="1" ht="64.5" customHeight="1">
      <c r="A3" s="49" t="s">
        <v>15</v>
      </c>
      <c r="B3" s="71" t="s">
        <v>28</v>
      </c>
      <c r="C3" s="52"/>
      <c r="D3" s="52"/>
      <c r="E3" s="75"/>
      <c r="F3" s="75"/>
      <c r="G3" s="71"/>
      <c r="H3" s="52"/>
      <c r="I3" s="52"/>
      <c r="J3" s="53"/>
      <c r="K3" s="94"/>
    </row>
    <row r="4" spans="1:12" s="34" customFormat="1" ht="64.5" customHeight="1">
      <c r="A4" s="59"/>
      <c r="B4" s="76" t="s">
        <v>16</v>
      </c>
      <c r="C4" s="60"/>
      <c r="D4" s="60"/>
      <c r="E4" s="61"/>
      <c r="F4" s="61"/>
      <c r="G4" s="61"/>
      <c r="H4" s="60"/>
      <c r="I4" s="60"/>
      <c r="J4" s="62"/>
      <c r="K4" s="94"/>
    </row>
    <row r="5" spans="1:12" s="2" customFormat="1" ht="42" customHeight="1">
      <c r="A5" s="63" t="s">
        <v>17</v>
      </c>
      <c r="B5" s="77" t="s">
        <v>31</v>
      </c>
      <c r="C5" s="101" t="s">
        <v>1</v>
      </c>
      <c r="D5" s="107" t="s">
        <v>0</v>
      </c>
      <c r="E5" s="105" t="s">
        <v>19</v>
      </c>
      <c r="F5" s="102"/>
      <c r="G5" s="74" t="s">
        <v>41</v>
      </c>
      <c r="H5" s="64"/>
      <c r="I5" s="65"/>
      <c r="J5" s="66"/>
      <c r="K5" s="33"/>
    </row>
    <row r="6" spans="1:12" ht="16.5" customHeight="1">
      <c r="A6" s="67"/>
      <c r="B6" s="91"/>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8" customFormat="1" ht="21" customHeight="1">
      <c r="A9" s="92" t="s">
        <v>64</v>
      </c>
      <c r="K9" s="93"/>
    </row>
    <row r="10" spans="1:12" s="42" customFormat="1" ht="65.25" customHeight="1" thickBot="1">
      <c r="A10" s="84" t="s">
        <v>30</v>
      </c>
      <c r="B10" s="85"/>
      <c r="C10" s="86"/>
      <c r="D10" s="86"/>
      <c r="E10" s="86"/>
      <c r="F10" s="87"/>
      <c r="G10" s="87"/>
      <c r="H10" s="125" t="s">
        <v>29</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65</v>
      </c>
      <c r="B12" s="45" t="s">
        <v>65</v>
      </c>
      <c r="C12" s="9">
        <v>19.05</v>
      </c>
      <c r="D12" s="41" t="s">
        <v>2</v>
      </c>
      <c r="E12" s="11" t="s">
        <v>52</v>
      </c>
      <c r="H12" s="10" t="s">
        <v>69</v>
      </c>
      <c r="I12" s="118" t="s">
        <v>70</v>
      </c>
      <c r="J12" s="9">
        <v>1</v>
      </c>
      <c r="K12" s="97" t="s">
        <v>71</v>
      </c>
      <c r="L12" s="11" t="s">
        <v>52</v>
      </c>
    </row>
    <row r="13" spans="1:12" ht="15.75" customHeight="1">
      <c r="A13" s="12" t="s">
        <v>66</v>
      </c>
      <c r="B13" s="46" t="s">
        <v>66</v>
      </c>
      <c r="C13" s="14">
        <v>30.95</v>
      </c>
      <c r="D13" s="39" t="str">
        <f>$D$12</f>
        <v>mol per …</v>
      </c>
      <c r="E13" s="36" t="str">
        <f>E12</f>
        <v>Beck et al., 2018, Alicyclo_Biomass</v>
      </c>
      <c r="H13" s="15"/>
      <c r="I13" s="119"/>
      <c r="J13" s="14"/>
      <c r="K13" s="98" t="str">
        <f>K12</f>
        <v>mol/molDNA</v>
      </c>
      <c r="L13" s="16"/>
    </row>
    <row r="14" spans="1:12" ht="15.75" customHeight="1">
      <c r="A14" s="17" t="s">
        <v>67</v>
      </c>
      <c r="B14" s="47" t="s">
        <v>67</v>
      </c>
      <c r="C14" s="14">
        <v>30.95</v>
      </c>
      <c r="D14" s="39" t="str">
        <f t="shared" ref="D14:D60" si="0">$D$12</f>
        <v>mol per …</v>
      </c>
      <c r="E14" s="36" t="str">
        <f t="shared" ref="E14:E15" si="1">E13</f>
        <v>Beck et al., 2018, Alicyclo_Biomass</v>
      </c>
      <c r="H14" s="15"/>
      <c r="I14" s="119"/>
      <c r="J14" s="14"/>
      <c r="K14" s="98" t="str">
        <f t="shared" ref="K14:K32" si="2">K13</f>
        <v>mol/molDNA</v>
      </c>
      <c r="L14" s="16"/>
    </row>
    <row r="15" spans="1:12" ht="16.5" customHeight="1">
      <c r="A15" s="12" t="s">
        <v>68</v>
      </c>
      <c r="B15" s="46" t="s">
        <v>68</v>
      </c>
      <c r="C15" s="14">
        <v>19.05</v>
      </c>
      <c r="D15" s="39" t="str">
        <f t="shared" si="0"/>
        <v>mol per …</v>
      </c>
      <c r="E15" s="36" t="str">
        <f t="shared" si="1"/>
        <v>Beck et al., 2018, Alicyclo_Biomass</v>
      </c>
      <c r="H15" s="15"/>
      <c r="I15" s="119"/>
      <c r="J15" s="14"/>
      <c r="K15" s="98" t="str">
        <f t="shared" si="2"/>
        <v>mol/molDNA</v>
      </c>
      <c r="L15" s="16"/>
    </row>
    <row r="16" spans="1:12" ht="15.75" customHeight="1">
      <c r="A16" s="12"/>
      <c r="B16" s="46"/>
      <c r="C16" s="19"/>
      <c r="D16" s="39" t="str">
        <f t="shared" si="0"/>
        <v>mol per …</v>
      </c>
      <c r="E16" s="36"/>
      <c r="H16" s="20"/>
      <c r="I16" s="119"/>
      <c r="J16" s="19"/>
      <c r="K16" s="98" t="str">
        <f t="shared" si="2"/>
        <v>mol/molDNA</v>
      </c>
      <c r="L16" s="21"/>
    </row>
    <row r="17" spans="1:12" ht="16">
      <c r="A17" s="12"/>
      <c r="B17" s="46"/>
      <c r="C17" s="19"/>
      <c r="D17" s="39" t="str">
        <f t="shared" si="0"/>
        <v>mol per …</v>
      </c>
      <c r="E17" s="37"/>
      <c r="H17" s="20"/>
      <c r="I17" s="119"/>
      <c r="J17" s="19"/>
      <c r="K17" s="98" t="str">
        <f t="shared" si="2"/>
        <v>mol/molDNA</v>
      </c>
      <c r="L17" s="21"/>
    </row>
    <row r="18" spans="1:12" ht="16">
      <c r="A18" s="12"/>
      <c r="B18" s="46"/>
      <c r="C18" s="19"/>
      <c r="D18" s="39" t="str">
        <f t="shared" si="0"/>
        <v>mol per …</v>
      </c>
      <c r="E18" s="37"/>
      <c r="H18" s="20"/>
      <c r="I18" s="119"/>
      <c r="J18" s="19"/>
      <c r="K18" s="98" t="str">
        <f t="shared" si="2"/>
        <v>mol/molDNA</v>
      </c>
      <c r="L18" s="21"/>
    </row>
    <row r="19" spans="1:12" ht="16">
      <c r="A19" s="12"/>
      <c r="B19" s="46"/>
      <c r="C19" s="19"/>
      <c r="D19" s="39" t="str">
        <f t="shared" si="0"/>
        <v>mol per …</v>
      </c>
      <c r="E19" s="37"/>
      <c r="H19" s="20"/>
      <c r="I19" s="119"/>
      <c r="J19" s="19"/>
      <c r="K19" s="98" t="str">
        <f t="shared" si="2"/>
        <v>mol/molDNA</v>
      </c>
      <c r="L19" s="21"/>
    </row>
    <row r="20" spans="1:12" ht="16">
      <c r="A20" s="12"/>
      <c r="B20" s="46"/>
      <c r="C20" s="19"/>
      <c r="D20" s="39" t="str">
        <f t="shared" si="0"/>
        <v>mol per …</v>
      </c>
      <c r="E20" s="37"/>
      <c r="H20" s="20"/>
      <c r="I20" s="119"/>
      <c r="J20" s="19"/>
      <c r="K20" s="98" t="str">
        <f t="shared" si="2"/>
        <v>mol/molDNA</v>
      </c>
      <c r="L20" s="21"/>
    </row>
    <row r="21" spans="1:12" ht="16">
      <c r="A21" s="12"/>
      <c r="B21" s="46"/>
      <c r="C21" s="19"/>
      <c r="D21" s="39" t="str">
        <f t="shared" si="0"/>
        <v>mol per …</v>
      </c>
      <c r="E21" s="37"/>
      <c r="H21" s="20"/>
      <c r="I21" s="119"/>
      <c r="J21" s="19"/>
      <c r="K21" s="98" t="str">
        <f t="shared" si="2"/>
        <v>mol/molDNA</v>
      </c>
      <c r="L21" s="21"/>
    </row>
    <row r="22" spans="1:12" ht="16">
      <c r="A22" s="12"/>
      <c r="B22" s="46"/>
      <c r="C22" s="19"/>
      <c r="D22" s="39" t="str">
        <f t="shared" si="0"/>
        <v>mol per …</v>
      </c>
      <c r="E22" s="37"/>
      <c r="H22" s="20"/>
      <c r="I22" s="119"/>
      <c r="J22" s="19"/>
      <c r="K22" s="98" t="str">
        <f t="shared" si="2"/>
        <v>mol/molDNA</v>
      </c>
      <c r="L22" s="21"/>
    </row>
    <row r="23" spans="1:12" ht="16">
      <c r="A23" s="12"/>
      <c r="B23" s="46"/>
      <c r="C23" s="19"/>
      <c r="D23" s="39" t="str">
        <f t="shared" si="0"/>
        <v>mol per …</v>
      </c>
      <c r="E23" s="37"/>
      <c r="H23" s="20"/>
      <c r="I23" s="119"/>
      <c r="J23" s="19"/>
      <c r="K23" s="98" t="str">
        <f t="shared" si="2"/>
        <v>mol/molDNA</v>
      </c>
      <c r="L23" s="21"/>
    </row>
    <row r="24" spans="1:12" ht="16">
      <c r="A24" s="12"/>
      <c r="B24" s="46"/>
      <c r="C24" s="19"/>
      <c r="D24" s="39" t="str">
        <f t="shared" si="0"/>
        <v>mol per …</v>
      </c>
      <c r="E24" s="37"/>
      <c r="H24" s="20"/>
      <c r="I24" s="119"/>
      <c r="J24" s="19"/>
      <c r="K24" s="98" t="str">
        <f t="shared" si="2"/>
        <v>mol/molDNA</v>
      </c>
      <c r="L24" s="21"/>
    </row>
    <row r="25" spans="1:12" ht="16">
      <c r="A25" s="12"/>
      <c r="B25" s="46"/>
      <c r="C25" s="19"/>
      <c r="D25" s="39" t="str">
        <f t="shared" si="0"/>
        <v>mol per …</v>
      </c>
      <c r="E25" s="37"/>
      <c r="H25" s="20"/>
      <c r="I25" s="119"/>
      <c r="J25" s="19"/>
      <c r="K25" s="98" t="str">
        <f t="shared" si="2"/>
        <v>mol/molDNA</v>
      </c>
      <c r="L25" s="21"/>
    </row>
    <row r="26" spans="1:12" ht="16">
      <c r="A26" s="12"/>
      <c r="B26" s="46"/>
      <c r="C26" s="19"/>
      <c r="D26" s="39" t="str">
        <f t="shared" si="0"/>
        <v>mol per …</v>
      </c>
      <c r="E26" s="37"/>
      <c r="H26" s="20"/>
      <c r="I26" s="119"/>
      <c r="J26" s="19"/>
      <c r="K26" s="98" t="str">
        <f t="shared" si="2"/>
        <v>mol/molDNA</v>
      </c>
      <c r="L26" s="21"/>
    </row>
    <row r="27" spans="1:12" ht="16">
      <c r="A27" s="12"/>
      <c r="B27" s="46"/>
      <c r="C27" s="19"/>
      <c r="D27" s="39" t="str">
        <f t="shared" si="0"/>
        <v>mol per …</v>
      </c>
      <c r="E27" s="37"/>
      <c r="H27" s="20"/>
      <c r="I27" s="119"/>
      <c r="J27" s="19"/>
      <c r="K27" s="98" t="str">
        <f t="shared" si="2"/>
        <v>mol/molDNA</v>
      </c>
      <c r="L27" s="21"/>
    </row>
    <row r="28" spans="1:12" ht="16">
      <c r="A28" s="12"/>
      <c r="B28" s="46"/>
      <c r="C28" s="19"/>
      <c r="D28" s="39" t="str">
        <f t="shared" si="0"/>
        <v>mol per …</v>
      </c>
      <c r="E28" s="37"/>
      <c r="H28" s="20"/>
      <c r="I28" s="119"/>
      <c r="J28" s="19"/>
      <c r="K28" s="98" t="str">
        <f t="shared" si="2"/>
        <v>mol/molDNA</v>
      </c>
      <c r="L28" s="21"/>
    </row>
    <row r="29" spans="1:12" ht="16">
      <c r="A29" s="12"/>
      <c r="B29" s="46"/>
      <c r="C29" s="19"/>
      <c r="D29" s="39" t="str">
        <f t="shared" si="0"/>
        <v>mol per …</v>
      </c>
      <c r="E29" s="37"/>
      <c r="H29" s="20"/>
      <c r="I29" s="119"/>
      <c r="J29" s="19"/>
      <c r="K29" s="98" t="str">
        <f t="shared" si="2"/>
        <v>mol/molDNA</v>
      </c>
      <c r="L29" s="21"/>
    </row>
    <row r="30" spans="1:12" ht="16">
      <c r="A30" s="12"/>
      <c r="B30" s="46"/>
      <c r="C30" s="19"/>
      <c r="D30" s="39" t="str">
        <f t="shared" si="0"/>
        <v>mol per …</v>
      </c>
      <c r="E30" s="37"/>
      <c r="H30" s="20"/>
      <c r="I30" s="119"/>
      <c r="J30" s="19"/>
      <c r="K30" s="98" t="str">
        <f t="shared" si="2"/>
        <v>mol/molDNA</v>
      </c>
      <c r="L30" s="21"/>
    </row>
    <row r="31" spans="1:12" ht="16">
      <c r="A31" s="12"/>
      <c r="B31" s="46"/>
      <c r="C31" s="19"/>
      <c r="D31" s="39" t="str">
        <f t="shared" si="0"/>
        <v>mol per …</v>
      </c>
      <c r="E31" s="37"/>
      <c r="H31" s="20"/>
      <c r="I31" s="119"/>
      <c r="J31" s="19"/>
      <c r="K31" s="98" t="str">
        <f t="shared" si="2"/>
        <v>mol/molDNA</v>
      </c>
      <c r="L31" s="21"/>
    </row>
    <row r="32" spans="1:12" ht="17" thickBot="1">
      <c r="A32" s="12"/>
      <c r="B32" s="46"/>
      <c r="C32" s="19"/>
      <c r="D32" s="39" t="str">
        <f t="shared" si="0"/>
        <v>mol per …</v>
      </c>
      <c r="E32" s="37"/>
      <c r="H32" s="22"/>
      <c r="I32" s="120"/>
      <c r="J32" s="26"/>
      <c r="K32" s="99" t="str">
        <f t="shared" si="2"/>
        <v>mol/molDNA</v>
      </c>
      <c r="L32" s="23"/>
    </row>
    <row r="33" spans="1:5" ht="16">
      <c r="A33" s="12"/>
      <c r="B33" s="46"/>
      <c r="C33" s="19"/>
      <c r="D33" s="39" t="str">
        <f t="shared" si="0"/>
        <v>mol per …</v>
      </c>
      <c r="E33" s="37"/>
    </row>
    <row r="34" spans="1:5" ht="16">
      <c r="A34" s="12"/>
      <c r="B34" s="46"/>
      <c r="C34" s="19"/>
      <c r="D34" s="39" t="str">
        <f t="shared" si="0"/>
        <v>mol per …</v>
      </c>
      <c r="E34" s="37"/>
    </row>
    <row r="35" spans="1:5" ht="16">
      <c r="A35" s="12"/>
      <c r="B35" s="46"/>
      <c r="C35" s="19"/>
      <c r="D35" s="39" t="str">
        <f t="shared" si="0"/>
        <v>mol per …</v>
      </c>
      <c r="E35" s="37"/>
    </row>
    <row r="36" spans="1:5" ht="16">
      <c r="A36" s="12"/>
      <c r="B36" s="46"/>
      <c r="C36" s="19"/>
      <c r="D36" s="39" t="str">
        <f t="shared" si="0"/>
        <v>mol per …</v>
      </c>
      <c r="E36" s="37"/>
    </row>
    <row r="37" spans="1:5" ht="16">
      <c r="A37" s="12"/>
      <c r="B37" s="46"/>
      <c r="C37" s="19"/>
      <c r="D37" s="39" t="str">
        <f t="shared" si="0"/>
        <v>mol per …</v>
      </c>
      <c r="E37" s="37"/>
    </row>
    <row r="38" spans="1:5" ht="16">
      <c r="A38" s="12"/>
      <c r="B38" s="46"/>
      <c r="C38" s="19"/>
      <c r="D38" s="39" t="str">
        <f t="shared" si="0"/>
        <v>mol per …</v>
      </c>
      <c r="E38" s="37"/>
    </row>
    <row r="39" spans="1:5" ht="16">
      <c r="A39" s="12"/>
      <c r="B39" s="46"/>
      <c r="C39" s="19"/>
      <c r="D39" s="39" t="str">
        <f t="shared" si="0"/>
        <v>mol per …</v>
      </c>
      <c r="E39" s="37"/>
    </row>
    <row r="40" spans="1:5" ht="16">
      <c r="A40" s="12"/>
      <c r="B40" s="46"/>
      <c r="C40" s="19"/>
      <c r="D40" s="39" t="str">
        <f t="shared" si="0"/>
        <v>mol per …</v>
      </c>
      <c r="E40" s="37"/>
    </row>
    <row r="41" spans="1:5" ht="16">
      <c r="A41" s="12"/>
      <c r="B41" s="46"/>
      <c r="C41" s="19"/>
      <c r="D41" s="39" t="str">
        <f t="shared" si="0"/>
        <v>mol per …</v>
      </c>
      <c r="E41" s="37"/>
    </row>
    <row r="42" spans="1:5" ht="16">
      <c r="A42" s="12"/>
      <c r="B42" s="46"/>
      <c r="C42" s="19"/>
      <c r="D42" s="39" t="str">
        <f t="shared" si="0"/>
        <v>mol per …</v>
      </c>
      <c r="E42" s="37"/>
    </row>
    <row r="43" spans="1:5" ht="16">
      <c r="A43" s="12"/>
      <c r="B43" s="46"/>
      <c r="C43" s="19"/>
      <c r="D43" s="39" t="str">
        <f t="shared" si="0"/>
        <v>mol per …</v>
      </c>
      <c r="E43" s="37"/>
    </row>
    <row r="44" spans="1:5" ht="16">
      <c r="A44" s="12"/>
      <c r="B44" s="46"/>
      <c r="C44" s="19"/>
      <c r="D44" s="39" t="str">
        <f t="shared" si="0"/>
        <v>mol per …</v>
      </c>
      <c r="E44" s="37"/>
    </row>
    <row r="45" spans="1:5" ht="16">
      <c r="A45" s="12"/>
      <c r="B45" s="46"/>
      <c r="C45" s="19"/>
      <c r="D45" s="39" t="str">
        <f t="shared" si="0"/>
        <v>mol per …</v>
      </c>
      <c r="E45" s="37"/>
    </row>
    <row r="46" spans="1:5" ht="16">
      <c r="A46" s="12"/>
      <c r="B46" s="46"/>
      <c r="C46" s="19"/>
      <c r="D46" s="39" t="str">
        <f t="shared" si="0"/>
        <v>mol per …</v>
      </c>
      <c r="E46" s="37"/>
    </row>
    <row r="47" spans="1:5" ht="16">
      <c r="A47" s="12"/>
      <c r="B47" s="46"/>
      <c r="C47" s="19"/>
      <c r="D47" s="39" t="str">
        <f t="shared" si="0"/>
        <v>mol per …</v>
      </c>
      <c r="E47" s="37"/>
    </row>
    <row r="48" spans="1:5" ht="16">
      <c r="A48" s="12"/>
      <c r="B48" s="46"/>
      <c r="C48" s="19"/>
      <c r="D48" s="39" t="str">
        <f t="shared" si="0"/>
        <v>mol per …</v>
      </c>
      <c r="E48" s="37"/>
    </row>
    <row r="49" spans="1:5" ht="16">
      <c r="A49" s="12"/>
      <c r="B49" s="46"/>
      <c r="C49" s="19"/>
      <c r="D49" s="39" t="str">
        <f t="shared" si="0"/>
        <v>mol per …</v>
      </c>
      <c r="E49" s="37"/>
    </row>
    <row r="50" spans="1:5" ht="16">
      <c r="A50" s="12"/>
      <c r="B50" s="46"/>
      <c r="C50" s="19"/>
      <c r="D50" s="39" t="str">
        <f t="shared" si="0"/>
        <v>mol per …</v>
      </c>
      <c r="E50" s="37"/>
    </row>
    <row r="51" spans="1:5" ht="16">
      <c r="A51" s="12"/>
      <c r="B51" s="46"/>
      <c r="C51" s="19"/>
      <c r="D51" s="39" t="str">
        <f t="shared" si="0"/>
        <v>mol per …</v>
      </c>
      <c r="E51" s="37"/>
    </row>
    <row r="52" spans="1:5" ht="16">
      <c r="A52" s="12"/>
      <c r="B52" s="46"/>
      <c r="C52" s="19"/>
      <c r="D52" s="39" t="str">
        <f t="shared" si="0"/>
        <v>mol per …</v>
      </c>
      <c r="E52" s="37"/>
    </row>
    <row r="53" spans="1:5" ht="16">
      <c r="A53" s="12"/>
      <c r="B53" s="46"/>
      <c r="C53" s="19"/>
      <c r="D53" s="39" t="str">
        <f t="shared" si="0"/>
        <v>mol per …</v>
      </c>
      <c r="E53" s="37"/>
    </row>
    <row r="54" spans="1:5" ht="16">
      <c r="A54" s="12"/>
      <c r="B54" s="46"/>
      <c r="C54" s="19"/>
      <c r="D54" s="39" t="str">
        <f t="shared" si="0"/>
        <v>mol per …</v>
      </c>
      <c r="E54" s="37"/>
    </row>
    <row r="55" spans="1:5" ht="16">
      <c r="A55" s="12"/>
      <c r="B55" s="46"/>
      <c r="C55" s="19"/>
      <c r="D55" s="39" t="str">
        <f t="shared" si="0"/>
        <v>mol per …</v>
      </c>
      <c r="E55" s="37"/>
    </row>
    <row r="56" spans="1:5" ht="16">
      <c r="A56" s="12"/>
      <c r="B56" s="46"/>
      <c r="C56" s="19"/>
      <c r="D56" s="39" t="str">
        <f t="shared" si="0"/>
        <v>mol per …</v>
      </c>
      <c r="E56" s="37"/>
    </row>
    <row r="57" spans="1:5" ht="16">
      <c r="A57" s="12"/>
      <c r="B57" s="46"/>
      <c r="C57" s="19"/>
      <c r="D57" s="39" t="str">
        <f t="shared" si="0"/>
        <v>mol per …</v>
      </c>
      <c r="E57" s="37"/>
    </row>
    <row r="58" spans="1:5" ht="16">
      <c r="A58" s="12"/>
      <c r="B58" s="46"/>
      <c r="C58" s="19"/>
      <c r="D58" s="39" t="str">
        <f t="shared" si="0"/>
        <v>mol per …</v>
      </c>
      <c r="E58" s="37"/>
    </row>
    <row r="59" spans="1:5" ht="16">
      <c r="A59" s="12"/>
      <c r="B59" s="46"/>
      <c r="C59" s="19"/>
      <c r="D59" s="39" t="str">
        <f t="shared" si="0"/>
        <v>mol per …</v>
      </c>
      <c r="E59" s="37"/>
    </row>
    <row r="60" spans="1:5" ht="17" thickBot="1">
      <c r="A60" s="24"/>
      <c r="B60" s="48"/>
      <c r="C60" s="26"/>
      <c r="D60" s="40" t="str">
        <f t="shared" si="0"/>
        <v>mol per …</v>
      </c>
      <c r="E60" s="38"/>
    </row>
  </sheetData>
  <sheetProtection sheet="1" objects="1" scenarios="1"/>
  <mergeCells count="1">
    <mergeCell ref="H10:L10"/>
  </mergeCells>
  <dataValidations count="4">
    <dataValidation type="list" showInputMessage="1" showErrorMessage="1" sqref="D12" xr:uid="{B9425684-BE28-8941-990B-5DD473A4C922}">
      <formula1>$D$5:$D$6</formula1>
    </dataValidation>
    <dataValidation type="decimal" operator="greaterThanOrEqual" showInputMessage="1" showErrorMessage="1" error="Coefficient must be a positive number. For decimal use &quot;.&quot; (e.g 0.33)." sqref="C12:C60" xr:uid="{540461D8-7181-4048-BB89-667402F14673}">
      <formula1>0</formula1>
    </dataValidation>
    <dataValidation type="decimal" showInputMessage="1" showErrorMessage="1" error="Coefficient must be a number. For decimal use &quot;.&quot; (e.g 0.33)." sqref="J12:J32" xr:uid="{BB90FF49-DF6B-F34B-AA3A-BD724D9B7D16}">
      <formula1>-1E+43</formula1>
      <formula2>1E+43</formula2>
    </dataValidation>
    <dataValidation type="custom" allowBlank="1" showInputMessage="1" sqref="D13:D60" xr:uid="{6E8420A2-BF0E-4D4B-8EE3-B732D9C135F6}">
      <formula1>$D$5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24EE-3332-6D4D-8E88-A47E7B3B37E9}">
  <dimension ref="A1:L60"/>
  <sheetViews>
    <sheetView topLeftCell="B1" workbookViewId="0">
      <selection activeCell="E12" sqref="E12:E13"/>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34.1640625" style="1" bestFit="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2" bestFit="1" customWidth="1"/>
    <col min="12" max="12" width="27.83203125" style="1" bestFit="1" customWidth="1"/>
    <col min="13" max="16384" width="11.5" style="1"/>
  </cols>
  <sheetData>
    <row r="1" spans="1:12" s="88" customFormat="1" ht="21" customHeight="1">
      <c r="A1" s="92" t="s">
        <v>72</v>
      </c>
      <c r="K1" s="93"/>
    </row>
    <row r="2" spans="1:12" ht="17" thickBot="1">
      <c r="A2" s="44" t="s">
        <v>21</v>
      </c>
      <c r="B2" s="43"/>
    </row>
    <row r="3" spans="1:12" s="34" customFormat="1" ht="64.5" customHeight="1">
      <c r="A3" s="49" t="s">
        <v>15</v>
      </c>
      <c r="B3" s="71" t="s">
        <v>28</v>
      </c>
      <c r="C3" s="52"/>
      <c r="D3" s="52"/>
      <c r="E3" s="75"/>
      <c r="F3" s="75"/>
      <c r="G3" s="71"/>
      <c r="H3" s="52"/>
      <c r="I3" s="52"/>
      <c r="J3" s="53"/>
      <c r="K3" s="94"/>
    </row>
    <row r="4" spans="1:12" s="34" customFormat="1" ht="64.5" customHeight="1">
      <c r="A4" s="59"/>
      <c r="B4" s="76" t="s">
        <v>16</v>
      </c>
      <c r="C4" s="60"/>
      <c r="D4" s="60"/>
      <c r="E4" s="61"/>
      <c r="F4" s="61"/>
      <c r="G4" s="61"/>
      <c r="H4" s="60"/>
      <c r="I4" s="60"/>
      <c r="J4" s="62"/>
      <c r="K4" s="94"/>
    </row>
    <row r="5" spans="1:12" s="2" customFormat="1" ht="42" customHeight="1">
      <c r="A5" s="63" t="s">
        <v>17</v>
      </c>
      <c r="B5" s="77" t="s">
        <v>31</v>
      </c>
      <c r="C5" s="101" t="s">
        <v>1</v>
      </c>
      <c r="D5" s="107" t="s">
        <v>0</v>
      </c>
      <c r="E5" s="105" t="s">
        <v>19</v>
      </c>
      <c r="F5" s="102"/>
      <c r="G5" s="74" t="s">
        <v>41</v>
      </c>
      <c r="H5" s="64"/>
      <c r="I5" s="65"/>
      <c r="J5" s="66"/>
      <c r="K5" s="33"/>
    </row>
    <row r="6" spans="1:12" ht="16.5" customHeight="1">
      <c r="A6" s="67"/>
      <c r="B6" s="91"/>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8" customFormat="1" ht="21" customHeight="1">
      <c r="A9" s="92" t="s">
        <v>73</v>
      </c>
      <c r="K9" s="93"/>
    </row>
    <row r="10" spans="1:12" s="42" customFormat="1" ht="65.25" customHeight="1" thickBot="1">
      <c r="A10" s="84" t="s">
        <v>30</v>
      </c>
      <c r="B10" s="85"/>
      <c r="C10" s="86"/>
      <c r="D10" s="86"/>
      <c r="E10" s="86"/>
      <c r="F10" s="87"/>
      <c r="G10" s="87"/>
      <c r="H10" s="125" t="s">
        <v>29</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59</v>
      </c>
      <c r="B12" s="45" t="s">
        <v>59</v>
      </c>
      <c r="C12" s="9">
        <v>1.5773982558139534</v>
      </c>
      <c r="D12" s="41" t="s">
        <v>2</v>
      </c>
      <c r="E12" s="11" t="s">
        <v>52</v>
      </c>
      <c r="H12" s="10" t="s">
        <v>69</v>
      </c>
      <c r="I12" s="118" t="s">
        <v>70</v>
      </c>
      <c r="J12" s="9">
        <v>1</v>
      </c>
      <c r="K12" s="97" t="s">
        <v>77</v>
      </c>
      <c r="L12" s="11" t="s">
        <v>52</v>
      </c>
    </row>
    <row r="13" spans="1:12" ht="15.75" customHeight="1">
      <c r="A13" s="12" t="s">
        <v>74</v>
      </c>
      <c r="B13" s="46" t="s">
        <v>74</v>
      </c>
      <c r="C13" s="14">
        <v>3.59375</v>
      </c>
      <c r="D13" s="39" t="str">
        <f>$D$12</f>
        <v>mol per …</v>
      </c>
      <c r="E13" s="36" t="str">
        <f>E12</f>
        <v>Beck et al., 2018, Alicyclo_Biomass</v>
      </c>
      <c r="H13" s="15"/>
      <c r="I13" s="119"/>
      <c r="J13" s="14"/>
      <c r="K13" s="98" t="str">
        <f>K12</f>
        <v>mol/molRNA</v>
      </c>
      <c r="L13" s="16"/>
    </row>
    <row r="14" spans="1:12" ht="15.75" customHeight="1">
      <c r="A14" s="17" t="s">
        <v>75</v>
      </c>
      <c r="B14" s="47" t="s">
        <v>75</v>
      </c>
      <c r="C14" s="14">
        <v>2.4258720930232558</v>
      </c>
      <c r="D14" s="39" t="str">
        <f t="shared" ref="D14:D60" si="0">$D$12</f>
        <v>mol per …</v>
      </c>
      <c r="E14" s="36" t="str">
        <f t="shared" ref="E14:E15" si="1">E13</f>
        <v>Beck et al., 2018, Alicyclo_Biomass</v>
      </c>
      <c r="H14" s="15"/>
      <c r="I14" s="119"/>
      <c r="J14" s="14"/>
      <c r="K14" s="98" t="str">
        <f t="shared" ref="K14:K32" si="2">K13</f>
        <v>mol/molRNA</v>
      </c>
      <c r="L14" s="16"/>
    </row>
    <row r="15" spans="1:12" ht="16.5" customHeight="1">
      <c r="A15" s="12" t="s">
        <v>76</v>
      </c>
      <c r="B15" s="46" t="s">
        <v>76</v>
      </c>
      <c r="C15" s="14">
        <v>2.4029796511627906</v>
      </c>
      <c r="D15" s="39" t="str">
        <f t="shared" si="0"/>
        <v>mol per …</v>
      </c>
      <c r="E15" s="36" t="str">
        <f t="shared" si="1"/>
        <v>Beck et al., 2018, Alicyclo_Biomass</v>
      </c>
      <c r="H15" s="15"/>
      <c r="I15" s="119"/>
      <c r="J15" s="14"/>
      <c r="K15" s="98" t="str">
        <f t="shared" si="2"/>
        <v>mol/molRNA</v>
      </c>
      <c r="L15" s="16"/>
    </row>
    <row r="16" spans="1:12" ht="15.75" customHeight="1">
      <c r="A16" s="12"/>
      <c r="B16" s="46"/>
      <c r="C16" s="19"/>
      <c r="D16" s="39" t="str">
        <f t="shared" si="0"/>
        <v>mol per …</v>
      </c>
      <c r="E16" s="36"/>
      <c r="H16" s="20"/>
      <c r="I16" s="119"/>
      <c r="J16" s="19"/>
      <c r="K16" s="98" t="str">
        <f t="shared" si="2"/>
        <v>mol/molRNA</v>
      </c>
      <c r="L16" s="21"/>
    </row>
    <row r="17" spans="1:12" ht="16">
      <c r="A17" s="12"/>
      <c r="B17" s="46"/>
      <c r="C17" s="19"/>
      <c r="D17" s="39" t="str">
        <f t="shared" si="0"/>
        <v>mol per …</v>
      </c>
      <c r="E17" s="37"/>
      <c r="H17" s="20"/>
      <c r="I17" s="119"/>
      <c r="J17" s="19"/>
      <c r="K17" s="98" t="str">
        <f t="shared" si="2"/>
        <v>mol/molRNA</v>
      </c>
      <c r="L17" s="21"/>
    </row>
    <row r="18" spans="1:12" ht="16">
      <c r="A18" s="12"/>
      <c r="B18" s="46"/>
      <c r="C18" s="19"/>
      <c r="D18" s="39" t="str">
        <f t="shared" si="0"/>
        <v>mol per …</v>
      </c>
      <c r="E18" s="37"/>
      <c r="H18" s="20"/>
      <c r="I18" s="119"/>
      <c r="J18" s="19"/>
      <c r="K18" s="98" t="str">
        <f t="shared" si="2"/>
        <v>mol/molRNA</v>
      </c>
      <c r="L18" s="21"/>
    </row>
    <row r="19" spans="1:12" ht="16">
      <c r="A19" s="12"/>
      <c r="B19" s="46"/>
      <c r="C19" s="19"/>
      <c r="D19" s="39" t="str">
        <f t="shared" si="0"/>
        <v>mol per …</v>
      </c>
      <c r="E19" s="37"/>
      <c r="H19" s="20"/>
      <c r="I19" s="119"/>
      <c r="J19" s="19"/>
      <c r="K19" s="98" t="str">
        <f t="shared" si="2"/>
        <v>mol/molRNA</v>
      </c>
      <c r="L19" s="21"/>
    </row>
    <row r="20" spans="1:12" ht="16">
      <c r="A20" s="12"/>
      <c r="B20" s="46"/>
      <c r="C20" s="19"/>
      <c r="D20" s="39" t="str">
        <f t="shared" si="0"/>
        <v>mol per …</v>
      </c>
      <c r="E20" s="37"/>
      <c r="H20" s="20"/>
      <c r="I20" s="119"/>
      <c r="J20" s="19"/>
      <c r="K20" s="98" t="str">
        <f t="shared" si="2"/>
        <v>mol/molRNA</v>
      </c>
      <c r="L20" s="21"/>
    </row>
    <row r="21" spans="1:12" ht="16">
      <c r="A21" s="12"/>
      <c r="B21" s="46"/>
      <c r="C21" s="19"/>
      <c r="D21" s="39" t="str">
        <f t="shared" si="0"/>
        <v>mol per …</v>
      </c>
      <c r="E21" s="37"/>
      <c r="H21" s="20"/>
      <c r="I21" s="119"/>
      <c r="J21" s="19"/>
      <c r="K21" s="98" t="str">
        <f t="shared" si="2"/>
        <v>mol/molRNA</v>
      </c>
      <c r="L21" s="21"/>
    </row>
    <row r="22" spans="1:12" ht="16">
      <c r="A22" s="12"/>
      <c r="B22" s="46"/>
      <c r="C22" s="19"/>
      <c r="D22" s="39" t="str">
        <f t="shared" si="0"/>
        <v>mol per …</v>
      </c>
      <c r="E22" s="37"/>
      <c r="H22" s="20"/>
      <c r="I22" s="119"/>
      <c r="J22" s="19"/>
      <c r="K22" s="98" t="str">
        <f t="shared" si="2"/>
        <v>mol/molRNA</v>
      </c>
      <c r="L22" s="21"/>
    </row>
    <row r="23" spans="1:12" ht="16">
      <c r="A23" s="12"/>
      <c r="B23" s="46"/>
      <c r="C23" s="19"/>
      <c r="D23" s="39" t="str">
        <f t="shared" si="0"/>
        <v>mol per …</v>
      </c>
      <c r="E23" s="37"/>
      <c r="H23" s="20"/>
      <c r="I23" s="119"/>
      <c r="J23" s="19"/>
      <c r="K23" s="98" t="str">
        <f t="shared" si="2"/>
        <v>mol/molRNA</v>
      </c>
      <c r="L23" s="21"/>
    </row>
    <row r="24" spans="1:12" ht="16">
      <c r="A24" s="12"/>
      <c r="B24" s="46"/>
      <c r="C24" s="19"/>
      <c r="D24" s="39" t="str">
        <f t="shared" si="0"/>
        <v>mol per …</v>
      </c>
      <c r="E24" s="37"/>
      <c r="H24" s="20"/>
      <c r="I24" s="119"/>
      <c r="J24" s="19"/>
      <c r="K24" s="98" t="str">
        <f t="shared" si="2"/>
        <v>mol/molRNA</v>
      </c>
      <c r="L24" s="21"/>
    </row>
    <row r="25" spans="1:12" ht="16">
      <c r="A25" s="12"/>
      <c r="B25" s="46"/>
      <c r="C25" s="19"/>
      <c r="D25" s="39" t="str">
        <f t="shared" si="0"/>
        <v>mol per …</v>
      </c>
      <c r="E25" s="37"/>
      <c r="H25" s="20"/>
      <c r="I25" s="119"/>
      <c r="J25" s="19"/>
      <c r="K25" s="98" t="str">
        <f t="shared" si="2"/>
        <v>mol/molRNA</v>
      </c>
      <c r="L25" s="21"/>
    </row>
    <row r="26" spans="1:12" ht="16">
      <c r="A26" s="12"/>
      <c r="B26" s="46"/>
      <c r="C26" s="19"/>
      <c r="D26" s="39" t="str">
        <f t="shared" si="0"/>
        <v>mol per …</v>
      </c>
      <c r="E26" s="37"/>
      <c r="H26" s="20"/>
      <c r="I26" s="119"/>
      <c r="J26" s="19"/>
      <c r="K26" s="98" t="str">
        <f t="shared" si="2"/>
        <v>mol/molRNA</v>
      </c>
      <c r="L26" s="21"/>
    </row>
    <row r="27" spans="1:12" ht="16">
      <c r="A27" s="12"/>
      <c r="B27" s="46"/>
      <c r="C27" s="19"/>
      <c r="D27" s="39" t="str">
        <f t="shared" si="0"/>
        <v>mol per …</v>
      </c>
      <c r="E27" s="37"/>
      <c r="H27" s="20"/>
      <c r="I27" s="119"/>
      <c r="J27" s="19"/>
      <c r="K27" s="98" t="str">
        <f t="shared" si="2"/>
        <v>mol/molRNA</v>
      </c>
      <c r="L27" s="21"/>
    </row>
    <row r="28" spans="1:12" ht="16">
      <c r="A28" s="12"/>
      <c r="B28" s="46"/>
      <c r="C28" s="19"/>
      <c r="D28" s="39" t="str">
        <f t="shared" si="0"/>
        <v>mol per …</v>
      </c>
      <c r="E28" s="37"/>
      <c r="H28" s="20"/>
      <c r="I28" s="119"/>
      <c r="J28" s="19"/>
      <c r="K28" s="98" t="str">
        <f t="shared" si="2"/>
        <v>mol/molRNA</v>
      </c>
      <c r="L28" s="21"/>
    </row>
    <row r="29" spans="1:12" ht="16">
      <c r="A29" s="12"/>
      <c r="B29" s="46"/>
      <c r="C29" s="19"/>
      <c r="D29" s="39" t="str">
        <f t="shared" si="0"/>
        <v>mol per …</v>
      </c>
      <c r="E29" s="37"/>
      <c r="H29" s="20"/>
      <c r="I29" s="119"/>
      <c r="J29" s="19"/>
      <c r="K29" s="98" t="str">
        <f t="shared" si="2"/>
        <v>mol/molRNA</v>
      </c>
      <c r="L29" s="21"/>
    </row>
    <row r="30" spans="1:12" ht="16">
      <c r="A30" s="12"/>
      <c r="B30" s="46"/>
      <c r="C30" s="19"/>
      <c r="D30" s="39" t="str">
        <f t="shared" si="0"/>
        <v>mol per …</v>
      </c>
      <c r="E30" s="37"/>
      <c r="H30" s="20"/>
      <c r="I30" s="119"/>
      <c r="J30" s="19"/>
      <c r="K30" s="98" t="str">
        <f t="shared" si="2"/>
        <v>mol/molRNA</v>
      </c>
      <c r="L30" s="21"/>
    </row>
    <row r="31" spans="1:12" ht="16">
      <c r="A31" s="12"/>
      <c r="B31" s="46"/>
      <c r="C31" s="19"/>
      <c r="D31" s="39" t="str">
        <f t="shared" si="0"/>
        <v>mol per …</v>
      </c>
      <c r="E31" s="37"/>
      <c r="H31" s="20"/>
      <c r="I31" s="119"/>
      <c r="J31" s="19"/>
      <c r="K31" s="98" t="str">
        <f t="shared" si="2"/>
        <v>mol/molRNA</v>
      </c>
      <c r="L31" s="21"/>
    </row>
    <row r="32" spans="1:12" ht="17" thickBot="1">
      <c r="A32" s="12"/>
      <c r="B32" s="46"/>
      <c r="C32" s="19"/>
      <c r="D32" s="39" t="str">
        <f t="shared" si="0"/>
        <v>mol per …</v>
      </c>
      <c r="E32" s="37"/>
      <c r="H32" s="22"/>
      <c r="I32" s="120"/>
      <c r="J32" s="26"/>
      <c r="K32" s="99" t="str">
        <f t="shared" si="2"/>
        <v>mol/molRNA</v>
      </c>
      <c r="L32" s="23"/>
    </row>
    <row r="33" spans="1:5" ht="16">
      <c r="A33" s="12"/>
      <c r="B33" s="46"/>
      <c r="C33" s="19"/>
      <c r="D33" s="39" t="str">
        <f t="shared" si="0"/>
        <v>mol per …</v>
      </c>
      <c r="E33" s="37"/>
    </row>
    <row r="34" spans="1:5" ht="16">
      <c r="A34" s="12"/>
      <c r="B34" s="46"/>
      <c r="C34" s="19"/>
      <c r="D34" s="39" t="str">
        <f t="shared" si="0"/>
        <v>mol per …</v>
      </c>
      <c r="E34" s="37"/>
    </row>
    <row r="35" spans="1:5" ht="16">
      <c r="A35" s="12"/>
      <c r="B35" s="46"/>
      <c r="C35" s="19"/>
      <c r="D35" s="39" t="str">
        <f t="shared" si="0"/>
        <v>mol per …</v>
      </c>
      <c r="E35" s="37"/>
    </row>
    <row r="36" spans="1:5" ht="16">
      <c r="A36" s="12"/>
      <c r="B36" s="46"/>
      <c r="C36" s="19"/>
      <c r="D36" s="39" t="str">
        <f t="shared" si="0"/>
        <v>mol per …</v>
      </c>
      <c r="E36" s="37"/>
    </row>
    <row r="37" spans="1:5" ht="16">
      <c r="A37" s="12"/>
      <c r="B37" s="46"/>
      <c r="C37" s="19"/>
      <c r="D37" s="39" t="str">
        <f t="shared" si="0"/>
        <v>mol per …</v>
      </c>
      <c r="E37" s="37"/>
    </row>
    <row r="38" spans="1:5" ht="16">
      <c r="A38" s="12"/>
      <c r="B38" s="46"/>
      <c r="C38" s="19"/>
      <c r="D38" s="39" t="str">
        <f t="shared" si="0"/>
        <v>mol per …</v>
      </c>
      <c r="E38" s="37"/>
    </row>
    <row r="39" spans="1:5" ht="16">
      <c r="A39" s="12"/>
      <c r="B39" s="46"/>
      <c r="C39" s="19"/>
      <c r="D39" s="39" t="str">
        <f t="shared" si="0"/>
        <v>mol per …</v>
      </c>
      <c r="E39" s="37"/>
    </row>
    <row r="40" spans="1:5" ht="16">
      <c r="A40" s="12"/>
      <c r="B40" s="46"/>
      <c r="C40" s="19"/>
      <c r="D40" s="39" t="str">
        <f t="shared" si="0"/>
        <v>mol per …</v>
      </c>
      <c r="E40" s="37"/>
    </row>
    <row r="41" spans="1:5" ht="16">
      <c r="A41" s="12"/>
      <c r="B41" s="46"/>
      <c r="C41" s="19"/>
      <c r="D41" s="39" t="str">
        <f t="shared" si="0"/>
        <v>mol per …</v>
      </c>
      <c r="E41" s="37"/>
    </row>
    <row r="42" spans="1:5" ht="16">
      <c r="A42" s="12"/>
      <c r="B42" s="46"/>
      <c r="C42" s="19"/>
      <c r="D42" s="39" t="str">
        <f t="shared" si="0"/>
        <v>mol per …</v>
      </c>
      <c r="E42" s="37"/>
    </row>
    <row r="43" spans="1:5" ht="16">
      <c r="A43" s="12"/>
      <c r="B43" s="46"/>
      <c r="C43" s="19"/>
      <c r="D43" s="39" t="str">
        <f t="shared" si="0"/>
        <v>mol per …</v>
      </c>
      <c r="E43" s="37"/>
    </row>
    <row r="44" spans="1:5" ht="16">
      <c r="A44" s="12"/>
      <c r="B44" s="46"/>
      <c r="C44" s="19"/>
      <c r="D44" s="39" t="str">
        <f t="shared" si="0"/>
        <v>mol per …</v>
      </c>
      <c r="E44" s="37"/>
    </row>
    <row r="45" spans="1:5" ht="16">
      <c r="A45" s="12"/>
      <c r="B45" s="46"/>
      <c r="C45" s="19"/>
      <c r="D45" s="39" t="str">
        <f t="shared" si="0"/>
        <v>mol per …</v>
      </c>
      <c r="E45" s="37"/>
    </row>
    <row r="46" spans="1:5" ht="16">
      <c r="A46" s="12"/>
      <c r="B46" s="46"/>
      <c r="C46" s="19"/>
      <c r="D46" s="39" t="str">
        <f t="shared" si="0"/>
        <v>mol per …</v>
      </c>
      <c r="E46" s="37"/>
    </row>
    <row r="47" spans="1:5" ht="16">
      <c r="A47" s="12"/>
      <c r="B47" s="46"/>
      <c r="C47" s="19"/>
      <c r="D47" s="39" t="str">
        <f t="shared" si="0"/>
        <v>mol per …</v>
      </c>
      <c r="E47" s="37"/>
    </row>
    <row r="48" spans="1:5" ht="16">
      <c r="A48" s="12"/>
      <c r="B48" s="46"/>
      <c r="C48" s="19"/>
      <c r="D48" s="39" t="str">
        <f t="shared" si="0"/>
        <v>mol per …</v>
      </c>
      <c r="E48" s="37"/>
    </row>
    <row r="49" spans="1:5" ht="16">
      <c r="A49" s="12"/>
      <c r="B49" s="46"/>
      <c r="C49" s="19"/>
      <c r="D49" s="39" t="str">
        <f t="shared" si="0"/>
        <v>mol per …</v>
      </c>
      <c r="E49" s="37"/>
    </row>
    <row r="50" spans="1:5" ht="16">
      <c r="A50" s="12"/>
      <c r="B50" s="46"/>
      <c r="C50" s="19"/>
      <c r="D50" s="39" t="str">
        <f t="shared" si="0"/>
        <v>mol per …</v>
      </c>
      <c r="E50" s="37"/>
    </row>
    <row r="51" spans="1:5" ht="16">
      <c r="A51" s="12"/>
      <c r="B51" s="46"/>
      <c r="C51" s="19"/>
      <c r="D51" s="39" t="str">
        <f t="shared" si="0"/>
        <v>mol per …</v>
      </c>
      <c r="E51" s="37"/>
    </row>
    <row r="52" spans="1:5" ht="16">
      <c r="A52" s="12"/>
      <c r="B52" s="46"/>
      <c r="C52" s="19"/>
      <c r="D52" s="39" t="str">
        <f t="shared" si="0"/>
        <v>mol per …</v>
      </c>
      <c r="E52" s="37"/>
    </row>
    <row r="53" spans="1:5" ht="16">
      <c r="A53" s="12"/>
      <c r="B53" s="46"/>
      <c r="C53" s="19"/>
      <c r="D53" s="39" t="str">
        <f t="shared" si="0"/>
        <v>mol per …</v>
      </c>
      <c r="E53" s="37"/>
    </row>
    <row r="54" spans="1:5" ht="16">
      <c r="A54" s="12"/>
      <c r="B54" s="46"/>
      <c r="C54" s="19"/>
      <c r="D54" s="39" t="str">
        <f t="shared" si="0"/>
        <v>mol per …</v>
      </c>
      <c r="E54" s="37"/>
    </row>
    <row r="55" spans="1:5" ht="16">
      <c r="A55" s="12"/>
      <c r="B55" s="46"/>
      <c r="C55" s="19"/>
      <c r="D55" s="39" t="str">
        <f t="shared" si="0"/>
        <v>mol per …</v>
      </c>
      <c r="E55" s="37"/>
    </row>
    <row r="56" spans="1:5" ht="16">
      <c r="A56" s="12"/>
      <c r="B56" s="46"/>
      <c r="C56" s="19"/>
      <c r="D56" s="39" t="str">
        <f t="shared" si="0"/>
        <v>mol per …</v>
      </c>
      <c r="E56" s="37"/>
    </row>
    <row r="57" spans="1:5" ht="16">
      <c r="A57" s="12"/>
      <c r="B57" s="46"/>
      <c r="C57" s="19"/>
      <c r="D57" s="39" t="str">
        <f t="shared" si="0"/>
        <v>mol per …</v>
      </c>
      <c r="E57" s="37"/>
    </row>
    <row r="58" spans="1:5" ht="16">
      <c r="A58" s="12"/>
      <c r="B58" s="46"/>
      <c r="C58" s="19"/>
      <c r="D58" s="39" t="str">
        <f t="shared" si="0"/>
        <v>mol per …</v>
      </c>
      <c r="E58" s="37"/>
    </row>
    <row r="59" spans="1:5" ht="16">
      <c r="A59" s="12"/>
      <c r="B59" s="46"/>
      <c r="C59" s="19"/>
      <c r="D59" s="39" t="str">
        <f t="shared" si="0"/>
        <v>mol per …</v>
      </c>
      <c r="E59" s="37"/>
    </row>
    <row r="60" spans="1:5" ht="17" thickBot="1">
      <c r="A60" s="24"/>
      <c r="B60" s="48"/>
      <c r="C60" s="26"/>
      <c r="D60" s="40" t="str">
        <f t="shared" si="0"/>
        <v>mol per …</v>
      </c>
      <c r="E60" s="38"/>
    </row>
  </sheetData>
  <sheetProtection sheet="1" objects="1" scenarios="1"/>
  <mergeCells count="1">
    <mergeCell ref="H10:L10"/>
  </mergeCells>
  <dataValidations count="4">
    <dataValidation type="list" showInputMessage="1" showErrorMessage="1" sqref="D12" xr:uid="{237B09AB-994E-8D4E-9394-27D38EB4395F}">
      <formula1>$D$5:$D$6</formula1>
    </dataValidation>
    <dataValidation type="decimal" operator="greaterThanOrEqual" showInputMessage="1" showErrorMessage="1" error="Coefficient must be a positive number. For decimal use &quot;.&quot; (e.g 0.33)." sqref="C12:C60" xr:uid="{01ACD224-4D36-DE41-BC36-257E90887397}">
      <formula1>0</formula1>
    </dataValidation>
    <dataValidation type="decimal" showInputMessage="1" showErrorMessage="1" error="Coefficient must be a number. For decimal use &quot;.&quot; (e.g 0.33)." sqref="J12:J32" xr:uid="{DE896328-AEBB-B94C-A12A-63599FF07FEA}">
      <formula1>-1E+43</formula1>
      <formula2>1E+43</formula2>
    </dataValidation>
    <dataValidation type="custom" allowBlank="1" showInputMessage="1" sqref="D13:D60" xr:uid="{41130B0A-7EDD-0049-B7A7-5951C2C4B031}">
      <formula1>$D$5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24E4-EC9C-3044-B073-F208C26FB334}">
  <dimension ref="A1:L60"/>
  <sheetViews>
    <sheetView topLeftCell="C9" workbookViewId="0">
      <selection activeCell="M24" sqref="M24"/>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34.1640625" style="1" bestFit="1" customWidth="1"/>
    <col min="6" max="6" width="14.6640625" style="1" customWidth="1"/>
    <col min="7" max="7" width="20.1640625" style="1" bestFit="1" customWidth="1"/>
    <col min="8" max="8" width="18" style="1" bestFit="1" customWidth="1"/>
    <col min="9" max="9" width="33.33203125" style="1" bestFit="1" customWidth="1"/>
    <col min="10" max="10" width="32.5" style="1" bestFit="1" customWidth="1"/>
    <col min="11" max="11" width="28.5" style="32" bestFit="1" customWidth="1"/>
    <col min="12" max="12" width="27.83203125" style="1" bestFit="1" customWidth="1"/>
    <col min="13" max="16384" width="11.5" style="1"/>
  </cols>
  <sheetData>
    <row r="1" spans="1:12" s="88" customFormat="1" ht="21" customHeight="1">
      <c r="A1" s="92" t="s">
        <v>78</v>
      </c>
      <c r="K1" s="93"/>
    </row>
    <row r="2" spans="1:12" ht="17" thickBot="1">
      <c r="A2" s="44" t="s">
        <v>21</v>
      </c>
      <c r="B2" s="43"/>
    </row>
    <row r="3" spans="1:12" s="34" customFormat="1" ht="64.5" customHeight="1">
      <c r="A3" s="49" t="s">
        <v>15</v>
      </c>
      <c r="B3" s="71" t="s">
        <v>28</v>
      </c>
      <c r="C3" s="52"/>
      <c r="D3" s="52"/>
      <c r="E3" s="75"/>
      <c r="F3" s="75"/>
      <c r="G3" s="71"/>
      <c r="H3" s="52"/>
      <c r="I3" s="52"/>
      <c r="J3" s="53"/>
      <c r="K3" s="94"/>
    </row>
    <row r="4" spans="1:12" s="34" customFormat="1" ht="64.5" customHeight="1">
      <c r="A4" s="59"/>
      <c r="B4" s="76" t="s">
        <v>16</v>
      </c>
      <c r="C4" s="60"/>
      <c r="D4" s="60"/>
      <c r="E4" s="61"/>
      <c r="F4" s="61"/>
      <c r="G4" s="61"/>
      <c r="H4" s="60"/>
      <c r="I4" s="60"/>
      <c r="J4" s="62"/>
      <c r="K4" s="94"/>
    </row>
    <row r="5" spans="1:12" s="2" customFormat="1" ht="42" customHeight="1">
      <c r="A5" s="63" t="s">
        <v>17</v>
      </c>
      <c r="B5" s="77" t="s">
        <v>31</v>
      </c>
      <c r="C5" s="101" t="s">
        <v>1</v>
      </c>
      <c r="D5" s="107" t="s">
        <v>0</v>
      </c>
      <c r="E5" s="105" t="s">
        <v>19</v>
      </c>
      <c r="F5" s="102"/>
      <c r="G5" s="74" t="s">
        <v>41</v>
      </c>
      <c r="H5" s="64"/>
      <c r="I5" s="65"/>
      <c r="J5" s="66"/>
      <c r="K5" s="33"/>
    </row>
    <row r="6" spans="1:12" ht="16.5" customHeight="1">
      <c r="A6" s="67"/>
      <c r="B6" s="91"/>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8" customFormat="1" ht="21" customHeight="1">
      <c r="A9" s="92" t="s">
        <v>79</v>
      </c>
      <c r="K9" s="93"/>
    </row>
    <row r="10" spans="1:12" s="42" customFormat="1" ht="65.25" customHeight="1" thickBot="1">
      <c r="A10" s="84" t="s">
        <v>30</v>
      </c>
      <c r="B10" s="85"/>
      <c r="C10" s="86"/>
      <c r="D10" s="86"/>
      <c r="E10" s="86"/>
      <c r="F10" s="87"/>
      <c r="G10" s="87"/>
      <c r="H10" s="125" t="s">
        <v>29</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80</v>
      </c>
      <c r="B12" s="45" t="s">
        <v>80</v>
      </c>
      <c r="C12" s="9">
        <v>11.8</v>
      </c>
      <c r="D12" s="41" t="s">
        <v>2</v>
      </c>
      <c r="E12" s="11" t="s">
        <v>52</v>
      </c>
      <c r="H12" s="10" t="s">
        <v>59</v>
      </c>
      <c r="I12" s="118" t="s">
        <v>59</v>
      </c>
      <c r="J12" s="9">
        <f>-100/100</f>
        <v>-1</v>
      </c>
      <c r="K12" s="97" t="s">
        <v>100</v>
      </c>
      <c r="L12" s="11" t="s">
        <v>52</v>
      </c>
    </row>
    <row r="13" spans="1:12" ht="15.75" customHeight="1">
      <c r="A13" s="12" t="s">
        <v>81</v>
      </c>
      <c r="B13" s="46" t="s">
        <v>81</v>
      </c>
      <c r="C13" s="14">
        <v>0.9</v>
      </c>
      <c r="D13" s="39" t="str">
        <f>$D$12</f>
        <v>mol per …</v>
      </c>
      <c r="E13" s="36" t="str">
        <f>E12</f>
        <v>Beck et al., 2018, Alicyclo_Biomass</v>
      </c>
      <c r="H13" s="15" t="s">
        <v>75</v>
      </c>
      <c r="I13" s="119" t="s">
        <v>75</v>
      </c>
      <c r="J13" s="14">
        <f>-198/100</f>
        <v>-1.98</v>
      </c>
      <c r="K13" s="98" t="s">
        <v>100</v>
      </c>
      <c r="L13" s="16" t="str">
        <f>L12</f>
        <v>Beck et al., 2018, Alicyclo_Biomass</v>
      </c>
    </row>
    <row r="14" spans="1:12" ht="15.75" customHeight="1">
      <c r="A14" s="17" t="s">
        <v>82</v>
      </c>
      <c r="B14" s="47" t="s">
        <v>82</v>
      </c>
      <c r="C14" s="14">
        <v>6.5</v>
      </c>
      <c r="D14" s="39" t="str">
        <f t="shared" ref="D14:D60" si="0">$D$12</f>
        <v>mol per …</v>
      </c>
      <c r="E14" s="36" t="str">
        <f t="shared" ref="E14:E31" si="1">E13</f>
        <v>Beck et al., 2018, Alicyclo_Biomass</v>
      </c>
      <c r="H14" s="15" t="s">
        <v>101</v>
      </c>
      <c r="I14" s="119" t="s">
        <v>101</v>
      </c>
      <c r="J14" s="14">
        <f>-197.8/100</f>
        <v>-1.9780000000000002</v>
      </c>
      <c r="K14" s="98" t="s">
        <v>100</v>
      </c>
      <c r="L14" s="16" t="str">
        <f t="shared" ref="L14:L19" si="2">L13</f>
        <v>Beck et al., 2018, Alicyclo_Biomass</v>
      </c>
    </row>
    <row r="15" spans="1:12" ht="16.5" customHeight="1">
      <c r="A15" s="12" t="s">
        <v>83</v>
      </c>
      <c r="B15" s="46" t="s">
        <v>83</v>
      </c>
      <c r="C15" s="14">
        <v>7.3450000000000006</v>
      </c>
      <c r="D15" s="39" t="str">
        <f t="shared" si="0"/>
        <v>mol per …</v>
      </c>
      <c r="E15" s="36" t="str">
        <f t="shared" si="1"/>
        <v>Beck et al., 2018, Alicyclo_Biomass</v>
      </c>
      <c r="H15" s="15" t="s">
        <v>102</v>
      </c>
      <c r="I15" s="119" t="s">
        <v>102</v>
      </c>
      <c r="J15" s="14">
        <f>100/100</f>
        <v>1</v>
      </c>
      <c r="K15" s="98" t="s">
        <v>100</v>
      </c>
      <c r="L15" s="16" t="str">
        <f t="shared" si="2"/>
        <v>Beck et al., 2018, Alicyclo_Biomass</v>
      </c>
    </row>
    <row r="16" spans="1:12" ht="15.75" customHeight="1">
      <c r="A16" s="12" t="s">
        <v>84</v>
      </c>
      <c r="B16" s="46" t="s">
        <v>84</v>
      </c>
      <c r="C16" s="19">
        <v>2.8</v>
      </c>
      <c r="D16" s="39" t="str">
        <f t="shared" si="0"/>
        <v>mol per …</v>
      </c>
      <c r="E16" s="36" t="str">
        <f t="shared" si="1"/>
        <v>Beck et al., 2018, Alicyclo_Biomass</v>
      </c>
      <c r="H16" s="20" t="s">
        <v>61</v>
      </c>
      <c r="I16" s="119" t="s">
        <v>61</v>
      </c>
      <c r="J16" s="19">
        <f>100/100</f>
        <v>1</v>
      </c>
      <c r="K16" s="98" t="s">
        <v>100</v>
      </c>
      <c r="L16" s="16" t="str">
        <f t="shared" si="2"/>
        <v>Beck et al., 2018, Alicyclo_Biomass</v>
      </c>
    </row>
    <row r="17" spans="1:12" ht="16">
      <c r="A17" s="12" t="s">
        <v>85</v>
      </c>
      <c r="B17" s="46" t="s">
        <v>85</v>
      </c>
      <c r="C17" s="19">
        <v>9.6</v>
      </c>
      <c r="D17" s="39" t="str">
        <f t="shared" si="0"/>
        <v>mol per …</v>
      </c>
      <c r="E17" s="36" t="str">
        <f t="shared" si="1"/>
        <v>Beck et al., 2018, Alicyclo_Biomass</v>
      </c>
      <c r="H17" s="20" t="s">
        <v>103</v>
      </c>
      <c r="I17" s="119" t="s">
        <v>103</v>
      </c>
      <c r="J17" s="19">
        <f>198/100</f>
        <v>1.98</v>
      </c>
      <c r="K17" s="98" t="s">
        <v>100</v>
      </c>
      <c r="L17" s="16" t="str">
        <f t="shared" si="2"/>
        <v>Beck et al., 2018, Alicyclo_Biomass</v>
      </c>
    </row>
    <row r="18" spans="1:12" ht="16">
      <c r="A18" s="12" t="s">
        <v>86</v>
      </c>
      <c r="B18" s="46" t="s">
        <v>86</v>
      </c>
      <c r="C18" s="19">
        <v>1.7</v>
      </c>
      <c r="D18" s="39" t="str">
        <f t="shared" si="0"/>
        <v>mol per …</v>
      </c>
      <c r="E18" s="36" t="str">
        <f t="shared" si="1"/>
        <v>Beck et al., 2018, Alicyclo_Biomass</v>
      </c>
      <c r="H18" s="20" t="s">
        <v>104</v>
      </c>
      <c r="I18" s="119" t="s">
        <v>104</v>
      </c>
      <c r="J18" s="19">
        <f>198/100</f>
        <v>1.98</v>
      </c>
      <c r="K18" s="98" t="s">
        <v>100</v>
      </c>
      <c r="L18" s="16" t="str">
        <f t="shared" si="2"/>
        <v>Beck et al., 2018, Alicyclo_Biomass</v>
      </c>
    </row>
    <row r="19" spans="1:12" ht="16">
      <c r="A19" s="12" t="s">
        <v>87</v>
      </c>
      <c r="B19" s="46" t="s">
        <v>87</v>
      </c>
      <c r="C19" s="19">
        <v>3.9</v>
      </c>
      <c r="D19" s="39" t="str">
        <f t="shared" si="0"/>
        <v>mol per …</v>
      </c>
      <c r="E19" s="36" t="str">
        <f t="shared" si="1"/>
        <v>Beck et al., 2018, Alicyclo_Biomass</v>
      </c>
      <c r="H19" s="20" t="s">
        <v>105</v>
      </c>
      <c r="I19" s="119" t="s">
        <v>106</v>
      </c>
      <c r="J19" s="19">
        <f>298/100</f>
        <v>2.98</v>
      </c>
      <c r="K19" s="98" t="s">
        <v>100</v>
      </c>
      <c r="L19" s="16" t="str">
        <f t="shared" si="2"/>
        <v>Beck et al., 2018, Alicyclo_Biomass</v>
      </c>
    </row>
    <row r="20" spans="1:12" ht="16">
      <c r="A20" s="12" t="s">
        <v>88</v>
      </c>
      <c r="B20" s="46" t="s">
        <v>88</v>
      </c>
      <c r="C20" s="19">
        <v>3.8</v>
      </c>
      <c r="D20" s="39" t="str">
        <f t="shared" si="0"/>
        <v>mol per …</v>
      </c>
      <c r="E20" s="36" t="str">
        <f t="shared" si="1"/>
        <v>Beck et al., 2018, Alicyclo_Biomass</v>
      </c>
      <c r="H20" s="20"/>
      <c r="I20" s="119"/>
      <c r="J20" s="19"/>
      <c r="K20" s="98" t="str">
        <f t="shared" ref="K20:K32" si="3">K19</f>
        <v>mol/molPROTEINS</v>
      </c>
      <c r="L20" s="21"/>
    </row>
    <row r="21" spans="1:12" ht="16">
      <c r="A21" s="12" t="s">
        <v>89</v>
      </c>
      <c r="B21" s="46" t="s">
        <v>89</v>
      </c>
      <c r="C21" s="19">
        <v>7.3</v>
      </c>
      <c r="D21" s="39" t="str">
        <f t="shared" si="0"/>
        <v>mol per …</v>
      </c>
      <c r="E21" s="36" t="str">
        <f t="shared" si="1"/>
        <v>Beck et al., 2018, Alicyclo_Biomass</v>
      </c>
      <c r="H21" s="20"/>
      <c r="I21" s="119"/>
      <c r="J21" s="19"/>
      <c r="K21" s="98" t="str">
        <f t="shared" si="3"/>
        <v>mol/molPROTEINS</v>
      </c>
      <c r="L21" s="21"/>
    </row>
    <row r="22" spans="1:12" ht="16">
      <c r="A22" s="12" t="s">
        <v>90</v>
      </c>
      <c r="B22" s="46" t="s">
        <v>90</v>
      </c>
      <c r="C22" s="19">
        <v>2.6</v>
      </c>
      <c r="D22" s="39" t="str">
        <f t="shared" si="0"/>
        <v>mol per …</v>
      </c>
      <c r="E22" s="36" t="str">
        <f t="shared" si="1"/>
        <v>Beck et al., 2018, Alicyclo_Biomass</v>
      </c>
      <c r="H22" s="20"/>
      <c r="I22" s="119"/>
      <c r="J22" s="19"/>
      <c r="K22" s="98" t="str">
        <f t="shared" si="3"/>
        <v>mol/molPROTEINS</v>
      </c>
      <c r="L22" s="21"/>
    </row>
    <row r="23" spans="1:12" ht="16">
      <c r="A23" s="12" t="s">
        <v>91</v>
      </c>
      <c r="B23" s="46" t="s">
        <v>91</v>
      </c>
      <c r="C23" s="19">
        <v>3</v>
      </c>
      <c r="D23" s="39" t="str">
        <f t="shared" si="0"/>
        <v>mol per …</v>
      </c>
      <c r="E23" s="36" t="str">
        <f t="shared" si="1"/>
        <v>Beck et al., 2018, Alicyclo_Biomass</v>
      </c>
      <c r="H23" s="20"/>
      <c r="I23" s="119"/>
      <c r="J23" s="19"/>
      <c r="K23" s="98" t="str">
        <f t="shared" si="3"/>
        <v>mol/molPROTEINS</v>
      </c>
      <c r="L23" s="21"/>
    </row>
    <row r="24" spans="1:12" ht="16">
      <c r="A24" s="12" t="s">
        <v>92</v>
      </c>
      <c r="B24" s="46" t="s">
        <v>92</v>
      </c>
      <c r="C24" s="19">
        <v>4.8</v>
      </c>
      <c r="D24" s="39" t="str">
        <f t="shared" si="0"/>
        <v>mol per …</v>
      </c>
      <c r="E24" s="36" t="str">
        <f t="shared" si="1"/>
        <v>Beck et al., 2018, Alicyclo_Biomass</v>
      </c>
      <c r="H24" s="20"/>
      <c r="I24" s="119"/>
      <c r="J24" s="19"/>
      <c r="K24" s="98" t="str">
        <f t="shared" si="3"/>
        <v>mol/molPROTEINS</v>
      </c>
      <c r="L24" s="21"/>
    </row>
    <row r="25" spans="1:12" ht="16">
      <c r="A25" s="12" t="s">
        <v>93</v>
      </c>
      <c r="B25" s="46" t="s">
        <v>93</v>
      </c>
      <c r="C25" s="19">
        <v>3.9550000000000001</v>
      </c>
      <c r="D25" s="39" t="str">
        <f t="shared" si="0"/>
        <v>mol per …</v>
      </c>
      <c r="E25" s="36" t="str">
        <f t="shared" si="1"/>
        <v>Beck et al., 2018, Alicyclo_Biomass</v>
      </c>
      <c r="H25" s="20"/>
      <c r="I25" s="119"/>
      <c r="J25" s="19"/>
      <c r="K25" s="98" t="str">
        <f t="shared" si="3"/>
        <v>mol/molPROTEINS</v>
      </c>
      <c r="L25" s="21"/>
    </row>
    <row r="26" spans="1:12" ht="16">
      <c r="A26" s="12" t="s">
        <v>94</v>
      </c>
      <c r="B26" s="46" t="s">
        <v>94</v>
      </c>
      <c r="C26" s="19">
        <v>5.6</v>
      </c>
      <c r="D26" s="39" t="str">
        <f t="shared" si="0"/>
        <v>mol per …</v>
      </c>
      <c r="E26" s="36" t="str">
        <f t="shared" si="1"/>
        <v>Beck et al., 2018, Alicyclo_Biomass</v>
      </c>
      <c r="H26" s="20"/>
      <c r="I26" s="119"/>
      <c r="J26" s="19"/>
      <c r="K26" s="98" t="str">
        <f t="shared" si="3"/>
        <v>mol/molPROTEINS</v>
      </c>
      <c r="L26" s="21"/>
    </row>
    <row r="27" spans="1:12" ht="16">
      <c r="A27" s="12" t="s">
        <v>95</v>
      </c>
      <c r="B27" s="46" t="s">
        <v>95</v>
      </c>
      <c r="C27" s="19">
        <v>5.6</v>
      </c>
      <c r="D27" s="39" t="str">
        <f t="shared" si="0"/>
        <v>mol per …</v>
      </c>
      <c r="E27" s="36" t="str">
        <f t="shared" si="1"/>
        <v>Beck et al., 2018, Alicyclo_Biomass</v>
      </c>
      <c r="H27" s="20"/>
      <c r="I27" s="119"/>
      <c r="J27" s="19"/>
      <c r="K27" s="98" t="str">
        <f t="shared" si="3"/>
        <v>mol/molPROTEINS</v>
      </c>
      <c r="L27" s="21"/>
    </row>
    <row r="28" spans="1:12" ht="16">
      <c r="A28" s="12" t="s">
        <v>96</v>
      </c>
      <c r="B28" s="46" t="s">
        <v>96</v>
      </c>
      <c r="C28" s="19">
        <v>6.2</v>
      </c>
      <c r="D28" s="39" t="str">
        <f t="shared" si="0"/>
        <v>mol per …</v>
      </c>
      <c r="E28" s="36" t="str">
        <f t="shared" si="1"/>
        <v>Beck et al., 2018, Alicyclo_Biomass</v>
      </c>
      <c r="H28" s="20"/>
      <c r="I28" s="119"/>
      <c r="J28" s="19"/>
      <c r="K28" s="98" t="str">
        <f t="shared" si="3"/>
        <v>mol/molPROTEINS</v>
      </c>
      <c r="L28" s="21"/>
    </row>
    <row r="29" spans="1:12" ht="16">
      <c r="A29" s="12" t="s">
        <v>97</v>
      </c>
      <c r="B29" s="46" t="s">
        <v>97</v>
      </c>
      <c r="C29" s="19">
        <v>8.1</v>
      </c>
      <c r="D29" s="39" t="str">
        <f t="shared" si="0"/>
        <v>mol per …</v>
      </c>
      <c r="E29" s="36" t="str">
        <f>E28</f>
        <v>Beck et al., 2018, Alicyclo_Biomass</v>
      </c>
      <c r="H29" s="20"/>
      <c r="I29" s="119"/>
      <c r="J29" s="19"/>
      <c r="K29" s="98" t="str">
        <f t="shared" si="3"/>
        <v>mol/molPROTEINS</v>
      </c>
      <c r="L29" s="21"/>
    </row>
    <row r="30" spans="1:12" ht="16">
      <c r="A30" s="12" t="s">
        <v>98</v>
      </c>
      <c r="B30" s="46" t="s">
        <v>98</v>
      </c>
      <c r="C30" s="19">
        <v>1.6</v>
      </c>
      <c r="D30" s="39" t="str">
        <f t="shared" si="0"/>
        <v>mol per …</v>
      </c>
      <c r="E30" s="36" t="str">
        <f t="shared" si="1"/>
        <v>Beck et al., 2018, Alicyclo_Biomass</v>
      </c>
      <c r="H30" s="20"/>
      <c r="I30" s="119"/>
      <c r="J30" s="19"/>
      <c r="K30" s="98" t="str">
        <f t="shared" si="3"/>
        <v>mol/molPROTEINS</v>
      </c>
      <c r="L30" s="21"/>
    </row>
    <row r="31" spans="1:12" ht="16">
      <c r="A31" s="12" t="s">
        <v>99</v>
      </c>
      <c r="B31" s="46" t="s">
        <v>99</v>
      </c>
      <c r="C31" s="19">
        <v>3</v>
      </c>
      <c r="D31" s="39" t="str">
        <f t="shared" si="0"/>
        <v>mol per …</v>
      </c>
      <c r="E31" s="36" t="str">
        <f t="shared" si="1"/>
        <v>Beck et al., 2018, Alicyclo_Biomass</v>
      </c>
      <c r="H31" s="20"/>
      <c r="I31" s="119"/>
      <c r="J31" s="19"/>
      <c r="K31" s="98" t="str">
        <f t="shared" si="3"/>
        <v>mol/molPROTEINS</v>
      </c>
      <c r="L31" s="21"/>
    </row>
    <row r="32" spans="1:12" ht="17" thickBot="1">
      <c r="A32" s="12"/>
      <c r="B32" s="46"/>
      <c r="C32" s="19"/>
      <c r="D32" s="39" t="str">
        <f t="shared" si="0"/>
        <v>mol per …</v>
      </c>
      <c r="E32" s="37"/>
      <c r="H32" s="22"/>
      <c r="I32" s="120"/>
      <c r="J32" s="26"/>
      <c r="K32" s="99" t="str">
        <f t="shared" si="3"/>
        <v>mol/molPROTEINS</v>
      </c>
      <c r="L32" s="23"/>
    </row>
    <row r="33" spans="1:5" ht="16">
      <c r="A33" s="12"/>
      <c r="B33" s="46"/>
      <c r="C33" s="19"/>
      <c r="D33" s="39" t="str">
        <f t="shared" si="0"/>
        <v>mol per …</v>
      </c>
      <c r="E33" s="37"/>
    </row>
    <row r="34" spans="1:5" ht="16">
      <c r="A34" s="12"/>
      <c r="B34" s="46"/>
      <c r="C34" s="19"/>
      <c r="D34" s="39" t="str">
        <f t="shared" si="0"/>
        <v>mol per …</v>
      </c>
      <c r="E34" s="37"/>
    </row>
    <row r="35" spans="1:5" ht="16">
      <c r="A35" s="12"/>
      <c r="B35" s="46"/>
      <c r="C35" s="19"/>
      <c r="D35" s="39" t="str">
        <f t="shared" si="0"/>
        <v>mol per …</v>
      </c>
      <c r="E35" s="37"/>
    </row>
    <row r="36" spans="1:5" ht="16">
      <c r="A36" s="12"/>
      <c r="B36" s="46"/>
      <c r="C36" s="19"/>
      <c r="D36" s="39" t="str">
        <f t="shared" si="0"/>
        <v>mol per …</v>
      </c>
      <c r="E36" s="37"/>
    </row>
    <row r="37" spans="1:5" ht="16">
      <c r="A37" s="12"/>
      <c r="B37" s="46"/>
      <c r="C37" s="19"/>
      <c r="D37" s="39" t="str">
        <f t="shared" si="0"/>
        <v>mol per …</v>
      </c>
      <c r="E37" s="37"/>
    </row>
    <row r="38" spans="1:5" ht="16">
      <c r="A38" s="12"/>
      <c r="B38" s="46"/>
      <c r="C38" s="19"/>
      <c r="D38" s="39" t="str">
        <f t="shared" si="0"/>
        <v>mol per …</v>
      </c>
      <c r="E38" s="37"/>
    </row>
    <row r="39" spans="1:5" ht="16">
      <c r="A39" s="12"/>
      <c r="B39" s="46"/>
      <c r="C39" s="19"/>
      <c r="D39" s="39" t="str">
        <f t="shared" si="0"/>
        <v>mol per …</v>
      </c>
      <c r="E39" s="37"/>
    </row>
    <row r="40" spans="1:5" ht="16">
      <c r="A40" s="12"/>
      <c r="B40" s="46"/>
      <c r="C40" s="19"/>
      <c r="D40" s="39" t="str">
        <f t="shared" si="0"/>
        <v>mol per …</v>
      </c>
      <c r="E40" s="37"/>
    </row>
    <row r="41" spans="1:5" ht="16">
      <c r="A41" s="12"/>
      <c r="B41" s="46"/>
      <c r="C41" s="19"/>
      <c r="D41" s="39" t="str">
        <f t="shared" si="0"/>
        <v>mol per …</v>
      </c>
      <c r="E41" s="37"/>
    </row>
    <row r="42" spans="1:5" ht="16">
      <c r="A42" s="12"/>
      <c r="B42" s="46"/>
      <c r="C42" s="19"/>
      <c r="D42" s="39" t="str">
        <f t="shared" si="0"/>
        <v>mol per …</v>
      </c>
      <c r="E42" s="37"/>
    </row>
    <row r="43" spans="1:5" ht="16">
      <c r="A43" s="12"/>
      <c r="B43" s="46"/>
      <c r="C43" s="19"/>
      <c r="D43" s="39" t="str">
        <f t="shared" si="0"/>
        <v>mol per …</v>
      </c>
      <c r="E43" s="37"/>
    </row>
    <row r="44" spans="1:5" ht="16">
      <c r="A44" s="12"/>
      <c r="B44" s="46"/>
      <c r="C44" s="19"/>
      <c r="D44" s="39" t="str">
        <f t="shared" si="0"/>
        <v>mol per …</v>
      </c>
      <c r="E44" s="37"/>
    </row>
    <row r="45" spans="1:5" ht="16">
      <c r="A45" s="12"/>
      <c r="B45" s="46"/>
      <c r="C45" s="19"/>
      <c r="D45" s="39" t="str">
        <f t="shared" si="0"/>
        <v>mol per …</v>
      </c>
      <c r="E45" s="37"/>
    </row>
    <row r="46" spans="1:5" ht="16">
      <c r="A46" s="12"/>
      <c r="B46" s="46"/>
      <c r="C46" s="19"/>
      <c r="D46" s="39" t="str">
        <f t="shared" si="0"/>
        <v>mol per …</v>
      </c>
      <c r="E46" s="37"/>
    </row>
    <row r="47" spans="1:5" ht="16">
      <c r="A47" s="12"/>
      <c r="B47" s="46"/>
      <c r="C47" s="19"/>
      <c r="D47" s="39" t="str">
        <f t="shared" si="0"/>
        <v>mol per …</v>
      </c>
      <c r="E47" s="37"/>
    </row>
    <row r="48" spans="1:5" ht="16">
      <c r="A48" s="12"/>
      <c r="B48" s="46"/>
      <c r="C48" s="19"/>
      <c r="D48" s="39" t="str">
        <f t="shared" si="0"/>
        <v>mol per …</v>
      </c>
      <c r="E48" s="37"/>
    </row>
    <row r="49" spans="1:5" ht="16">
      <c r="A49" s="12"/>
      <c r="B49" s="46"/>
      <c r="C49" s="19"/>
      <c r="D49" s="39" t="str">
        <f t="shared" si="0"/>
        <v>mol per …</v>
      </c>
      <c r="E49" s="37"/>
    </row>
    <row r="50" spans="1:5" ht="16">
      <c r="A50" s="12"/>
      <c r="B50" s="46"/>
      <c r="C50" s="19"/>
      <c r="D50" s="39" t="str">
        <f t="shared" si="0"/>
        <v>mol per …</v>
      </c>
      <c r="E50" s="37"/>
    </row>
    <row r="51" spans="1:5" ht="16">
      <c r="A51" s="12"/>
      <c r="B51" s="46"/>
      <c r="C51" s="19"/>
      <c r="D51" s="39" t="str">
        <f t="shared" si="0"/>
        <v>mol per …</v>
      </c>
      <c r="E51" s="37"/>
    </row>
    <row r="52" spans="1:5" ht="16">
      <c r="A52" s="12"/>
      <c r="B52" s="46"/>
      <c r="C52" s="19"/>
      <c r="D52" s="39" t="str">
        <f t="shared" si="0"/>
        <v>mol per …</v>
      </c>
      <c r="E52" s="37"/>
    </row>
    <row r="53" spans="1:5" ht="16">
      <c r="A53" s="12"/>
      <c r="B53" s="46"/>
      <c r="C53" s="19"/>
      <c r="D53" s="39" t="str">
        <f t="shared" si="0"/>
        <v>mol per …</v>
      </c>
      <c r="E53" s="37"/>
    </row>
    <row r="54" spans="1:5" ht="16">
      <c r="A54" s="12"/>
      <c r="B54" s="46"/>
      <c r="C54" s="19"/>
      <c r="D54" s="39" t="str">
        <f t="shared" si="0"/>
        <v>mol per …</v>
      </c>
      <c r="E54" s="37"/>
    </row>
    <row r="55" spans="1:5" ht="16">
      <c r="A55" s="12"/>
      <c r="B55" s="46"/>
      <c r="C55" s="19"/>
      <c r="D55" s="39" t="str">
        <f t="shared" si="0"/>
        <v>mol per …</v>
      </c>
      <c r="E55" s="37"/>
    </row>
    <row r="56" spans="1:5" ht="16">
      <c r="A56" s="12"/>
      <c r="B56" s="46"/>
      <c r="C56" s="19"/>
      <c r="D56" s="39" t="str">
        <f t="shared" si="0"/>
        <v>mol per …</v>
      </c>
      <c r="E56" s="37"/>
    </row>
    <row r="57" spans="1:5" ht="16">
      <c r="A57" s="12"/>
      <c r="B57" s="46"/>
      <c r="C57" s="19"/>
      <c r="D57" s="39" t="str">
        <f t="shared" si="0"/>
        <v>mol per …</v>
      </c>
      <c r="E57" s="37"/>
    </row>
    <row r="58" spans="1:5" ht="16">
      <c r="A58" s="12"/>
      <c r="B58" s="46"/>
      <c r="C58" s="19"/>
      <c r="D58" s="39" t="str">
        <f t="shared" si="0"/>
        <v>mol per …</v>
      </c>
      <c r="E58" s="37"/>
    </row>
    <row r="59" spans="1:5" ht="16">
      <c r="A59" s="12"/>
      <c r="B59" s="46"/>
      <c r="C59" s="19"/>
      <c r="D59" s="39" t="str">
        <f t="shared" si="0"/>
        <v>mol per …</v>
      </c>
      <c r="E59" s="37"/>
    </row>
    <row r="60" spans="1:5" ht="17" thickBot="1">
      <c r="A60" s="24"/>
      <c r="B60" s="48"/>
      <c r="C60" s="26"/>
      <c r="D60" s="40" t="str">
        <f t="shared" si="0"/>
        <v>mol per …</v>
      </c>
      <c r="E60" s="38"/>
    </row>
  </sheetData>
  <sheetProtection sheet="1" objects="1" scenarios="1"/>
  <mergeCells count="1">
    <mergeCell ref="H10:L10"/>
  </mergeCells>
  <dataValidations count="4">
    <dataValidation type="list" showInputMessage="1" showErrorMessage="1" sqref="D12" xr:uid="{F66B546A-7C2D-D34A-BB9F-CBC96CA34CCA}">
      <formula1>$D$5:$D$6</formula1>
    </dataValidation>
    <dataValidation type="decimal" operator="greaterThanOrEqual" showInputMessage="1" showErrorMessage="1" error="Coefficient must be a positive number. For decimal use &quot;.&quot; (e.g 0.33)." sqref="C12:C60" xr:uid="{BA320128-880E-4440-8E65-D9619A6252FB}">
      <formula1>0</formula1>
    </dataValidation>
    <dataValidation type="decimal" showInputMessage="1" showErrorMessage="1" error="Coefficient must be a number. For decimal use &quot;.&quot; (e.g 0.33)." sqref="J12:J32" xr:uid="{E86A2D8E-BB67-184A-90AE-B58DA691BF46}">
      <formula1>-1E+43</formula1>
      <formula2>1E+43</formula2>
    </dataValidation>
    <dataValidation type="custom" allowBlank="1" showInputMessage="1" sqref="D13:D60" xr:uid="{CE10DDDF-F19C-3941-9C66-1DF4A1EB6350}">
      <formula1>$D$5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9559-72FA-4189-8E19-C7BA0A9CDBAD}">
  <dimension ref="A1:L60"/>
  <sheetViews>
    <sheetView tabSelected="1" topLeftCell="B4" zoomScale="70" zoomScaleNormal="70" workbookViewId="0">
      <selection activeCell="G21" sqref="G21"/>
    </sheetView>
  </sheetViews>
  <sheetFormatPr baseColWidth="10" defaultColWidth="11.5" defaultRowHeight="15"/>
  <cols>
    <col min="1" max="1" width="28.5" style="1" customWidth="1"/>
    <col min="2" max="2" width="32.33203125" style="1" customWidth="1"/>
    <col min="3" max="3" width="15.5" style="1" customWidth="1"/>
    <col min="4" max="4" width="13.83203125" style="1" customWidth="1"/>
    <col min="5" max="5" width="37" style="1" bestFit="1" customWidth="1"/>
    <col min="6" max="6" width="14.6640625" style="1" customWidth="1"/>
    <col min="7" max="7" width="20.1640625" style="1" bestFit="1" customWidth="1"/>
    <col min="8" max="8" width="27.5" style="1" customWidth="1"/>
    <col min="9" max="9" width="33.33203125" style="1" bestFit="1" customWidth="1"/>
    <col min="10" max="10" width="32.5" style="1" bestFit="1" customWidth="1"/>
    <col min="11" max="11" width="28.5" style="32" bestFit="1" customWidth="1"/>
    <col min="12" max="12" width="30" style="1" bestFit="1" customWidth="1"/>
    <col min="13" max="16384" width="11.5" style="1"/>
  </cols>
  <sheetData>
    <row r="1" spans="1:12" s="88" customFormat="1" ht="21" customHeight="1" thickBot="1">
      <c r="A1" s="92" t="s">
        <v>107</v>
      </c>
      <c r="K1" s="93"/>
    </row>
    <row r="2" spans="1:12" ht="17" thickBot="1">
      <c r="A2" s="44" t="s">
        <v>21</v>
      </c>
      <c r="B2" s="43"/>
    </row>
    <row r="3" spans="1:12" s="34" customFormat="1" ht="64.5" customHeight="1">
      <c r="A3" s="49" t="s">
        <v>15</v>
      </c>
      <c r="B3" s="71" t="s">
        <v>28</v>
      </c>
      <c r="C3" s="52"/>
      <c r="D3" s="52"/>
      <c r="E3" s="75"/>
      <c r="F3" s="75"/>
      <c r="G3" s="71"/>
      <c r="H3" s="52"/>
      <c r="I3" s="52"/>
      <c r="J3" s="53"/>
      <c r="K3" s="94"/>
    </row>
    <row r="4" spans="1:12" s="34" customFormat="1" ht="64.5" customHeight="1">
      <c r="A4" s="59"/>
      <c r="B4" s="76" t="s">
        <v>16</v>
      </c>
      <c r="C4" s="60"/>
      <c r="D4" s="60"/>
      <c r="E4" s="61"/>
      <c r="F4" s="61"/>
      <c r="G4" s="61"/>
      <c r="H4" s="60"/>
      <c r="I4" s="60"/>
      <c r="J4" s="62"/>
      <c r="K4" s="94"/>
    </row>
    <row r="5" spans="1:12" s="2" customFormat="1" ht="42" customHeight="1">
      <c r="A5" s="63" t="s">
        <v>17</v>
      </c>
      <c r="B5" s="77" t="s">
        <v>31</v>
      </c>
      <c r="C5" s="101" t="s">
        <v>1</v>
      </c>
      <c r="D5" s="107" t="s">
        <v>0</v>
      </c>
      <c r="E5" s="105" t="s">
        <v>19</v>
      </c>
      <c r="F5" s="102"/>
      <c r="G5" s="74" t="s">
        <v>41</v>
      </c>
      <c r="H5" s="64"/>
      <c r="I5" s="65"/>
      <c r="J5" s="66"/>
      <c r="K5" s="33"/>
    </row>
    <row r="6" spans="1:12" ht="16.5" customHeight="1">
      <c r="A6" s="67"/>
      <c r="B6" s="91"/>
      <c r="C6" s="103"/>
      <c r="D6" s="108" t="s">
        <v>2</v>
      </c>
      <c r="E6" s="106" t="s">
        <v>11</v>
      </c>
      <c r="F6" s="104"/>
      <c r="G6" s="72"/>
      <c r="H6" s="69"/>
      <c r="I6" s="68"/>
      <c r="J6" s="70"/>
    </row>
    <row r="7" spans="1:12" ht="33" thickBot="1">
      <c r="A7" s="55" t="s">
        <v>18</v>
      </c>
      <c r="B7" s="78" t="s">
        <v>20</v>
      </c>
      <c r="C7" s="56"/>
      <c r="D7" s="56"/>
      <c r="E7" s="56"/>
      <c r="F7" s="56"/>
      <c r="G7" s="73" t="s">
        <v>24</v>
      </c>
      <c r="H7" s="57"/>
      <c r="I7" s="57"/>
      <c r="J7" s="58"/>
    </row>
    <row r="8" spans="1:12" s="2" customFormat="1" ht="16">
      <c r="A8" s="81"/>
      <c r="B8" s="82"/>
      <c r="C8" s="54"/>
      <c r="D8" s="54"/>
      <c r="E8" s="54"/>
      <c r="F8" s="54"/>
      <c r="G8" s="83"/>
      <c r="H8" s="54"/>
      <c r="I8" s="54"/>
      <c r="J8" s="54"/>
      <c r="K8" s="95"/>
    </row>
    <row r="9" spans="1:12" s="88" customFormat="1" ht="21" customHeight="1">
      <c r="A9" s="92" t="s">
        <v>108</v>
      </c>
      <c r="K9" s="93"/>
    </row>
    <row r="10" spans="1:12" s="42" customFormat="1" ht="65.25" customHeight="1" thickBot="1">
      <c r="A10" s="84" t="s">
        <v>30</v>
      </c>
      <c r="B10" s="85"/>
      <c r="C10" s="86"/>
      <c r="D10" s="86"/>
      <c r="E10" s="86"/>
      <c r="F10" s="87"/>
      <c r="G10" s="87"/>
      <c r="H10" s="125" t="s">
        <v>29</v>
      </c>
      <c r="I10" s="126"/>
      <c r="J10" s="126"/>
      <c r="K10" s="126"/>
      <c r="L10" s="126"/>
    </row>
    <row r="11" spans="1:12" ht="16.5" customHeight="1" thickBot="1">
      <c r="A11" s="3" t="s">
        <v>3</v>
      </c>
      <c r="B11" s="4" t="s">
        <v>4</v>
      </c>
      <c r="C11" s="4" t="s">
        <v>5</v>
      </c>
      <c r="D11" s="31" t="s">
        <v>6</v>
      </c>
      <c r="E11" s="5" t="s">
        <v>14</v>
      </c>
      <c r="G11" s="6"/>
      <c r="H11" s="3" t="s">
        <v>3</v>
      </c>
      <c r="I11" s="4" t="s">
        <v>7</v>
      </c>
      <c r="J11" s="4" t="s">
        <v>8</v>
      </c>
      <c r="K11" s="96" t="s">
        <v>9</v>
      </c>
      <c r="L11" s="5" t="s">
        <v>14</v>
      </c>
    </row>
    <row r="12" spans="1:12" ht="15.75" customHeight="1">
      <c r="A12" s="7" t="s">
        <v>109</v>
      </c>
      <c r="B12" s="45" t="s">
        <v>110</v>
      </c>
      <c r="C12" s="9">
        <v>1</v>
      </c>
      <c r="D12" s="41" t="s">
        <v>2</v>
      </c>
      <c r="E12" s="11" t="s">
        <v>52</v>
      </c>
      <c r="H12" s="10" t="s">
        <v>105</v>
      </c>
      <c r="I12" s="118" t="s">
        <v>111</v>
      </c>
      <c r="J12" s="9">
        <v>-2</v>
      </c>
      <c r="K12" s="97" t="s">
        <v>112</v>
      </c>
      <c r="L12" s="11" t="s">
        <v>52</v>
      </c>
    </row>
    <row r="13" spans="1:12" ht="15.75" customHeight="1">
      <c r="A13" s="12"/>
      <c r="B13" s="46"/>
      <c r="C13" s="14"/>
      <c r="D13" s="39" t="str">
        <f>$D$12</f>
        <v>mol per …</v>
      </c>
      <c r="E13" s="36"/>
      <c r="H13" s="15" t="s">
        <v>113</v>
      </c>
      <c r="I13" s="119" t="s">
        <v>95</v>
      </c>
      <c r="J13" s="14">
        <v>-1</v>
      </c>
      <c r="K13" s="98" t="str">
        <f>K12</f>
        <v>mol/molLIPIDS</v>
      </c>
      <c r="L13" s="16" t="str">
        <f>L12</f>
        <v>Beck et al., 2018, Alicyclo_Biomass</v>
      </c>
    </row>
    <row r="14" spans="1:12" ht="15.75" customHeight="1">
      <c r="A14" s="17"/>
      <c r="B14" s="47"/>
      <c r="C14" s="14"/>
      <c r="D14" s="39" t="str">
        <f t="shared" ref="D14:D60" si="0">$D$12</f>
        <v>mol per …</v>
      </c>
      <c r="E14" s="36"/>
      <c r="H14" s="15" t="s">
        <v>101</v>
      </c>
      <c r="I14" s="119" t="s">
        <v>101</v>
      </c>
      <c r="J14" s="14">
        <v>3</v>
      </c>
      <c r="K14" s="98" t="str">
        <f>K12</f>
        <v>mol/molLIPIDS</v>
      </c>
      <c r="L14" s="16" t="str">
        <f t="shared" ref="L14:L16" si="1">L13</f>
        <v>Beck et al., 2018, Alicyclo_Biomass</v>
      </c>
    </row>
    <row r="15" spans="1:12" ht="16.5" customHeight="1">
      <c r="A15" s="12"/>
      <c r="B15" s="46"/>
      <c r="C15" s="14"/>
      <c r="D15" s="39" t="str">
        <f t="shared" si="0"/>
        <v>mol per …</v>
      </c>
      <c r="E15" s="36"/>
      <c r="H15" s="15" t="s">
        <v>114</v>
      </c>
      <c r="I15" s="119" t="s">
        <v>114</v>
      </c>
      <c r="J15" s="14">
        <v>-1.2402912621359199</v>
      </c>
      <c r="K15" s="98" t="str">
        <f>K14</f>
        <v>mol/molLIPIDS</v>
      </c>
      <c r="L15" s="16" t="str">
        <f t="shared" si="1"/>
        <v>Beck et al., 2018, Alicyclo_Biomass</v>
      </c>
    </row>
    <row r="16" spans="1:12" ht="15.75" customHeight="1">
      <c r="A16" s="12"/>
      <c r="B16" s="46"/>
      <c r="C16" s="19"/>
      <c r="D16" s="39" t="str">
        <f t="shared" si="0"/>
        <v>mol per …</v>
      </c>
      <c r="E16" s="36"/>
      <c r="H16" s="20" t="s">
        <v>115</v>
      </c>
      <c r="I16" s="119" t="s">
        <v>115</v>
      </c>
      <c r="J16" s="19">
        <v>-0.759708737864078</v>
      </c>
      <c r="K16" s="98" t="str">
        <f>K15</f>
        <v>mol/molLIPIDS</v>
      </c>
      <c r="L16" s="16" t="str">
        <f t="shared" si="1"/>
        <v>Beck et al., 2018, Alicyclo_Biomass</v>
      </c>
    </row>
    <row r="17" spans="1:12" ht="16">
      <c r="A17" s="12"/>
      <c r="B17" s="46"/>
      <c r="C17" s="19"/>
      <c r="D17" s="39" t="str">
        <f t="shared" si="0"/>
        <v>mol per …</v>
      </c>
      <c r="E17" s="37"/>
      <c r="H17" s="20"/>
      <c r="I17" s="119"/>
      <c r="J17" s="19"/>
      <c r="K17" s="98" t="str">
        <f t="shared" ref="K17:K32" si="2">K16</f>
        <v>mol/molLIPIDS</v>
      </c>
      <c r="L17" s="21"/>
    </row>
    <row r="18" spans="1:12" ht="16">
      <c r="A18" s="12"/>
      <c r="B18" s="46"/>
      <c r="C18" s="19"/>
      <c r="D18" s="39" t="str">
        <f t="shared" si="0"/>
        <v>mol per …</v>
      </c>
      <c r="E18" s="37"/>
      <c r="H18" s="20"/>
      <c r="I18" s="119"/>
      <c r="J18" s="19"/>
      <c r="K18" s="98" t="str">
        <f t="shared" si="2"/>
        <v>mol/molLIPIDS</v>
      </c>
      <c r="L18" s="21"/>
    </row>
    <row r="19" spans="1:12" ht="16">
      <c r="A19" s="12"/>
      <c r="B19" s="46"/>
      <c r="C19" s="19"/>
      <c r="D19" s="39" t="str">
        <f t="shared" si="0"/>
        <v>mol per …</v>
      </c>
      <c r="E19" s="37"/>
      <c r="H19" s="20"/>
      <c r="I19" s="119"/>
      <c r="J19" s="19"/>
      <c r="K19" s="98" t="str">
        <f t="shared" si="2"/>
        <v>mol/molLIPIDS</v>
      </c>
      <c r="L19" s="21"/>
    </row>
    <row r="20" spans="1:12" ht="16">
      <c r="A20" s="12"/>
      <c r="B20" s="46"/>
      <c r="C20" s="19"/>
      <c r="D20" s="39" t="str">
        <f t="shared" si="0"/>
        <v>mol per …</v>
      </c>
      <c r="E20" s="37"/>
      <c r="H20" s="20"/>
      <c r="I20" s="119"/>
      <c r="J20" s="19"/>
      <c r="K20" s="98" t="str">
        <f t="shared" si="2"/>
        <v>mol/molLIPIDS</v>
      </c>
      <c r="L20" s="21"/>
    </row>
    <row r="21" spans="1:12" ht="16">
      <c r="A21" s="12"/>
      <c r="B21" s="46"/>
      <c r="C21" s="19"/>
      <c r="D21" s="39" t="str">
        <f t="shared" si="0"/>
        <v>mol per …</v>
      </c>
      <c r="E21" s="37"/>
      <c r="H21" s="20"/>
      <c r="I21" s="119"/>
      <c r="J21" s="19"/>
      <c r="K21" s="98" t="str">
        <f t="shared" si="2"/>
        <v>mol/molLIPIDS</v>
      </c>
      <c r="L21" s="21"/>
    </row>
    <row r="22" spans="1:12" ht="16">
      <c r="A22" s="12"/>
      <c r="B22" s="46"/>
      <c r="C22" s="19"/>
      <c r="D22" s="39" t="str">
        <f t="shared" si="0"/>
        <v>mol per …</v>
      </c>
      <c r="E22" s="37"/>
      <c r="H22" s="20"/>
      <c r="I22" s="119"/>
      <c r="J22" s="19"/>
      <c r="K22" s="98" t="str">
        <f t="shared" si="2"/>
        <v>mol/molLIPIDS</v>
      </c>
      <c r="L22" s="21"/>
    </row>
    <row r="23" spans="1:12" ht="16">
      <c r="A23" s="12"/>
      <c r="B23" s="46"/>
      <c r="C23" s="19"/>
      <c r="D23" s="39" t="str">
        <f t="shared" si="0"/>
        <v>mol per …</v>
      </c>
      <c r="E23" s="37"/>
      <c r="H23" s="20"/>
      <c r="I23" s="119"/>
      <c r="J23" s="19"/>
      <c r="K23" s="98" t="str">
        <f t="shared" si="2"/>
        <v>mol/molLIPIDS</v>
      </c>
      <c r="L23" s="21"/>
    </row>
    <row r="24" spans="1:12" ht="16">
      <c r="A24" s="12"/>
      <c r="B24" s="46"/>
      <c r="C24" s="19"/>
      <c r="D24" s="39" t="str">
        <f t="shared" si="0"/>
        <v>mol per …</v>
      </c>
      <c r="E24" s="37"/>
      <c r="H24" s="20"/>
      <c r="I24" s="119"/>
      <c r="J24" s="19"/>
      <c r="K24" s="98" t="str">
        <f t="shared" si="2"/>
        <v>mol/molLIPIDS</v>
      </c>
      <c r="L24" s="21"/>
    </row>
    <row r="25" spans="1:12" ht="16">
      <c r="A25" s="12"/>
      <c r="B25" s="46"/>
      <c r="C25" s="19"/>
      <c r="D25" s="39" t="str">
        <f t="shared" si="0"/>
        <v>mol per …</v>
      </c>
      <c r="E25" s="37"/>
      <c r="H25" s="20"/>
      <c r="I25" s="119"/>
      <c r="J25" s="19"/>
      <c r="K25" s="98" t="str">
        <f t="shared" si="2"/>
        <v>mol/molLIPIDS</v>
      </c>
      <c r="L25" s="21"/>
    </row>
    <row r="26" spans="1:12" ht="16">
      <c r="A26" s="12"/>
      <c r="B26" s="46"/>
      <c r="C26" s="19"/>
      <c r="D26" s="39" t="str">
        <f t="shared" si="0"/>
        <v>mol per …</v>
      </c>
      <c r="E26" s="37"/>
      <c r="H26" s="20"/>
      <c r="I26" s="119"/>
      <c r="J26" s="19"/>
      <c r="K26" s="98" t="str">
        <f t="shared" si="2"/>
        <v>mol/molLIPIDS</v>
      </c>
      <c r="L26" s="21"/>
    </row>
    <row r="27" spans="1:12" ht="16">
      <c r="A27" s="12"/>
      <c r="B27" s="46"/>
      <c r="C27" s="19"/>
      <c r="D27" s="39" t="str">
        <f t="shared" si="0"/>
        <v>mol per …</v>
      </c>
      <c r="E27" s="37"/>
      <c r="H27" s="20"/>
      <c r="I27" s="119"/>
      <c r="J27" s="19"/>
      <c r="K27" s="98" t="str">
        <f t="shared" si="2"/>
        <v>mol/molLIPIDS</v>
      </c>
      <c r="L27" s="21"/>
    </row>
    <row r="28" spans="1:12" ht="16">
      <c r="A28" s="12"/>
      <c r="B28" s="46"/>
      <c r="C28" s="19"/>
      <c r="D28" s="39" t="str">
        <f t="shared" si="0"/>
        <v>mol per …</v>
      </c>
      <c r="E28" s="37"/>
      <c r="H28" s="20"/>
      <c r="I28" s="119"/>
      <c r="J28" s="19"/>
      <c r="K28" s="98" t="str">
        <f t="shared" si="2"/>
        <v>mol/molLIPIDS</v>
      </c>
      <c r="L28" s="21"/>
    </row>
    <row r="29" spans="1:12" ht="16">
      <c r="A29" s="12"/>
      <c r="B29" s="46"/>
      <c r="C29" s="19"/>
      <c r="D29" s="39" t="str">
        <f t="shared" si="0"/>
        <v>mol per …</v>
      </c>
      <c r="E29" s="37"/>
      <c r="H29" s="20"/>
      <c r="I29" s="119"/>
      <c r="J29" s="19"/>
      <c r="K29" s="98" t="str">
        <f t="shared" si="2"/>
        <v>mol/molLIPIDS</v>
      </c>
      <c r="L29" s="21"/>
    </row>
    <row r="30" spans="1:12" ht="16">
      <c r="A30" s="12"/>
      <c r="B30" s="46"/>
      <c r="C30" s="19"/>
      <c r="D30" s="39" t="str">
        <f t="shared" si="0"/>
        <v>mol per …</v>
      </c>
      <c r="E30" s="37"/>
      <c r="H30" s="20"/>
      <c r="I30" s="119"/>
      <c r="J30" s="19"/>
      <c r="K30" s="98" t="str">
        <f t="shared" si="2"/>
        <v>mol/molLIPIDS</v>
      </c>
      <c r="L30" s="21"/>
    </row>
    <row r="31" spans="1:12" ht="16">
      <c r="A31" s="12"/>
      <c r="B31" s="46"/>
      <c r="C31" s="19"/>
      <c r="D31" s="39" t="str">
        <f t="shared" si="0"/>
        <v>mol per …</v>
      </c>
      <c r="E31" s="37"/>
      <c r="H31" s="20"/>
      <c r="I31" s="119"/>
      <c r="J31" s="19"/>
      <c r="K31" s="98" t="str">
        <f t="shared" si="2"/>
        <v>mol/molLIPIDS</v>
      </c>
      <c r="L31" s="21"/>
    </row>
    <row r="32" spans="1:12" ht="17" thickBot="1">
      <c r="A32" s="12"/>
      <c r="B32" s="46"/>
      <c r="C32" s="19"/>
      <c r="D32" s="39" t="str">
        <f t="shared" si="0"/>
        <v>mol per …</v>
      </c>
      <c r="E32" s="37"/>
      <c r="H32" s="22"/>
      <c r="I32" s="120"/>
      <c r="J32" s="26"/>
      <c r="K32" s="99" t="str">
        <f t="shared" si="2"/>
        <v>mol/molLIPIDS</v>
      </c>
      <c r="L32" s="23"/>
    </row>
    <row r="33" spans="1:5" ht="16">
      <c r="A33" s="12"/>
      <c r="B33" s="46"/>
      <c r="C33" s="19"/>
      <c r="D33" s="39" t="str">
        <f t="shared" si="0"/>
        <v>mol per …</v>
      </c>
      <c r="E33" s="37"/>
    </row>
    <row r="34" spans="1:5" ht="16">
      <c r="A34" s="12"/>
      <c r="B34" s="46"/>
      <c r="C34" s="19"/>
      <c r="D34" s="39" t="str">
        <f t="shared" si="0"/>
        <v>mol per …</v>
      </c>
      <c r="E34" s="37"/>
    </row>
    <row r="35" spans="1:5" ht="16">
      <c r="A35" s="12"/>
      <c r="B35" s="46"/>
      <c r="C35" s="19"/>
      <c r="D35" s="39" t="str">
        <f t="shared" si="0"/>
        <v>mol per …</v>
      </c>
      <c r="E35" s="37"/>
    </row>
    <row r="36" spans="1:5" ht="16">
      <c r="A36" s="12"/>
      <c r="B36" s="46"/>
      <c r="C36" s="19"/>
      <c r="D36" s="39" t="str">
        <f t="shared" si="0"/>
        <v>mol per …</v>
      </c>
      <c r="E36" s="37"/>
    </row>
    <row r="37" spans="1:5" ht="16">
      <c r="A37" s="12"/>
      <c r="B37" s="46"/>
      <c r="C37" s="19"/>
      <c r="D37" s="39" t="str">
        <f t="shared" si="0"/>
        <v>mol per …</v>
      </c>
      <c r="E37" s="37"/>
    </row>
    <row r="38" spans="1:5" ht="16">
      <c r="A38" s="12"/>
      <c r="B38" s="46"/>
      <c r="C38" s="19"/>
      <c r="D38" s="39" t="str">
        <f t="shared" si="0"/>
        <v>mol per …</v>
      </c>
      <c r="E38" s="37"/>
    </row>
    <row r="39" spans="1:5" ht="16">
      <c r="A39" s="12"/>
      <c r="B39" s="46"/>
      <c r="C39" s="19"/>
      <c r="D39" s="39" t="str">
        <f t="shared" si="0"/>
        <v>mol per …</v>
      </c>
      <c r="E39" s="37"/>
    </row>
    <row r="40" spans="1:5" ht="16">
      <c r="A40" s="12"/>
      <c r="B40" s="46"/>
      <c r="C40" s="19"/>
      <c r="D40" s="39" t="str">
        <f t="shared" si="0"/>
        <v>mol per …</v>
      </c>
      <c r="E40" s="37"/>
    </row>
    <row r="41" spans="1:5" ht="16">
      <c r="A41" s="12"/>
      <c r="B41" s="46"/>
      <c r="C41" s="19"/>
      <c r="D41" s="39" t="str">
        <f t="shared" si="0"/>
        <v>mol per …</v>
      </c>
      <c r="E41" s="37"/>
    </row>
    <row r="42" spans="1:5" ht="16">
      <c r="A42" s="12"/>
      <c r="B42" s="46"/>
      <c r="C42" s="19"/>
      <c r="D42" s="39" t="str">
        <f t="shared" si="0"/>
        <v>mol per …</v>
      </c>
      <c r="E42" s="37"/>
    </row>
    <row r="43" spans="1:5" ht="16">
      <c r="A43" s="12"/>
      <c r="B43" s="46"/>
      <c r="C43" s="19"/>
      <c r="D43" s="39" t="str">
        <f t="shared" si="0"/>
        <v>mol per …</v>
      </c>
      <c r="E43" s="37"/>
    </row>
    <row r="44" spans="1:5" ht="16">
      <c r="A44" s="12"/>
      <c r="B44" s="46"/>
      <c r="C44" s="19"/>
      <c r="D44" s="39" t="str">
        <f t="shared" si="0"/>
        <v>mol per …</v>
      </c>
      <c r="E44" s="37"/>
    </row>
    <row r="45" spans="1:5" ht="16">
      <c r="A45" s="12"/>
      <c r="B45" s="46"/>
      <c r="C45" s="19"/>
      <c r="D45" s="39" t="str">
        <f t="shared" si="0"/>
        <v>mol per …</v>
      </c>
      <c r="E45" s="37"/>
    </row>
    <row r="46" spans="1:5" ht="16">
      <c r="A46" s="12"/>
      <c r="B46" s="46"/>
      <c r="C46" s="19"/>
      <c r="D46" s="39" t="str">
        <f t="shared" si="0"/>
        <v>mol per …</v>
      </c>
      <c r="E46" s="37"/>
    </row>
    <row r="47" spans="1:5" ht="16">
      <c r="A47" s="12"/>
      <c r="B47" s="46"/>
      <c r="C47" s="19"/>
      <c r="D47" s="39" t="str">
        <f t="shared" si="0"/>
        <v>mol per …</v>
      </c>
      <c r="E47" s="37"/>
    </row>
    <row r="48" spans="1:5" ht="16">
      <c r="A48" s="12"/>
      <c r="B48" s="46"/>
      <c r="C48" s="19"/>
      <c r="D48" s="39" t="str">
        <f t="shared" si="0"/>
        <v>mol per …</v>
      </c>
      <c r="E48" s="37"/>
    </row>
    <row r="49" spans="1:5" ht="16">
      <c r="A49" s="12"/>
      <c r="B49" s="46"/>
      <c r="C49" s="19"/>
      <c r="D49" s="39" t="str">
        <f t="shared" si="0"/>
        <v>mol per …</v>
      </c>
      <c r="E49" s="37"/>
    </row>
    <row r="50" spans="1:5" ht="16">
      <c r="A50" s="12"/>
      <c r="B50" s="46"/>
      <c r="C50" s="19"/>
      <c r="D50" s="39" t="str">
        <f t="shared" si="0"/>
        <v>mol per …</v>
      </c>
      <c r="E50" s="37"/>
    </row>
    <row r="51" spans="1:5" ht="16">
      <c r="A51" s="12"/>
      <c r="B51" s="46"/>
      <c r="C51" s="19"/>
      <c r="D51" s="39" t="str">
        <f t="shared" si="0"/>
        <v>mol per …</v>
      </c>
      <c r="E51" s="37"/>
    </row>
    <row r="52" spans="1:5" ht="16">
      <c r="A52" s="12"/>
      <c r="B52" s="46"/>
      <c r="C52" s="19"/>
      <c r="D52" s="39" t="str">
        <f t="shared" si="0"/>
        <v>mol per …</v>
      </c>
      <c r="E52" s="37"/>
    </row>
    <row r="53" spans="1:5" ht="16">
      <c r="A53" s="12"/>
      <c r="B53" s="46"/>
      <c r="C53" s="19"/>
      <c r="D53" s="39" t="str">
        <f t="shared" si="0"/>
        <v>mol per …</v>
      </c>
      <c r="E53" s="37"/>
    </row>
    <row r="54" spans="1:5" ht="16">
      <c r="A54" s="12"/>
      <c r="B54" s="46"/>
      <c r="C54" s="19"/>
      <c r="D54" s="39" t="str">
        <f t="shared" si="0"/>
        <v>mol per …</v>
      </c>
      <c r="E54" s="37"/>
    </row>
    <row r="55" spans="1:5" ht="16">
      <c r="A55" s="12"/>
      <c r="B55" s="46"/>
      <c r="C55" s="19"/>
      <c r="D55" s="39" t="str">
        <f t="shared" si="0"/>
        <v>mol per …</v>
      </c>
      <c r="E55" s="37"/>
    </row>
    <row r="56" spans="1:5" ht="16">
      <c r="A56" s="12"/>
      <c r="B56" s="46"/>
      <c r="C56" s="19"/>
      <c r="D56" s="39" t="str">
        <f t="shared" si="0"/>
        <v>mol per …</v>
      </c>
      <c r="E56" s="37"/>
    </row>
    <row r="57" spans="1:5" ht="16">
      <c r="A57" s="12"/>
      <c r="B57" s="46"/>
      <c r="C57" s="19"/>
      <c r="D57" s="39" t="str">
        <f t="shared" si="0"/>
        <v>mol per …</v>
      </c>
      <c r="E57" s="37"/>
    </row>
    <row r="58" spans="1:5" ht="16">
      <c r="A58" s="12"/>
      <c r="B58" s="46"/>
      <c r="C58" s="19"/>
      <c r="D58" s="39" t="str">
        <f t="shared" si="0"/>
        <v>mol per …</v>
      </c>
      <c r="E58" s="37"/>
    </row>
    <row r="59" spans="1:5" ht="16">
      <c r="A59" s="12"/>
      <c r="B59" s="46"/>
      <c r="C59" s="19"/>
      <c r="D59" s="39" t="str">
        <f t="shared" si="0"/>
        <v>mol per …</v>
      </c>
      <c r="E59" s="37"/>
    </row>
    <row r="60" spans="1:5" ht="17" thickBot="1">
      <c r="A60" s="24"/>
      <c r="B60" s="48"/>
      <c r="C60" s="26"/>
      <c r="D60" s="40" t="str">
        <f t="shared" si="0"/>
        <v>mol per …</v>
      </c>
      <c r="E60" s="38"/>
    </row>
  </sheetData>
  <sheetProtection sheet="1" objects="1" scenarios="1"/>
  <mergeCells count="1">
    <mergeCell ref="H10:L10"/>
  </mergeCells>
  <dataValidations count="4">
    <dataValidation type="custom" allowBlank="1" showInputMessage="1" sqref="D13:D60" xr:uid="{50AEBA08-8EE3-40E6-890C-DAA3CCCAE84B}">
      <formula1>$D$5</formula1>
    </dataValidation>
    <dataValidation type="decimal" showInputMessage="1" showErrorMessage="1" error="Coefficient must be a number. For decimal use &quot;.&quot; (e.g 0.33)." sqref="J12:J32" xr:uid="{237BE471-B1B2-4C8C-89A3-EA7F5262A2BA}">
      <formula1>-1E+43</formula1>
      <formula2>1E+43</formula2>
    </dataValidation>
    <dataValidation type="decimal" operator="greaterThanOrEqual" showInputMessage="1" showErrorMessage="1" error="Coefficient must be a positive number. For decimal use &quot;.&quot; (e.g 0.33)." sqref="C12:C60" xr:uid="{16E50C4E-52D2-4C73-B148-072423DD508F}">
      <formula1>0</formula1>
    </dataValidation>
    <dataValidation type="list" showInputMessage="1" showErrorMessage="1" sqref="D12" xr:uid="{359FF499-EBA0-4971-AD8D-BFBAC422D322}">
      <formula1>$D$5:$D$6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Props1.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3.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Read_Me</vt:lpstr>
      <vt:lpstr>BIOMASS</vt:lpstr>
      <vt:lpstr>POLYSACCHARIDES</vt:lpstr>
      <vt:lpstr>DNA</vt:lpstr>
      <vt:lpstr>RNA</vt:lpstr>
      <vt:lpstr>PROTEINS</vt:lpstr>
      <vt:lpstr>LIPIDS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Utilisateur de Microsoft Office</cp:lastModifiedBy>
  <dcterms:created xsi:type="dcterms:W3CDTF">2022-07-21T07:41:00Z</dcterms:created>
  <dcterms:modified xsi:type="dcterms:W3CDTF">2024-06-12T10:31:10Z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