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ehunkim\Desktop\"/>
    </mc:Choice>
  </mc:AlternateContent>
  <xr:revisionPtr revIDLastSave="0" documentId="13_ncr:1_{700B1762-FFE0-4791-8CCA-48BF65E389F8}" xr6:coauthVersionLast="45" xr6:coauthVersionMax="45" xr10:uidLastSave="{00000000-0000-0000-0000-000000000000}"/>
  <bookViews>
    <workbookView xWindow="3510" yWindow="1890" windowWidth="23340" windowHeight="14310" activeTab="2" xr2:uid="{00000000-000D-0000-FFFF-FFFF00000000}"/>
  </bookViews>
  <sheets>
    <sheet name="길드원 정보" sheetId="1" r:id="rId1"/>
    <sheet name="직업별" sheetId="2" r:id="rId2"/>
    <sheet name="수로" sheetId="3" r:id="rId3"/>
    <sheet name="극딜주기" sheetId="4" r:id="rId4"/>
  </sheets>
  <definedNames>
    <definedName name="_xlnm._FilterDatabase" localSheetId="0" hidden="1">'길드원 정보'!$B$2:$F$198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1" i="3" l="1"/>
  <c r="U31" i="3"/>
  <c r="W31" i="3" s="1"/>
  <c r="P31" i="3"/>
  <c r="O31" i="3"/>
  <c r="Q31" i="3" s="1"/>
  <c r="J31" i="3"/>
  <c r="I31" i="3"/>
  <c r="K31" i="3" s="1"/>
  <c r="D31" i="3"/>
  <c r="C31" i="3"/>
  <c r="E31" i="3" s="1"/>
  <c r="V30" i="3"/>
  <c r="U30" i="3"/>
  <c r="W30" i="3" s="1"/>
  <c r="P30" i="3"/>
  <c r="O30" i="3"/>
  <c r="Q30" i="3" s="1"/>
  <c r="J30" i="3"/>
  <c r="I30" i="3"/>
  <c r="K30" i="3" s="1"/>
  <c r="D30" i="3"/>
  <c r="C30" i="3"/>
  <c r="E30" i="3" s="1"/>
  <c r="W29" i="3"/>
  <c r="V29" i="3"/>
  <c r="U29" i="3"/>
  <c r="P29" i="3"/>
  <c r="O29" i="3"/>
  <c r="Q29" i="3" s="1"/>
  <c r="J29" i="3"/>
  <c r="I29" i="3"/>
  <c r="K29" i="3" s="1"/>
  <c r="E29" i="3"/>
  <c r="D29" i="3"/>
  <c r="C29" i="3"/>
  <c r="W28" i="3"/>
  <c r="V28" i="3"/>
  <c r="U28" i="3"/>
  <c r="Q28" i="3"/>
  <c r="P28" i="3"/>
  <c r="O28" i="3"/>
  <c r="J28" i="3"/>
  <c r="I28" i="3"/>
  <c r="K28" i="3" s="1"/>
  <c r="D28" i="3"/>
  <c r="C28" i="3"/>
  <c r="E28" i="3" s="1"/>
  <c r="W27" i="3"/>
  <c r="V27" i="3"/>
  <c r="U27" i="3"/>
  <c r="P27" i="3"/>
  <c r="O27" i="3"/>
  <c r="Q27" i="3" s="1"/>
  <c r="J27" i="3"/>
  <c r="I27" i="3"/>
  <c r="K27" i="3" s="1"/>
  <c r="D27" i="3"/>
  <c r="C27" i="3"/>
  <c r="E27" i="3" s="1"/>
  <c r="V26" i="3"/>
  <c r="U26" i="3"/>
  <c r="W26" i="3" s="1"/>
  <c r="P26" i="3"/>
  <c r="O26" i="3"/>
  <c r="Q26" i="3" s="1"/>
  <c r="J26" i="3"/>
  <c r="I26" i="3"/>
  <c r="K26" i="3" s="1"/>
  <c r="D26" i="3"/>
  <c r="C26" i="3"/>
  <c r="E26" i="3" s="1"/>
  <c r="W22" i="3"/>
  <c r="V22" i="3"/>
  <c r="U22" i="3"/>
  <c r="P22" i="3"/>
  <c r="O22" i="3"/>
  <c r="Q22" i="3" s="1"/>
  <c r="J22" i="3"/>
  <c r="I22" i="3"/>
  <c r="K22" i="3" s="1"/>
  <c r="E22" i="3"/>
  <c r="D22" i="3"/>
  <c r="C22" i="3"/>
  <c r="W21" i="3"/>
  <c r="V21" i="3"/>
  <c r="U21" i="3"/>
  <c r="Q21" i="3"/>
  <c r="P21" i="3"/>
  <c r="O21" i="3"/>
  <c r="J21" i="3"/>
  <c r="I21" i="3"/>
  <c r="K21" i="3" s="1"/>
  <c r="D21" i="3"/>
  <c r="C21" i="3"/>
  <c r="E21" i="3" s="1"/>
  <c r="W20" i="3"/>
  <c r="V20" i="3"/>
  <c r="U20" i="3"/>
  <c r="P20" i="3"/>
  <c r="O20" i="3"/>
  <c r="Q20" i="3" s="1"/>
  <c r="J20" i="3"/>
  <c r="I20" i="3"/>
  <c r="K20" i="3" s="1"/>
  <c r="D20" i="3"/>
  <c r="C20" i="3"/>
  <c r="E20" i="3" s="1"/>
  <c r="V19" i="3"/>
  <c r="U19" i="3"/>
  <c r="W19" i="3" s="1"/>
  <c r="P19" i="3"/>
  <c r="O19" i="3"/>
  <c r="Q19" i="3" s="1"/>
  <c r="J19" i="3"/>
  <c r="I19" i="3"/>
  <c r="K19" i="3" s="1"/>
  <c r="D19" i="3"/>
  <c r="C19" i="3"/>
  <c r="E19" i="3" s="1"/>
  <c r="W18" i="3"/>
  <c r="V18" i="3"/>
  <c r="U18" i="3"/>
  <c r="P18" i="3"/>
  <c r="O18" i="3"/>
  <c r="Q18" i="3" s="1"/>
  <c r="J18" i="3"/>
  <c r="I18" i="3"/>
  <c r="K18" i="3" s="1"/>
  <c r="E18" i="3"/>
  <c r="D18" i="3"/>
  <c r="C18" i="3"/>
  <c r="W17" i="3"/>
  <c r="V17" i="3"/>
  <c r="U17" i="3"/>
  <c r="Q17" i="3"/>
  <c r="P17" i="3"/>
  <c r="O17" i="3"/>
  <c r="J17" i="3"/>
  <c r="I17" i="3"/>
  <c r="K17" i="3" s="1"/>
  <c r="D17" i="3"/>
  <c r="C17" i="3"/>
  <c r="E17" i="3" s="1"/>
  <c r="W13" i="3"/>
  <c r="V13" i="3"/>
  <c r="U13" i="3"/>
  <c r="P13" i="3"/>
  <c r="O13" i="3"/>
  <c r="Q13" i="3" s="1"/>
  <c r="J13" i="3"/>
  <c r="I13" i="3"/>
  <c r="K13" i="3" s="1"/>
  <c r="D13" i="3"/>
  <c r="C13" i="3"/>
  <c r="E13" i="3" s="1"/>
  <c r="V12" i="3"/>
  <c r="U12" i="3"/>
  <c r="W12" i="3" s="1"/>
  <c r="P12" i="3"/>
  <c r="O12" i="3"/>
  <c r="Q12" i="3" s="1"/>
  <c r="J12" i="3"/>
  <c r="I12" i="3"/>
  <c r="K12" i="3" s="1"/>
  <c r="D12" i="3"/>
  <c r="C12" i="3"/>
  <c r="E12" i="3" s="1"/>
  <c r="W11" i="3"/>
  <c r="V11" i="3"/>
  <c r="U11" i="3"/>
  <c r="Q11" i="3"/>
  <c r="P11" i="3"/>
  <c r="O11" i="3"/>
  <c r="J11" i="3"/>
  <c r="I11" i="3"/>
  <c r="K11" i="3" s="1"/>
  <c r="E11" i="3"/>
  <c r="D11" i="3"/>
  <c r="C11" i="3"/>
  <c r="W10" i="3"/>
  <c r="V10" i="3"/>
  <c r="U10" i="3"/>
  <c r="Q10" i="3"/>
  <c r="P10" i="3"/>
  <c r="O10" i="3"/>
  <c r="J10" i="3"/>
  <c r="I10" i="3"/>
  <c r="K10" i="3" s="1"/>
  <c r="D10" i="3"/>
  <c r="C10" i="3"/>
  <c r="E10" i="3" s="1"/>
  <c r="W9" i="3"/>
  <c r="V9" i="3"/>
  <c r="U9" i="3"/>
  <c r="P9" i="3"/>
  <c r="O9" i="3"/>
  <c r="Q9" i="3" s="1"/>
  <c r="J9" i="3"/>
  <c r="I9" i="3"/>
  <c r="K9" i="3" s="1"/>
  <c r="D9" i="3"/>
  <c r="C9" i="3"/>
  <c r="E9" i="3" s="1"/>
  <c r="V8" i="3"/>
  <c r="U8" i="3"/>
  <c r="W8" i="3" s="1"/>
  <c r="P8" i="3"/>
  <c r="O8" i="3"/>
  <c r="Q8" i="3" s="1"/>
  <c r="J8" i="3"/>
  <c r="I8" i="3"/>
  <c r="K8" i="3" s="1"/>
  <c r="D8" i="3"/>
  <c r="C8" i="3"/>
  <c r="E8" i="3" s="1"/>
  <c r="D46" i="2"/>
  <c r="F46" i="2" s="1"/>
  <c r="D45" i="2"/>
  <c r="F45" i="2" s="1"/>
  <c r="D44" i="2"/>
  <c r="F44" i="2" s="1"/>
  <c r="D43" i="2"/>
  <c r="F43" i="2" s="1"/>
  <c r="D42" i="2"/>
  <c r="F42" i="2" s="1"/>
  <c r="D41" i="2"/>
  <c r="F41" i="2" s="1"/>
  <c r="D40" i="2"/>
  <c r="E40" i="2" s="1"/>
  <c r="D39" i="2"/>
  <c r="F39" i="2" s="1"/>
  <c r="D38" i="2"/>
  <c r="F38" i="2" s="1"/>
  <c r="D37" i="2"/>
  <c r="F37" i="2" s="1"/>
  <c r="D36" i="2"/>
  <c r="F36" i="2" s="1"/>
  <c r="D35" i="2"/>
  <c r="F35" i="2" s="1"/>
  <c r="D34" i="2"/>
  <c r="F34" i="2" s="1"/>
  <c r="F33" i="2"/>
  <c r="H33" i="2" s="1" a="1"/>
  <c r="H33" i="2" s="1"/>
  <c r="D33" i="2"/>
  <c r="E33" i="2" s="1"/>
  <c r="F32" i="2"/>
  <c r="D32" i="2"/>
  <c r="E32" i="2" s="1"/>
  <c r="F31" i="2"/>
  <c r="D31" i="2"/>
  <c r="E31" i="2" s="1"/>
  <c r="D30" i="2"/>
  <c r="F30" i="2" s="1"/>
  <c r="D29" i="2"/>
  <c r="F29" i="2" s="1"/>
  <c r="D28" i="2"/>
  <c r="F28" i="2" s="1"/>
  <c r="D27" i="2"/>
  <c r="F27" i="2" s="1"/>
  <c r="D26" i="2"/>
  <c r="F26" i="2" s="1"/>
  <c r="F25" i="2"/>
  <c r="H25" i="2" s="1" a="1"/>
  <c r="H25" i="2" s="1"/>
  <c r="D25" i="2"/>
  <c r="E25" i="2" s="1"/>
  <c r="F24" i="2"/>
  <c r="I24" i="2" s="1" a="1"/>
  <c r="I24" i="2" s="1"/>
  <c r="D24" i="2"/>
  <c r="E24" i="2" s="1"/>
  <c r="F23" i="2"/>
  <c r="D23" i="2"/>
  <c r="E23" i="2" s="1"/>
  <c r="D22" i="2"/>
  <c r="F22" i="2" s="1"/>
  <c r="D21" i="2"/>
  <c r="F21" i="2" s="1"/>
  <c r="D20" i="2"/>
  <c r="F20" i="2" s="1"/>
  <c r="D19" i="2"/>
  <c r="F19" i="2" s="1"/>
  <c r="D18" i="2"/>
  <c r="F18" i="2" s="1"/>
  <c r="F17" i="2"/>
  <c r="H17" i="2" s="1" a="1"/>
  <c r="H17" i="2" s="1"/>
  <c r="D17" i="2"/>
  <c r="E17" i="2" s="1"/>
  <c r="F16" i="2"/>
  <c r="I16" i="2" s="1" a="1"/>
  <c r="I16" i="2" s="1"/>
  <c r="D16" i="2"/>
  <c r="E16" i="2" s="1"/>
  <c r="F15" i="2"/>
  <c r="D15" i="2"/>
  <c r="E15" i="2" s="1"/>
  <c r="D14" i="2"/>
  <c r="F14" i="2" s="1"/>
  <c r="D13" i="2"/>
  <c r="F13" i="2" s="1"/>
  <c r="D12" i="2"/>
  <c r="F12" i="2" s="1"/>
  <c r="D11" i="2"/>
  <c r="F11" i="2" s="1"/>
  <c r="D10" i="2"/>
  <c r="F10" i="2" s="1"/>
  <c r="F9" i="2"/>
  <c r="H9" i="2" s="1" a="1"/>
  <c r="H9" i="2" s="1"/>
  <c r="D9" i="2"/>
  <c r="E9" i="2" s="1"/>
  <c r="F8" i="2"/>
  <c r="I8" i="2" s="1" a="1"/>
  <c r="I8" i="2" s="1"/>
  <c r="D8" i="2"/>
  <c r="E8" i="2" s="1"/>
  <c r="F7" i="2"/>
  <c r="D7" i="2"/>
  <c r="E7" i="2" s="1"/>
  <c r="D6" i="2"/>
  <c r="F6" i="2" s="1"/>
  <c r="D5" i="2"/>
  <c r="F5" i="2" s="1"/>
  <c r="D4" i="2"/>
  <c r="F4" i="2" s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I3" i="1"/>
  <c r="K3" i="1" s="1"/>
  <c r="H3" i="1"/>
  <c r="J3" i="1" s="1"/>
  <c r="B3" i="1"/>
  <c r="I12" i="2" l="1" a="1"/>
  <c r="I12" i="2" s="1"/>
  <c r="H12" i="2" a="1"/>
  <c r="H12" i="2" s="1"/>
  <c r="J12" i="2" s="1"/>
  <c r="G12" i="2" a="1"/>
  <c r="G12" i="2" s="1"/>
  <c r="I13" i="2" a="1"/>
  <c r="I13" i="2" s="1"/>
  <c r="H13" i="2" a="1"/>
  <c r="H13" i="2" s="1"/>
  <c r="J13" i="2" s="1"/>
  <c r="G13" i="2" a="1"/>
  <c r="G13" i="2" s="1"/>
  <c r="I36" i="2" a="1"/>
  <c r="I36" i="2" s="1"/>
  <c r="H36" i="2" a="1"/>
  <c r="H36" i="2" s="1"/>
  <c r="J36" i="2" s="1"/>
  <c r="G36" i="2" a="1"/>
  <c r="G36" i="2" s="1"/>
  <c r="G14" i="2" a="1"/>
  <c r="G14" i="2" s="1"/>
  <c r="H14" i="2" a="1"/>
  <c r="H14" i="2" s="1"/>
  <c r="J14" i="2" s="1"/>
  <c r="I14" i="2" a="1"/>
  <c r="I14" i="2" s="1"/>
  <c r="J37" i="2"/>
  <c r="I37" i="2" a="1"/>
  <c r="I37" i="2" s="1"/>
  <c r="H37" i="2" a="1"/>
  <c r="H37" i="2" s="1"/>
  <c r="G37" i="2" a="1"/>
  <c r="G37" i="2" s="1"/>
  <c r="U2" i="3"/>
  <c r="G6" i="2" a="1"/>
  <c r="G6" i="2" s="1"/>
  <c r="I6" i="2" a="1"/>
  <c r="I6" i="2" s="1"/>
  <c r="J6" i="2"/>
  <c r="H6" i="2" a="1"/>
  <c r="H6" i="2" s="1"/>
  <c r="G38" i="2" a="1"/>
  <c r="G38" i="2" s="1"/>
  <c r="J38" i="2"/>
  <c r="I38" i="2" a="1"/>
  <c r="I38" i="2" s="1"/>
  <c r="H38" i="2" a="1"/>
  <c r="H38" i="2" s="1"/>
  <c r="J26" i="2"/>
  <c r="I26" i="2" a="1"/>
  <c r="I26" i="2" s="1"/>
  <c r="H26" i="2" a="1"/>
  <c r="H26" i="2" s="1"/>
  <c r="G26" i="2" a="1"/>
  <c r="G26" i="2" s="1"/>
  <c r="J39" i="2"/>
  <c r="I39" i="2" a="1"/>
  <c r="I39" i="2" s="1"/>
  <c r="H39" i="2" a="1"/>
  <c r="H39" i="2" s="1"/>
  <c r="G39" i="2" a="1"/>
  <c r="G39" i="2" s="1"/>
  <c r="J27" i="2"/>
  <c r="I27" i="2" a="1"/>
  <c r="I27" i="2" s="1"/>
  <c r="H27" i="2" a="1"/>
  <c r="H27" i="2" s="1"/>
  <c r="G27" i="2" a="1"/>
  <c r="G27" i="2" s="1"/>
  <c r="I28" i="2" a="1"/>
  <c r="I28" i="2" s="1"/>
  <c r="H28" i="2" a="1"/>
  <c r="H28" i="2" s="1"/>
  <c r="J28" i="2" s="1"/>
  <c r="G28" i="2" a="1"/>
  <c r="G28" i="2" s="1"/>
  <c r="H41" i="2" a="1"/>
  <c r="H41" i="2" s="1"/>
  <c r="J41" i="2" s="1"/>
  <c r="G41" i="2" a="1"/>
  <c r="G41" i="2" s="1"/>
  <c r="I41" i="2" a="1"/>
  <c r="I41" i="2" s="1"/>
  <c r="J29" i="2"/>
  <c r="I29" i="2" a="1"/>
  <c r="I29" i="2" s="1"/>
  <c r="H29" i="2" a="1"/>
  <c r="H29" i="2" s="1"/>
  <c r="G29" i="2" a="1"/>
  <c r="G29" i="2" s="1"/>
  <c r="J42" i="2"/>
  <c r="I42" i="2" a="1"/>
  <c r="I42" i="2" s="1"/>
  <c r="H42" i="2" a="1"/>
  <c r="H42" i="2" s="1"/>
  <c r="G42" i="2" a="1"/>
  <c r="G42" i="2" s="1"/>
  <c r="G30" i="2" a="1"/>
  <c r="G30" i="2" s="1"/>
  <c r="J30" i="2"/>
  <c r="I30" i="2" a="1"/>
  <c r="I30" i="2" s="1"/>
  <c r="H30" i="2" a="1"/>
  <c r="H30" i="2" s="1"/>
  <c r="J43" i="2"/>
  <c r="I43" i="2" a="1"/>
  <c r="I43" i="2" s="1"/>
  <c r="H43" i="2" a="1"/>
  <c r="H43" i="2" s="1"/>
  <c r="G43" i="2" a="1"/>
  <c r="G43" i="2" s="1"/>
  <c r="J4" i="2"/>
  <c r="I4" i="2" a="1"/>
  <c r="I4" i="2" s="1"/>
  <c r="H4" i="2" a="1"/>
  <c r="H4" i="2" s="1"/>
  <c r="G4" i="2" a="1"/>
  <c r="G4" i="2" s="1"/>
  <c r="I18" i="2" a="1"/>
  <c r="I18" i="2" s="1"/>
  <c r="J18" i="2"/>
  <c r="H18" i="2" a="1"/>
  <c r="H18" i="2" s="1"/>
  <c r="G18" i="2" a="1"/>
  <c r="G18" i="2" s="1"/>
  <c r="J45" i="2"/>
  <c r="I45" i="2" a="1"/>
  <c r="I45" i="2" s="1"/>
  <c r="H45" i="2" a="1"/>
  <c r="H45" i="2" s="1"/>
  <c r="G45" i="2" a="1"/>
  <c r="G45" i="2" s="1"/>
  <c r="J7" i="2"/>
  <c r="J19" i="2"/>
  <c r="I19" i="2" a="1"/>
  <c r="I19" i="2" s="1"/>
  <c r="G19" i="2" a="1"/>
  <c r="G19" i="2" s="1"/>
  <c r="H19" i="2" a="1"/>
  <c r="H19" i="2" s="1"/>
  <c r="I20" i="2" a="1"/>
  <c r="I20" i="2" s="1"/>
  <c r="H20" i="2" a="1"/>
  <c r="H20" i="2" s="1"/>
  <c r="J20" i="2" s="1"/>
  <c r="G20" i="2" a="1"/>
  <c r="G20" i="2" s="1"/>
  <c r="G46" i="2" a="1"/>
  <c r="G46" i="2" s="1"/>
  <c r="J46" i="2"/>
  <c r="I46" i="2" a="1"/>
  <c r="I46" i="2" s="1"/>
  <c r="H46" i="2" a="1"/>
  <c r="H46" i="2" s="1"/>
  <c r="H5" i="2" a="1"/>
  <c r="H5" i="2" s="1"/>
  <c r="J5" i="2"/>
  <c r="I5" i="2" a="1"/>
  <c r="I5" i="2" s="1"/>
  <c r="G5" i="2" a="1"/>
  <c r="G5" i="2" s="1"/>
  <c r="J21" i="2"/>
  <c r="I21" i="2" a="1"/>
  <c r="I21" i="2" s="1"/>
  <c r="H21" i="2" a="1"/>
  <c r="H21" i="2" s="1"/>
  <c r="G21" i="2" a="1"/>
  <c r="G21" i="2" s="1"/>
  <c r="C2" i="3"/>
  <c r="I44" i="2" a="1"/>
  <c r="I44" i="2" s="1"/>
  <c r="H44" i="2" a="1"/>
  <c r="H44" i="2" s="1"/>
  <c r="J44" i="2" s="1"/>
  <c r="G44" i="2" a="1"/>
  <c r="G44" i="2" s="1"/>
  <c r="G22" i="2" a="1"/>
  <c r="G22" i="2" s="1"/>
  <c r="J22" i="2"/>
  <c r="I22" i="2" a="1"/>
  <c r="I22" i="2" s="1"/>
  <c r="H22" i="2" a="1"/>
  <c r="H22" i="2" s="1"/>
  <c r="I2" i="3"/>
  <c r="I10" i="2" a="1"/>
  <c r="I10" i="2" s="1"/>
  <c r="G10" i="2" a="1"/>
  <c r="G10" i="2" s="1"/>
  <c r="H10" i="2" a="1"/>
  <c r="H10" i="2" s="1"/>
  <c r="J10" i="2" s="1"/>
  <c r="I11" i="2" a="1"/>
  <c r="I11" i="2" s="1"/>
  <c r="H11" i="2" a="1"/>
  <c r="H11" i="2" s="1"/>
  <c r="J11" i="2" s="1"/>
  <c r="G11" i="2" a="1"/>
  <c r="G11" i="2" s="1"/>
  <c r="J23" i="2"/>
  <c r="J34" i="2"/>
  <c r="I34" i="2" a="1"/>
  <c r="I34" i="2" s="1"/>
  <c r="H34" i="2" a="1"/>
  <c r="H34" i="2" s="1"/>
  <c r="G34" i="2" a="1"/>
  <c r="G34" i="2" s="1"/>
  <c r="I35" i="2" a="1"/>
  <c r="I35" i="2" s="1"/>
  <c r="H35" i="2" a="1"/>
  <c r="H35" i="2" s="1"/>
  <c r="J35" i="2" s="1"/>
  <c r="G35" i="2" a="1"/>
  <c r="G35" i="2" s="1"/>
  <c r="O2" i="3"/>
  <c r="I33" i="2" a="1"/>
  <c r="I33" i="2" s="1"/>
  <c r="I25" i="2" a="1"/>
  <c r="I25" i="2" s="1"/>
  <c r="F40" i="2"/>
  <c r="E5" i="2"/>
  <c r="J9" i="2"/>
  <c r="E13" i="2"/>
  <c r="J17" i="2"/>
  <c r="E21" i="2"/>
  <c r="J25" i="2"/>
  <c r="E29" i="2"/>
  <c r="J33" i="2"/>
  <c r="E37" i="2"/>
  <c r="E45" i="2"/>
  <c r="I9" i="2" a="1"/>
  <c r="I9" i="2" s="1"/>
  <c r="G16" i="2" a="1"/>
  <c r="G16" i="2" s="1"/>
  <c r="G24" i="2" a="1"/>
  <c r="G24" i="2" s="1"/>
  <c r="G32" i="2" a="1"/>
  <c r="G32" i="2" s="1"/>
  <c r="I17" i="2" a="1"/>
  <c r="I17" i="2" s="1"/>
  <c r="E10" i="2"/>
  <c r="E18" i="2"/>
  <c r="E26" i="2"/>
  <c r="E34" i="2"/>
  <c r="E42" i="2"/>
  <c r="G8" i="2" a="1"/>
  <c r="G8" i="2" s="1"/>
  <c r="H8" i="2" a="1"/>
  <c r="H8" i="2" s="1"/>
  <c r="H16" i="2" a="1"/>
  <c r="H16" i="2" s="1"/>
  <c r="H24" i="2" a="1"/>
  <c r="H24" i="2" s="1"/>
  <c r="H32" i="2" a="1"/>
  <c r="H32" i="2" s="1"/>
  <c r="J32" i="2" s="1"/>
  <c r="E39" i="2"/>
  <c r="I32" i="2" a="1"/>
  <c r="I32" i="2" s="1"/>
  <c r="E4" i="2"/>
  <c r="J8" i="2"/>
  <c r="E12" i="2"/>
  <c r="J16" i="2"/>
  <c r="E20" i="2"/>
  <c r="J24" i="2"/>
  <c r="E28" i="2"/>
  <c r="E36" i="2"/>
  <c r="E44" i="2"/>
  <c r="G15" i="2" a="1"/>
  <c r="G15" i="2" s="1"/>
  <c r="G23" i="2" a="1"/>
  <c r="G23" i="2" s="1"/>
  <c r="G7" i="2" a="1"/>
  <c r="G7" i="2" s="1"/>
  <c r="G31" i="2" a="1"/>
  <c r="G31" i="2" s="1"/>
  <c r="E41" i="2"/>
  <c r="H7" i="2" a="1"/>
  <c r="H7" i="2" s="1"/>
  <c r="H31" i="2" a="1"/>
  <c r="H31" i="2" s="1"/>
  <c r="J31" i="2" s="1"/>
  <c r="E6" i="2"/>
  <c r="E14" i="2"/>
  <c r="E22" i="2"/>
  <c r="E30" i="2"/>
  <c r="E38" i="2"/>
  <c r="E46" i="2"/>
  <c r="I15" i="2" a="1"/>
  <c r="I15" i="2" s="1"/>
  <c r="G17" i="2" a="1"/>
  <c r="G17" i="2" s="1"/>
  <c r="I23" i="2" a="1"/>
  <c r="I23" i="2" s="1"/>
  <c r="G25" i="2" a="1"/>
  <c r="G25" i="2" s="1"/>
  <c r="H15" i="2" a="1"/>
  <c r="H15" i="2" s="1"/>
  <c r="J15" i="2" s="1"/>
  <c r="H23" i="2" a="1"/>
  <c r="H23" i="2" s="1"/>
  <c r="I7" i="2" a="1"/>
  <c r="I7" i="2" s="1"/>
  <c r="G9" i="2" a="1"/>
  <c r="G9" i="2" s="1"/>
  <c r="I31" i="2" a="1"/>
  <c r="I31" i="2" s="1"/>
  <c r="G33" i="2" a="1"/>
  <c r="G33" i="2" s="1"/>
  <c r="E11" i="2"/>
  <c r="E19" i="2"/>
  <c r="E27" i="2"/>
  <c r="E35" i="2"/>
  <c r="E43" i="2"/>
  <c r="I40" i="2" l="1" a="1"/>
  <c r="I40" i="2" s="1"/>
  <c r="H40" i="2" a="1"/>
  <c r="H40" i="2" s="1"/>
  <c r="J40" i="2" s="1"/>
  <c r="G40" i="2" a="1"/>
  <c r="G40" i="2" s="1"/>
</calcChain>
</file>

<file path=xl/sharedStrings.xml><?xml version="1.0" encoding="utf-8"?>
<sst xmlns="http://schemas.openxmlformats.org/spreadsheetml/2006/main" count="306" uniqueCount="128">
  <si>
    <t>순위</t>
  </si>
  <si>
    <t>닉네임</t>
  </si>
  <si>
    <t>무릉</t>
  </si>
  <si>
    <t>직업</t>
  </si>
  <si>
    <t>레벨</t>
  </si>
  <si>
    <t>전체 인원</t>
  </si>
  <si>
    <t>무릉 인원</t>
  </si>
  <si>
    <t>평균 레벨</t>
  </si>
  <si>
    <t>평균 무릉</t>
  </si>
  <si>
    <t>백수정</t>
  </si>
  <si>
    <t>비숍</t>
  </si>
  <si>
    <t>하남시피바다</t>
  </si>
  <si>
    <t>팬텀</t>
  </si>
  <si>
    <t>LongSeason</t>
  </si>
  <si>
    <t>카이저</t>
  </si>
  <si>
    <t>TotalMayhen</t>
  </si>
  <si>
    <t>엔버</t>
  </si>
  <si>
    <t>책사림림</t>
  </si>
  <si>
    <t>메르</t>
  </si>
  <si>
    <t xml:space="preserve"> </t>
  </si>
  <si>
    <t>라스트쇼다운</t>
  </si>
  <si>
    <t>키네</t>
  </si>
  <si>
    <t>PrayAnother</t>
  </si>
  <si>
    <t>썬콜</t>
  </si>
  <si>
    <t>챰긔</t>
  </si>
  <si>
    <t>섀도어</t>
  </si>
  <si>
    <t>냥갈죽</t>
  </si>
  <si>
    <t>히어로</t>
  </si>
  <si>
    <t>아루마치</t>
  </si>
  <si>
    <t>캐슈</t>
  </si>
  <si>
    <t>신성박휘</t>
  </si>
  <si>
    <t>미하일</t>
  </si>
  <si>
    <t>비화원아가씨</t>
  </si>
  <si>
    <t>듀블</t>
  </si>
  <si>
    <t>강의시</t>
  </si>
  <si>
    <t>나로</t>
  </si>
  <si>
    <t>지존기사단킹</t>
  </si>
  <si>
    <t>소마</t>
  </si>
  <si>
    <t>안피함</t>
  </si>
  <si>
    <t>2미츠</t>
  </si>
  <si>
    <t>ZedVA</t>
  </si>
  <si>
    <t>붐이오나</t>
  </si>
  <si>
    <t>가루가미</t>
  </si>
  <si>
    <t>S2테큐S2</t>
  </si>
  <si>
    <t>총기우정물약</t>
  </si>
  <si>
    <t>패파</t>
  </si>
  <si>
    <t>키네초급봇</t>
  </si>
  <si>
    <t>3단나워</t>
  </si>
  <si>
    <t>나워</t>
  </si>
  <si>
    <t>청가조</t>
  </si>
  <si>
    <t>호영</t>
  </si>
  <si>
    <t>나그가</t>
  </si>
  <si>
    <t>나눠봅시다</t>
  </si>
  <si>
    <t>에반</t>
  </si>
  <si>
    <t>깜둥이활잽이</t>
  </si>
  <si>
    <t>보마</t>
  </si>
  <si>
    <t>리렐이라</t>
  </si>
  <si>
    <t>아델</t>
  </si>
  <si>
    <t>미나링</t>
  </si>
  <si>
    <t>봄소풍나들이</t>
  </si>
  <si>
    <t>불독</t>
  </si>
  <si>
    <t>화끄니불닭</t>
  </si>
  <si>
    <t>은월</t>
  </si>
  <si>
    <t>도마위에도미</t>
  </si>
  <si>
    <t>Querimoniam</t>
  </si>
  <si>
    <t>양궁학과</t>
  </si>
  <si>
    <t>후쿠미미</t>
  </si>
  <si>
    <t>플위</t>
  </si>
  <si>
    <t>연어회가좋아</t>
  </si>
  <si>
    <t>블래</t>
  </si>
  <si>
    <t>사막미아</t>
  </si>
  <si>
    <t>아크</t>
  </si>
  <si>
    <t>원신2</t>
  </si>
  <si>
    <t>퍄퍄이퍼</t>
  </si>
  <si>
    <t>바이퍼</t>
  </si>
  <si>
    <t>구름송이</t>
  </si>
  <si>
    <t>재빠른말</t>
  </si>
  <si>
    <t>Levi지망생</t>
  </si>
  <si>
    <t>화지대중대장</t>
  </si>
  <si>
    <t>아조씨만져줘</t>
  </si>
  <si>
    <t>배메</t>
  </si>
  <si>
    <t>총우물</t>
  </si>
  <si>
    <t>퀘리은월</t>
  </si>
  <si>
    <t>깜활메카닉</t>
  </si>
  <si>
    <t>메카닉</t>
  </si>
  <si>
    <t>안피함메카닉</t>
  </si>
  <si>
    <t>인원수</t>
  </si>
  <si>
    <t>평균레벨</t>
  </si>
  <si>
    <t>평균무릉</t>
  </si>
  <si>
    <t>1위-닉네임</t>
  </si>
  <si>
    <t>1위-층수</t>
  </si>
  <si>
    <t>1위-레벨</t>
  </si>
  <si>
    <t>공동 1위 여부</t>
  </si>
  <si>
    <t>모험가</t>
  </si>
  <si>
    <t>팔라딘</t>
  </si>
  <si>
    <t>닼나</t>
  </si>
  <si>
    <t>신궁</t>
  </si>
  <si>
    <t>캡틴</t>
  </si>
  <si>
    <t>레지스탕스</t>
  </si>
  <si>
    <t>와헌</t>
  </si>
  <si>
    <t>제논</t>
  </si>
  <si>
    <t>데벤</t>
  </si>
  <si>
    <t>데슬</t>
  </si>
  <si>
    <t>시그너스</t>
  </si>
  <si>
    <t>윈브</t>
  </si>
  <si>
    <t>스커</t>
  </si>
  <si>
    <t>영웅</t>
  </si>
  <si>
    <t>루미</t>
  </si>
  <si>
    <t>아란</t>
  </si>
  <si>
    <t>노바</t>
  </si>
  <si>
    <t>카데나</t>
  </si>
  <si>
    <t>레프</t>
  </si>
  <si>
    <t>일리움</t>
  </si>
  <si>
    <t>초월자</t>
  </si>
  <si>
    <t>제로</t>
  </si>
  <si>
    <t>수로별 극딜</t>
  </si>
  <si>
    <t>1수로</t>
  </si>
  <si>
    <t>2수로</t>
  </si>
  <si>
    <t>3수로</t>
  </si>
  <si>
    <t>4수로</t>
  </si>
  <si>
    <t>1파티</t>
  </si>
  <si>
    <t>극딜주기</t>
  </si>
  <si>
    <t>longseason</t>
  </si>
  <si>
    <t>별수호자국밥</t>
  </si>
  <si>
    <t>2파티</t>
  </si>
  <si>
    <t>3파티</t>
  </si>
  <si>
    <t>prayanother</t>
  </si>
  <si>
    <t>totalmayhen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</si>
</sst>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&quot;층&quot;"/>
    <numFmt numFmtId="177" formatCode="0&quot;명&quot;"/>
    <numFmt numFmtId="178" formatCode="0.00_ "/>
    <numFmt numFmtId="179" formatCode="0.0_ "/>
    <numFmt numFmtId="180" formatCode="0.0&quot;층&quot;"/>
    <numFmt numFmtId="181" formatCode="0&quot;초&quot;"/>
    <numFmt numFmtId="182" formatCode="mm&quot;월&quot;\ dd&quot;일&quot;"/>
  </numFmts>
  <fonts count="14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rgb="FF000000"/>
      <name val="Calibri"/>
    </font>
    <font>
      <sz val="8"/>
      <color rgb="FFFFFFFF"/>
      <name val="Dotum"/>
      <family val="3"/>
      <charset val="129"/>
    </font>
    <font>
      <u/>
      <sz val="11"/>
      <color theme="10"/>
      <name val="Arial"/>
    </font>
    <font>
      <u/>
      <sz val="11"/>
      <color rgb="FF1155CC"/>
      <name val="Arial"/>
    </font>
    <font>
      <u/>
      <sz val="11"/>
      <color theme="10"/>
      <name val="Arial"/>
    </font>
    <font>
      <sz val="11"/>
      <name val="Arial"/>
    </font>
    <font>
      <u/>
      <sz val="11"/>
      <color rgb="FF000000"/>
      <name val="Arial"/>
    </font>
    <font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FFC000"/>
        <bgColor rgb="FFFFC000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5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76" fontId="3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8" fontId="1" fillId="0" borderId="11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76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7" fontId="1" fillId="0" borderId="28" xfId="0" applyNumberFormat="1" applyFont="1" applyBorder="1" applyAlignment="1">
      <alignment horizontal="center" vertical="center"/>
    </xf>
    <xf numFmtId="179" fontId="1" fillId="0" borderId="29" xfId="0" applyNumberFormat="1" applyFont="1" applyBorder="1" applyAlignment="1">
      <alignment horizontal="center" vertical="center"/>
    </xf>
    <xf numFmtId="180" fontId="1" fillId="0" borderId="29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176" fontId="10" fillId="0" borderId="29" xfId="0" applyNumberFormat="1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32" xfId="0" applyFont="1" applyBorder="1" applyAlignment="1">
      <alignment horizontal="center" vertical="center"/>
    </xf>
    <xf numFmtId="177" fontId="1" fillId="0" borderId="33" xfId="0" applyNumberFormat="1" applyFont="1" applyBorder="1" applyAlignment="1">
      <alignment horizontal="center" vertical="center"/>
    </xf>
    <xf numFmtId="179" fontId="1" fillId="0" borderId="13" xfId="0" applyNumberFormat="1" applyFont="1" applyBorder="1" applyAlignment="1">
      <alignment horizontal="center" vertical="center"/>
    </xf>
    <xf numFmtId="180" fontId="1" fillId="0" borderId="13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177" fontId="1" fillId="0" borderId="44" xfId="0" applyNumberFormat="1" applyFont="1" applyBorder="1" applyAlignment="1">
      <alignment horizontal="center" vertical="center"/>
    </xf>
    <xf numFmtId="179" fontId="1" fillId="0" borderId="18" xfId="0" applyNumberFormat="1" applyFont="1" applyBorder="1" applyAlignment="1">
      <alignment horizontal="center" vertical="center"/>
    </xf>
    <xf numFmtId="180" fontId="1" fillId="0" borderId="18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181" fontId="1" fillId="0" borderId="40" xfId="0" applyNumberFormat="1" applyFont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82" fontId="1" fillId="2" borderId="40" xfId="0" applyNumberFormat="1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6" fontId="1" fillId="0" borderId="49" xfId="0" applyNumberFormat="1" applyFont="1" applyBorder="1" applyAlignment="1">
      <alignment horizontal="center" vertical="center"/>
    </xf>
    <xf numFmtId="181" fontId="1" fillId="0" borderId="8" xfId="0" applyNumberFormat="1" applyFont="1" applyBorder="1" applyAlignment="1">
      <alignment horizontal="center" vertical="center"/>
    </xf>
    <xf numFmtId="181" fontId="1" fillId="0" borderId="45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8" xfId="0" applyNumberFormat="1" applyFont="1" applyBorder="1" applyAlignment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81" fontId="1" fillId="0" borderId="6" xfId="0" applyNumberFormat="1" applyFont="1" applyBorder="1" applyAlignment="1">
      <alignment horizontal="center" vertical="center"/>
    </xf>
    <xf numFmtId="181" fontId="1" fillId="0" borderId="12" xfId="0" applyNumberFormat="1" applyFont="1" applyBorder="1" applyAlignment="1">
      <alignment horizontal="center" vertical="center"/>
    </xf>
    <xf numFmtId="181" fontId="1" fillId="0" borderId="16" xfId="0" applyNumberFormat="1" applyFont="1" applyBorder="1" applyAlignment="1">
      <alignment horizontal="center" vertical="center"/>
    </xf>
    <xf numFmtId="181" fontId="1" fillId="0" borderId="48" xfId="0" applyNumberFormat="1" applyFont="1" applyBorder="1" applyAlignment="1">
      <alignment horizontal="center" vertical="center"/>
    </xf>
    <xf numFmtId="181" fontId="1" fillId="0" borderId="50" xfId="0" applyNumberFormat="1" applyFont="1" applyBorder="1" applyAlignment="1">
      <alignment horizontal="center" vertical="center"/>
    </xf>
    <xf numFmtId="181" fontId="1" fillId="0" borderId="34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1" fillId="3" borderId="26" xfId="0" applyFont="1" applyFill="1" applyBorder="1" applyAlignment="1">
      <alignment horizontal="center" vertical="center"/>
    </xf>
    <xf numFmtId="0" fontId="8" fillId="0" borderId="31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1" fillId="3" borderId="36" xfId="0" applyFont="1" applyFill="1" applyBorder="1" applyAlignment="1">
      <alignment horizontal="center" vertical="center"/>
    </xf>
    <xf numFmtId="0" fontId="8" fillId="0" borderId="3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le.gg/u/%EA%B0%95%EC%9D%98%EC%8B%9C" TargetMode="External"/><Relationship Id="rId18" Type="http://schemas.openxmlformats.org/officeDocument/2006/relationships/hyperlink" Target="https://maple.gg/u/%EB%B6%90%EC%9D%B4%EC%98%A4%EB%82%98" TargetMode="External"/><Relationship Id="rId26" Type="http://schemas.openxmlformats.org/officeDocument/2006/relationships/hyperlink" Target="https://maple.gg/u/%EB%82%98%EB%88%A0%EB%B4%85%EC%8B%9C%EB%8B%A4" TargetMode="External"/><Relationship Id="rId39" Type="http://schemas.openxmlformats.org/officeDocument/2006/relationships/hyperlink" Target="https://maple.gg/u/%EA%B5%AC%EB%A6%84%EC%86%A1%EC%9D%B4" TargetMode="External"/><Relationship Id="rId21" Type="http://schemas.openxmlformats.org/officeDocument/2006/relationships/hyperlink" Target="https://maple.gg/u/%EC%B4%9D%EA%B8%B0%EC%9A%B0%EC%A0%95%EB%AC%BC%EC%95%BD" TargetMode="External"/><Relationship Id="rId34" Type="http://schemas.openxmlformats.org/officeDocument/2006/relationships/hyperlink" Target="https://maple.gg/u/%EC%96%91%EA%B6%81%ED%95%99%EA%B3%BC" TargetMode="External"/><Relationship Id="rId42" Type="http://schemas.openxmlformats.org/officeDocument/2006/relationships/hyperlink" Target="https://maple.gg/u/%ED%99%94%EC%A7%80%EB%8C%80%EC%A4%91%EB%8C%80%EC%9E%A5" TargetMode="External"/><Relationship Id="rId7" Type="http://schemas.openxmlformats.org/officeDocument/2006/relationships/hyperlink" Target="https://maple.gg/u/PrayAnother" TargetMode="External"/><Relationship Id="rId2" Type="http://schemas.openxmlformats.org/officeDocument/2006/relationships/hyperlink" Target="https://maple.gg/u/%ED%95%98%EB%82%A8%EC%8B%9C%ED%94%BC%EB%B0%94%EB%8B%A4" TargetMode="External"/><Relationship Id="rId16" Type="http://schemas.openxmlformats.org/officeDocument/2006/relationships/hyperlink" Target="https://maple.gg/u/2%EB%AF%B8%EC%B8%A0" TargetMode="External"/><Relationship Id="rId20" Type="http://schemas.openxmlformats.org/officeDocument/2006/relationships/hyperlink" Target="https://maple.gg/u/S2%ED%85%8C%ED%81%90S2" TargetMode="External"/><Relationship Id="rId29" Type="http://schemas.openxmlformats.org/officeDocument/2006/relationships/hyperlink" Target="https://maple.gg/u/%EB%AF%B8%EB%82%98%EB%A7%81" TargetMode="External"/><Relationship Id="rId41" Type="http://schemas.openxmlformats.org/officeDocument/2006/relationships/hyperlink" Target="https://maple.gg/u/Levi%EC%A7%80%EB%A7%9D%EC%83%9D" TargetMode="External"/><Relationship Id="rId1" Type="http://schemas.openxmlformats.org/officeDocument/2006/relationships/hyperlink" Target="https://maple.gg/u/%EB%B0%B1%EC%88%98%EC%A0%95" TargetMode="External"/><Relationship Id="rId6" Type="http://schemas.openxmlformats.org/officeDocument/2006/relationships/hyperlink" Target="https://maple.gg/u/%EB%9D%BC%EC%8A%A4%ED%8A%B8%EC%87%BC%EB%8B%A4%EC%9A%B4" TargetMode="External"/><Relationship Id="rId11" Type="http://schemas.openxmlformats.org/officeDocument/2006/relationships/hyperlink" Target="https://maple.gg/u/%EC%8B%A0%EC%84%B1%EB%B0%95%ED%9C%98" TargetMode="External"/><Relationship Id="rId24" Type="http://schemas.openxmlformats.org/officeDocument/2006/relationships/hyperlink" Target="https://maple.gg/u/%EC%B2%AD%EA%B0%80%EC%A1%B0" TargetMode="External"/><Relationship Id="rId32" Type="http://schemas.openxmlformats.org/officeDocument/2006/relationships/hyperlink" Target="https://maple.gg/u/%EB%8F%84%EB%A7%88%EC%9C%84%EC%97%90%EB%8F%84%EB%AF%B8" TargetMode="External"/><Relationship Id="rId37" Type="http://schemas.openxmlformats.org/officeDocument/2006/relationships/hyperlink" Target="https://maple.gg/u/%EC%82%AC%EB%A7%89%EB%AF%B8%EC%95%84" TargetMode="External"/><Relationship Id="rId40" Type="http://schemas.openxmlformats.org/officeDocument/2006/relationships/hyperlink" Target="https://maple.gg/u/%EC%9E%AC%EB%B9%A0%EB%A5%B8%EB%A7%90" TargetMode="External"/><Relationship Id="rId5" Type="http://schemas.openxmlformats.org/officeDocument/2006/relationships/hyperlink" Target="https://maple.gg/u/%EC%B1%85%EC%82%AC%EB%A6%BC%EB%A6%BC" TargetMode="External"/><Relationship Id="rId15" Type="http://schemas.openxmlformats.org/officeDocument/2006/relationships/hyperlink" Target="https://maple.gg/u/%EC%95%88%ED%94%BC%ED%95%A8" TargetMode="External"/><Relationship Id="rId23" Type="http://schemas.openxmlformats.org/officeDocument/2006/relationships/hyperlink" Target="https://maple.gg/u/3%EB%8B%A8%EB%82%98%EC%9B%8C" TargetMode="External"/><Relationship Id="rId28" Type="http://schemas.openxmlformats.org/officeDocument/2006/relationships/hyperlink" Target="https://maple.gg/u/%EB%A6%AC%EB%A0%90%EC%9D%B4%EB%9D%BC" TargetMode="External"/><Relationship Id="rId36" Type="http://schemas.openxmlformats.org/officeDocument/2006/relationships/hyperlink" Target="https://maple.gg/u/%EC%97%B0%EC%96%B4%ED%9A%8C%EA%B0%80%EC%A2%8B%EC%95%84" TargetMode="External"/><Relationship Id="rId10" Type="http://schemas.openxmlformats.org/officeDocument/2006/relationships/hyperlink" Target="https://maple.gg/u/%EC%95%84%EB%A3%A8%EB%A7%88%EC%B9%98" TargetMode="External"/><Relationship Id="rId19" Type="http://schemas.openxmlformats.org/officeDocument/2006/relationships/hyperlink" Target="https://maple.gg/u/%EA%B0%80%EB%A3%A8%EA%B0%80%EB%AF%B8" TargetMode="External"/><Relationship Id="rId31" Type="http://schemas.openxmlformats.org/officeDocument/2006/relationships/hyperlink" Target="https://maple.gg/u/%ED%99%94%EB%81%84%EB%8B%88%EB%B6%88%EB%8B%AD" TargetMode="External"/><Relationship Id="rId4" Type="http://schemas.openxmlformats.org/officeDocument/2006/relationships/hyperlink" Target="https://maple.gg/u/TotalMayhen" TargetMode="External"/><Relationship Id="rId9" Type="http://schemas.openxmlformats.org/officeDocument/2006/relationships/hyperlink" Target="https://maple.gg/u/%EB%83%A5%EA%B0%88%EC%A3%BD" TargetMode="External"/><Relationship Id="rId14" Type="http://schemas.openxmlformats.org/officeDocument/2006/relationships/hyperlink" Target="https://maple.gg/u/%EC%A7%80%EC%A1%B4%EA%B8%B0%EC%82%AC%EB%8B%A8%ED%82%B9" TargetMode="External"/><Relationship Id="rId22" Type="http://schemas.openxmlformats.org/officeDocument/2006/relationships/hyperlink" Target="https://maple.gg/u/%ED%82%A4%EB%84%A4%EC%B4%88%EA%B8%89%EB%B4%87" TargetMode="External"/><Relationship Id="rId27" Type="http://schemas.openxmlformats.org/officeDocument/2006/relationships/hyperlink" Target="https://maple.gg/u/%EA%B9%9C%EB%91%A5%EC%9D%B4%ED%99%9C%EC%9E%BD%EC%9D%B4" TargetMode="External"/><Relationship Id="rId30" Type="http://schemas.openxmlformats.org/officeDocument/2006/relationships/hyperlink" Target="https://maple.gg/u/%EB%B4%84%EC%86%8C%ED%92%8D%EB%82%98%EB%93%A4%EC%9D%B4" TargetMode="External"/><Relationship Id="rId35" Type="http://schemas.openxmlformats.org/officeDocument/2006/relationships/hyperlink" Target="https://maple.gg/u/%ED%9B%84%EC%BF%A0%EB%AF%B8%EB%AF%B8" TargetMode="External"/><Relationship Id="rId43" Type="http://schemas.openxmlformats.org/officeDocument/2006/relationships/hyperlink" Target="https://maple.gg/u/%EC%95%84%EC%A1%B0%EC%94%A8%EB%A7%8C%EC%A0%B8%EC%A4%98" TargetMode="External"/><Relationship Id="rId8" Type="http://schemas.openxmlformats.org/officeDocument/2006/relationships/hyperlink" Target="https://maple.gg/u/%EC%B1%B0%EA%B8%94" TargetMode="External"/><Relationship Id="rId3" Type="http://schemas.openxmlformats.org/officeDocument/2006/relationships/hyperlink" Target="https://maple.gg/u/LongSeason" TargetMode="External"/><Relationship Id="rId12" Type="http://schemas.openxmlformats.org/officeDocument/2006/relationships/hyperlink" Target="https://maple.gg/u/%EB%B9%84%ED%99%94%EC%9B%90%EC%95%84%EA%B0%80%EC%94%A8" TargetMode="External"/><Relationship Id="rId17" Type="http://schemas.openxmlformats.org/officeDocument/2006/relationships/hyperlink" Target="https://maple.gg/u/ZedVA" TargetMode="External"/><Relationship Id="rId25" Type="http://schemas.openxmlformats.org/officeDocument/2006/relationships/hyperlink" Target="https://maple.gg/u/%EB%82%98%EA%B7%B8%EA%B0%80" TargetMode="External"/><Relationship Id="rId33" Type="http://schemas.openxmlformats.org/officeDocument/2006/relationships/hyperlink" Target="https://maple.gg/u/Querimoniam" TargetMode="External"/><Relationship Id="rId38" Type="http://schemas.openxmlformats.org/officeDocument/2006/relationships/hyperlink" Target="https://maple.gg/u/%ED%8D%84%ED%8D%84%EC%9D%B4%ED%8D%B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25" defaultRowHeight="15" customHeight="1"/>
  <cols>
    <col min="1" max="1" width="1.375" customWidth="1"/>
    <col min="2" max="2" width="8" customWidth="1"/>
    <col min="3" max="4" width="11.375" customWidth="1"/>
    <col min="5" max="26" width="7.875" customWidth="1"/>
  </cols>
  <sheetData>
    <row r="1" spans="1:26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1"/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1"/>
      <c r="H2" s="6" t="s">
        <v>5</v>
      </c>
      <c r="I2" s="5" t="s">
        <v>6</v>
      </c>
      <c r="J2" s="4" t="s">
        <v>7</v>
      </c>
      <c r="K2" s="5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/>
      <c r="B3" s="7">
        <f t="shared" ref="B3:B198" si="0">IFERROR(RANK(D3,$D$3:$D$198,0),"")</f>
        <v>1</v>
      </c>
      <c r="C3" s="8" t="s">
        <v>9</v>
      </c>
      <c r="D3" s="9">
        <v>57</v>
      </c>
      <c r="E3" s="1" t="s">
        <v>10</v>
      </c>
      <c r="F3" s="10"/>
      <c r="G3" s="1"/>
      <c r="H3" s="11">
        <f>COUNT(F3:F198)</f>
        <v>0</v>
      </c>
      <c r="I3" s="12">
        <f>COUNTIF(D3:D198,"&gt;0")</f>
        <v>44</v>
      </c>
      <c r="J3" s="13">
        <f>IFERROR(SUM(F3:F198)/H3,0)</f>
        <v>0</v>
      </c>
      <c r="K3" s="14">
        <f>IFERROR(SUM(D3:D198)/I3,0)</f>
        <v>48.25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/>
      <c r="B4" s="15">
        <f t="shared" si="0"/>
        <v>2</v>
      </c>
      <c r="C4" s="8" t="s">
        <v>11</v>
      </c>
      <c r="D4" s="9">
        <v>55</v>
      </c>
      <c r="E4" s="16" t="s">
        <v>12</v>
      </c>
      <c r="F4" s="1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5">
        <f t="shared" si="0"/>
        <v>3</v>
      </c>
      <c r="C5" s="8" t="s">
        <v>13</v>
      </c>
      <c r="D5" s="9">
        <v>54</v>
      </c>
      <c r="E5" s="16" t="s">
        <v>14</v>
      </c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/>
      <c r="B6" s="15">
        <f t="shared" si="0"/>
        <v>4</v>
      </c>
      <c r="C6" s="8" t="s">
        <v>15</v>
      </c>
      <c r="D6" s="18">
        <v>52</v>
      </c>
      <c r="E6" s="16" t="s">
        <v>16</v>
      </c>
      <c r="F6" s="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15">
        <f t="shared" si="0"/>
        <v>4</v>
      </c>
      <c r="C7" s="8" t="s">
        <v>17</v>
      </c>
      <c r="D7" s="9">
        <v>52</v>
      </c>
      <c r="E7" s="16" t="s">
        <v>18</v>
      </c>
      <c r="F7" s="17"/>
      <c r="G7" s="1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1"/>
      <c r="B8" s="15">
        <f t="shared" si="0"/>
        <v>4</v>
      </c>
      <c r="C8" s="8" t="s">
        <v>20</v>
      </c>
      <c r="D8" s="9">
        <v>52</v>
      </c>
      <c r="E8" s="16" t="s">
        <v>21</v>
      </c>
      <c r="F8" s="1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>
      <c r="A9" s="1"/>
      <c r="B9" s="15">
        <f t="shared" si="0"/>
        <v>7</v>
      </c>
      <c r="C9" s="8" t="s">
        <v>22</v>
      </c>
      <c r="D9" s="18">
        <v>51</v>
      </c>
      <c r="E9" s="19" t="s">
        <v>23</v>
      </c>
      <c r="F9" s="1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>
      <c r="A10" s="1"/>
      <c r="B10" s="15">
        <f t="shared" si="0"/>
        <v>7</v>
      </c>
      <c r="C10" s="8" t="s">
        <v>24</v>
      </c>
      <c r="D10" s="18">
        <v>51</v>
      </c>
      <c r="E10" s="16" t="s">
        <v>25</v>
      </c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1"/>
      <c r="B11" s="15">
        <f t="shared" si="0"/>
        <v>9</v>
      </c>
      <c r="C11" s="8" t="s">
        <v>26</v>
      </c>
      <c r="D11" s="18">
        <v>50</v>
      </c>
      <c r="E11" s="16" t="s">
        <v>27</v>
      </c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>
      <c r="A12" s="1"/>
      <c r="B12" s="15">
        <f t="shared" si="0"/>
        <v>9</v>
      </c>
      <c r="C12" s="8" t="s">
        <v>28</v>
      </c>
      <c r="D12" s="18">
        <v>50</v>
      </c>
      <c r="E12" s="16" t="s">
        <v>29</v>
      </c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>
      <c r="A13" s="1"/>
      <c r="B13" s="15">
        <f t="shared" si="0"/>
        <v>9</v>
      </c>
      <c r="C13" s="8" t="s">
        <v>30</v>
      </c>
      <c r="D13" s="18">
        <v>50</v>
      </c>
      <c r="E13" s="16" t="s">
        <v>31</v>
      </c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>
      <c r="A14" s="1"/>
      <c r="B14" s="15">
        <f t="shared" si="0"/>
        <v>9</v>
      </c>
      <c r="C14" s="20" t="s">
        <v>32</v>
      </c>
      <c r="D14" s="9">
        <v>50</v>
      </c>
      <c r="E14" s="16" t="s">
        <v>33</v>
      </c>
      <c r="F14" s="1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1"/>
      <c r="B15" s="15">
        <f t="shared" si="0"/>
        <v>13</v>
      </c>
      <c r="C15" s="20" t="s">
        <v>34</v>
      </c>
      <c r="D15" s="18">
        <v>49</v>
      </c>
      <c r="E15" s="16" t="s">
        <v>35</v>
      </c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1"/>
      <c r="B16" s="15">
        <f t="shared" si="0"/>
        <v>13</v>
      </c>
      <c r="C16" s="8" t="s">
        <v>36</v>
      </c>
      <c r="D16" s="18">
        <v>49</v>
      </c>
      <c r="E16" s="16" t="s">
        <v>37</v>
      </c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>
      <c r="A17" s="1"/>
      <c r="B17" s="15">
        <f t="shared" si="0"/>
        <v>13</v>
      </c>
      <c r="C17" s="8" t="s">
        <v>38</v>
      </c>
      <c r="D17" s="18">
        <v>49</v>
      </c>
      <c r="E17" s="16" t="s">
        <v>31</v>
      </c>
      <c r="F17" s="1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>
      <c r="A18" s="1"/>
      <c r="B18" s="15">
        <f t="shared" si="0"/>
        <v>13</v>
      </c>
      <c r="C18" s="8" t="s">
        <v>39</v>
      </c>
      <c r="D18" s="18">
        <v>49</v>
      </c>
      <c r="E18" s="16" t="s">
        <v>23</v>
      </c>
      <c r="F18" s="1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>
      <c r="A19" s="1"/>
      <c r="B19" s="15">
        <f t="shared" si="0"/>
        <v>13</v>
      </c>
      <c r="C19" s="8" t="s">
        <v>40</v>
      </c>
      <c r="D19" s="18">
        <v>49</v>
      </c>
      <c r="E19" s="16" t="s">
        <v>33</v>
      </c>
      <c r="F19" s="1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>
      <c r="A20" s="1"/>
      <c r="B20" s="15">
        <f t="shared" si="0"/>
        <v>13</v>
      </c>
      <c r="C20" s="8" t="s">
        <v>41</v>
      </c>
      <c r="D20" s="18">
        <v>49</v>
      </c>
      <c r="E20" s="16" t="s">
        <v>25</v>
      </c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>
      <c r="A21" s="1"/>
      <c r="B21" s="15">
        <f t="shared" si="0"/>
        <v>13</v>
      </c>
      <c r="C21" s="8" t="s">
        <v>42</v>
      </c>
      <c r="D21" s="18">
        <v>49</v>
      </c>
      <c r="E21" s="16" t="s">
        <v>33</v>
      </c>
      <c r="F21" s="1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>
      <c r="A22" s="1"/>
      <c r="B22" s="15">
        <f t="shared" si="0"/>
        <v>13</v>
      </c>
      <c r="C22" s="20" t="s">
        <v>43</v>
      </c>
      <c r="D22" s="18">
        <v>49</v>
      </c>
      <c r="E22" s="16" t="s">
        <v>33</v>
      </c>
      <c r="F22" s="1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>
      <c r="A23" s="1"/>
      <c r="B23" s="15">
        <f t="shared" si="0"/>
        <v>21</v>
      </c>
      <c r="C23" s="8" t="s">
        <v>44</v>
      </c>
      <c r="D23" s="18">
        <v>48</v>
      </c>
      <c r="E23" s="16" t="s">
        <v>45</v>
      </c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>
      <c r="A24" s="1"/>
      <c r="B24" s="15">
        <f t="shared" si="0"/>
        <v>21</v>
      </c>
      <c r="C24" s="20" t="s">
        <v>46</v>
      </c>
      <c r="D24" s="18">
        <v>48</v>
      </c>
      <c r="E24" s="16" t="s">
        <v>21</v>
      </c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>
      <c r="A25" s="1"/>
      <c r="B25" s="15">
        <f t="shared" si="0"/>
        <v>21</v>
      </c>
      <c r="C25" s="8" t="s">
        <v>47</v>
      </c>
      <c r="D25" s="18">
        <v>48</v>
      </c>
      <c r="E25" s="16" t="s">
        <v>48</v>
      </c>
      <c r="F25" s="1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>
      <c r="A26" s="1"/>
      <c r="B26" s="15">
        <f t="shared" si="0"/>
        <v>21</v>
      </c>
      <c r="C26" s="8" t="s">
        <v>49</v>
      </c>
      <c r="D26" s="18">
        <v>48</v>
      </c>
      <c r="E26" s="16" t="s">
        <v>50</v>
      </c>
      <c r="F26" s="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>
      <c r="A27" s="1"/>
      <c r="B27" s="15">
        <f t="shared" si="0"/>
        <v>21</v>
      </c>
      <c r="C27" s="21" t="s">
        <v>51</v>
      </c>
      <c r="D27" s="9">
        <v>48</v>
      </c>
      <c r="E27" s="22" t="s">
        <v>25</v>
      </c>
      <c r="F27" s="1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>
      <c r="A28" s="1"/>
      <c r="B28" s="15">
        <f t="shared" si="0"/>
        <v>26</v>
      </c>
      <c r="C28" s="8" t="s">
        <v>52</v>
      </c>
      <c r="D28" s="18">
        <v>47</v>
      </c>
      <c r="E28" s="16" t="s">
        <v>53</v>
      </c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>
      <c r="A29" s="1"/>
      <c r="B29" s="15">
        <f t="shared" si="0"/>
        <v>26</v>
      </c>
      <c r="C29" s="8" t="s">
        <v>54</v>
      </c>
      <c r="D29" s="18">
        <v>47</v>
      </c>
      <c r="E29" s="16" t="s">
        <v>55</v>
      </c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>
      <c r="A30" s="1"/>
      <c r="B30" s="15">
        <f t="shared" si="0"/>
        <v>26</v>
      </c>
      <c r="C30" s="8" t="s">
        <v>56</v>
      </c>
      <c r="D30" s="18">
        <v>47</v>
      </c>
      <c r="E30" s="16" t="s">
        <v>57</v>
      </c>
      <c r="F30" s="1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>
      <c r="A31" s="1"/>
      <c r="B31" s="15">
        <f t="shared" si="0"/>
        <v>26</v>
      </c>
      <c r="C31" s="8" t="s">
        <v>58</v>
      </c>
      <c r="D31" s="18">
        <v>47</v>
      </c>
      <c r="E31" s="16" t="s">
        <v>48</v>
      </c>
      <c r="F31" s="1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>
      <c r="A32" s="1"/>
      <c r="B32" s="15">
        <f t="shared" si="0"/>
        <v>26</v>
      </c>
      <c r="C32" s="8" t="s">
        <v>59</v>
      </c>
      <c r="D32" s="18">
        <v>47</v>
      </c>
      <c r="E32" s="16" t="s">
        <v>60</v>
      </c>
      <c r="F32" s="1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1"/>
      <c r="B33" s="15">
        <f t="shared" si="0"/>
        <v>26</v>
      </c>
      <c r="C33" s="8" t="s">
        <v>61</v>
      </c>
      <c r="D33" s="18">
        <v>47</v>
      </c>
      <c r="E33" s="16" t="s">
        <v>62</v>
      </c>
      <c r="F33" s="1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1"/>
      <c r="B34" s="15">
        <f t="shared" si="0"/>
        <v>32</v>
      </c>
      <c r="C34" s="8" t="s">
        <v>63</v>
      </c>
      <c r="D34" s="18">
        <v>46</v>
      </c>
      <c r="E34" s="16" t="s">
        <v>10</v>
      </c>
      <c r="F34" s="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>
      <c r="A35" s="1"/>
      <c r="B35" s="15">
        <f t="shared" si="0"/>
        <v>32</v>
      </c>
      <c r="C35" s="8" t="s">
        <v>64</v>
      </c>
      <c r="D35" s="18">
        <v>46</v>
      </c>
      <c r="E35" s="16" t="s">
        <v>16</v>
      </c>
      <c r="F35" s="1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customHeight="1">
      <c r="A36" s="1"/>
      <c r="B36" s="15">
        <f t="shared" si="0"/>
        <v>32</v>
      </c>
      <c r="C36" s="8" t="s">
        <v>65</v>
      </c>
      <c r="D36" s="18">
        <v>46</v>
      </c>
      <c r="E36" s="16" t="s">
        <v>45</v>
      </c>
      <c r="F36" s="1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>
      <c r="A37" s="1"/>
      <c r="B37" s="15">
        <f t="shared" si="0"/>
        <v>32</v>
      </c>
      <c r="C37" s="8" t="s">
        <v>66</v>
      </c>
      <c r="D37" s="18">
        <v>46</v>
      </c>
      <c r="E37" s="16" t="s">
        <v>67</v>
      </c>
      <c r="F37" s="1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>
      <c r="A38" s="1"/>
      <c r="B38" s="15">
        <f t="shared" si="0"/>
        <v>32</v>
      </c>
      <c r="C38" s="8" t="s">
        <v>68</v>
      </c>
      <c r="D38" s="18">
        <v>46</v>
      </c>
      <c r="E38" s="16" t="s">
        <v>69</v>
      </c>
      <c r="F38" s="1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>
      <c r="A39" s="1"/>
      <c r="B39" s="15">
        <f t="shared" si="0"/>
        <v>32</v>
      </c>
      <c r="C39" s="8" t="s">
        <v>70</v>
      </c>
      <c r="D39" s="18">
        <v>46</v>
      </c>
      <c r="E39" s="16" t="s">
        <v>71</v>
      </c>
      <c r="F39" s="1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customHeight="1">
      <c r="A40" s="1"/>
      <c r="B40" s="15">
        <f t="shared" si="0"/>
        <v>32</v>
      </c>
      <c r="C40" s="1" t="s">
        <v>72</v>
      </c>
      <c r="D40" s="18">
        <v>46</v>
      </c>
      <c r="E40" s="16" t="s">
        <v>16</v>
      </c>
      <c r="F40" s="1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>
      <c r="A41" s="1"/>
      <c r="B41" s="15">
        <f t="shared" si="0"/>
        <v>39</v>
      </c>
      <c r="C41" s="8" t="s">
        <v>73</v>
      </c>
      <c r="D41" s="18">
        <v>45</v>
      </c>
      <c r="E41" s="16" t="s">
        <v>74</v>
      </c>
      <c r="F41" s="1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>
      <c r="A42" s="1"/>
      <c r="B42" s="15">
        <f t="shared" si="0"/>
        <v>39</v>
      </c>
      <c r="C42" s="8" t="s">
        <v>75</v>
      </c>
      <c r="D42" s="18">
        <v>45</v>
      </c>
      <c r="E42" s="16" t="s">
        <v>10</v>
      </c>
      <c r="F42" s="1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>
      <c r="A43" s="1"/>
      <c r="B43" s="15">
        <f t="shared" si="0"/>
        <v>39</v>
      </c>
      <c r="C43" s="8" t="s">
        <v>76</v>
      </c>
      <c r="D43" s="18">
        <v>45</v>
      </c>
      <c r="E43" s="16" t="s">
        <v>74</v>
      </c>
      <c r="F43" s="1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>
      <c r="A44" s="1"/>
      <c r="B44" s="15">
        <f t="shared" si="0"/>
        <v>39</v>
      </c>
      <c r="C44" s="20" t="s">
        <v>77</v>
      </c>
      <c r="D44" s="18">
        <v>45</v>
      </c>
      <c r="E44" s="16" t="s">
        <v>33</v>
      </c>
      <c r="F44" s="1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>
      <c r="A45" s="1"/>
      <c r="B45" s="15">
        <f t="shared" si="0"/>
        <v>43</v>
      </c>
      <c r="C45" s="8" t="s">
        <v>78</v>
      </c>
      <c r="D45" s="18">
        <v>43</v>
      </c>
      <c r="E45" s="16" t="s">
        <v>14</v>
      </c>
      <c r="F45" s="1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>
      <c r="A46" s="1"/>
      <c r="B46" s="15">
        <f t="shared" si="0"/>
        <v>44</v>
      </c>
      <c r="C46" s="23" t="s">
        <v>79</v>
      </c>
      <c r="D46" s="18">
        <v>40</v>
      </c>
      <c r="E46" s="16" t="s">
        <v>80</v>
      </c>
      <c r="F46" s="1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>
      <c r="A47" s="1"/>
      <c r="B47" s="15">
        <f t="shared" si="0"/>
        <v>45</v>
      </c>
      <c r="C47" s="24" t="s">
        <v>81</v>
      </c>
      <c r="D47" s="18">
        <v>0</v>
      </c>
      <c r="E47" s="16" t="s">
        <v>10</v>
      </c>
      <c r="F47" s="1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>
      <c r="A48" s="1"/>
      <c r="B48" s="15">
        <f t="shared" si="0"/>
        <v>45</v>
      </c>
      <c r="C48" s="24" t="s">
        <v>82</v>
      </c>
      <c r="D48" s="18">
        <v>0</v>
      </c>
      <c r="E48" s="16" t="s">
        <v>62</v>
      </c>
      <c r="F48" s="1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>
      <c r="A49" s="1"/>
      <c r="B49" s="15">
        <f t="shared" si="0"/>
        <v>45</v>
      </c>
      <c r="C49" s="24" t="s">
        <v>83</v>
      </c>
      <c r="D49" s="18">
        <v>0</v>
      </c>
      <c r="E49" s="16" t="s">
        <v>84</v>
      </c>
      <c r="F49" s="1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>
      <c r="A50" s="1"/>
      <c r="B50" s="15">
        <f t="shared" si="0"/>
        <v>45</v>
      </c>
      <c r="C50" s="24" t="s">
        <v>85</v>
      </c>
      <c r="D50" s="18">
        <v>0</v>
      </c>
      <c r="E50" s="16" t="s">
        <v>84</v>
      </c>
      <c r="F50" s="1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>
      <c r="A51" s="1"/>
      <c r="B51" s="15">
        <f t="shared" si="0"/>
        <v>45</v>
      </c>
      <c r="C51" s="24"/>
      <c r="D51" s="18"/>
      <c r="E51" s="16"/>
      <c r="F51" s="1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>
      <c r="A52" s="1"/>
      <c r="B52" s="15">
        <f t="shared" si="0"/>
        <v>45</v>
      </c>
      <c r="C52" s="24"/>
      <c r="D52" s="18"/>
      <c r="E52" s="16"/>
      <c r="F52" s="1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>
      <c r="A53" s="1"/>
      <c r="B53" s="15">
        <f t="shared" si="0"/>
        <v>45</v>
      </c>
      <c r="C53" s="24"/>
      <c r="D53" s="18"/>
      <c r="E53" s="16"/>
      <c r="F53" s="1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>
      <c r="A54" s="1"/>
      <c r="B54" s="15">
        <f t="shared" si="0"/>
        <v>45</v>
      </c>
      <c r="C54" s="24"/>
      <c r="D54" s="18"/>
      <c r="E54" s="16"/>
      <c r="F54" s="1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>
      <c r="A55" s="1"/>
      <c r="B55" s="15">
        <f t="shared" si="0"/>
        <v>45</v>
      </c>
      <c r="C55" s="24"/>
      <c r="D55" s="18"/>
      <c r="E55" s="16"/>
      <c r="F55" s="1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>
      <c r="A56" s="1"/>
      <c r="B56" s="15">
        <f t="shared" si="0"/>
        <v>45</v>
      </c>
      <c r="C56" s="24"/>
      <c r="D56" s="18"/>
      <c r="E56" s="16"/>
      <c r="F56" s="1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>
      <c r="A57" s="1"/>
      <c r="B57" s="15">
        <f t="shared" si="0"/>
        <v>45</v>
      </c>
      <c r="C57" s="24"/>
      <c r="D57" s="18"/>
      <c r="E57" s="16"/>
      <c r="F57" s="1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>
      <c r="A58" s="1"/>
      <c r="B58" s="15">
        <f t="shared" si="0"/>
        <v>45</v>
      </c>
      <c r="C58" s="24"/>
      <c r="D58" s="18"/>
      <c r="E58" s="16"/>
      <c r="F58" s="1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>
      <c r="A59" s="1"/>
      <c r="B59" s="15">
        <f t="shared" si="0"/>
        <v>45</v>
      </c>
      <c r="C59" s="24"/>
      <c r="D59" s="18"/>
      <c r="E59" s="16"/>
      <c r="F59" s="1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>
      <c r="A60" s="1"/>
      <c r="B60" s="15">
        <f t="shared" si="0"/>
        <v>45</v>
      </c>
      <c r="C60" s="24"/>
      <c r="D60" s="18"/>
      <c r="E60" s="16"/>
      <c r="F60" s="1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>
      <c r="A61" s="1"/>
      <c r="B61" s="15">
        <f t="shared" si="0"/>
        <v>45</v>
      </c>
      <c r="C61" s="24"/>
      <c r="D61" s="18"/>
      <c r="E61" s="16"/>
      <c r="F61" s="1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>
      <c r="A62" s="1"/>
      <c r="B62" s="15">
        <f t="shared" si="0"/>
        <v>45</v>
      </c>
      <c r="C62" s="24"/>
      <c r="D62" s="18"/>
      <c r="E62" s="16"/>
      <c r="F62" s="1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1"/>
      <c r="B63" s="15">
        <f t="shared" si="0"/>
        <v>45</v>
      </c>
      <c r="C63" s="24"/>
      <c r="D63" s="18"/>
      <c r="E63" s="16"/>
      <c r="F63" s="1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>
      <c r="A64" s="1"/>
      <c r="B64" s="15">
        <f t="shared" si="0"/>
        <v>45</v>
      </c>
      <c r="C64" s="24"/>
      <c r="D64" s="18"/>
      <c r="E64" s="16"/>
      <c r="F64" s="1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>
      <c r="A65" s="1"/>
      <c r="B65" s="15">
        <f t="shared" si="0"/>
        <v>45</v>
      </c>
      <c r="C65" s="24"/>
      <c r="D65" s="18"/>
      <c r="E65" s="16"/>
      <c r="F65" s="1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>
      <c r="A66" s="1"/>
      <c r="B66" s="15">
        <f t="shared" si="0"/>
        <v>45</v>
      </c>
      <c r="C66" s="24"/>
      <c r="D66" s="18"/>
      <c r="E66" s="16"/>
      <c r="F66" s="1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>
      <c r="A67" s="1"/>
      <c r="B67" s="15">
        <f t="shared" si="0"/>
        <v>45</v>
      </c>
      <c r="C67" s="24"/>
      <c r="D67" s="18"/>
      <c r="E67" s="16"/>
      <c r="F67" s="1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>
      <c r="A68" s="1"/>
      <c r="B68" s="15">
        <f t="shared" si="0"/>
        <v>45</v>
      </c>
      <c r="C68" s="24"/>
      <c r="D68" s="18"/>
      <c r="E68" s="16"/>
      <c r="F68" s="1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>
      <c r="A69" s="1"/>
      <c r="B69" s="15">
        <f t="shared" si="0"/>
        <v>45</v>
      </c>
      <c r="C69" s="24"/>
      <c r="D69" s="18"/>
      <c r="E69" s="16"/>
      <c r="F69" s="1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>
      <c r="A70" s="1"/>
      <c r="B70" s="15">
        <f t="shared" si="0"/>
        <v>45</v>
      </c>
      <c r="C70" s="24"/>
      <c r="D70" s="18"/>
      <c r="E70" s="16"/>
      <c r="F70" s="1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>
      <c r="A71" s="1"/>
      <c r="B71" s="15">
        <f t="shared" si="0"/>
        <v>45</v>
      </c>
      <c r="C71" s="24"/>
      <c r="D71" s="18"/>
      <c r="E71" s="16"/>
      <c r="F71" s="1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customHeight="1">
      <c r="A72" s="1"/>
      <c r="B72" s="15">
        <f t="shared" si="0"/>
        <v>45</v>
      </c>
      <c r="C72" s="24"/>
      <c r="D72" s="18"/>
      <c r="E72" s="16"/>
      <c r="F72" s="1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>
      <c r="A73" s="1"/>
      <c r="B73" s="15">
        <f t="shared" si="0"/>
        <v>45</v>
      </c>
      <c r="C73" s="24"/>
      <c r="D73" s="18"/>
      <c r="E73" s="16"/>
      <c r="F73" s="1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>
      <c r="A74" s="1"/>
      <c r="B74" s="15">
        <f t="shared" si="0"/>
        <v>45</v>
      </c>
      <c r="C74" s="24"/>
      <c r="D74" s="18"/>
      <c r="E74" s="16"/>
      <c r="F74" s="1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>
      <c r="A75" s="1"/>
      <c r="B75" s="15">
        <f t="shared" si="0"/>
        <v>45</v>
      </c>
      <c r="C75" s="24"/>
      <c r="D75" s="18"/>
      <c r="E75" s="16"/>
      <c r="F75" s="1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>
      <c r="A76" s="1"/>
      <c r="B76" s="15">
        <f t="shared" si="0"/>
        <v>45</v>
      </c>
      <c r="C76" s="24"/>
      <c r="D76" s="18"/>
      <c r="E76" s="16"/>
      <c r="F76" s="1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customHeight="1">
      <c r="A77" s="1"/>
      <c r="B77" s="15">
        <f t="shared" si="0"/>
        <v>45</v>
      </c>
      <c r="C77" s="24"/>
      <c r="D77" s="18"/>
      <c r="E77" s="16"/>
      <c r="F77" s="1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customHeight="1">
      <c r="A78" s="1"/>
      <c r="B78" s="15">
        <f t="shared" si="0"/>
        <v>45</v>
      </c>
      <c r="C78" s="24"/>
      <c r="D78" s="18"/>
      <c r="E78" s="16"/>
      <c r="F78" s="1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customHeight="1">
      <c r="A79" s="1"/>
      <c r="B79" s="15">
        <f t="shared" si="0"/>
        <v>45</v>
      </c>
      <c r="C79" s="24"/>
      <c r="D79" s="18"/>
      <c r="E79" s="16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customHeight="1">
      <c r="A80" s="1"/>
      <c r="B80" s="15">
        <f t="shared" si="0"/>
        <v>45</v>
      </c>
      <c r="C80" s="24"/>
      <c r="D80" s="18"/>
      <c r="E80" s="16"/>
      <c r="F80" s="1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customHeight="1">
      <c r="A81" s="1"/>
      <c r="B81" s="15">
        <f t="shared" si="0"/>
        <v>45</v>
      </c>
      <c r="C81" s="24"/>
      <c r="D81" s="18"/>
      <c r="E81" s="16"/>
      <c r="F81" s="1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customHeight="1">
      <c r="A82" s="1"/>
      <c r="B82" s="15">
        <f t="shared" si="0"/>
        <v>45</v>
      </c>
      <c r="C82" s="24"/>
      <c r="D82" s="18"/>
      <c r="E82" s="16"/>
      <c r="F82" s="1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customHeight="1">
      <c r="A83" s="1"/>
      <c r="B83" s="15">
        <f t="shared" si="0"/>
        <v>45</v>
      </c>
      <c r="C83" s="24"/>
      <c r="D83" s="18"/>
      <c r="E83" s="16"/>
      <c r="F83" s="1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customHeight="1">
      <c r="A84" s="1"/>
      <c r="B84" s="15">
        <f t="shared" si="0"/>
        <v>45</v>
      </c>
      <c r="C84" s="24"/>
      <c r="D84" s="18"/>
      <c r="E84" s="16"/>
      <c r="F84" s="1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customHeight="1">
      <c r="A85" s="1"/>
      <c r="B85" s="15">
        <f t="shared" si="0"/>
        <v>45</v>
      </c>
      <c r="C85" s="24"/>
      <c r="D85" s="18"/>
      <c r="E85" s="16"/>
      <c r="F85" s="1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customHeight="1">
      <c r="A86" s="1"/>
      <c r="B86" s="15">
        <f t="shared" si="0"/>
        <v>45</v>
      </c>
      <c r="C86" s="24"/>
      <c r="D86" s="18"/>
      <c r="E86" s="16"/>
      <c r="F86" s="1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customHeight="1">
      <c r="A87" s="1"/>
      <c r="B87" s="15">
        <f t="shared" si="0"/>
        <v>45</v>
      </c>
      <c r="C87" s="24"/>
      <c r="D87" s="18"/>
      <c r="E87" s="16"/>
      <c r="F87" s="1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customHeight="1">
      <c r="A88" s="1"/>
      <c r="B88" s="15">
        <f t="shared" si="0"/>
        <v>45</v>
      </c>
      <c r="C88" s="24"/>
      <c r="D88" s="25"/>
      <c r="E88" s="16"/>
      <c r="F88" s="1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customHeight="1">
      <c r="A89" s="1"/>
      <c r="B89" s="15">
        <f t="shared" si="0"/>
        <v>45</v>
      </c>
      <c r="C89" s="24"/>
      <c r="D89" s="25"/>
      <c r="E89" s="16"/>
      <c r="F89" s="1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customHeight="1">
      <c r="A90" s="1"/>
      <c r="B90" s="15">
        <f t="shared" si="0"/>
        <v>45</v>
      </c>
      <c r="C90" s="24"/>
      <c r="D90" s="25"/>
      <c r="E90" s="16"/>
      <c r="F90" s="1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customHeight="1">
      <c r="A91" s="1"/>
      <c r="B91" s="15">
        <f t="shared" si="0"/>
        <v>45</v>
      </c>
      <c r="C91" s="24"/>
      <c r="D91" s="25"/>
      <c r="E91" s="16"/>
      <c r="F91" s="1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customHeight="1">
      <c r="A92" s="1"/>
      <c r="B92" s="15">
        <f t="shared" si="0"/>
        <v>45</v>
      </c>
      <c r="C92" s="24"/>
      <c r="D92" s="25"/>
      <c r="E92" s="16"/>
      <c r="F92" s="1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customHeight="1">
      <c r="A93" s="1"/>
      <c r="B93" s="15">
        <f t="shared" si="0"/>
        <v>45</v>
      </c>
      <c r="C93" s="24"/>
      <c r="D93" s="25"/>
      <c r="E93" s="16"/>
      <c r="F93" s="1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customHeight="1">
      <c r="A94" s="1"/>
      <c r="B94" s="15">
        <f t="shared" si="0"/>
        <v>45</v>
      </c>
      <c r="C94" s="24"/>
      <c r="D94" s="25"/>
      <c r="E94" s="16"/>
      <c r="F94" s="1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customHeight="1">
      <c r="A95" s="1"/>
      <c r="B95" s="15">
        <f t="shared" si="0"/>
        <v>45</v>
      </c>
      <c r="C95" s="24"/>
      <c r="D95" s="25"/>
      <c r="E95" s="16"/>
      <c r="F95" s="1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customHeight="1">
      <c r="A96" s="1"/>
      <c r="B96" s="15">
        <f t="shared" si="0"/>
        <v>45</v>
      </c>
      <c r="C96" s="24"/>
      <c r="D96" s="25"/>
      <c r="E96" s="16"/>
      <c r="F96" s="1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customHeight="1">
      <c r="A97" s="1"/>
      <c r="B97" s="15">
        <f t="shared" si="0"/>
        <v>45</v>
      </c>
      <c r="C97" s="24"/>
      <c r="D97" s="25"/>
      <c r="E97" s="16"/>
      <c r="F97" s="1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customHeight="1">
      <c r="A98" s="1"/>
      <c r="B98" s="15">
        <f t="shared" si="0"/>
        <v>45</v>
      </c>
      <c r="C98" s="24"/>
      <c r="D98" s="25"/>
      <c r="E98" s="16"/>
      <c r="F98" s="1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customHeight="1">
      <c r="A99" s="1"/>
      <c r="B99" s="15">
        <f t="shared" si="0"/>
        <v>45</v>
      </c>
      <c r="C99" s="24"/>
      <c r="D99" s="25"/>
      <c r="E99" s="16"/>
      <c r="F99" s="1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>
      <c r="A100" s="1"/>
      <c r="B100" s="15">
        <f t="shared" si="0"/>
        <v>45</v>
      </c>
      <c r="C100" s="24"/>
      <c r="D100" s="25"/>
      <c r="E100" s="16"/>
      <c r="F100" s="1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customHeight="1">
      <c r="A101" s="1"/>
      <c r="B101" s="15">
        <f t="shared" si="0"/>
        <v>45</v>
      </c>
      <c r="C101" s="24"/>
      <c r="D101" s="25"/>
      <c r="E101" s="16"/>
      <c r="F101" s="1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customHeight="1">
      <c r="A102" s="1"/>
      <c r="B102" s="15">
        <f t="shared" si="0"/>
        <v>45</v>
      </c>
      <c r="C102" s="24"/>
      <c r="D102" s="25"/>
      <c r="E102" s="16"/>
      <c r="F102" s="1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customHeight="1">
      <c r="A103" s="1"/>
      <c r="B103" s="15">
        <f t="shared" si="0"/>
        <v>45</v>
      </c>
      <c r="C103" s="24"/>
      <c r="D103" s="25"/>
      <c r="E103" s="16"/>
      <c r="F103" s="1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customHeight="1">
      <c r="A104" s="1"/>
      <c r="B104" s="15">
        <f t="shared" si="0"/>
        <v>45</v>
      </c>
      <c r="C104" s="24"/>
      <c r="D104" s="25"/>
      <c r="E104" s="16"/>
      <c r="F104" s="1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customHeight="1">
      <c r="A105" s="1"/>
      <c r="B105" s="15">
        <f t="shared" si="0"/>
        <v>45</v>
      </c>
      <c r="C105" s="24"/>
      <c r="D105" s="25"/>
      <c r="E105" s="16"/>
      <c r="F105" s="1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customHeight="1">
      <c r="A106" s="1"/>
      <c r="B106" s="15">
        <f t="shared" si="0"/>
        <v>45</v>
      </c>
      <c r="C106" s="24"/>
      <c r="D106" s="25"/>
      <c r="E106" s="16"/>
      <c r="F106" s="1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customHeight="1">
      <c r="A107" s="1"/>
      <c r="B107" s="15">
        <f t="shared" si="0"/>
        <v>45</v>
      </c>
      <c r="C107" s="24"/>
      <c r="D107" s="25"/>
      <c r="E107" s="16"/>
      <c r="F107" s="1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customHeight="1">
      <c r="A108" s="1"/>
      <c r="B108" s="15">
        <f t="shared" si="0"/>
        <v>45</v>
      </c>
      <c r="C108" s="24"/>
      <c r="D108" s="25"/>
      <c r="E108" s="16"/>
      <c r="F108" s="1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customHeight="1">
      <c r="A109" s="1"/>
      <c r="B109" s="15">
        <f t="shared" si="0"/>
        <v>45</v>
      </c>
      <c r="C109" s="24"/>
      <c r="D109" s="25"/>
      <c r="E109" s="16"/>
      <c r="F109" s="1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customHeight="1">
      <c r="A110" s="1"/>
      <c r="B110" s="15">
        <f t="shared" si="0"/>
        <v>45</v>
      </c>
      <c r="C110" s="24"/>
      <c r="D110" s="25"/>
      <c r="E110" s="16"/>
      <c r="F110" s="1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customHeight="1">
      <c r="A111" s="1"/>
      <c r="B111" s="15">
        <f t="shared" si="0"/>
        <v>45</v>
      </c>
      <c r="C111" s="24"/>
      <c r="D111" s="25"/>
      <c r="E111" s="16"/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customHeight="1">
      <c r="A112" s="1"/>
      <c r="B112" s="15">
        <f t="shared" si="0"/>
        <v>45</v>
      </c>
      <c r="C112" s="24"/>
      <c r="D112" s="25"/>
      <c r="E112" s="16"/>
      <c r="F112" s="1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customHeight="1">
      <c r="A113" s="1"/>
      <c r="B113" s="15">
        <f t="shared" si="0"/>
        <v>45</v>
      </c>
      <c r="C113" s="24"/>
      <c r="D113" s="25"/>
      <c r="E113" s="16"/>
      <c r="F113" s="1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customHeight="1">
      <c r="A114" s="1"/>
      <c r="B114" s="15">
        <f t="shared" si="0"/>
        <v>45</v>
      </c>
      <c r="C114" s="24"/>
      <c r="D114" s="25"/>
      <c r="E114" s="16"/>
      <c r="F114" s="1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customHeight="1">
      <c r="A115" s="1"/>
      <c r="B115" s="15">
        <f t="shared" si="0"/>
        <v>45</v>
      </c>
      <c r="C115" s="24"/>
      <c r="D115" s="25"/>
      <c r="E115" s="16"/>
      <c r="F115" s="1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customHeight="1">
      <c r="A116" s="1"/>
      <c r="B116" s="15">
        <f t="shared" si="0"/>
        <v>45</v>
      </c>
      <c r="C116" s="24"/>
      <c r="D116" s="25"/>
      <c r="E116" s="16"/>
      <c r="F116" s="1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customHeight="1">
      <c r="A117" s="1"/>
      <c r="B117" s="15">
        <f t="shared" si="0"/>
        <v>45</v>
      </c>
      <c r="C117" s="24"/>
      <c r="D117" s="25"/>
      <c r="E117" s="16"/>
      <c r="F117" s="1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customHeight="1">
      <c r="A118" s="1"/>
      <c r="B118" s="15">
        <f t="shared" si="0"/>
        <v>45</v>
      </c>
      <c r="C118" s="24"/>
      <c r="D118" s="25"/>
      <c r="E118" s="16"/>
      <c r="F118" s="1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customHeight="1">
      <c r="A119" s="1"/>
      <c r="B119" s="15">
        <f t="shared" si="0"/>
        <v>45</v>
      </c>
      <c r="C119" s="24"/>
      <c r="D119" s="25"/>
      <c r="E119" s="16"/>
      <c r="F119" s="1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customHeight="1">
      <c r="A120" s="1"/>
      <c r="B120" s="15">
        <f t="shared" si="0"/>
        <v>45</v>
      </c>
      <c r="C120" s="24"/>
      <c r="D120" s="25"/>
      <c r="E120" s="16"/>
      <c r="F120" s="1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customHeight="1">
      <c r="A121" s="1"/>
      <c r="B121" s="15">
        <f t="shared" si="0"/>
        <v>45</v>
      </c>
      <c r="C121" s="24"/>
      <c r="D121" s="25"/>
      <c r="E121" s="16"/>
      <c r="F121" s="1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customHeight="1">
      <c r="A122" s="1"/>
      <c r="B122" s="15">
        <f t="shared" si="0"/>
        <v>45</v>
      </c>
      <c r="C122" s="24"/>
      <c r="D122" s="25"/>
      <c r="E122" s="16"/>
      <c r="F122" s="1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customHeight="1">
      <c r="A123" s="1"/>
      <c r="B123" s="15">
        <f t="shared" si="0"/>
        <v>45</v>
      </c>
      <c r="C123" s="24"/>
      <c r="D123" s="25"/>
      <c r="E123" s="16"/>
      <c r="F123" s="1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customHeight="1">
      <c r="A124" s="1"/>
      <c r="B124" s="15">
        <f t="shared" si="0"/>
        <v>45</v>
      </c>
      <c r="C124" s="24"/>
      <c r="D124" s="25"/>
      <c r="E124" s="16"/>
      <c r="F124" s="1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customHeight="1">
      <c r="A125" s="1"/>
      <c r="B125" s="15">
        <f t="shared" si="0"/>
        <v>45</v>
      </c>
      <c r="C125" s="24"/>
      <c r="D125" s="25"/>
      <c r="E125" s="16"/>
      <c r="F125" s="1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customHeight="1">
      <c r="A126" s="1"/>
      <c r="B126" s="15">
        <f t="shared" si="0"/>
        <v>45</v>
      </c>
      <c r="C126" s="24"/>
      <c r="D126" s="25"/>
      <c r="E126" s="16"/>
      <c r="F126" s="1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customHeight="1">
      <c r="A127" s="1"/>
      <c r="B127" s="15">
        <f t="shared" si="0"/>
        <v>45</v>
      </c>
      <c r="C127" s="24"/>
      <c r="D127" s="25"/>
      <c r="E127" s="16"/>
      <c r="F127" s="1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customHeight="1">
      <c r="A128" s="1"/>
      <c r="B128" s="15">
        <f t="shared" si="0"/>
        <v>45</v>
      </c>
      <c r="C128" s="24"/>
      <c r="D128" s="25"/>
      <c r="E128" s="16"/>
      <c r="F128" s="1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customHeight="1">
      <c r="A129" s="1"/>
      <c r="B129" s="15">
        <f t="shared" si="0"/>
        <v>45</v>
      </c>
      <c r="C129" s="24"/>
      <c r="D129" s="25"/>
      <c r="E129" s="16"/>
      <c r="F129" s="1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customHeight="1">
      <c r="A130" s="1"/>
      <c r="B130" s="15">
        <f t="shared" si="0"/>
        <v>45</v>
      </c>
      <c r="C130" s="24"/>
      <c r="D130" s="25"/>
      <c r="E130" s="16"/>
      <c r="F130" s="1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customHeight="1">
      <c r="A131" s="1"/>
      <c r="B131" s="15">
        <f t="shared" si="0"/>
        <v>45</v>
      </c>
      <c r="C131" s="24"/>
      <c r="D131" s="25"/>
      <c r="E131" s="16"/>
      <c r="F131" s="1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customHeight="1">
      <c r="A132" s="1"/>
      <c r="B132" s="15">
        <f t="shared" si="0"/>
        <v>45</v>
      </c>
      <c r="C132" s="24"/>
      <c r="D132" s="25"/>
      <c r="E132" s="16"/>
      <c r="F132" s="1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customHeight="1">
      <c r="A133" s="1"/>
      <c r="B133" s="15">
        <f t="shared" si="0"/>
        <v>45</v>
      </c>
      <c r="C133" s="24"/>
      <c r="D133" s="25"/>
      <c r="E133" s="16"/>
      <c r="F133" s="1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customHeight="1">
      <c r="A134" s="1"/>
      <c r="B134" s="15">
        <f t="shared" si="0"/>
        <v>45</v>
      </c>
      <c r="C134" s="24"/>
      <c r="D134" s="25"/>
      <c r="E134" s="16"/>
      <c r="F134" s="1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customHeight="1">
      <c r="A135" s="1"/>
      <c r="B135" s="15">
        <f t="shared" si="0"/>
        <v>45</v>
      </c>
      <c r="C135" s="24"/>
      <c r="D135" s="25"/>
      <c r="E135" s="16"/>
      <c r="F135" s="1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customHeight="1">
      <c r="A136" s="1"/>
      <c r="B136" s="15">
        <f t="shared" si="0"/>
        <v>45</v>
      </c>
      <c r="C136" s="24"/>
      <c r="D136" s="25"/>
      <c r="E136" s="16"/>
      <c r="F136" s="1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customHeight="1">
      <c r="A137" s="1"/>
      <c r="B137" s="15">
        <f t="shared" si="0"/>
        <v>45</v>
      </c>
      <c r="C137" s="24"/>
      <c r="D137" s="25"/>
      <c r="E137" s="16"/>
      <c r="F137" s="1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customHeight="1">
      <c r="A138" s="1"/>
      <c r="B138" s="15">
        <f t="shared" si="0"/>
        <v>45</v>
      </c>
      <c r="C138" s="24"/>
      <c r="D138" s="25"/>
      <c r="E138" s="16"/>
      <c r="F138" s="1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customHeight="1">
      <c r="A139" s="1"/>
      <c r="B139" s="15">
        <f t="shared" si="0"/>
        <v>45</v>
      </c>
      <c r="C139" s="24"/>
      <c r="D139" s="25"/>
      <c r="E139" s="16"/>
      <c r="F139" s="1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customHeight="1">
      <c r="A140" s="1"/>
      <c r="B140" s="15">
        <f t="shared" si="0"/>
        <v>45</v>
      </c>
      <c r="C140" s="24"/>
      <c r="D140" s="25"/>
      <c r="E140" s="16"/>
      <c r="F140" s="1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customHeight="1">
      <c r="A141" s="1"/>
      <c r="B141" s="15">
        <f t="shared" si="0"/>
        <v>45</v>
      </c>
      <c r="C141" s="24"/>
      <c r="D141" s="25"/>
      <c r="E141" s="16"/>
      <c r="F141" s="1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customHeight="1">
      <c r="A142" s="1"/>
      <c r="B142" s="15">
        <f t="shared" si="0"/>
        <v>45</v>
      </c>
      <c r="C142" s="24"/>
      <c r="D142" s="25"/>
      <c r="E142" s="16"/>
      <c r="F142" s="1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customHeight="1">
      <c r="A143" s="1"/>
      <c r="B143" s="15">
        <f t="shared" si="0"/>
        <v>45</v>
      </c>
      <c r="C143" s="24"/>
      <c r="D143" s="25"/>
      <c r="E143" s="16"/>
      <c r="F143" s="1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customHeight="1">
      <c r="A144" s="1"/>
      <c r="B144" s="15">
        <f t="shared" si="0"/>
        <v>45</v>
      </c>
      <c r="C144" s="24"/>
      <c r="D144" s="25"/>
      <c r="E144" s="16"/>
      <c r="F144" s="1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customHeight="1">
      <c r="A145" s="1"/>
      <c r="B145" s="15">
        <f t="shared" si="0"/>
        <v>45</v>
      </c>
      <c r="C145" s="24"/>
      <c r="D145" s="25"/>
      <c r="E145" s="16"/>
      <c r="F145" s="1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customHeight="1">
      <c r="A146" s="1"/>
      <c r="B146" s="15">
        <f t="shared" si="0"/>
        <v>45</v>
      </c>
      <c r="C146" s="24"/>
      <c r="D146" s="25"/>
      <c r="E146" s="16"/>
      <c r="F146" s="1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customHeight="1">
      <c r="A147" s="1"/>
      <c r="B147" s="15">
        <f t="shared" si="0"/>
        <v>45</v>
      </c>
      <c r="C147" s="24"/>
      <c r="D147" s="25"/>
      <c r="E147" s="16"/>
      <c r="F147" s="1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customHeight="1">
      <c r="A148" s="1"/>
      <c r="B148" s="15">
        <f t="shared" si="0"/>
        <v>45</v>
      </c>
      <c r="C148" s="24"/>
      <c r="D148" s="25"/>
      <c r="E148" s="16"/>
      <c r="F148" s="1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customHeight="1">
      <c r="A149" s="1"/>
      <c r="B149" s="15">
        <f t="shared" si="0"/>
        <v>45</v>
      </c>
      <c r="C149" s="24"/>
      <c r="D149" s="25"/>
      <c r="E149" s="16"/>
      <c r="F149" s="1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customHeight="1">
      <c r="A150" s="1"/>
      <c r="B150" s="15">
        <f t="shared" si="0"/>
        <v>45</v>
      </c>
      <c r="C150" s="24"/>
      <c r="D150" s="25"/>
      <c r="E150" s="16"/>
      <c r="F150" s="1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customHeight="1">
      <c r="A151" s="1"/>
      <c r="B151" s="15">
        <f t="shared" si="0"/>
        <v>45</v>
      </c>
      <c r="C151" s="24"/>
      <c r="D151" s="25"/>
      <c r="E151" s="16"/>
      <c r="F151" s="1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customHeight="1">
      <c r="A152" s="1"/>
      <c r="B152" s="15">
        <f t="shared" si="0"/>
        <v>45</v>
      </c>
      <c r="C152" s="24"/>
      <c r="D152" s="25"/>
      <c r="E152" s="16"/>
      <c r="F152" s="1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customHeight="1">
      <c r="A153" s="1"/>
      <c r="B153" s="15">
        <f t="shared" si="0"/>
        <v>45</v>
      </c>
      <c r="C153" s="24"/>
      <c r="D153" s="25"/>
      <c r="E153" s="16"/>
      <c r="F153" s="1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customHeight="1">
      <c r="A154" s="1"/>
      <c r="B154" s="15">
        <f t="shared" si="0"/>
        <v>45</v>
      </c>
      <c r="C154" s="24"/>
      <c r="D154" s="25"/>
      <c r="E154" s="16"/>
      <c r="F154" s="1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customHeight="1">
      <c r="A155" s="1"/>
      <c r="B155" s="15">
        <f t="shared" si="0"/>
        <v>45</v>
      </c>
      <c r="C155" s="24"/>
      <c r="D155" s="25"/>
      <c r="E155" s="16"/>
      <c r="F155" s="1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customHeight="1">
      <c r="A156" s="1"/>
      <c r="B156" s="15">
        <f t="shared" si="0"/>
        <v>45</v>
      </c>
      <c r="C156" s="24"/>
      <c r="D156" s="25"/>
      <c r="E156" s="16"/>
      <c r="F156" s="1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customHeight="1">
      <c r="A157" s="1"/>
      <c r="B157" s="15">
        <f t="shared" si="0"/>
        <v>45</v>
      </c>
      <c r="C157" s="24"/>
      <c r="D157" s="25"/>
      <c r="E157" s="16"/>
      <c r="F157" s="1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customHeight="1">
      <c r="A158" s="1"/>
      <c r="B158" s="15">
        <f t="shared" si="0"/>
        <v>45</v>
      </c>
      <c r="C158" s="24"/>
      <c r="D158" s="25"/>
      <c r="E158" s="16"/>
      <c r="F158" s="1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customHeight="1">
      <c r="A159" s="1"/>
      <c r="B159" s="15">
        <f t="shared" si="0"/>
        <v>45</v>
      </c>
      <c r="C159" s="24"/>
      <c r="D159" s="25"/>
      <c r="E159" s="16"/>
      <c r="F159" s="1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customHeight="1">
      <c r="A160" s="1"/>
      <c r="B160" s="15">
        <f t="shared" si="0"/>
        <v>45</v>
      </c>
      <c r="C160" s="24"/>
      <c r="D160" s="25"/>
      <c r="E160" s="16"/>
      <c r="F160" s="1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customHeight="1">
      <c r="A161" s="1"/>
      <c r="B161" s="15">
        <f t="shared" si="0"/>
        <v>45</v>
      </c>
      <c r="C161" s="24"/>
      <c r="D161" s="25"/>
      <c r="E161" s="16"/>
      <c r="F161" s="1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customHeight="1">
      <c r="A162" s="1"/>
      <c r="B162" s="15">
        <f t="shared" si="0"/>
        <v>45</v>
      </c>
      <c r="C162" s="24"/>
      <c r="D162" s="25"/>
      <c r="E162" s="16"/>
      <c r="F162" s="1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customHeight="1">
      <c r="A163" s="1"/>
      <c r="B163" s="15">
        <f t="shared" si="0"/>
        <v>45</v>
      </c>
      <c r="C163" s="24"/>
      <c r="D163" s="25"/>
      <c r="E163" s="16"/>
      <c r="F163" s="1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customHeight="1">
      <c r="A164" s="1"/>
      <c r="B164" s="15">
        <f t="shared" si="0"/>
        <v>45</v>
      </c>
      <c r="C164" s="24"/>
      <c r="D164" s="25"/>
      <c r="E164" s="16"/>
      <c r="F164" s="1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customHeight="1">
      <c r="A165" s="1"/>
      <c r="B165" s="15">
        <f t="shared" si="0"/>
        <v>45</v>
      </c>
      <c r="C165" s="24"/>
      <c r="D165" s="25"/>
      <c r="E165" s="16"/>
      <c r="F165" s="1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customHeight="1">
      <c r="A166" s="1"/>
      <c r="B166" s="15">
        <f t="shared" si="0"/>
        <v>45</v>
      </c>
      <c r="C166" s="24"/>
      <c r="D166" s="25"/>
      <c r="E166" s="16"/>
      <c r="F166" s="1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customHeight="1">
      <c r="A167" s="1"/>
      <c r="B167" s="15">
        <f t="shared" si="0"/>
        <v>45</v>
      </c>
      <c r="C167" s="24"/>
      <c r="D167" s="25"/>
      <c r="E167" s="16"/>
      <c r="F167" s="1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customHeight="1">
      <c r="A168" s="1"/>
      <c r="B168" s="15">
        <f t="shared" si="0"/>
        <v>45</v>
      </c>
      <c r="C168" s="24"/>
      <c r="D168" s="25"/>
      <c r="E168" s="16"/>
      <c r="F168" s="1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customHeight="1">
      <c r="A169" s="1"/>
      <c r="B169" s="15">
        <f t="shared" si="0"/>
        <v>45</v>
      </c>
      <c r="C169" s="24"/>
      <c r="D169" s="25"/>
      <c r="E169" s="16"/>
      <c r="F169" s="1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customHeight="1">
      <c r="A170" s="1"/>
      <c r="B170" s="15">
        <f t="shared" si="0"/>
        <v>45</v>
      </c>
      <c r="C170" s="24"/>
      <c r="D170" s="25"/>
      <c r="E170" s="16"/>
      <c r="F170" s="1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customHeight="1">
      <c r="A171" s="1"/>
      <c r="B171" s="15">
        <f t="shared" si="0"/>
        <v>45</v>
      </c>
      <c r="C171" s="24"/>
      <c r="D171" s="25"/>
      <c r="E171" s="16"/>
      <c r="F171" s="1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customHeight="1">
      <c r="A172" s="1"/>
      <c r="B172" s="15">
        <f t="shared" si="0"/>
        <v>45</v>
      </c>
      <c r="C172" s="24"/>
      <c r="D172" s="25"/>
      <c r="E172" s="16"/>
      <c r="F172" s="1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customHeight="1">
      <c r="A173" s="1"/>
      <c r="B173" s="15">
        <f t="shared" si="0"/>
        <v>45</v>
      </c>
      <c r="C173" s="24"/>
      <c r="D173" s="25"/>
      <c r="E173" s="16"/>
      <c r="F173" s="1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customHeight="1">
      <c r="A174" s="1"/>
      <c r="B174" s="15">
        <f t="shared" si="0"/>
        <v>45</v>
      </c>
      <c r="C174" s="24"/>
      <c r="D174" s="25"/>
      <c r="E174" s="16"/>
      <c r="F174" s="1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customHeight="1">
      <c r="A175" s="1"/>
      <c r="B175" s="15">
        <f t="shared" si="0"/>
        <v>45</v>
      </c>
      <c r="C175" s="24"/>
      <c r="D175" s="25"/>
      <c r="E175" s="16"/>
      <c r="F175" s="1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customHeight="1">
      <c r="A176" s="1"/>
      <c r="B176" s="15">
        <f t="shared" si="0"/>
        <v>45</v>
      </c>
      <c r="C176" s="24"/>
      <c r="D176" s="25"/>
      <c r="E176" s="16"/>
      <c r="F176" s="1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customHeight="1">
      <c r="A177" s="1"/>
      <c r="B177" s="15">
        <f t="shared" si="0"/>
        <v>45</v>
      </c>
      <c r="C177" s="24"/>
      <c r="D177" s="25"/>
      <c r="E177" s="16"/>
      <c r="F177" s="1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customHeight="1">
      <c r="A178" s="1"/>
      <c r="B178" s="15">
        <f t="shared" si="0"/>
        <v>45</v>
      </c>
      <c r="C178" s="24"/>
      <c r="D178" s="25"/>
      <c r="E178" s="16"/>
      <c r="F178" s="1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customHeight="1">
      <c r="A179" s="1"/>
      <c r="B179" s="15">
        <f t="shared" si="0"/>
        <v>45</v>
      </c>
      <c r="C179" s="24"/>
      <c r="D179" s="25"/>
      <c r="E179" s="16"/>
      <c r="F179" s="1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customHeight="1">
      <c r="A180" s="1"/>
      <c r="B180" s="15">
        <f t="shared" si="0"/>
        <v>45</v>
      </c>
      <c r="C180" s="24"/>
      <c r="D180" s="25"/>
      <c r="E180" s="16"/>
      <c r="F180" s="1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customHeight="1">
      <c r="A181" s="1"/>
      <c r="B181" s="15">
        <f t="shared" si="0"/>
        <v>45</v>
      </c>
      <c r="C181" s="24"/>
      <c r="D181" s="25"/>
      <c r="E181" s="16"/>
      <c r="F181" s="1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customHeight="1">
      <c r="A182" s="1"/>
      <c r="B182" s="15">
        <f t="shared" si="0"/>
        <v>45</v>
      </c>
      <c r="C182" s="24"/>
      <c r="D182" s="25"/>
      <c r="E182" s="16"/>
      <c r="F182" s="1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customHeight="1">
      <c r="A183" s="1"/>
      <c r="B183" s="15">
        <f t="shared" si="0"/>
        <v>45</v>
      </c>
      <c r="C183" s="24"/>
      <c r="D183" s="25"/>
      <c r="E183" s="16"/>
      <c r="F183" s="1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customHeight="1">
      <c r="A184" s="1"/>
      <c r="B184" s="15">
        <f t="shared" si="0"/>
        <v>45</v>
      </c>
      <c r="C184" s="24"/>
      <c r="D184" s="25"/>
      <c r="E184" s="16"/>
      <c r="F184" s="1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customHeight="1">
      <c r="A185" s="1"/>
      <c r="B185" s="15">
        <f t="shared" si="0"/>
        <v>45</v>
      </c>
      <c r="C185" s="24"/>
      <c r="D185" s="25"/>
      <c r="E185" s="16"/>
      <c r="F185" s="1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customHeight="1">
      <c r="A186" s="1"/>
      <c r="B186" s="15">
        <f t="shared" si="0"/>
        <v>45</v>
      </c>
      <c r="C186" s="24"/>
      <c r="D186" s="25"/>
      <c r="E186" s="16"/>
      <c r="F186" s="1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customHeight="1">
      <c r="A187" s="1"/>
      <c r="B187" s="15">
        <f t="shared" si="0"/>
        <v>45</v>
      </c>
      <c r="C187" s="24"/>
      <c r="D187" s="25"/>
      <c r="E187" s="16"/>
      <c r="F187" s="1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customHeight="1">
      <c r="A188" s="1"/>
      <c r="B188" s="15">
        <f t="shared" si="0"/>
        <v>45</v>
      </c>
      <c r="C188" s="24"/>
      <c r="D188" s="25"/>
      <c r="E188" s="16"/>
      <c r="F188" s="1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customHeight="1">
      <c r="A189" s="1"/>
      <c r="B189" s="15">
        <f t="shared" si="0"/>
        <v>45</v>
      </c>
      <c r="C189" s="24"/>
      <c r="D189" s="25"/>
      <c r="E189" s="16"/>
      <c r="F189" s="1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customHeight="1">
      <c r="A190" s="1"/>
      <c r="B190" s="15">
        <f t="shared" si="0"/>
        <v>45</v>
      </c>
      <c r="C190" s="24"/>
      <c r="D190" s="25"/>
      <c r="E190" s="16"/>
      <c r="F190" s="1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customHeight="1">
      <c r="A191" s="1"/>
      <c r="B191" s="15">
        <f t="shared" si="0"/>
        <v>45</v>
      </c>
      <c r="C191" s="24"/>
      <c r="D191" s="25"/>
      <c r="E191" s="16"/>
      <c r="F191" s="1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customHeight="1">
      <c r="A192" s="1"/>
      <c r="B192" s="15">
        <f t="shared" si="0"/>
        <v>45</v>
      </c>
      <c r="C192" s="24"/>
      <c r="D192" s="25"/>
      <c r="E192" s="16"/>
      <c r="F192" s="1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customHeight="1">
      <c r="A193" s="1"/>
      <c r="B193" s="15">
        <f t="shared" si="0"/>
        <v>45</v>
      </c>
      <c r="C193" s="24"/>
      <c r="D193" s="25"/>
      <c r="E193" s="16"/>
      <c r="F193" s="1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customHeight="1">
      <c r="A194" s="1"/>
      <c r="B194" s="15">
        <f t="shared" si="0"/>
        <v>45</v>
      </c>
      <c r="C194" s="24"/>
      <c r="D194" s="25"/>
      <c r="E194" s="16"/>
      <c r="F194" s="1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customHeight="1">
      <c r="A195" s="1"/>
      <c r="B195" s="15">
        <f t="shared" si="0"/>
        <v>45</v>
      </c>
      <c r="C195" s="24"/>
      <c r="D195" s="25"/>
      <c r="E195" s="16"/>
      <c r="F195" s="1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customHeight="1">
      <c r="A196" s="1"/>
      <c r="B196" s="15">
        <f t="shared" si="0"/>
        <v>45</v>
      </c>
      <c r="C196" s="24"/>
      <c r="D196" s="25"/>
      <c r="E196" s="16"/>
      <c r="F196" s="1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customHeight="1">
      <c r="A197" s="1"/>
      <c r="B197" s="15">
        <f t="shared" si="0"/>
        <v>45</v>
      </c>
      <c r="C197" s="24"/>
      <c r="D197" s="25"/>
      <c r="E197" s="16"/>
      <c r="F197" s="1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customHeight="1">
      <c r="A198" s="1"/>
      <c r="B198" s="26">
        <f t="shared" si="0"/>
        <v>45</v>
      </c>
      <c r="C198" s="27"/>
      <c r="D198" s="28"/>
      <c r="E198" s="29"/>
      <c r="F198" s="3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B2:F198" xr:uid="{00000000-0009-0000-0000-000000000000}">
    <sortState xmlns:xlrd2="http://schemas.microsoft.com/office/spreadsheetml/2017/richdata2" ref="B2:F198">
      <sortCondition descending="1" ref="D2:D198"/>
    </sortState>
  </autoFilter>
  <phoneticPr fontId="13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1" r:id="rId38" xr:uid="{00000000-0004-0000-0000-000025000000}"/>
    <hyperlink ref="C42" r:id="rId39" xr:uid="{00000000-0004-0000-0000-000026000000}"/>
    <hyperlink ref="C43" r:id="rId40" xr:uid="{00000000-0004-0000-0000-000027000000}"/>
    <hyperlink ref="C44" r:id="rId41" xr:uid="{00000000-0004-0000-0000-000028000000}"/>
    <hyperlink ref="C45" r:id="rId42" xr:uid="{00000000-0004-0000-0000-000029000000}"/>
    <hyperlink ref="C46" r:id="rId43" xr:uid="{00000000-0004-0000-0000-00002A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/>
  <cols>
    <col min="1" max="1" width="1.375" customWidth="1"/>
    <col min="2" max="2" width="9.625" customWidth="1"/>
    <col min="3" max="3" width="11.375" customWidth="1"/>
    <col min="4" max="4" width="7.875" customWidth="1"/>
    <col min="5" max="5" width="11.125" customWidth="1"/>
    <col min="6" max="6" width="7.875" customWidth="1"/>
    <col min="7" max="8" width="11.375" customWidth="1"/>
    <col min="9" max="9" width="7.75" customWidth="1"/>
    <col min="10" max="10" width="11.75" customWidth="1"/>
    <col min="11" max="26" width="7.875" customWidth="1"/>
  </cols>
  <sheetData>
    <row r="1" spans="1:26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/>
      <c r="B3" s="88"/>
      <c r="C3" s="89"/>
      <c r="D3" s="31" t="s">
        <v>86</v>
      </c>
      <c r="E3" s="32" t="s">
        <v>87</v>
      </c>
      <c r="F3" s="32" t="s">
        <v>88</v>
      </c>
      <c r="G3" s="32" t="s">
        <v>89</v>
      </c>
      <c r="H3" s="33" t="s">
        <v>90</v>
      </c>
      <c r="I3" s="33" t="s">
        <v>91</v>
      </c>
      <c r="J3" s="34" t="s">
        <v>92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/>
      <c r="B4" s="90" t="s">
        <v>93</v>
      </c>
      <c r="C4" s="35" t="s">
        <v>27</v>
      </c>
      <c r="D4" s="36">
        <f>COUNTIF('길드원 정보'!$E$3:$E$198,C4)</f>
        <v>1</v>
      </c>
      <c r="E4" s="37">
        <f>IFERROR((SUMPRODUCT(('길드원 정보'!$E$3:$E$198=C4)*('길드원 정보'!$F$3:$F$198)*(1))/D4),0)</f>
        <v>0</v>
      </c>
      <c r="F4" s="38">
        <f>IFERROR((SUMPRODUCT(('길드원 정보'!$E$3:$E$198=C4)*('길드원 정보'!$D$3:$D$198)*(1)))/D4,0)</f>
        <v>50</v>
      </c>
      <c r="G4" s="39" t="str">
        <f t="array" ref="G4">IF($F4&lt;&gt;0,INDEX('길드원 정보'!$B$2:$F$198,MATCH($C4,'길드원 정보'!$E$2:$E$198,0),2),"")</f>
        <v>냥갈죽</v>
      </c>
      <c r="H4" s="40">
        <f t="array" ref="H4">IF(F4&lt;&gt;0,MAX(IF('길드원 정보'!$E$3:$E$198=C4,'길드원 정보'!$D$3:$D$198)),"")</f>
        <v>50</v>
      </c>
      <c r="I4" s="41">
        <f t="array" ref="I4">IF($F4&lt;&gt;0,INDEX('길드원 정보'!$B$2:$F$198,MATCH($C4,'길드원 정보'!$E$2:$E$198,0),5),"")</f>
        <v>0</v>
      </c>
      <c r="J4" s="42">
        <f>IF($F4&lt;&gt;0,COUNTIFS('길드원 정보'!$E:$E,$C4,'길드원 정보'!$D:$D,$H4),"")</f>
        <v>1</v>
      </c>
      <c r="K4" s="1"/>
      <c r="L4" s="4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91"/>
      <c r="C5" s="44" t="s">
        <v>94</v>
      </c>
      <c r="D5" s="45">
        <f>COUNTIF('길드원 정보'!$E$3:$E$198,C5)</f>
        <v>0</v>
      </c>
      <c r="E5" s="46">
        <f>IFERROR((SUMPRODUCT(('길드원 정보'!$E$3:$E$198=C5)*('길드원 정보'!$F$3:$F$198)*(1))/D5),0)</f>
        <v>0</v>
      </c>
      <c r="F5" s="47">
        <f>IFERROR((SUMPRODUCT(('길드원 정보'!$E$3:$E$198=C5)*('길드원 정보'!$D$3:$D$198)*(1)))/D5,0)</f>
        <v>0</v>
      </c>
      <c r="G5" s="48" t="str">
        <f t="array" ref="G5">IF($F5&lt;&gt;0,INDEX('길드원 정보'!$B$2:$F$198,MATCH($C5,'길드원 정보'!$E$2:$E$198,0),2),"")</f>
        <v/>
      </c>
      <c r="H5" s="49" t="str">
        <f t="array" ref="H5">IF(F5&lt;&gt;0,MAX(IF('길드원 정보'!$E$3:$E$198=C5,'길드원 정보'!$D$3:$D$198)),"")</f>
        <v/>
      </c>
      <c r="I5" s="48" t="str">
        <f t="array" ref="I5">IF($F5&lt;&gt;0,INDEX('길드원 정보'!$B$2:$F$198,MATCH($C5,'길드원 정보'!$E$2:$E$198,0),5),"")</f>
        <v/>
      </c>
      <c r="J5" s="50" t="str">
        <f>IF($F5&lt;&gt;0,COUNTIFS('길드원 정보'!$E:$E,$C5,'길드원 정보'!$D:$D,$H5),"")</f>
        <v/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/>
      <c r="B6" s="91"/>
      <c r="C6" s="44" t="s">
        <v>95</v>
      </c>
      <c r="D6" s="45">
        <f>COUNTIF('길드원 정보'!$E$3:$E$198,C6)</f>
        <v>0</v>
      </c>
      <c r="E6" s="46">
        <f>IFERROR((SUMPRODUCT(('길드원 정보'!$E$3:$E$198=C6)*('길드원 정보'!$F$3:$F$198)*(1))/D6),0)</f>
        <v>0</v>
      </c>
      <c r="F6" s="47">
        <f>IFERROR((SUMPRODUCT(('길드원 정보'!$E$3:$E$198=C6)*('길드원 정보'!$D$3:$D$198)*(1)))/D6,0)</f>
        <v>0</v>
      </c>
      <c r="G6" s="48" t="str">
        <f t="array" ref="G6">IF($F6&lt;&gt;0,INDEX('길드원 정보'!$B$2:$F$198,MATCH($C6,'길드원 정보'!$E$2:$E$198,0),2),"")</f>
        <v/>
      </c>
      <c r="H6" s="49" t="str">
        <f t="array" ref="H6">IF(F6&lt;&gt;0,MAX(IF('길드원 정보'!$E$3:$E$198=C6,'길드원 정보'!$D$3:$D$198)),"")</f>
        <v/>
      </c>
      <c r="I6" s="48" t="str">
        <f t="array" ref="I6">IF($F6&lt;&gt;0,INDEX('길드원 정보'!$B$2:$F$198,MATCH($C6,'길드원 정보'!$E$2:$E$198,0),5),"")</f>
        <v/>
      </c>
      <c r="J6" s="50" t="str">
        <f>IF($F6&lt;&gt;0,COUNTIFS('길드원 정보'!$E:$E,$C6,'길드원 정보'!$D:$D,$H6),"")</f>
        <v/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91"/>
      <c r="C7" s="44" t="s">
        <v>55</v>
      </c>
      <c r="D7" s="45">
        <f>COUNTIF('길드원 정보'!$E$3:$E$198,C7)</f>
        <v>1</v>
      </c>
      <c r="E7" s="46">
        <f>IFERROR((SUMPRODUCT(('길드원 정보'!$E$3:$E$198=C7)*('길드원 정보'!$F$3:$F$198)*(1))/D7),0)</f>
        <v>0</v>
      </c>
      <c r="F7" s="47">
        <f>IFERROR((SUMPRODUCT(('길드원 정보'!$E$3:$E$198=C7)*('길드원 정보'!$D$3:$D$198)*(1)))/D7,0)</f>
        <v>47</v>
      </c>
      <c r="G7" s="51" t="str">
        <f t="array" ref="G7">IF($F7&lt;&gt;0,INDEX('길드원 정보'!$B$2:$F$198,MATCH($C7,'길드원 정보'!$E$2:$E$198,0),2),"")</f>
        <v>깜둥이활잽이</v>
      </c>
      <c r="H7" s="49">
        <f t="array" ref="H7">IF(F7&lt;&gt;0,MAX(IF('길드원 정보'!$E$3:$E$198=C7,'길드원 정보'!$D$3:$D$198)),"")</f>
        <v>47</v>
      </c>
      <c r="I7" s="48">
        <f t="array" ref="I7">IF($F7&lt;&gt;0,INDEX('길드원 정보'!$B$2:$F$198,MATCH($C7,'길드원 정보'!$E$2:$E$198,0),5),"")</f>
        <v>0</v>
      </c>
      <c r="J7" s="50">
        <f>IF($F7&lt;&gt;0,COUNTIFS('길드원 정보'!$E:$E,$C7,'길드원 정보'!$D:$D,$H7),"")</f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1"/>
      <c r="B8" s="91"/>
      <c r="C8" s="44" t="s">
        <v>96</v>
      </c>
      <c r="D8" s="45">
        <f>COUNTIF('길드원 정보'!$E$3:$E$198,C8)</f>
        <v>0</v>
      </c>
      <c r="E8" s="46">
        <f>IFERROR((SUMPRODUCT(('길드원 정보'!$E$3:$E$198=C8)*('길드원 정보'!$F$3:$F$198)*(1))/D8),0)</f>
        <v>0</v>
      </c>
      <c r="F8" s="47">
        <f>IFERROR((SUMPRODUCT(('길드원 정보'!$E$3:$E$198=C8)*('길드원 정보'!$D$3:$D$198)*(1)))/D8,0)</f>
        <v>0</v>
      </c>
      <c r="G8" s="48" t="str">
        <f t="array" ref="G8">IF($F8&lt;&gt;0,INDEX('길드원 정보'!$B$2:$F$198,MATCH($C8,'길드원 정보'!$E$2:$E$198,0),2),"")</f>
        <v/>
      </c>
      <c r="H8" s="49" t="str">
        <f t="array" ref="H8">IF(F8&lt;&gt;0,MAX(IF('길드원 정보'!$E$3:$E$198=C8,'길드원 정보'!$D$3:$D$198)),"")</f>
        <v/>
      </c>
      <c r="I8" s="48" t="str">
        <f t="array" ref="I8">IF($F8&lt;&gt;0,INDEX('길드원 정보'!$B$2:$F$198,MATCH($C8,'길드원 정보'!$E$2:$E$198,0),5),"")</f>
        <v/>
      </c>
      <c r="J8" s="50" t="str">
        <f>IF($F8&lt;&gt;0,COUNTIFS('길드원 정보'!$E:$E,$C8,'길드원 정보'!$D:$D,$H8),"")</f>
        <v/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>
      <c r="A9" s="1"/>
      <c r="B9" s="91"/>
      <c r="C9" s="44" t="s">
        <v>45</v>
      </c>
      <c r="D9" s="45">
        <f>COUNTIF('길드원 정보'!$E$3:$E$198,C9)</f>
        <v>2</v>
      </c>
      <c r="E9" s="46">
        <f>IFERROR((SUMPRODUCT(('길드원 정보'!$E$3:$E$198=C9)*('길드원 정보'!$F$3:$F$198)*(1))/D9),0)</f>
        <v>0</v>
      </c>
      <c r="F9" s="47">
        <f>IFERROR((SUMPRODUCT(('길드원 정보'!$E$3:$E$198=C9)*('길드원 정보'!$D$3:$D$198)*(1)))/D9,0)</f>
        <v>47</v>
      </c>
      <c r="G9" s="51" t="str">
        <f t="array" ref="G9">IF($F9&lt;&gt;0,INDEX('길드원 정보'!$B$2:$F$198,MATCH($C9,'길드원 정보'!$E$2:$E$198,0),2),"")</f>
        <v>총기우정물약</v>
      </c>
      <c r="H9" s="49">
        <f t="array" ref="H9">IF(F9&lt;&gt;0,MAX(IF('길드원 정보'!$E$3:$E$198=C9,'길드원 정보'!$D$3:$D$198)),"")</f>
        <v>48</v>
      </c>
      <c r="I9" s="48">
        <f t="array" ref="I9">IF($F9&lt;&gt;0,INDEX('길드원 정보'!$B$2:$F$198,MATCH($C9,'길드원 정보'!$E$2:$E$198,0),5),"")</f>
        <v>0</v>
      </c>
      <c r="J9" s="50">
        <f>IF($F9&lt;&gt;0,COUNTIFS('길드원 정보'!$E:$E,$C9,'길드원 정보'!$D:$D,$H9),"")</f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>
      <c r="A10" s="1"/>
      <c r="B10" s="91"/>
      <c r="C10" s="44" t="s">
        <v>23</v>
      </c>
      <c r="D10" s="45">
        <f>COUNTIF('길드원 정보'!$E$3:$E$198,C10)</f>
        <v>2</v>
      </c>
      <c r="E10" s="46">
        <f>IFERROR((SUMPRODUCT(('길드원 정보'!$E$3:$E$198=C10)*('길드원 정보'!$F$3:$F$198)*(1))/D10),0)</f>
        <v>0</v>
      </c>
      <c r="F10" s="47">
        <f>IFERROR((SUMPRODUCT(('길드원 정보'!$E$3:$E$198=C10)*('길드원 정보'!$D$3:$D$198)*(1)))/D10,0)</f>
        <v>50</v>
      </c>
      <c r="G10" s="51" t="str">
        <f t="array" ref="G10">IF($F10&lt;&gt;0,INDEX('길드원 정보'!$B$2:$F$198,MATCH($C10,'길드원 정보'!$E$2:$E$198,0),2),"")</f>
        <v>PrayAnother</v>
      </c>
      <c r="H10" s="49">
        <f t="array" ref="H10">IF(F10&lt;&gt;0,MAX(IF('길드원 정보'!$E$3:$E$198=C10,'길드원 정보'!$D$3:$D$198)),"")</f>
        <v>51</v>
      </c>
      <c r="I10" s="48">
        <f t="array" ref="I10">IF($F10&lt;&gt;0,INDEX('길드원 정보'!$B$2:$F$198,MATCH($C10,'길드원 정보'!$E$2:$E$198,0),5),"")</f>
        <v>0</v>
      </c>
      <c r="J10" s="50">
        <f>IF($F10&lt;&gt;0,COUNTIFS('길드원 정보'!$E:$E,$C10,'길드원 정보'!$D:$D,$H10),"")</f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1"/>
      <c r="B11" s="91"/>
      <c r="C11" s="44" t="s">
        <v>60</v>
      </c>
      <c r="D11" s="45">
        <f>COUNTIF('길드원 정보'!$E$3:$E$198,C11)</f>
        <v>1</v>
      </c>
      <c r="E11" s="46">
        <f>IFERROR((SUMPRODUCT(('길드원 정보'!$E$3:$E$198=C11)*('길드원 정보'!$F$3:$F$198)*(1))/D11),0)</f>
        <v>0</v>
      </c>
      <c r="F11" s="47">
        <f>IFERROR((SUMPRODUCT(('길드원 정보'!$E$3:$E$198=C11)*('길드원 정보'!$D$3:$D$198)*(1)))/D11,0)</f>
        <v>47</v>
      </c>
      <c r="G11" s="51" t="str">
        <f t="array" ref="G11">IF($F11&lt;&gt;0,INDEX('길드원 정보'!$B$2:$F$198,MATCH($C11,'길드원 정보'!$E$2:$E$198,0),2),"")</f>
        <v>봄소풍나들이</v>
      </c>
      <c r="H11" s="49">
        <f t="array" ref="H11">IF(F11&lt;&gt;0,MAX(IF('길드원 정보'!$E$3:$E$198=C11,'길드원 정보'!$D$3:$D$198)),"")</f>
        <v>47</v>
      </c>
      <c r="I11" s="48">
        <f t="array" ref="I11">IF($F11&lt;&gt;0,INDEX('길드원 정보'!$B$2:$F$198,MATCH($C11,'길드원 정보'!$E$2:$E$198,0),5),"")</f>
        <v>0</v>
      </c>
      <c r="J11" s="50">
        <f>IF($F11&lt;&gt;0,COUNTIFS('길드원 정보'!$E:$E,$C11,'길드원 정보'!$D:$D,$H11),"")</f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>
      <c r="A12" s="1"/>
      <c r="B12" s="91"/>
      <c r="C12" s="44" t="s">
        <v>10</v>
      </c>
      <c r="D12" s="45">
        <f>COUNTIF('길드원 정보'!$E$3:$E$198,C12)</f>
        <v>4</v>
      </c>
      <c r="E12" s="46">
        <f>IFERROR((SUMPRODUCT(('길드원 정보'!$E$3:$E$198=C12)*('길드원 정보'!$F$3:$F$198)*(1))/D12),0)</f>
        <v>0</v>
      </c>
      <c r="F12" s="47">
        <f>IFERROR((SUMPRODUCT(('길드원 정보'!$E$3:$E$198=C12)*('길드원 정보'!$D$3:$D$198)*(1)))/D12,0)</f>
        <v>37</v>
      </c>
      <c r="G12" s="51" t="str">
        <f t="array" ref="G12">IF($F12&lt;&gt;0,INDEX('길드원 정보'!$B$2:$F$198,MATCH($C12,'길드원 정보'!$E$2:$E$198,0),2),"")</f>
        <v>백수정</v>
      </c>
      <c r="H12" s="49">
        <f t="array" ref="H12">IF(F12&lt;&gt;0,MAX(IF('길드원 정보'!$E$3:$E$198=C12,'길드원 정보'!$D$3:$D$198)),"")</f>
        <v>57</v>
      </c>
      <c r="I12" s="48">
        <f t="array" ref="I12">IF($F12&lt;&gt;0,INDEX('길드원 정보'!$B$2:$F$198,MATCH($C12,'길드원 정보'!$E$2:$E$198,0),5),"")</f>
        <v>0</v>
      </c>
      <c r="J12" s="50">
        <f>IF($F12&lt;&gt;0,COUNTIFS('길드원 정보'!$E:$E,$C12,'길드원 정보'!$D:$D,$H12),"")</f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>
      <c r="A13" s="1"/>
      <c r="B13" s="91"/>
      <c r="C13" s="44" t="s">
        <v>35</v>
      </c>
      <c r="D13" s="45">
        <f>COUNTIF('길드원 정보'!$E$3:$E$198,C13)</f>
        <v>1</v>
      </c>
      <c r="E13" s="46">
        <f>IFERROR((SUMPRODUCT(('길드원 정보'!$E$3:$E$198=C13)*('길드원 정보'!$F$3:$F$198)*(1))/D13),0)</f>
        <v>0</v>
      </c>
      <c r="F13" s="47">
        <f>IFERROR((SUMPRODUCT(('길드원 정보'!$E$3:$E$198=C13)*('길드원 정보'!$D$3:$D$198)*(1)))/D13,0)</f>
        <v>49</v>
      </c>
      <c r="G13" s="51" t="str">
        <f t="array" ref="G13">IF($F13&lt;&gt;0,INDEX('길드원 정보'!$B$2:$F$198,MATCH($C13,'길드원 정보'!$E$2:$E$198,0),2),"")</f>
        <v>강의시</v>
      </c>
      <c r="H13" s="49">
        <f t="array" ref="H13">IF(F13&lt;&gt;0,MAX(IF('길드원 정보'!$E$3:$E$198=C13,'길드원 정보'!$D$3:$D$198)),"")</f>
        <v>49</v>
      </c>
      <c r="I13" s="48">
        <f t="array" ref="I13">IF($F13&lt;&gt;0,INDEX('길드원 정보'!$B$2:$F$198,MATCH($C13,'길드원 정보'!$E$2:$E$198,0),5),"")</f>
        <v>0</v>
      </c>
      <c r="J13" s="50">
        <f>IF($F13&lt;&gt;0,COUNTIFS('길드원 정보'!$E:$E,$C13,'길드원 정보'!$D:$D,$H13),"")</f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>
      <c r="A14" s="1"/>
      <c r="B14" s="91"/>
      <c r="C14" s="44" t="s">
        <v>25</v>
      </c>
      <c r="D14" s="45">
        <f>COUNTIF('길드원 정보'!$E$3:$E$198,C14)</f>
        <v>3</v>
      </c>
      <c r="E14" s="46">
        <f>IFERROR((SUMPRODUCT(('길드원 정보'!$E$3:$E$198=C14)*('길드원 정보'!$F$3:$F$198)*(1))/D14),0)</f>
        <v>0</v>
      </c>
      <c r="F14" s="47">
        <f>IFERROR((SUMPRODUCT(('길드원 정보'!$E$3:$E$198=C14)*('길드원 정보'!$D$3:$D$198)*(1)))/D14,0)</f>
        <v>49.333333333333336</v>
      </c>
      <c r="G14" s="51" t="str">
        <f t="array" ref="G14">IF($F14&lt;&gt;0,INDEX('길드원 정보'!$B$2:$F$198,MATCH($C14,'길드원 정보'!$E$2:$E$198,0),2),"")</f>
        <v>챰긔</v>
      </c>
      <c r="H14" s="49">
        <f t="array" ref="H14">IF(F14&lt;&gt;0,MAX(IF('길드원 정보'!$E$3:$E$198=C14,'길드원 정보'!$D$3:$D$198)),"")</f>
        <v>51</v>
      </c>
      <c r="I14" s="48">
        <f t="array" ref="I14">IF($F14&lt;&gt;0,INDEX('길드원 정보'!$B$2:$F$198,MATCH($C14,'길드원 정보'!$E$2:$E$198,0),5),"")</f>
        <v>0</v>
      </c>
      <c r="J14" s="50">
        <f>IF($F14&lt;&gt;0,COUNTIFS('길드원 정보'!$E:$E,$C14,'길드원 정보'!$D:$D,$H14),"")</f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1"/>
      <c r="B15" s="91"/>
      <c r="C15" s="44" t="s">
        <v>33</v>
      </c>
      <c r="D15" s="45">
        <f>COUNTIF('길드원 정보'!$E$3:$E$198,C15)</f>
        <v>5</v>
      </c>
      <c r="E15" s="46">
        <f>IFERROR((SUMPRODUCT(('길드원 정보'!$E$3:$E$198=C15)*('길드원 정보'!$F$3:$F$198)*(1))/D15),0)</f>
        <v>0</v>
      </c>
      <c r="F15" s="47">
        <f>IFERROR((SUMPRODUCT(('길드원 정보'!$E$3:$E$198=C15)*('길드원 정보'!$D$3:$D$198)*(1)))/D15,0)</f>
        <v>48.4</v>
      </c>
      <c r="G15" s="51" t="str">
        <f t="array" ref="G15">IF($F15&lt;&gt;0,INDEX('길드원 정보'!$B$2:$F$198,MATCH($C15,'길드원 정보'!$E$2:$E$198,0),2),"")</f>
        <v>비화원아가씨</v>
      </c>
      <c r="H15" s="49">
        <f t="array" ref="H15">IF(F15&lt;&gt;0,MAX(IF('길드원 정보'!$E$3:$E$198=C15,'길드원 정보'!$D$3:$D$198)),"")</f>
        <v>50</v>
      </c>
      <c r="I15" s="48">
        <f t="array" ref="I15">IF($F15&lt;&gt;0,INDEX('길드원 정보'!$B$2:$F$198,MATCH($C15,'길드원 정보'!$E$2:$E$198,0),5),"")</f>
        <v>0</v>
      </c>
      <c r="J15" s="50">
        <f>IF($F15&lt;&gt;0,COUNTIFS('길드원 정보'!$E:$E,$C15,'길드원 정보'!$D:$D,$H15),"")</f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1"/>
      <c r="B16" s="91"/>
      <c r="C16" s="44" t="s">
        <v>97</v>
      </c>
      <c r="D16" s="45">
        <f>COUNTIF('길드원 정보'!$E$3:$E$198,C16)</f>
        <v>0</v>
      </c>
      <c r="E16" s="46">
        <f>IFERROR((SUMPRODUCT(('길드원 정보'!$E$3:$E$198=C16)*('길드원 정보'!$F$3:$F$198)*(1))/D16),0)</f>
        <v>0</v>
      </c>
      <c r="F16" s="47">
        <f>IFERROR((SUMPRODUCT(('길드원 정보'!$E$3:$E$198=C16)*('길드원 정보'!$D$3:$D$198)*(1)))/D16,0)</f>
        <v>0</v>
      </c>
      <c r="G16" s="48" t="str">
        <f t="array" ref="G16">IF($F16&lt;&gt;0,INDEX('길드원 정보'!$B$2:$F$198,MATCH($C16,'길드원 정보'!$E$2:$E$198,0),2),"")</f>
        <v/>
      </c>
      <c r="H16" s="49" t="str">
        <f t="array" ref="H16">IF(F16&lt;&gt;0,MAX(IF('길드원 정보'!$E$3:$E$198=C16,'길드원 정보'!$D$3:$D$198)),"")</f>
        <v/>
      </c>
      <c r="I16" s="48" t="str">
        <f t="array" ref="I16">IF($F16&lt;&gt;0,INDEX('길드원 정보'!$B$2:$F$198,MATCH($C16,'길드원 정보'!$E$2:$E$198,0),5),"")</f>
        <v/>
      </c>
      <c r="J16" s="50" t="str">
        <f>IF($F16&lt;&gt;0,COUNTIFS('길드원 정보'!$E:$E,$C16,'길드원 정보'!$D:$D,$H16),"")</f>
        <v/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>
      <c r="A17" s="1"/>
      <c r="B17" s="91"/>
      <c r="C17" s="44" t="s">
        <v>74</v>
      </c>
      <c r="D17" s="45">
        <f>COUNTIF('길드원 정보'!$E$3:$E$198,C17)</f>
        <v>2</v>
      </c>
      <c r="E17" s="46">
        <f>IFERROR((SUMPRODUCT(('길드원 정보'!$E$3:$E$198=C17)*('길드원 정보'!$F$3:$F$198)*(1))/D17),0)</f>
        <v>0</v>
      </c>
      <c r="F17" s="47">
        <f>IFERROR((SUMPRODUCT(('길드원 정보'!$E$3:$E$198=C17)*('길드원 정보'!$D$3:$D$198)*(1)))/D17,0)</f>
        <v>45</v>
      </c>
      <c r="G17" s="51" t="str">
        <f t="array" ref="G17">IF($F17&lt;&gt;0,INDEX('길드원 정보'!$B$2:$F$198,MATCH($C17,'길드원 정보'!$E$2:$E$198,0),2),"")</f>
        <v>퍄퍄이퍼</v>
      </c>
      <c r="H17" s="49">
        <f t="array" ref="H17">IF(F17&lt;&gt;0,MAX(IF('길드원 정보'!$E$3:$E$198=C17,'길드원 정보'!$D$3:$D$198)),"")</f>
        <v>45</v>
      </c>
      <c r="I17" s="48">
        <f t="array" ref="I17">IF($F17&lt;&gt;0,INDEX('길드원 정보'!$B$2:$F$198,MATCH($C17,'길드원 정보'!$E$2:$E$198,0),5),"")</f>
        <v>0</v>
      </c>
      <c r="J17" s="50">
        <f>IF($F17&lt;&gt;0,COUNTIFS('길드원 정보'!$E:$E,$C17,'길드원 정보'!$D:$D,$H17),"")</f>
        <v>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>
      <c r="A18" s="1"/>
      <c r="B18" s="92"/>
      <c r="C18" s="52" t="s">
        <v>29</v>
      </c>
      <c r="D18" s="45">
        <f>COUNTIF('길드원 정보'!$E$3:$E$198,C18)</f>
        <v>1</v>
      </c>
      <c r="E18" s="46">
        <f>IFERROR((SUMPRODUCT(('길드원 정보'!$E$3:$E$198=C18)*('길드원 정보'!$F$3:$F$198)*(1))/D18),0)</f>
        <v>0</v>
      </c>
      <c r="F18" s="47">
        <f>IFERROR((SUMPRODUCT(('길드원 정보'!$E$3:$E$198=C18)*('길드원 정보'!$D$3:$D$198)*(1)))/D18,0)</f>
        <v>50</v>
      </c>
      <c r="G18" s="51" t="str">
        <f t="array" ref="G18">IF($F18&lt;&gt;0,INDEX('길드원 정보'!$B$2:$F$198,MATCH($C18,'길드원 정보'!$E$2:$E$198,0),2),"")</f>
        <v>아루마치</v>
      </c>
      <c r="H18" s="49">
        <f t="array" ref="H18">IF(F18&lt;&gt;0,MAX(IF('길드원 정보'!$E$3:$E$198=C18,'길드원 정보'!$D$3:$D$198)),"")</f>
        <v>50</v>
      </c>
      <c r="I18" s="48">
        <f t="array" ref="I18">IF($F18&lt;&gt;0,INDEX('길드원 정보'!$B$2:$F$198,MATCH($C18,'길드원 정보'!$E$2:$E$198,0),5),"")</f>
        <v>0</v>
      </c>
      <c r="J18" s="50">
        <f>IF($F18&lt;&gt;0,COUNTIFS('길드원 정보'!$E:$E,$C18,'길드원 정보'!$D:$D,$H18),"")</f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>
      <c r="A19" s="1"/>
      <c r="B19" s="93" t="s">
        <v>98</v>
      </c>
      <c r="C19" s="53" t="s">
        <v>99</v>
      </c>
      <c r="D19" s="45">
        <f>COUNTIF('길드원 정보'!$E$3:$E$198,C19)</f>
        <v>0</v>
      </c>
      <c r="E19" s="46">
        <f>IFERROR((SUMPRODUCT(('길드원 정보'!$E$3:$E$198=C19)*('길드원 정보'!$F$3:$F$198)*(1))/D19),0)</f>
        <v>0</v>
      </c>
      <c r="F19" s="47">
        <f>IFERROR((SUMPRODUCT(('길드원 정보'!$E$3:$E$198=C19)*('길드원 정보'!$D$3:$D$198)*(1)))/D19,0)</f>
        <v>0</v>
      </c>
      <c r="G19" s="48" t="str">
        <f t="array" ref="G19">IF($F19&lt;&gt;0,INDEX('길드원 정보'!$B$2:$F$198,MATCH($C19,'길드원 정보'!$E$2:$E$198,0),2),"")</f>
        <v/>
      </c>
      <c r="H19" s="49" t="str">
        <f t="array" ref="H19">IF(F19&lt;&gt;0,MAX(IF('길드원 정보'!$E$3:$E$198=C19,'길드원 정보'!$D$3:$D$198)),"")</f>
        <v/>
      </c>
      <c r="I19" s="48" t="str">
        <f t="array" ref="I19">IF($F19&lt;&gt;0,INDEX('길드원 정보'!$B$2:$F$198,MATCH($C19,'길드원 정보'!$E$2:$E$198,0),5),"")</f>
        <v/>
      </c>
      <c r="J19" s="50" t="str">
        <f>IF($F19&lt;&gt;0,COUNTIFS('길드원 정보'!$E:$E,$C19,'길드원 정보'!$D:$D,$H19),"")</f>
        <v/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>
      <c r="A20" s="1"/>
      <c r="B20" s="91"/>
      <c r="C20" s="44" t="s">
        <v>80</v>
      </c>
      <c r="D20" s="45">
        <f>COUNTIF('길드원 정보'!$E$3:$E$198,C20)</f>
        <v>1</v>
      </c>
      <c r="E20" s="46">
        <f>IFERROR((SUMPRODUCT(('길드원 정보'!$E$3:$E$198=C20)*('길드원 정보'!$F$3:$F$198)*(1))/D20),0)</f>
        <v>0</v>
      </c>
      <c r="F20" s="47">
        <f>IFERROR((SUMPRODUCT(('길드원 정보'!$E$3:$E$198=C20)*('길드원 정보'!$D$3:$D$198)*(1)))/D20,0)</f>
        <v>40</v>
      </c>
      <c r="G20" s="51" t="str">
        <f t="array" ref="G20">IF($F20&lt;&gt;0,INDEX('길드원 정보'!$B$2:$F$198,MATCH($C20,'길드원 정보'!$E$2:$E$198,0),2),"")</f>
        <v>아조씨만져줘</v>
      </c>
      <c r="H20" s="49">
        <f t="array" ref="H20">IF(F20&lt;&gt;0,MAX(IF('길드원 정보'!$E$3:$E$198=C20,'길드원 정보'!$D$3:$D$198)),"")</f>
        <v>40</v>
      </c>
      <c r="I20" s="48">
        <f t="array" ref="I20">IF($F20&lt;&gt;0,INDEX('길드원 정보'!$B$2:$F$198,MATCH($C20,'길드원 정보'!$E$2:$E$198,0),5),"")</f>
        <v>0</v>
      </c>
      <c r="J20" s="50">
        <f>IF($F20&lt;&gt;0,COUNTIFS('길드원 정보'!$E:$E,$C20,'길드원 정보'!$D:$D,$H20),"")</f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>
      <c r="A21" s="1"/>
      <c r="B21" s="91"/>
      <c r="C21" s="44" t="s">
        <v>84</v>
      </c>
      <c r="D21" s="45">
        <f>COUNTIF('길드원 정보'!$E$3:$E$198,C21)</f>
        <v>2</v>
      </c>
      <c r="E21" s="46">
        <f>IFERROR((SUMPRODUCT(('길드원 정보'!$E$3:$E$198=C21)*('길드원 정보'!$F$3:$F$198)*(1))/D21),0)</f>
        <v>0</v>
      </c>
      <c r="F21" s="47">
        <f>IFERROR((SUMPRODUCT(('길드원 정보'!$E$3:$E$198=C21)*('길드원 정보'!$D$3:$D$198)*(1)))/D21,0)</f>
        <v>0</v>
      </c>
      <c r="G21" s="48" t="str">
        <f t="array" ref="G21">IF($F21&lt;&gt;0,INDEX('길드원 정보'!$B$2:$F$198,MATCH($C21,'길드원 정보'!$E$2:$E$198,0),2),"")</f>
        <v/>
      </c>
      <c r="H21" s="49" t="str">
        <f t="array" ref="H21">IF(F21&lt;&gt;0,MAX(IF('길드원 정보'!$E$3:$E$198=C21,'길드원 정보'!$D$3:$D$198)),"")</f>
        <v/>
      </c>
      <c r="I21" s="48" t="str">
        <f t="array" ref="I21">IF($F21&lt;&gt;0,INDEX('길드원 정보'!$B$2:$F$198,MATCH($C21,'길드원 정보'!$E$2:$E$198,0),5),"")</f>
        <v/>
      </c>
      <c r="J21" s="50" t="str">
        <f>IF($F21&lt;&gt;0,COUNTIFS('길드원 정보'!$E:$E,$C21,'길드원 정보'!$D:$D,$H21),"")</f>
        <v/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>
      <c r="A22" s="1"/>
      <c r="B22" s="91"/>
      <c r="C22" s="44" t="s">
        <v>100</v>
      </c>
      <c r="D22" s="45">
        <f>COUNTIF('길드원 정보'!$E$3:$E$198,C22)</f>
        <v>0</v>
      </c>
      <c r="E22" s="46">
        <f>IFERROR((SUMPRODUCT(('길드원 정보'!$E$3:$E$198=C22)*('길드원 정보'!$F$3:$F$198)*(1))/D22),0)</f>
        <v>0</v>
      </c>
      <c r="F22" s="47">
        <f>IFERROR((SUMPRODUCT(('길드원 정보'!$E$3:$E$198=C22)*('길드원 정보'!$D$3:$D$198)*(1)))/D22,0)</f>
        <v>0</v>
      </c>
      <c r="G22" s="48" t="str">
        <f t="array" ref="G22">IF($F22&lt;&gt;0,INDEX('길드원 정보'!$B$2:$F$198,MATCH($C22,'길드원 정보'!$E$2:$E$198,0),2),"")</f>
        <v/>
      </c>
      <c r="H22" s="49" t="str">
        <f t="array" ref="H22">IF(F22&lt;&gt;0,MAX(IF('길드원 정보'!$E$3:$E$198=C22,'길드원 정보'!$D$3:$D$198)),"")</f>
        <v/>
      </c>
      <c r="I22" s="48" t="str">
        <f t="array" ref="I22">IF($F22&lt;&gt;0,INDEX('길드원 정보'!$B$2:$F$198,MATCH($C22,'길드원 정보'!$E$2:$E$198,0),5),"")</f>
        <v/>
      </c>
      <c r="J22" s="50" t="str">
        <f>IF($F22&lt;&gt;0,COUNTIFS('길드원 정보'!$E:$E,$C22,'길드원 정보'!$D:$D,$H22),"")</f>
        <v/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>
      <c r="A23" s="1"/>
      <c r="B23" s="91"/>
      <c r="C23" s="44" t="s">
        <v>69</v>
      </c>
      <c r="D23" s="45">
        <f>COUNTIF('길드원 정보'!$E$3:$E$198,C23)</f>
        <v>1</v>
      </c>
      <c r="E23" s="46">
        <f>IFERROR((SUMPRODUCT(('길드원 정보'!$E$3:$E$198=C23)*('길드원 정보'!$F$3:$F$198)*(1))/D23),0)</f>
        <v>0</v>
      </c>
      <c r="F23" s="47">
        <f>IFERROR((SUMPRODUCT(('길드원 정보'!$E$3:$E$198=C23)*('길드원 정보'!$D$3:$D$198)*(1)))/D23,0)</f>
        <v>46</v>
      </c>
      <c r="G23" s="51" t="str">
        <f t="array" ref="G23">IF($F23&lt;&gt;0,INDEX('길드원 정보'!$B$2:$F$198,MATCH($C23,'길드원 정보'!$E$2:$E$198,0),2),"")</f>
        <v>연어회가좋아</v>
      </c>
      <c r="H23" s="49">
        <f t="array" ref="H23">IF(F23&lt;&gt;0,MAX(IF('길드원 정보'!$E$3:$E$198=C23,'길드원 정보'!$D$3:$D$198)),"")</f>
        <v>46</v>
      </c>
      <c r="I23" s="48">
        <f t="array" ref="I23">IF($F23&lt;&gt;0,INDEX('길드원 정보'!$B$2:$F$198,MATCH($C23,'길드원 정보'!$E$2:$E$198,0),5),"")</f>
        <v>0</v>
      </c>
      <c r="J23" s="50">
        <f>IF($F23&lt;&gt;0,COUNTIFS('길드원 정보'!$E:$E,$C23,'길드원 정보'!$D:$D,$H23),"")</f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>
      <c r="A24" s="1"/>
      <c r="B24" s="91"/>
      <c r="C24" s="44" t="s">
        <v>101</v>
      </c>
      <c r="D24" s="45">
        <f>COUNTIF('길드원 정보'!$E$3:$E$198,C24)</f>
        <v>0</v>
      </c>
      <c r="E24" s="46">
        <f>IFERROR((SUMPRODUCT(('길드원 정보'!$E$3:$E$198=C24)*('길드원 정보'!$F$3:$F$198)*(1))/D24),0)</f>
        <v>0</v>
      </c>
      <c r="F24" s="47">
        <f>IFERROR((SUMPRODUCT(('길드원 정보'!$E$3:$E$198=C24)*('길드원 정보'!$D$3:$D$198)*(1)))/D24,0)</f>
        <v>0</v>
      </c>
      <c r="G24" s="48" t="str">
        <f t="array" ref="G24">IF($F24&lt;&gt;0,INDEX('길드원 정보'!$B$2:$F$198,MATCH($C24,'길드원 정보'!$E$2:$E$198,0),2),"")</f>
        <v/>
      </c>
      <c r="H24" s="49" t="str">
        <f t="array" ref="H24">IF(F24&lt;&gt;0,MAX(IF('길드원 정보'!$E$3:$E$198=C24,'길드원 정보'!$D$3:$D$198)),"")</f>
        <v/>
      </c>
      <c r="I24" s="48" t="str">
        <f t="array" ref="I24">IF($F24&lt;&gt;0,INDEX('길드원 정보'!$B$2:$F$198,MATCH($C24,'길드원 정보'!$E$2:$E$198,0),5),"")</f>
        <v/>
      </c>
      <c r="J24" s="50" t="str">
        <f>IF($F24&lt;&gt;0,COUNTIFS('길드원 정보'!$E:$E,$C24,'길드원 정보'!$D:$D,$H24),"")</f>
        <v/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>
      <c r="A25" s="1"/>
      <c r="B25" s="94"/>
      <c r="C25" s="54" t="s">
        <v>102</v>
      </c>
      <c r="D25" s="45">
        <f>COUNTIF('길드원 정보'!$E$3:$E$198,C25)</f>
        <v>0</v>
      </c>
      <c r="E25" s="46">
        <f>IFERROR((SUMPRODUCT(('길드원 정보'!$E$3:$E$198=C25)*('길드원 정보'!$F$3:$F$198)*(1))/D25),0)</f>
        <v>0</v>
      </c>
      <c r="F25" s="47">
        <f>IFERROR((SUMPRODUCT(('길드원 정보'!$E$3:$E$198=C25)*('길드원 정보'!$D$3:$D$198)*(1)))/D25,0)</f>
        <v>0</v>
      </c>
      <c r="G25" s="48" t="str">
        <f t="array" ref="G25">IF($F25&lt;&gt;0,INDEX('길드원 정보'!$B$2:$F$198,MATCH($C25,'길드원 정보'!$E$2:$E$198,0),2),"")</f>
        <v/>
      </c>
      <c r="H25" s="49" t="str">
        <f t="array" ref="H25">IF(F25&lt;&gt;0,MAX(IF('길드원 정보'!$E$3:$E$198=C25,'길드원 정보'!$D$3:$D$198)),"")</f>
        <v/>
      </c>
      <c r="I25" s="48" t="str">
        <f t="array" ref="I25">IF($F25&lt;&gt;0,INDEX('길드원 정보'!$B$2:$F$198,MATCH($C25,'길드원 정보'!$E$2:$E$198,0),5),"")</f>
        <v/>
      </c>
      <c r="J25" s="50" t="str">
        <f>IF($F25&lt;&gt;0,COUNTIFS('길드원 정보'!$E:$E,$C25,'길드원 정보'!$D:$D,$H25),"")</f>
        <v/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>
      <c r="A26" s="1"/>
      <c r="B26" s="90" t="s">
        <v>103</v>
      </c>
      <c r="C26" s="35" t="s">
        <v>37</v>
      </c>
      <c r="D26" s="45">
        <f>COUNTIF('길드원 정보'!$E$3:$E$198,C26)</f>
        <v>1</v>
      </c>
      <c r="E26" s="46">
        <f>IFERROR((SUMPRODUCT(('길드원 정보'!$E$3:$E$198=C26)*('길드원 정보'!$F$3:$F$198)*(1))/D26),0)</f>
        <v>0</v>
      </c>
      <c r="F26" s="47">
        <f>IFERROR((SUMPRODUCT(('길드원 정보'!$E$3:$E$198=C26)*('길드원 정보'!$D$3:$D$198)*(1)))/D26,0)</f>
        <v>49</v>
      </c>
      <c r="G26" s="51" t="str">
        <f t="array" ref="G26">IF($F26&lt;&gt;0,INDEX('길드원 정보'!$B$2:$F$198,MATCH($C26,'길드원 정보'!$E$2:$E$198,0),2),"")</f>
        <v>지존기사단킹</v>
      </c>
      <c r="H26" s="49">
        <f t="array" ref="H26">IF(F26&lt;&gt;0,MAX(IF('길드원 정보'!$E$3:$E$198=C26,'길드원 정보'!$D$3:$D$198)),"")</f>
        <v>49</v>
      </c>
      <c r="I26" s="48">
        <f t="array" ref="I26">IF($F26&lt;&gt;0,INDEX('길드원 정보'!$B$2:$F$198,MATCH($C26,'길드원 정보'!$E$2:$E$198,0),5),"")</f>
        <v>0</v>
      </c>
      <c r="J26" s="50">
        <f>IF($F26&lt;&gt;0,COUNTIFS('길드원 정보'!$E:$E,$C26,'길드원 정보'!$D:$D,$H26),"")</f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>
      <c r="A27" s="1"/>
      <c r="B27" s="91"/>
      <c r="C27" s="44" t="s">
        <v>104</v>
      </c>
      <c r="D27" s="45">
        <f>COUNTIF('길드원 정보'!$E$3:$E$198,C27)</f>
        <v>0</v>
      </c>
      <c r="E27" s="46">
        <f>IFERROR((SUMPRODUCT(('길드원 정보'!$E$3:$E$198=C27)*('길드원 정보'!$F$3:$F$198)*(1))/D27),0)</f>
        <v>0</v>
      </c>
      <c r="F27" s="47">
        <f>IFERROR((SUMPRODUCT(('길드원 정보'!$E$3:$E$198=C27)*('길드원 정보'!$D$3:$D$198)*(1)))/D27,0)</f>
        <v>0</v>
      </c>
      <c r="G27" s="48" t="str">
        <f t="array" ref="G27">IF($F27&lt;&gt;0,INDEX('길드원 정보'!$B$2:$F$198,MATCH($C27,'길드원 정보'!$E$2:$E$198,0),2),"")</f>
        <v/>
      </c>
      <c r="H27" s="49" t="str">
        <f t="array" ref="H27">IF(F27&lt;&gt;0,MAX(IF('길드원 정보'!$E$3:$E$198=C27,'길드원 정보'!$D$3:$D$198)),"")</f>
        <v/>
      </c>
      <c r="I27" s="48" t="str">
        <f t="array" ref="I27">IF($F27&lt;&gt;0,INDEX('길드원 정보'!$B$2:$F$198,MATCH($C27,'길드원 정보'!$E$2:$E$198,0),5),"")</f>
        <v/>
      </c>
      <c r="J27" s="50" t="str">
        <f>IF($F27&lt;&gt;0,COUNTIFS('길드원 정보'!$E:$E,$C27,'길드원 정보'!$D:$D,$H27),"")</f>
        <v/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>
      <c r="A28" s="1"/>
      <c r="B28" s="91"/>
      <c r="C28" s="44" t="s">
        <v>67</v>
      </c>
      <c r="D28" s="45">
        <f>COUNTIF('길드원 정보'!$E$3:$E$198,C28)</f>
        <v>1</v>
      </c>
      <c r="E28" s="46">
        <f>IFERROR((SUMPRODUCT(('길드원 정보'!$E$3:$E$198=C28)*('길드원 정보'!$F$3:$F$198)*(1))/D28),0)</f>
        <v>0</v>
      </c>
      <c r="F28" s="47">
        <f>IFERROR((SUMPRODUCT(('길드원 정보'!$E$3:$E$198=C28)*('길드원 정보'!$D$3:$D$198)*(1)))/D28,0)</f>
        <v>46</v>
      </c>
      <c r="G28" s="51" t="str">
        <f t="array" ref="G28">IF($F28&lt;&gt;0,INDEX('길드원 정보'!$B$2:$F$198,MATCH($C28,'길드원 정보'!$E$2:$E$198,0),2),"")</f>
        <v>후쿠미미</v>
      </c>
      <c r="H28" s="49">
        <f t="array" ref="H28">IF(F28&lt;&gt;0,MAX(IF('길드원 정보'!$E$3:$E$198=C28,'길드원 정보'!$D$3:$D$198)),"")</f>
        <v>46</v>
      </c>
      <c r="I28" s="48">
        <f t="array" ref="I28">IF($F28&lt;&gt;0,INDEX('길드원 정보'!$B$2:$F$198,MATCH($C28,'길드원 정보'!$E$2:$E$198,0),5),"")</f>
        <v>0</v>
      </c>
      <c r="J28" s="50">
        <f>IF($F28&lt;&gt;0,COUNTIFS('길드원 정보'!$E:$E,$C28,'길드원 정보'!$D:$D,$H28),"")</f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>
      <c r="A29" s="1"/>
      <c r="B29" s="91"/>
      <c r="C29" s="44" t="s">
        <v>48</v>
      </c>
      <c r="D29" s="45">
        <f>COUNTIF('길드원 정보'!$E$3:$E$198,C29)</f>
        <v>2</v>
      </c>
      <c r="E29" s="46">
        <f>IFERROR((SUMPRODUCT(('길드원 정보'!$E$3:$E$198=C29)*('길드원 정보'!$F$3:$F$198)*(1))/D29),0)</f>
        <v>0</v>
      </c>
      <c r="F29" s="47">
        <f>IFERROR((SUMPRODUCT(('길드원 정보'!$E$3:$E$198=C29)*('길드원 정보'!$D$3:$D$198)*(1)))/D29,0)</f>
        <v>47.5</v>
      </c>
      <c r="G29" s="51" t="str">
        <f t="array" ref="G29">IF($F29&lt;&gt;0,INDEX('길드원 정보'!$B$2:$F$198,MATCH($C29,'길드원 정보'!$E$2:$E$198,0),2),"")</f>
        <v>3단나워</v>
      </c>
      <c r="H29" s="49">
        <f t="array" ref="H29">IF(F29&lt;&gt;0,MAX(IF('길드원 정보'!$E$3:$E$198=C29,'길드원 정보'!$D$3:$D$198)),"")</f>
        <v>48</v>
      </c>
      <c r="I29" s="48">
        <f t="array" ref="I29">IF($F29&lt;&gt;0,INDEX('길드원 정보'!$B$2:$F$198,MATCH($C29,'길드원 정보'!$E$2:$E$198,0),5),"")</f>
        <v>0</v>
      </c>
      <c r="J29" s="50">
        <f>IF($F29&lt;&gt;0,COUNTIFS('길드원 정보'!$E:$E,$C29,'길드원 정보'!$D:$D,$H29),"")</f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>
      <c r="A30" s="1"/>
      <c r="B30" s="91"/>
      <c r="C30" s="44" t="s">
        <v>105</v>
      </c>
      <c r="D30" s="45">
        <f>COUNTIF('길드원 정보'!$E$3:$E$198,C30)</f>
        <v>0</v>
      </c>
      <c r="E30" s="46">
        <f>IFERROR((SUMPRODUCT(('길드원 정보'!$E$3:$E$198=C30)*('길드원 정보'!$F$3:$F$198)*(1))/D30),0)</f>
        <v>0</v>
      </c>
      <c r="F30" s="47">
        <f>IFERROR((SUMPRODUCT(('길드원 정보'!$E$3:$E$198=C30)*('길드원 정보'!$D$3:$D$198)*(1)))/D30,0)</f>
        <v>0</v>
      </c>
      <c r="G30" s="48" t="str">
        <f t="array" ref="G30">IF($F30&lt;&gt;0,INDEX('길드원 정보'!$B$2:$F$198,MATCH($C30,'길드원 정보'!$E$2:$E$198,0),2),"")</f>
        <v/>
      </c>
      <c r="H30" s="49" t="str">
        <f t="array" ref="H30">IF(F30&lt;&gt;0,MAX(IF('길드원 정보'!$E$3:$E$198=C30,'길드원 정보'!$D$3:$D$198)),"")</f>
        <v/>
      </c>
      <c r="I30" s="48" t="str">
        <f t="array" ref="I30">IF($F30&lt;&gt;0,INDEX('길드원 정보'!$B$2:$F$198,MATCH($C30,'길드원 정보'!$E$2:$E$198,0),5),"")</f>
        <v/>
      </c>
      <c r="J30" s="50" t="str">
        <f>IF($F30&lt;&gt;0,COUNTIFS('길드원 정보'!$E:$E,$C30,'길드원 정보'!$D:$D,$H30),"")</f>
        <v/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>
      <c r="A31" s="1"/>
      <c r="B31" s="92"/>
      <c r="C31" s="52" t="s">
        <v>31</v>
      </c>
      <c r="D31" s="45">
        <f>COUNTIF('길드원 정보'!$E$3:$E$198,C31)</f>
        <v>2</v>
      </c>
      <c r="E31" s="46">
        <f>IFERROR((SUMPRODUCT(('길드원 정보'!$E$3:$E$198=C31)*('길드원 정보'!$F$3:$F$198)*(1))/D31),0)</f>
        <v>0</v>
      </c>
      <c r="F31" s="47">
        <f>IFERROR((SUMPRODUCT(('길드원 정보'!$E$3:$E$198=C31)*('길드원 정보'!$D$3:$D$198)*(1)))/D31,0)</f>
        <v>49.5</v>
      </c>
      <c r="G31" s="51" t="str">
        <f t="array" ref="G31">IF($F31&lt;&gt;0,INDEX('길드원 정보'!$B$2:$F$198,MATCH($C31,'길드원 정보'!$E$2:$E$198,0),2),"")</f>
        <v>신성박휘</v>
      </c>
      <c r="H31" s="49">
        <f t="array" ref="H31">IF(F31&lt;&gt;0,MAX(IF('길드원 정보'!$E$3:$E$198=C31,'길드원 정보'!$D$3:$D$198)),"")</f>
        <v>50</v>
      </c>
      <c r="I31" s="48">
        <f t="array" ref="I31">IF($F31&lt;&gt;0,INDEX('길드원 정보'!$B$2:$F$198,MATCH($C31,'길드원 정보'!$E$2:$E$198,0),5),"")</f>
        <v>0</v>
      </c>
      <c r="J31" s="50">
        <f>IF($F31&lt;&gt;0,COUNTIFS('길드원 정보'!$E:$E,$C31,'길드원 정보'!$D:$D,$H31),"")</f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>
      <c r="A32" s="1"/>
      <c r="B32" s="93" t="s">
        <v>106</v>
      </c>
      <c r="C32" s="53" t="s">
        <v>12</v>
      </c>
      <c r="D32" s="45">
        <f>COUNTIF('길드원 정보'!$E$3:$E$198,C32)</f>
        <v>1</v>
      </c>
      <c r="E32" s="46">
        <f>IFERROR((SUMPRODUCT(('길드원 정보'!$E$3:$E$198=C32)*('길드원 정보'!$F$3:$F$198)*(1))/D32),0)</f>
        <v>0</v>
      </c>
      <c r="F32" s="47">
        <f>IFERROR((SUMPRODUCT(('길드원 정보'!$E$3:$E$198=C32)*('길드원 정보'!$D$3:$D$198)*(1)))/D32,0)</f>
        <v>55</v>
      </c>
      <c r="G32" s="51" t="str">
        <f t="array" ref="G32">IF($F32&lt;&gt;0,INDEX('길드원 정보'!$B$2:$F$198,MATCH($C32,'길드원 정보'!$E$2:$E$198,0),2),"")</f>
        <v>하남시피바다</v>
      </c>
      <c r="H32" s="49">
        <f t="array" ref="H32">IF(F32&lt;&gt;0,MAX(IF('길드원 정보'!$E$3:$E$198=C32,'길드원 정보'!$D$3:$D$198)),"")</f>
        <v>55</v>
      </c>
      <c r="I32" s="48">
        <f t="array" ref="I32">IF($F32&lt;&gt;0,INDEX('길드원 정보'!$B$2:$F$198,MATCH($C32,'길드원 정보'!$E$2:$E$198,0),5),"")</f>
        <v>0</v>
      </c>
      <c r="J32" s="50">
        <f>IF($F32&lt;&gt;0,COUNTIFS('길드원 정보'!$E:$E,$C32,'길드원 정보'!$D:$D,$H32),"")</f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1"/>
      <c r="B33" s="91"/>
      <c r="C33" s="44" t="s">
        <v>53</v>
      </c>
      <c r="D33" s="45">
        <f>COUNTIF('길드원 정보'!$E$3:$E$198,C33)</f>
        <v>1</v>
      </c>
      <c r="E33" s="46">
        <f>IFERROR((SUMPRODUCT(('길드원 정보'!$E$3:$E$198=C33)*('길드원 정보'!$F$3:$F$198)*(1))/D33),0)</f>
        <v>0</v>
      </c>
      <c r="F33" s="47">
        <f>IFERROR((SUMPRODUCT(('길드원 정보'!$E$3:$E$198=C33)*('길드원 정보'!$D$3:$D$198)*(1)))/D33,0)</f>
        <v>47</v>
      </c>
      <c r="G33" s="51" t="str">
        <f t="array" ref="G33">IF($F33&lt;&gt;0,INDEX('길드원 정보'!$B$2:$F$198,MATCH($C33,'길드원 정보'!$E$2:$E$198,0),2),"")</f>
        <v>나눠봅시다</v>
      </c>
      <c r="H33" s="49">
        <f t="array" ref="H33">IF(F33&lt;&gt;0,MAX(IF('길드원 정보'!$E$3:$E$198=C33,'길드원 정보'!$D$3:$D$198)),"")</f>
        <v>47</v>
      </c>
      <c r="I33" s="48">
        <f t="array" ref="I33">IF($F33&lt;&gt;0,INDEX('길드원 정보'!$B$2:$F$198,MATCH($C33,'길드원 정보'!$E$2:$E$198,0),5),"")</f>
        <v>0</v>
      </c>
      <c r="J33" s="50">
        <f>IF($F33&lt;&gt;0,COUNTIFS('길드원 정보'!$E:$E,$C33,'길드원 정보'!$D:$D,$H33),"")</f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1"/>
      <c r="B34" s="91"/>
      <c r="C34" s="44" t="s">
        <v>107</v>
      </c>
      <c r="D34" s="45">
        <f>COUNTIF('길드원 정보'!$E$3:$E$198,C34)</f>
        <v>0</v>
      </c>
      <c r="E34" s="46">
        <f>IFERROR((SUMPRODUCT(('길드원 정보'!$E$3:$E$198=C34)*('길드원 정보'!$F$3:$F$198)*(1))/D34),0)</f>
        <v>0</v>
      </c>
      <c r="F34" s="47">
        <f>IFERROR((SUMPRODUCT(('길드원 정보'!$E$3:$E$198=C34)*('길드원 정보'!$D$3:$D$198)*(1)))/D34,0)</f>
        <v>0</v>
      </c>
      <c r="G34" s="48" t="str">
        <f t="array" ref="G34">IF($F34&lt;&gt;0,INDEX('길드원 정보'!$B$2:$F$198,MATCH($C34,'길드원 정보'!$E$2:$E$198,0),2),"")</f>
        <v/>
      </c>
      <c r="H34" s="49" t="str">
        <f t="array" ref="H34">IF(F34&lt;&gt;0,MAX(IF('길드원 정보'!$E$3:$E$198=C34,'길드원 정보'!$D$3:$D$198)),"")</f>
        <v/>
      </c>
      <c r="I34" s="48" t="str">
        <f t="array" ref="I34">IF($F34&lt;&gt;0,INDEX('길드원 정보'!$B$2:$F$198,MATCH($C34,'길드원 정보'!$E$2:$E$198,0),5),"")</f>
        <v/>
      </c>
      <c r="J34" s="50" t="str">
        <f>IF($F34&lt;&gt;0,COUNTIFS('길드원 정보'!$E:$E,$C34,'길드원 정보'!$D:$D,$H34),"")</f>
        <v/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>
      <c r="A35" s="1"/>
      <c r="B35" s="91"/>
      <c r="C35" s="44" t="s">
        <v>62</v>
      </c>
      <c r="D35" s="45">
        <f>COUNTIF('길드원 정보'!$E$3:$E$198,C35)</f>
        <v>2</v>
      </c>
      <c r="E35" s="46">
        <f>IFERROR((SUMPRODUCT(('길드원 정보'!$E$3:$E$198=C35)*('길드원 정보'!$F$3:$F$198)*(1))/D35),0)</f>
        <v>0</v>
      </c>
      <c r="F35" s="47">
        <f>IFERROR((SUMPRODUCT(('길드원 정보'!$E$3:$E$198=C35)*('길드원 정보'!$D$3:$D$198)*(1)))/D35,0)</f>
        <v>23.5</v>
      </c>
      <c r="G35" s="51" t="str">
        <f t="array" ref="G35">IF($F35&lt;&gt;0,INDEX('길드원 정보'!$B$2:$F$198,MATCH($C35,'길드원 정보'!$E$2:$E$198,0),2),"")</f>
        <v>화끄니불닭</v>
      </c>
      <c r="H35" s="49">
        <f t="array" ref="H35">IF(F35&lt;&gt;0,MAX(IF('길드원 정보'!$E$3:$E$198=C35,'길드원 정보'!$D$3:$D$198)),"")</f>
        <v>47</v>
      </c>
      <c r="I35" s="48">
        <f t="array" ref="I35">IF($F35&lt;&gt;0,INDEX('길드원 정보'!$B$2:$F$198,MATCH($C35,'길드원 정보'!$E$2:$E$198,0),5),"")</f>
        <v>0</v>
      </c>
      <c r="J35" s="50">
        <f>IF($F35&lt;&gt;0,COUNTIFS('길드원 정보'!$E:$E,$C35,'길드원 정보'!$D:$D,$H35),"")</f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customHeight="1">
      <c r="A36" s="1"/>
      <c r="B36" s="91"/>
      <c r="C36" s="44" t="s">
        <v>18</v>
      </c>
      <c r="D36" s="45">
        <f>COUNTIF('길드원 정보'!$E$3:$E$198,C36)</f>
        <v>1</v>
      </c>
      <c r="E36" s="46">
        <f>IFERROR((SUMPRODUCT(('길드원 정보'!$E$3:$E$198=C36)*('길드원 정보'!$F$3:$F$198)*(1))/D36),0)</f>
        <v>0</v>
      </c>
      <c r="F36" s="47">
        <f>IFERROR((SUMPRODUCT(('길드원 정보'!$E$3:$E$198=C36)*('길드원 정보'!$D$3:$D$198)*(1)))/D36,0)</f>
        <v>52</v>
      </c>
      <c r="G36" s="51" t="str">
        <f t="array" ref="G36">IF($F36&lt;&gt;0,INDEX('길드원 정보'!$B$2:$F$198,MATCH($C36,'길드원 정보'!$E$2:$E$198,0),2),"")</f>
        <v>책사림림</v>
      </c>
      <c r="H36" s="49">
        <f t="array" ref="H36">IF(F36&lt;&gt;0,MAX(IF('길드원 정보'!$E$3:$E$198=C36,'길드원 정보'!$D$3:$D$198)),"")</f>
        <v>52</v>
      </c>
      <c r="I36" s="48">
        <f t="array" ref="I36">IF($F36&lt;&gt;0,INDEX('길드원 정보'!$B$2:$F$198,MATCH($C36,'길드원 정보'!$E$2:$E$198,0),5),"")</f>
        <v>0</v>
      </c>
      <c r="J36" s="50">
        <f>IF($F36&lt;&gt;0,COUNTIFS('길드원 정보'!$E:$E,$C36,'길드원 정보'!$D:$D,$H36),"")</f>
        <v>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>
      <c r="A37" s="1"/>
      <c r="B37" s="94"/>
      <c r="C37" s="54" t="s">
        <v>108</v>
      </c>
      <c r="D37" s="45">
        <f>COUNTIF('길드원 정보'!$E$3:$E$198,C37)</f>
        <v>0</v>
      </c>
      <c r="E37" s="46">
        <f>IFERROR((SUMPRODUCT(('길드원 정보'!$E$3:$E$198=C37)*('길드원 정보'!$F$3:$F$198)*(1))/D37),0)</f>
        <v>0</v>
      </c>
      <c r="F37" s="47">
        <f>IFERROR((SUMPRODUCT(('길드원 정보'!$E$3:$E$198=C37)*('길드원 정보'!$D$3:$D$198)*(1)))/D37,0)</f>
        <v>0</v>
      </c>
      <c r="G37" s="48" t="str">
        <f t="array" ref="G37">IF($F37&lt;&gt;0,INDEX('길드원 정보'!$B$2:$F$198,MATCH($C37,'길드원 정보'!$E$2:$E$198,0),2),"")</f>
        <v/>
      </c>
      <c r="H37" s="49" t="str">
        <f t="array" ref="H37">IF(F37&lt;&gt;0,MAX(IF('길드원 정보'!$E$3:$E$198=C37,'길드원 정보'!$D$3:$D$198)),"")</f>
        <v/>
      </c>
      <c r="I37" s="48" t="str">
        <f t="array" ref="I37">IF($F37&lt;&gt;0,INDEX('길드원 정보'!$B$2:$F$198,MATCH($C37,'길드원 정보'!$E$2:$E$198,0),5),"")</f>
        <v/>
      </c>
      <c r="J37" s="50" t="str">
        <f>IF($F37&lt;&gt;0,COUNTIFS('길드원 정보'!$E:$E,$C37,'길드원 정보'!$D:$D,$H37),"")</f>
        <v/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>
      <c r="A38" s="1"/>
      <c r="B38" s="90" t="s">
        <v>109</v>
      </c>
      <c r="C38" s="35" t="s">
        <v>110</v>
      </c>
      <c r="D38" s="45">
        <f>COUNTIF('길드원 정보'!$E$3:$E$198,C38)</f>
        <v>0</v>
      </c>
      <c r="E38" s="46">
        <f>IFERROR((SUMPRODUCT(('길드원 정보'!$E$3:$E$198=C38)*('길드원 정보'!$F$3:$F$198)*(1))/D38),0)</f>
        <v>0</v>
      </c>
      <c r="F38" s="47">
        <f>IFERROR((SUMPRODUCT(('길드원 정보'!$E$3:$E$198=C38)*('길드원 정보'!$D$3:$D$198)*(1)))/D38,0)</f>
        <v>0</v>
      </c>
      <c r="G38" s="48" t="str">
        <f t="array" ref="G38">IF($F38&lt;&gt;0,INDEX('길드원 정보'!$B$2:$F$198,MATCH($C38,'길드원 정보'!$E$2:$E$198,0),2),"")</f>
        <v/>
      </c>
      <c r="H38" s="49" t="str">
        <f t="array" ref="H38">IF(F38&lt;&gt;0,MAX(IF('길드원 정보'!$E$3:$E$198=C38,'길드원 정보'!$D$3:$D$198)),"")</f>
        <v/>
      </c>
      <c r="I38" s="48" t="str">
        <f t="array" ref="I38">IF($F38&lt;&gt;0,INDEX('길드원 정보'!$B$2:$F$198,MATCH($C38,'길드원 정보'!$E$2:$E$198,0),5),"")</f>
        <v/>
      </c>
      <c r="J38" s="50" t="str">
        <f>IF($F38&lt;&gt;0,COUNTIFS('길드원 정보'!$E:$E,$C38,'길드원 정보'!$D:$D,$H38),"")</f>
        <v/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>
      <c r="A39" s="1"/>
      <c r="B39" s="91"/>
      <c r="C39" s="44" t="s">
        <v>16</v>
      </c>
      <c r="D39" s="45">
        <f>COUNTIF('길드원 정보'!$E$3:$E$198,C39)</f>
        <v>3</v>
      </c>
      <c r="E39" s="46">
        <f>IFERROR((SUMPRODUCT(('길드원 정보'!$E$3:$E$198=C39)*('길드원 정보'!$F$3:$F$198)*(1))/D39),0)</f>
        <v>0</v>
      </c>
      <c r="F39" s="47">
        <f>IFERROR((SUMPRODUCT(('길드원 정보'!$E$3:$E$198=C39)*('길드원 정보'!$D$3:$D$198)*(1)))/D39,0)</f>
        <v>48</v>
      </c>
      <c r="G39" s="51" t="str">
        <f t="array" ref="G39">IF($F39&lt;&gt;0,INDEX('길드원 정보'!$B$2:$F$198,MATCH($C39,'길드원 정보'!$E$2:$E$198,0),2),"")</f>
        <v>TotalMayhen</v>
      </c>
      <c r="H39" s="49">
        <f t="array" ref="H39">IF(F39&lt;&gt;0,MAX(IF('길드원 정보'!$E$3:$E$198=C39,'길드원 정보'!$D$3:$D$198)),"")</f>
        <v>52</v>
      </c>
      <c r="I39" s="48">
        <f t="array" ref="I39">IF($F39&lt;&gt;0,INDEX('길드원 정보'!$B$2:$F$198,MATCH($C39,'길드원 정보'!$E$2:$E$198,0),5),"")</f>
        <v>0</v>
      </c>
      <c r="J39" s="50">
        <f>IF($F39&lt;&gt;0,COUNTIFS('길드원 정보'!$E:$E,$C39,'길드원 정보'!$D:$D,$H39),"")</f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customHeight="1">
      <c r="A40" s="1"/>
      <c r="B40" s="91"/>
      <c r="C40" s="44" t="s">
        <v>14</v>
      </c>
      <c r="D40" s="45">
        <f>COUNTIF('길드원 정보'!$E$3:$E$198,C40)</f>
        <v>2</v>
      </c>
      <c r="E40" s="46">
        <f>IFERROR((SUMPRODUCT(('길드원 정보'!$E$3:$E$198=C40)*('길드원 정보'!$F$3:$F$198)*(1))/D40),0)</f>
        <v>0</v>
      </c>
      <c r="F40" s="47">
        <f>IFERROR((SUMPRODUCT(('길드원 정보'!$E$3:$E$198=C40)*('길드원 정보'!$D$3:$D$198)*(1)))/D40,0)</f>
        <v>48.5</v>
      </c>
      <c r="G40" s="51" t="str">
        <f t="array" ref="G40">IF($F40&lt;&gt;0,INDEX('길드원 정보'!$B$2:$F$198,MATCH($C40,'길드원 정보'!$E$2:$E$198,0),2),"")</f>
        <v>LongSeason</v>
      </c>
      <c r="H40" s="49">
        <f t="array" ref="H40">IF(F40&lt;&gt;0,MAX(IF('길드원 정보'!$E$3:$E$198=C40,'길드원 정보'!$D$3:$D$198)),"")</f>
        <v>54</v>
      </c>
      <c r="I40" s="48">
        <f t="array" ref="I40">IF($F40&lt;&gt;0,INDEX('길드원 정보'!$B$2:$F$198,MATCH($C40,'길드원 정보'!$E$2:$E$198,0),5),"")</f>
        <v>0</v>
      </c>
      <c r="J40" s="50">
        <f>IF($F40&lt;&gt;0,COUNTIFS('길드원 정보'!$E:$E,$C40,'길드원 정보'!$D:$D,$H40),"")</f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>
      <c r="A41" s="1"/>
      <c r="B41" s="92"/>
      <c r="C41" s="52" t="s">
        <v>50</v>
      </c>
      <c r="D41" s="45">
        <f>COUNTIF('길드원 정보'!$E$3:$E$198,C41)</f>
        <v>1</v>
      </c>
      <c r="E41" s="46">
        <f>IFERROR((SUMPRODUCT(('길드원 정보'!$E$3:$E$198=C41)*('길드원 정보'!$F$3:$F$198)*(1))/D41),0)</f>
        <v>0</v>
      </c>
      <c r="F41" s="47">
        <f>IFERROR((SUMPRODUCT(('길드원 정보'!$E$3:$E$198=C41)*('길드원 정보'!$D$3:$D$198)*(1)))/D41,0)</f>
        <v>48</v>
      </c>
      <c r="G41" s="51" t="str">
        <f t="array" ref="G41">IF($F41&lt;&gt;0,INDEX('길드원 정보'!$B$2:$F$198,MATCH($C41,'길드원 정보'!$E$2:$E$198,0),2),"")</f>
        <v>청가조</v>
      </c>
      <c r="H41" s="49">
        <f t="array" ref="H41">IF(F41&lt;&gt;0,MAX(IF('길드원 정보'!$E$3:$E$198=C41,'길드원 정보'!$D$3:$D$198)),"")</f>
        <v>48</v>
      </c>
      <c r="I41" s="48">
        <f t="array" ref="I41">IF($F41&lt;&gt;0,INDEX('길드원 정보'!$B$2:$F$198,MATCH($C41,'길드원 정보'!$E$2:$E$198,0),5),"")</f>
        <v>0</v>
      </c>
      <c r="J41" s="50">
        <f>IF($F41&lt;&gt;0,COUNTIFS('길드원 정보'!$E:$E,$C41,'길드원 정보'!$D:$D,$H41),"")</f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>
      <c r="A42" s="1"/>
      <c r="B42" s="93" t="s">
        <v>111</v>
      </c>
      <c r="C42" s="53" t="s">
        <v>112</v>
      </c>
      <c r="D42" s="45">
        <f>COUNTIF('길드원 정보'!$E$3:$E$198,C42)</f>
        <v>0</v>
      </c>
      <c r="E42" s="46">
        <f>IFERROR((SUMPRODUCT(('길드원 정보'!$E$3:$E$198=C42)*('길드원 정보'!$F$3:$F$198)*(1))/D42),0)</f>
        <v>0</v>
      </c>
      <c r="F42" s="47">
        <f>IFERROR((SUMPRODUCT(('길드원 정보'!$E$3:$E$198=C42)*('길드원 정보'!$D$3:$D$198)*(1)))/D42,0)</f>
        <v>0</v>
      </c>
      <c r="G42" s="48" t="str">
        <f t="array" ref="G42">IF($F42&lt;&gt;0,INDEX('길드원 정보'!$B$2:$F$198,MATCH($C42,'길드원 정보'!$E$2:$E$198,0),2),"")</f>
        <v/>
      </c>
      <c r="H42" s="49" t="str">
        <f t="array" ref="H42">IF(F42&lt;&gt;0,MAX(IF('길드원 정보'!$E$3:$E$198=C42,'길드원 정보'!$D$3:$D$198)),"")</f>
        <v/>
      </c>
      <c r="I42" s="48" t="str">
        <f t="array" ref="I42">IF($F42&lt;&gt;0,INDEX('길드원 정보'!$B$2:$F$198,MATCH($C42,'길드원 정보'!$E$2:$E$198,0),5),"")</f>
        <v/>
      </c>
      <c r="J42" s="50" t="str">
        <f>IF($F42&lt;&gt;0,COUNTIFS('길드원 정보'!$E:$E,$C42,'길드원 정보'!$D:$D,$H42),"")</f>
        <v/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>
      <c r="A43" s="1"/>
      <c r="B43" s="91"/>
      <c r="C43" s="44" t="s">
        <v>71</v>
      </c>
      <c r="D43" s="45">
        <f>COUNTIF('길드원 정보'!$E$3:$E$198,C43)</f>
        <v>1</v>
      </c>
      <c r="E43" s="46">
        <f>IFERROR((SUMPRODUCT(('길드원 정보'!$E$3:$E$198=C43)*('길드원 정보'!$F$3:$F$198)*(1))/D43),0)</f>
        <v>0</v>
      </c>
      <c r="F43" s="47">
        <f>IFERROR((SUMPRODUCT(('길드원 정보'!$E$3:$E$198=C43)*('길드원 정보'!$D$3:$D$198)*(1)))/D43,0)</f>
        <v>46</v>
      </c>
      <c r="G43" s="51" t="str">
        <f t="array" ref="G43">IF($F43&lt;&gt;0,INDEX('길드원 정보'!$B$2:$F$198,MATCH($C43,'길드원 정보'!$E$2:$E$198,0),2),"")</f>
        <v>사막미아</v>
      </c>
      <c r="H43" s="49">
        <f t="array" ref="H43">IF(F43&lt;&gt;0,MAX(IF('길드원 정보'!$E$3:$E$198=C43,'길드원 정보'!$D$3:$D$198)),"")</f>
        <v>46</v>
      </c>
      <c r="I43" s="48">
        <f t="array" ref="I43">IF($F43&lt;&gt;0,INDEX('길드원 정보'!$B$2:$F$198,MATCH($C43,'길드원 정보'!$E$2:$E$198,0),5),"")</f>
        <v>0</v>
      </c>
      <c r="J43" s="50">
        <f>IF($F43&lt;&gt;0,COUNTIFS('길드원 정보'!$E:$E,$C43,'길드원 정보'!$D:$D,$H43),"")</f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>
      <c r="A44" s="1"/>
      <c r="B44" s="94"/>
      <c r="C44" s="54" t="s">
        <v>57</v>
      </c>
      <c r="D44" s="45">
        <f>COUNTIF('길드원 정보'!$E$3:$E$198,C44)</f>
        <v>1</v>
      </c>
      <c r="E44" s="46">
        <f>IFERROR((SUMPRODUCT(('길드원 정보'!$E$3:$E$198=C44)*('길드원 정보'!$F$3:$F$198)*(1))/D44),0)</f>
        <v>0</v>
      </c>
      <c r="F44" s="47">
        <f>IFERROR((SUMPRODUCT(('길드원 정보'!$E$3:$E$198=C44)*('길드원 정보'!$D$3:$D$198)*(1)))/D44,0)</f>
        <v>47</v>
      </c>
      <c r="G44" s="51" t="str">
        <f t="array" ref="G44">IF($F44&lt;&gt;0,INDEX('길드원 정보'!$B$2:$F$198,MATCH($C44,'길드원 정보'!$E$2:$E$198,0),2),"")</f>
        <v>리렐이라</v>
      </c>
      <c r="H44" s="49">
        <f t="array" ref="H44">IF(F44&lt;&gt;0,MAX(IF('길드원 정보'!$E$3:$E$198=C44,'길드원 정보'!$D$3:$D$198)),"")</f>
        <v>47</v>
      </c>
      <c r="I44" s="48">
        <f t="array" ref="I44">IF($F44&lt;&gt;0,INDEX('길드원 정보'!$B$2:$F$198,MATCH($C44,'길드원 정보'!$E$2:$E$198,0),5),"")</f>
        <v>0</v>
      </c>
      <c r="J44" s="50">
        <f>IF($F44&lt;&gt;0,COUNTIFS('길드원 정보'!$E:$E,$C44,'길드원 정보'!$D:$D,$H44),"")</f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>
      <c r="A45" s="1"/>
      <c r="B45" s="55" t="s">
        <v>113</v>
      </c>
      <c r="C45" s="56" t="s">
        <v>114</v>
      </c>
      <c r="D45" s="45">
        <f>COUNTIF('길드원 정보'!$E$3:$E$198,C45)</f>
        <v>0</v>
      </c>
      <c r="E45" s="46">
        <f>IFERROR((SUMPRODUCT(('길드원 정보'!$E$3:$E$198=C45)*('길드원 정보'!$F$3:$F$198)*(1))/D45),0)</f>
        <v>0</v>
      </c>
      <c r="F45" s="47">
        <f>IFERROR((SUMPRODUCT(('길드원 정보'!$E$3:$E$198=C45)*('길드원 정보'!$D$3:$D$198)*(1)))/D45,0)</f>
        <v>0</v>
      </c>
      <c r="G45" s="48" t="str">
        <f t="array" ref="G45">IF($F45&lt;&gt;0,INDEX('길드원 정보'!$B$2:$F$198,MATCH($C45,'길드원 정보'!$E$2:$E$198,0),2),"")</f>
        <v/>
      </c>
      <c r="H45" s="49" t="str">
        <f t="array" ref="H45">IF(F45&lt;&gt;0,MAX(IF('길드원 정보'!$E$3:$E$198=C45,'길드원 정보'!$D$3:$D$198)),"")</f>
        <v/>
      </c>
      <c r="I45" s="48" t="str">
        <f t="array" ref="I45">IF($F45&lt;&gt;0,INDEX('길드원 정보'!$B$2:$F$198,MATCH($C45,'길드원 정보'!$E$2:$E$198,0),5),"")</f>
        <v/>
      </c>
      <c r="J45" s="50" t="str">
        <f>IF($F45&lt;&gt;0,COUNTIFS('길드원 정보'!$E:$E,$C45,'길드원 정보'!$D:$D,$H45),"")</f>
        <v/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>
      <c r="A46" s="1"/>
      <c r="B46" s="57"/>
      <c r="C46" s="58" t="s">
        <v>21</v>
      </c>
      <c r="D46" s="59">
        <f>COUNTIF('길드원 정보'!$E$3:$E$198,C46)</f>
        <v>2</v>
      </c>
      <c r="E46" s="60">
        <f>IFERROR((SUMPRODUCT(('길드원 정보'!$E$3:$E$198=C46)*('길드원 정보'!$F$3:$F$198)*(1))/D46),0)</f>
        <v>0</v>
      </c>
      <c r="F46" s="61">
        <f>IFERROR((SUMPRODUCT(('길드원 정보'!$E$3:$E$198=C46)*('길드원 정보'!$D$3:$D$198)*(1)))/D46,0)</f>
        <v>50</v>
      </c>
      <c r="G46" s="62" t="str">
        <f t="array" ref="G46">IF($F46&lt;&gt;0,INDEX('길드원 정보'!$B$2:$F$198,MATCH($C46,'길드원 정보'!$E$2:$E$198,0),2),"")</f>
        <v>라스트쇼다운</v>
      </c>
      <c r="H46" s="63">
        <f t="array" ref="H46">IF(F46&lt;&gt;0,MAX(IF('길드원 정보'!$E$3:$E$198=C46,'길드원 정보'!$D$3:$D$198)),"")</f>
        <v>52</v>
      </c>
      <c r="I46" s="64">
        <f t="array" ref="I46">IF($F46&lt;&gt;0,INDEX('길드원 정보'!$B$2:$F$198,MATCH($C46,'길드원 정보'!$E$2:$E$198,0),5),"")</f>
        <v>0</v>
      </c>
      <c r="J46" s="65">
        <f>IF($F46&lt;&gt;0,COUNTIFS('길드원 정보'!$E:$E,$C46,'길드원 정보'!$D:$D,$H46),"")</f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38:B41"/>
    <mergeCell ref="B42:B44"/>
    <mergeCell ref="B3:C3"/>
    <mergeCell ref="B4:B18"/>
    <mergeCell ref="B19:B25"/>
    <mergeCell ref="B26:B31"/>
    <mergeCell ref="B32:B37"/>
  </mergeCells>
  <phoneticPr fontId="1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Y6" sqref="Y6"/>
    </sheetView>
  </sheetViews>
  <sheetFormatPr defaultColWidth="12.625" defaultRowHeight="15" customHeight="1"/>
  <cols>
    <col min="1" max="1" width="1.375" customWidth="1"/>
    <col min="2" max="2" width="11.375" customWidth="1"/>
    <col min="3" max="5" width="7.875" customWidth="1"/>
    <col min="6" max="7" width="1.375" customWidth="1"/>
    <col min="8" max="8" width="17.375" customWidth="1"/>
    <col min="9" max="11" width="7.875" customWidth="1"/>
    <col min="12" max="13" width="1.375" customWidth="1"/>
    <col min="14" max="14" width="10.25" customWidth="1"/>
    <col min="15" max="17" width="7.875" customWidth="1"/>
    <col min="18" max="19" width="1.375" customWidth="1"/>
    <col min="20" max="20" width="10.25" customWidth="1"/>
    <col min="21" max="26" width="7.875" customWidth="1"/>
  </cols>
  <sheetData>
    <row r="1" spans="1:26" ht="17.25" customHeight="1">
      <c r="A1" s="1"/>
      <c r="B1" s="1"/>
      <c r="C1" s="1"/>
      <c r="D1" s="1"/>
      <c r="E1" s="1"/>
      <c r="F1" s="66"/>
      <c r="G1" s="67"/>
      <c r="H1" s="1"/>
      <c r="I1" s="1"/>
      <c r="J1" s="1"/>
      <c r="K1" s="1"/>
      <c r="L1" s="66"/>
      <c r="M1" s="67"/>
      <c r="N1" s="1"/>
      <c r="O1" s="1"/>
      <c r="P1" s="1"/>
      <c r="Q1" s="1"/>
      <c r="R1" s="66"/>
      <c r="S1" s="67"/>
      <c r="T1" s="1"/>
      <c r="U1" s="1"/>
      <c r="V1" s="1"/>
      <c r="W1" s="1"/>
      <c r="X1" s="1"/>
      <c r="Y1" s="1"/>
      <c r="Z1" s="1"/>
    </row>
    <row r="2" spans="1:26" ht="17.25" customHeight="1">
      <c r="A2" s="1"/>
      <c r="B2" s="68" t="s">
        <v>115</v>
      </c>
      <c r="C2" s="69">
        <f>IF(MAX(E8:E13,E17:E22,E26:E31)&lt;300,MAX(E8:E13,E17:E22,E26:E31),IF(MAX(E8:E13,E17:E22,E26:E31)=300,LARGE(E8:E31,2)))</f>
        <v>240</v>
      </c>
      <c r="D2" s="1"/>
      <c r="E2" s="1"/>
      <c r="F2" s="66"/>
      <c r="G2" s="67"/>
      <c r="H2" s="68" t="s">
        <v>115</v>
      </c>
      <c r="I2" s="69">
        <f>IF(MAX(K8:K13,K17:K22,K26:K31)&lt;300,MAX(K8:K13,K17:K22,K26:K31),IF(MAX(K8:K13,K17:K22,K26:K31)=300,LARGE(K8:K31,2)))</f>
        <v>180</v>
      </c>
      <c r="J2" s="1"/>
      <c r="K2" s="1"/>
      <c r="L2" s="66"/>
      <c r="M2" s="67"/>
      <c r="N2" s="68" t="s">
        <v>115</v>
      </c>
      <c r="O2" s="69">
        <f>IF(MAX(Q8:Q13,Q17:Q22,Q26:Q31)&lt;300,MAX(Q8:Q13,Q17:Q22,Q26:Q31),IF(MAX(Q8:Q13,Q17:Q22,Q26:Q31)=300,LARGE(Q8:Q31,2)))</f>
        <v>0</v>
      </c>
      <c r="P2" s="1"/>
      <c r="Q2" s="1"/>
      <c r="R2" s="66"/>
      <c r="S2" s="67"/>
      <c r="T2" s="68" t="s">
        <v>115</v>
      </c>
      <c r="U2" s="69">
        <f>IF(MAX(W8:W13,W17:W22,W26:W31)&lt;300,MAX(W8:W13,W17:W22,W26:W31),IF(MAX(W8:W13,W17:W22,W26:W31)=300,LARGE(W8:W31,2)))</f>
        <v>0</v>
      </c>
      <c r="V2" s="1"/>
      <c r="W2" s="1"/>
      <c r="X2" s="1"/>
      <c r="Y2" s="1"/>
      <c r="Z2" s="1"/>
    </row>
    <row r="3" spans="1:26" ht="17.25" customHeight="1">
      <c r="A3" s="1"/>
      <c r="B3" s="1"/>
      <c r="C3" s="1"/>
      <c r="D3" s="1"/>
      <c r="E3" s="1"/>
      <c r="F3" s="66"/>
      <c r="G3" s="67"/>
      <c r="H3" s="1"/>
      <c r="I3" s="1"/>
      <c r="J3" s="1"/>
      <c r="K3" s="1"/>
      <c r="L3" s="66"/>
      <c r="M3" s="67"/>
      <c r="N3" s="1"/>
      <c r="O3" s="1"/>
      <c r="P3" s="1"/>
      <c r="Q3" s="1"/>
      <c r="R3" s="66"/>
      <c r="S3" s="67"/>
      <c r="T3" s="1"/>
      <c r="U3" s="1"/>
      <c r="V3" s="1"/>
      <c r="W3" s="1"/>
      <c r="X3" s="1"/>
      <c r="Y3" s="1"/>
      <c r="Z3" s="1"/>
    </row>
    <row r="4" spans="1:26" ht="17.25" customHeight="1">
      <c r="A4" s="1"/>
      <c r="B4" s="1"/>
      <c r="C4" s="1"/>
      <c r="D4" s="1"/>
      <c r="E4" s="1"/>
      <c r="F4" s="66"/>
      <c r="G4" s="67"/>
      <c r="H4" s="1"/>
      <c r="I4" s="1"/>
      <c r="J4" s="1"/>
      <c r="K4" s="1"/>
      <c r="L4" s="66"/>
      <c r="M4" s="67"/>
      <c r="N4" s="1"/>
      <c r="O4" s="1"/>
      <c r="P4" s="1"/>
      <c r="Q4" s="1"/>
      <c r="R4" s="66"/>
      <c r="S4" s="67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70" t="s">
        <v>116</v>
      </c>
      <c r="C5" s="1"/>
      <c r="D5" s="1"/>
      <c r="E5" s="1"/>
      <c r="F5" s="66"/>
      <c r="G5" s="67"/>
      <c r="H5" s="70" t="s">
        <v>117</v>
      </c>
      <c r="I5" s="1"/>
      <c r="J5" s="1"/>
      <c r="K5" s="1"/>
      <c r="L5" s="66"/>
      <c r="M5" s="67"/>
      <c r="N5" s="70" t="s">
        <v>118</v>
      </c>
      <c r="O5" s="1"/>
      <c r="P5" s="1"/>
      <c r="Q5" s="1"/>
      <c r="R5" s="66"/>
      <c r="S5" s="67"/>
      <c r="T5" s="70" t="s">
        <v>119</v>
      </c>
      <c r="U5" s="1"/>
      <c r="V5" s="1"/>
      <c r="W5" s="1"/>
      <c r="X5" s="1"/>
      <c r="Y5" s="1"/>
      <c r="Z5" s="1"/>
    </row>
    <row r="6" spans="1:26" ht="17.25" customHeight="1">
      <c r="A6" s="1"/>
      <c r="B6" s="71" t="s">
        <v>120</v>
      </c>
      <c r="C6" s="1"/>
      <c r="D6" s="1"/>
      <c r="E6" s="1"/>
      <c r="F6" s="66"/>
      <c r="G6" s="67"/>
      <c r="H6" s="71" t="s">
        <v>120</v>
      </c>
      <c r="I6" s="1"/>
      <c r="J6" s="1"/>
      <c r="K6" s="1"/>
      <c r="L6" s="66"/>
      <c r="M6" s="67"/>
      <c r="N6" s="71" t="s">
        <v>120</v>
      </c>
      <c r="O6" s="1"/>
      <c r="P6" s="1"/>
      <c r="Q6" s="1"/>
      <c r="R6" s="66"/>
      <c r="S6" s="67"/>
      <c r="T6" s="71" t="s">
        <v>120</v>
      </c>
      <c r="U6" s="1"/>
      <c r="V6" s="1"/>
      <c r="W6" s="1"/>
      <c r="X6" s="1"/>
      <c r="Y6" s="1"/>
      <c r="Z6" s="1"/>
    </row>
    <row r="7" spans="1:26" ht="17.25" customHeight="1">
      <c r="A7" s="1"/>
      <c r="B7" s="72" t="s">
        <v>1</v>
      </c>
      <c r="C7" s="3" t="s">
        <v>3</v>
      </c>
      <c r="D7" s="4" t="s">
        <v>2</v>
      </c>
      <c r="E7" s="5" t="s">
        <v>121</v>
      </c>
      <c r="F7" s="66"/>
      <c r="G7" s="67"/>
      <c r="H7" s="72" t="s">
        <v>1</v>
      </c>
      <c r="I7" s="3" t="s">
        <v>3</v>
      </c>
      <c r="J7" s="4" t="s">
        <v>2</v>
      </c>
      <c r="K7" s="5" t="s">
        <v>121</v>
      </c>
      <c r="L7" s="66"/>
      <c r="M7" s="67"/>
      <c r="N7" s="72" t="s">
        <v>1</v>
      </c>
      <c r="O7" s="3" t="s">
        <v>3</v>
      </c>
      <c r="P7" s="4" t="s">
        <v>2</v>
      </c>
      <c r="Q7" s="5" t="s">
        <v>121</v>
      </c>
      <c r="R7" s="66"/>
      <c r="S7" s="67"/>
      <c r="T7" s="72" t="s">
        <v>1</v>
      </c>
      <c r="U7" s="3" t="s">
        <v>3</v>
      </c>
      <c r="V7" s="4" t="s">
        <v>2</v>
      </c>
      <c r="W7" s="5" t="s">
        <v>121</v>
      </c>
      <c r="X7" s="1"/>
      <c r="Y7" s="1"/>
      <c r="Z7" s="1"/>
    </row>
    <row r="8" spans="1:26" ht="17.25" customHeight="1">
      <c r="A8" s="1"/>
      <c r="B8" s="73" t="s">
        <v>9</v>
      </c>
      <c r="C8" s="74" t="str">
        <f>IFERROR(VLOOKUP(B8,'길드원 정보'!$C$3:$E$198,3,0),"")</f>
        <v>비숍</v>
      </c>
      <c r="D8" s="75">
        <f>IFERROR(VLOOKUP(B8,'길드원 정보'!$C$3:$E$198,2,0),"")</f>
        <v>57</v>
      </c>
      <c r="E8" s="76">
        <f>IFERROR(VLOOKUP(C8,극딜주기!$C$3:$D$45,2,0),"")</f>
        <v>180</v>
      </c>
      <c r="F8" s="77"/>
      <c r="G8" s="67"/>
      <c r="H8" s="73" t="s">
        <v>73</v>
      </c>
      <c r="I8" s="74" t="str">
        <f>IFERROR(VLOOKUP(H8,'길드원 정보'!$C$3:$E$198,3,0),"")</f>
        <v>바이퍼</v>
      </c>
      <c r="J8" s="75">
        <f>IFERROR(VLOOKUP(H8,'길드원 정보'!$C$3:$E$198,2,0),"")</f>
        <v>45</v>
      </c>
      <c r="K8" s="76">
        <f>IFERROR(VLOOKUP(I8,극딜주기!$C$3:$D$45,2,0),"")</f>
        <v>180</v>
      </c>
      <c r="L8" s="77"/>
      <c r="M8" s="67"/>
      <c r="N8" s="73"/>
      <c r="O8" s="74" t="str">
        <f>IFERROR(VLOOKUP(N8,'길드원 정보'!$C$3:$E$198,3,0),"")</f>
        <v/>
      </c>
      <c r="P8" s="75" t="str">
        <f>IFERROR(VLOOKUP(N8,'길드원 정보'!$C$3:$E$198,2,0),"")</f>
        <v/>
      </c>
      <c r="Q8" s="76" t="str">
        <f>IFERROR(VLOOKUP(O8,극딜주기!$C$3:$D$45,2,0),"")</f>
        <v/>
      </c>
      <c r="R8" s="77"/>
      <c r="S8" s="67"/>
      <c r="T8" s="73"/>
      <c r="U8" s="74" t="str">
        <f>IFERROR(VLOOKUP(T8,'길드원 정보'!$C$3:$E$198,3,0),"")</f>
        <v/>
      </c>
      <c r="V8" s="75" t="str">
        <f>IFERROR(VLOOKUP(T8,'길드원 정보'!$C$3:$E$198,2,0),"")</f>
        <v/>
      </c>
      <c r="W8" s="76" t="str">
        <f>IFERROR(VLOOKUP(U8,극딜주기!$C$3:$D$45,2,0),"")</f>
        <v/>
      </c>
      <c r="X8" s="1"/>
      <c r="Y8" s="1"/>
      <c r="Z8" s="1"/>
    </row>
    <row r="9" spans="1:26" ht="17.25" customHeight="1">
      <c r="A9" s="1"/>
      <c r="B9" s="15" t="s">
        <v>122</v>
      </c>
      <c r="C9" s="24" t="str">
        <f>IFERROR(VLOOKUP(B9,'길드원 정보'!$C$3:$E$198,3,0),"")</f>
        <v>카이저</v>
      </c>
      <c r="D9" s="78">
        <f>IFERROR(VLOOKUP(B9,'길드원 정보'!$C$3:$E$198,2,0),"")</f>
        <v>54</v>
      </c>
      <c r="E9" s="76">
        <f>IFERROR(VLOOKUP(C9,극딜주기!$C$3:$D$45,2,0),"")</f>
        <v>120</v>
      </c>
      <c r="F9" s="77"/>
      <c r="G9" s="67"/>
      <c r="H9" s="15" t="s">
        <v>65</v>
      </c>
      <c r="I9" s="24" t="str">
        <f>IFERROR(VLOOKUP(H9,'길드원 정보'!$C$3:$E$198,3,0),"")</f>
        <v>패파</v>
      </c>
      <c r="J9" s="78">
        <f>IFERROR(VLOOKUP(H9,'길드원 정보'!$C$3:$E$198,2,0),"")</f>
        <v>46</v>
      </c>
      <c r="K9" s="76">
        <f>IFERROR(VLOOKUP(I9,극딜주기!$C$3:$D$45,2,0),"")</f>
        <v>120</v>
      </c>
      <c r="L9" s="77"/>
      <c r="M9" s="67"/>
      <c r="N9" s="15"/>
      <c r="O9" s="24" t="str">
        <f>IFERROR(VLOOKUP(N9,'길드원 정보'!$C$3:$E$198,3,0),"")</f>
        <v/>
      </c>
      <c r="P9" s="78" t="str">
        <f>IFERROR(VLOOKUP(N9,'길드원 정보'!$C$3:$E$198,2,0),"")</f>
        <v/>
      </c>
      <c r="Q9" s="76" t="str">
        <f>IFERROR(VLOOKUP(O9,극딜주기!$C$3:$D$45,2,0),"")</f>
        <v/>
      </c>
      <c r="R9" s="77"/>
      <c r="S9" s="67"/>
      <c r="T9" s="15"/>
      <c r="U9" s="24" t="str">
        <f>IFERROR(VLOOKUP(T9,'길드원 정보'!$C$3:$E$198,3,0),"")</f>
        <v/>
      </c>
      <c r="V9" s="78" t="str">
        <f>IFERROR(VLOOKUP(T9,'길드원 정보'!$C$3:$E$198,2,0),"")</f>
        <v/>
      </c>
      <c r="W9" s="76" t="str">
        <f>IFERROR(VLOOKUP(U9,극딜주기!$C$3:$D$45,2,0),"")</f>
        <v/>
      </c>
      <c r="X9" s="1"/>
      <c r="Y9" s="1"/>
      <c r="Z9" s="1"/>
    </row>
    <row r="10" spans="1:26" ht="17.25" customHeight="1">
      <c r="A10" s="1"/>
      <c r="B10" s="15" t="s">
        <v>81</v>
      </c>
      <c r="C10" s="24" t="str">
        <f>IFERROR(VLOOKUP(B10,'길드원 정보'!$C$3:$E$198,3,0),"")</f>
        <v>비숍</v>
      </c>
      <c r="D10" s="78">
        <f>IFERROR(VLOOKUP(B10,'길드원 정보'!$C$3:$E$198,2,0),"")</f>
        <v>0</v>
      </c>
      <c r="E10" s="76">
        <f>IFERROR(VLOOKUP(C10,극딜주기!$C$3:$D$45,2,0),"")</f>
        <v>180</v>
      </c>
      <c r="F10" s="77"/>
      <c r="G10" s="67"/>
      <c r="H10" s="15" t="s">
        <v>78</v>
      </c>
      <c r="I10" s="24" t="str">
        <f>IFERROR(VLOOKUP(H10,'길드원 정보'!$C$3:$E$198,3,0),"")</f>
        <v>카이저</v>
      </c>
      <c r="J10" s="78">
        <f>IFERROR(VLOOKUP(H10,'길드원 정보'!$C$3:$E$198,2,0),"")</f>
        <v>43</v>
      </c>
      <c r="K10" s="76">
        <f>IFERROR(VLOOKUP(I10,극딜주기!$C$3:$D$45,2,0),"")</f>
        <v>120</v>
      </c>
      <c r="L10" s="77"/>
      <c r="M10" s="67"/>
      <c r="N10" s="15"/>
      <c r="O10" s="24" t="str">
        <f>IFERROR(VLOOKUP(N10,'길드원 정보'!$C$3:$E$198,3,0),"")</f>
        <v/>
      </c>
      <c r="P10" s="78" t="str">
        <f>IFERROR(VLOOKUP(N10,'길드원 정보'!$C$3:$E$198,2,0),"")</f>
        <v/>
      </c>
      <c r="Q10" s="76" t="str">
        <f>IFERROR(VLOOKUP(O10,극딜주기!$C$3:$D$45,2,0),"")</f>
        <v/>
      </c>
      <c r="R10" s="77"/>
      <c r="S10" s="67"/>
      <c r="T10" s="15"/>
      <c r="U10" s="24" t="str">
        <f>IFERROR(VLOOKUP(T10,'길드원 정보'!$C$3:$E$198,3,0),"")</f>
        <v/>
      </c>
      <c r="V10" s="78" t="str">
        <f>IFERROR(VLOOKUP(T10,'길드원 정보'!$C$3:$E$198,2,0),"")</f>
        <v/>
      </c>
      <c r="W10" s="76" t="str">
        <f>IFERROR(VLOOKUP(U10,극딜주기!$C$3:$D$45,2,0),"")</f>
        <v/>
      </c>
      <c r="X10" s="1"/>
      <c r="Y10" s="1"/>
      <c r="Z10" s="1"/>
    </row>
    <row r="11" spans="1:26" ht="17.25" customHeight="1">
      <c r="A11" s="1"/>
      <c r="B11" s="15" t="s">
        <v>20</v>
      </c>
      <c r="C11" s="24" t="str">
        <f>IFERROR(VLOOKUP(B11,'길드원 정보'!$C$3:$E$198,3,0),"")</f>
        <v>키네</v>
      </c>
      <c r="D11" s="78">
        <f>IFERROR(VLOOKUP(B11,'길드원 정보'!$C$3:$E$198,2,0),"")</f>
        <v>52</v>
      </c>
      <c r="E11" s="76">
        <f>IFERROR(VLOOKUP(C11,극딜주기!$C$3:$D$45,2,0),"")</f>
        <v>240</v>
      </c>
      <c r="F11" s="77"/>
      <c r="G11" s="67"/>
      <c r="H11" s="15" t="s">
        <v>32</v>
      </c>
      <c r="I11" s="24" t="str">
        <f>IFERROR(VLOOKUP(H11,'길드원 정보'!$C$3:$E$198,3,0),"")</f>
        <v>듀블</v>
      </c>
      <c r="J11" s="78">
        <f>IFERROR(VLOOKUP(H11,'길드원 정보'!$C$3:$E$198,2,0),"")</f>
        <v>50</v>
      </c>
      <c r="K11" s="76">
        <f>IFERROR(VLOOKUP(I11,극딜주기!$C$3:$D$45,2,0),"")</f>
        <v>90</v>
      </c>
      <c r="L11" s="77"/>
      <c r="M11" s="67"/>
      <c r="N11" s="15"/>
      <c r="O11" s="24" t="str">
        <f>IFERROR(VLOOKUP(N11,'길드원 정보'!$C$3:$E$198,3,0),"")</f>
        <v/>
      </c>
      <c r="P11" s="78" t="str">
        <f>IFERROR(VLOOKUP(N11,'길드원 정보'!$C$3:$E$198,2,0),"")</f>
        <v/>
      </c>
      <c r="Q11" s="76" t="str">
        <f>IFERROR(VLOOKUP(O11,극딜주기!$C$3:$D$45,2,0),"")</f>
        <v/>
      </c>
      <c r="R11" s="77"/>
      <c r="S11" s="67"/>
      <c r="T11" s="15"/>
      <c r="U11" s="24" t="str">
        <f>IFERROR(VLOOKUP(T11,'길드원 정보'!$C$3:$E$198,3,0),"")</f>
        <v/>
      </c>
      <c r="V11" s="78" t="str">
        <f>IFERROR(VLOOKUP(T11,'길드원 정보'!$C$3:$E$198,2,0),"")</f>
        <v/>
      </c>
      <c r="W11" s="76" t="str">
        <f>IFERROR(VLOOKUP(U11,극딜주기!$C$3:$D$45,2,0),"")</f>
        <v/>
      </c>
      <c r="X11" s="1"/>
      <c r="Y11" s="1"/>
      <c r="Z11" s="1"/>
    </row>
    <row r="12" spans="1:26" ht="17.25" customHeight="1">
      <c r="A12" s="1"/>
      <c r="B12" s="15" t="s">
        <v>79</v>
      </c>
      <c r="C12" s="24" t="str">
        <f>IFERROR(VLOOKUP(B12,'길드원 정보'!$C$3:$E$198,3,0),"")</f>
        <v>배메</v>
      </c>
      <c r="D12" s="78">
        <f>IFERROR(VLOOKUP(B12,'길드원 정보'!$C$3:$E$198,2,0),"")</f>
        <v>40</v>
      </c>
      <c r="E12" s="76">
        <f>IFERROR(VLOOKUP(C12,극딜주기!$C$3:$D$45,2,0),"")</f>
        <v>200</v>
      </c>
      <c r="F12" s="77"/>
      <c r="G12" s="67"/>
      <c r="H12" s="15" t="s">
        <v>123</v>
      </c>
      <c r="I12" s="24" t="str">
        <f>IFERROR(VLOOKUP(H12,'길드원 정보'!$C$3:$E$198,3,0),"")</f>
        <v/>
      </c>
      <c r="J12" s="78" t="str">
        <f>IFERROR(VLOOKUP(H12,'길드원 정보'!$C$3:$E$198,2,0),"")</f>
        <v/>
      </c>
      <c r="K12" s="76" t="str">
        <f>IFERROR(VLOOKUP(I12,극딜주기!$C$3:$D$45,2,0),"")</f>
        <v/>
      </c>
      <c r="L12" s="77"/>
      <c r="M12" s="67"/>
      <c r="N12" s="15"/>
      <c r="O12" s="24" t="str">
        <f>IFERROR(VLOOKUP(N12,'길드원 정보'!$C$3:$E$198,3,0),"")</f>
        <v/>
      </c>
      <c r="P12" s="78" t="str">
        <f>IFERROR(VLOOKUP(N12,'길드원 정보'!$C$3:$E$198,2,0),"")</f>
        <v/>
      </c>
      <c r="Q12" s="76" t="str">
        <f>IFERROR(VLOOKUP(O12,극딜주기!$C$3:$D$45,2,0),"")</f>
        <v/>
      </c>
      <c r="R12" s="77"/>
      <c r="S12" s="67"/>
      <c r="T12" s="15"/>
      <c r="U12" s="24" t="str">
        <f>IFERROR(VLOOKUP(T12,'길드원 정보'!$C$3:$E$198,3,0),"")</f>
        <v/>
      </c>
      <c r="V12" s="78" t="str">
        <f>IFERROR(VLOOKUP(T12,'길드원 정보'!$C$3:$E$198,2,0),"")</f>
        <v/>
      </c>
      <c r="W12" s="76" t="str">
        <f>IFERROR(VLOOKUP(U12,극딜주기!$C$3:$D$45,2,0),"")</f>
        <v/>
      </c>
      <c r="X12" s="1"/>
      <c r="Y12" s="1"/>
      <c r="Z12" s="1"/>
    </row>
    <row r="13" spans="1:26" ht="17.25" customHeight="1">
      <c r="A13" s="1"/>
      <c r="B13" s="26" t="s">
        <v>82</v>
      </c>
      <c r="C13" s="27" t="str">
        <f>IFERROR(VLOOKUP(B13,'길드원 정보'!$C$3:$E$198,3,0),"")</f>
        <v>은월</v>
      </c>
      <c r="D13" s="79">
        <f>IFERROR(VLOOKUP(B13,'길드원 정보'!$C$3:$E$198,2,0),"")</f>
        <v>0</v>
      </c>
      <c r="E13" s="80">
        <f>IFERROR(VLOOKUP(C13,극딜주기!$C$3:$D$45,2,0),"")</f>
        <v>120</v>
      </c>
      <c r="F13" s="77"/>
      <c r="G13" s="67"/>
      <c r="H13" s="26" t="s">
        <v>41</v>
      </c>
      <c r="I13" s="27" t="str">
        <f>IFERROR(VLOOKUP(H13,'길드원 정보'!$C$3:$E$198,3,0),"")</f>
        <v>섀도어</v>
      </c>
      <c r="J13" s="79">
        <f>IFERROR(VLOOKUP(H13,'길드원 정보'!$C$3:$E$198,2,0),"")</f>
        <v>49</v>
      </c>
      <c r="K13" s="80">
        <f>IFERROR(VLOOKUP(I13,극딜주기!$C$3:$D$45,2,0),"")</f>
        <v>90</v>
      </c>
      <c r="L13" s="77"/>
      <c r="M13" s="67"/>
      <c r="N13" s="26"/>
      <c r="O13" s="27" t="str">
        <f>IFERROR(VLOOKUP(N13,'길드원 정보'!$C$3:$E$198,3,0),"")</f>
        <v/>
      </c>
      <c r="P13" s="79" t="str">
        <f>IFERROR(VLOOKUP(N13,'길드원 정보'!$C$3:$E$198,2,0),"")</f>
        <v/>
      </c>
      <c r="Q13" s="80" t="str">
        <f>IFERROR(VLOOKUP(O13,극딜주기!$C$3:$D$45,2,0),"")</f>
        <v/>
      </c>
      <c r="R13" s="77"/>
      <c r="S13" s="67"/>
      <c r="T13" s="26"/>
      <c r="U13" s="27" t="str">
        <f>IFERROR(VLOOKUP(T13,'길드원 정보'!$C$3:$E$198,3,0),"")</f>
        <v/>
      </c>
      <c r="V13" s="79" t="str">
        <f>IFERROR(VLOOKUP(T13,'길드원 정보'!$C$3:$E$198,2,0),"")</f>
        <v/>
      </c>
      <c r="W13" s="80" t="str">
        <f>IFERROR(VLOOKUP(U13,극딜주기!$C$3:$D$45,2,0),"")</f>
        <v/>
      </c>
      <c r="X13" s="1"/>
      <c r="Y13" s="1"/>
      <c r="Z13" s="1"/>
    </row>
    <row r="14" spans="1:26" ht="17.25" customHeight="1">
      <c r="A14" s="1"/>
      <c r="B14" s="1"/>
      <c r="C14" s="1"/>
      <c r="D14" s="1"/>
      <c r="E14" s="1"/>
      <c r="F14" s="66"/>
      <c r="G14" s="67"/>
      <c r="H14" s="1"/>
      <c r="I14" s="1"/>
      <c r="J14" s="1"/>
      <c r="K14" s="1"/>
      <c r="L14" s="66"/>
      <c r="M14" s="67"/>
      <c r="N14" s="1"/>
      <c r="O14" s="1"/>
      <c r="P14" s="1"/>
      <c r="Q14" s="1"/>
      <c r="R14" s="66"/>
      <c r="S14" s="67"/>
      <c r="T14" s="1"/>
      <c r="U14" s="1"/>
      <c r="V14" s="1"/>
      <c r="W14" s="1"/>
      <c r="X14" s="1"/>
      <c r="Y14" s="1"/>
      <c r="Z14" s="1"/>
    </row>
    <row r="15" spans="1:26" ht="17.25" customHeight="1">
      <c r="A15" s="1"/>
      <c r="B15" s="71" t="s">
        <v>124</v>
      </c>
      <c r="C15" s="1"/>
      <c r="D15" s="1"/>
      <c r="E15" s="1"/>
      <c r="F15" s="66"/>
      <c r="G15" s="67"/>
      <c r="H15" s="71" t="s">
        <v>124</v>
      </c>
      <c r="I15" s="1"/>
      <c r="J15" s="1"/>
      <c r="K15" s="1"/>
      <c r="L15" s="66"/>
      <c r="M15" s="67"/>
      <c r="N15" s="71" t="s">
        <v>124</v>
      </c>
      <c r="O15" s="1"/>
      <c r="P15" s="1"/>
      <c r="Q15" s="1"/>
      <c r="R15" s="66"/>
      <c r="S15" s="67"/>
      <c r="T15" s="71" t="s">
        <v>124</v>
      </c>
      <c r="U15" s="1"/>
      <c r="V15" s="1"/>
      <c r="W15" s="1"/>
      <c r="X15" s="1"/>
      <c r="Y15" s="1"/>
      <c r="Z15" s="1"/>
    </row>
    <row r="16" spans="1:26" ht="17.25" customHeight="1">
      <c r="A16" s="1"/>
      <c r="B16" s="72" t="s">
        <v>1</v>
      </c>
      <c r="C16" s="3" t="s">
        <v>3</v>
      </c>
      <c r="D16" s="4" t="s">
        <v>2</v>
      </c>
      <c r="E16" s="5" t="s">
        <v>121</v>
      </c>
      <c r="F16" s="66"/>
      <c r="G16" s="67"/>
      <c r="H16" s="72" t="s">
        <v>1</v>
      </c>
      <c r="I16" s="3" t="s">
        <v>3</v>
      </c>
      <c r="J16" s="4" t="s">
        <v>2</v>
      </c>
      <c r="K16" s="5" t="s">
        <v>121</v>
      </c>
      <c r="L16" s="66"/>
      <c r="M16" s="67"/>
      <c r="N16" s="72" t="s">
        <v>1</v>
      </c>
      <c r="O16" s="3" t="s">
        <v>3</v>
      </c>
      <c r="P16" s="4" t="s">
        <v>2</v>
      </c>
      <c r="Q16" s="5" t="s">
        <v>121</v>
      </c>
      <c r="R16" s="66"/>
      <c r="S16" s="67"/>
      <c r="T16" s="72" t="s">
        <v>1</v>
      </c>
      <c r="U16" s="3" t="s">
        <v>3</v>
      </c>
      <c r="V16" s="4" t="s">
        <v>2</v>
      </c>
      <c r="W16" s="5" t="s">
        <v>121</v>
      </c>
      <c r="X16" s="1"/>
      <c r="Y16" s="1"/>
      <c r="Z16" s="1"/>
    </row>
    <row r="17" spans="1:26" ht="17.25" customHeight="1">
      <c r="A17" s="1"/>
      <c r="B17" s="73" t="s">
        <v>28</v>
      </c>
      <c r="C17" s="74" t="str">
        <f>IFERROR(VLOOKUP(B17,'길드원 정보'!$C$3:$E$198,3,0),"")</f>
        <v>캐슈</v>
      </c>
      <c r="D17" s="75">
        <f>IFERROR(VLOOKUP(B17,'길드원 정보'!$C$3:$E$198,2,0),"")</f>
        <v>50</v>
      </c>
      <c r="E17" s="76">
        <f>IFERROR(VLOOKUP(C17,극딜주기!$C$3:$D$45,2,0),"")</f>
        <v>120</v>
      </c>
      <c r="F17" s="77"/>
      <c r="G17" s="67"/>
      <c r="H17" s="73" t="s">
        <v>72</v>
      </c>
      <c r="I17" s="74" t="str">
        <f>IFERROR(VLOOKUP(H17,'길드원 정보'!$C$3:$E$198,3,0),"")</f>
        <v>엔버</v>
      </c>
      <c r="J17" s="75">
        <f>IFERROR(VLOOKUP(H17,'길드원 정보'!$C$3:$E$198,2,0),"")</f>
        <v>46</v>
      </c>
      <c r="K17" s="76">
        <f>IFERROR(VLOOKUP(I17,극딜주기!$C$3:$D$45,2,0),"")</f>
        <v>120</v>
      </c>
      <c r="L17" s="77"/>
      <c r="M17" s="67"/>
      <c r="N17" s="73"/>
      <c r="O17" s="74" t="str">
        <f>IFERROR(VLOOKUP(N17,'길드원 정보'!$C$3:$E$198,3,0),"")</f>
        <v/>
      </c>
      <c r="P17" s="75" t="str">
        <f>IFERROR(VLOOKUP(N17,'길드원 정보'!$C$3:$E$198,2,0),"")</f>
        <v/>
      </c>
      <c r="Q17" s="76" t="str">
        <f>IFERROR(VLOOKUP(O17,극딜주기!$C$3:$D$45,2,0),"")</f>
        <v/>
      </c>
      <c r="R17" s="77"/>
      <c r="S17" s="67"/>
      <c r="T17" s="73"/>
      <c r="U17" s="74" t="str">
        <f>IFERROR(VLOOKUP(T17,'길드원 정보'!$C$3:$E$198,3,0),"")</f>
        <v/>
      </c>
      <c r="V17" s="75" t="str">
        <f>IFERROR(VLOOKUP(T17,'길드원 정보'!$C$3:$E$198,2,0),"")</f>
        <v/>
      </c>
      <c r="W17" s="76" t="str">
        <f>IFERROR(VLOOKUP(U17,극딜주기!$C$3:$D$45,2,0),"")</f>
        <v/>
      </c>
      <c r="X17" s="1"/>
      <c r="Y17" s="1"/>
      <c r="Z17" s="1"/>
    </row>
    <row r="18" spans="1:26" ht="17.25" customHeight="1">
      <c r="A18" s="1"/>
      <c r="B18" s="15" t="s">
        <v>26</v>
      </c>
      <c r="C18" s="24" t="str">
        <f>IFERROR(VLOOKUP(B18,'길드원 정보'!$C$3:$E$198,3,0),"")</f>
        <v>히어로</v>
      </c>
      <c r="D18" s="78">
        <f>IFERROR(VLOOKUP(B18,'길드원 정보'!$C$3:$E$198,2,0),"")</f>
        <v>50</v>
      </c>
      <c r="E18" s="76">
        <f>IFERROR(VLOOKUP(C18,극딜주기!$C$3:$D$45,2,0),"")</f>
        <v>240</v>
      </c>
      <c r="F18" s="77"/>
      <c r="G18" s="67"/>
      <c r="H18" s="15"/>
      <c r="I18" s="24" t="str">
        <f>IFERROR(VLOOKUP(H18,'길드원 정보'!$C$3:$E$198,3,0),"")</f>
        <v/>
      </c>
      <c r="J18" s="78" t="str">
        <f>IFERROR(VLOOKUP(H18,'길드원 정보'!$C$3:$E$198,2,0),"")</f>
        <v/>
      </c>
      <c r="K18" s="76" t="str">
        <f>IFERROR(VLOOKUP(I18,극딜주기!$C$3:$D$45,2,0),"")</f>
        <v/>
      </c>
      <c r="L18" s="77"/>
      <c r="M18" s="67"/>
      <c r="N18" s="15"/>
      <c r="O18" s="24" t="str">
        <f>IFERROR(VLOOKUP(N18,'길드원 정보'!$C$3:$E$198,3,0),"")</f>
        <v/>
      </c>
      <c r="P18" s="78" t="str">
        <f>IFERROR(VLOOKUP(N18,'길드원 정보'!$C$3:$E$198,2,0),"")</f>
        <v/>
      </c>
      <c r="Q18" s="76" t="str">
        <f>IFERROR(VLOOKUP(O18,극딜주기!$C$3:$D$45,2,0),"")</f>
        <v/>
      </c>
      <c r="R18" s="77"/>
      <c r="S18" s="67"/>
      <c r="T18" s="15"/>
      <c r="U18" s="24" t="str">
        <f>IFERROR(VLOOKUP(T18,'길드원 정보'!$C$3:$E$198,3,0),"")</f>
        <v/>
      </c>
      <c r="V18" s="78" t="str">
        <f>IFERROR(VLOOKUP(T18,'길드원 정보'!$C$3:$E$198,2,0),"")</f>
        <v/>
      </c>
      <c r="W18" s="76" t="str">
        <f>IFERROR(VLOOKUP(U18,극딜주기!$C$3:$D$45,2,0),"")</f>
        <v/>
      </c>
      <c r="X18" s="1"/>
      <c r="Y18" s="1"/>
      <c r="Z18" s="1"/>
    </row>
    <row r="19" spans="1:26" ht="17.25" customHeight="1">
      <c r="A19" s="1"/>
      <c r="B19" s="15" t="s">
        <v>30</v>
      </c>
      <c r="C19" s="24" t="str">
        <f>IFERROR(VLOOKUP(B19,'길드원 정보'!$C$3:$E$198,3,0),"")</f>
        <v>미하일</v>
      </c>
      <c r="D19" s="78">
        <f>IFERROR(VLOOKUP(B19,'길드원 정보'!$C$3:$E$198,2,0),"")</f>
        <v>50</v>
      </c>
      <c r="E19" s="76">
        <f>IFERROR(VLOOKUP(C19,극딜주기!$C$3:$D$45,2,0),"")</f>
        <v>300</v>
      </c>
      <c r="F19" s="77"/>
      <c r="G19" s="67"/>
      <c r="H19" s="15"/>
      <c r="I19" s="24" t="str">
        <f>IFERROR(VLOOKUP(H19,'길드원 정보'!$C$3:$E$198,3,0),"")</f>
        <v/>
      </c>
      <c r="J19" s="78" t="str">
        <f>IFERROR(VLOOKUP(H19,'길드원 정보'!$C$3:$E$198,2,0),"")</f>
        <v/>
      </c>
      <c r="K19" s="76" t="str">
        <f>IFERROR(VLOOKUP(I19,극딜주기!$C$3:$D$45,2,0),"")</f>
        <v/>
      </c>
      <c r="L19" s="77"/>
      <c r="M19" s="67"/>
      <c r="N19" s="15"/>
      <c r="O19" s="24" t="str">
        <f>IFERROR(VLOOKUP(N19,'길드원 정보'!$C$3:$E$198,3,0),"")</f>
        <v/>
      </c>
      <c r="P19" s="78" t="str">
        <f>IFERROR(VLOOKUP(N19,'길드원 정보'!$C$3:$E$198,2,0),"")</f>
        <v/>
      </c>
      <c r="Q19" s="76" t="str">
        <f>IFERROR(VLOOKUP(O19,극딜주기!$C$3:$D$45,2,0),"")</f>
        <v/>
      </c>
      <c r="R19" s="77"/>
      <c r="S19" s="67"/>
      <c r="T19" s="15"/>
      <c r="U19" s="24" t="str">
        <f>IFERROR(VLOOKUP(T19,'길드원 정보'!$C$3:$E$198,3,0),"")</f>
        <v/>
      </c>
      <c r="V19" s="78" t="str">
        <f>IFERROR(VLOOKUP(T19,'길드원 정보'!$C$3:$E$198,2,0),"")</f>
        <v/>
      </c>
      <c r="W19" s="76" t="str">
        <f>IFERROR(VLOOKUP(U19,극딜주기!$C$3:$D$45,2,0),"")</f>
        <v/>
      </c>
      <c r="X19" s="1"/>
      <c r="Y19" s="1"/>
      <c r="Z19" s="1"/>
    </row>
    <row r="20" spans="1:26" ht="17.25" customHeight="1">
      <c r="A20" s="1"/>
      <c r="B20" s="15" t="s">
        <v>36</v>
      </c>
      <c r="C20" s="24" t="str">
        <f>IFERROR(VLOOKUP(B20,'길드원 정보'!$C$3:$E$198,3,0),"")</f>
        <v>소마</v>
      </c>
      <c r="D20" s="78">
        <f>IFERROR(VLOOKUP(B20,'길드원 정보'!$C$3:$E$198,2,0),"")</f>
        <v>49</v>
      </c>
      <c r="E20" s="76">
        <f>IFERROR(VLOOKUP(C20,극딜주기!$C$3:$D$45,2,0),"")</f>
        <v>180</v>
      </c>
      <c r="F20" s="77"/>
      <c r="G20" s="67"/>
      <c r="H20" s="15"/>
      <c r="I20" s="24" t="str">
        <f>IFERROR(VLOOKUP(H20,'길드원 정보'!$C$3:$E$198,3,0),"")</f>
        <v/>
      </c>
      <c r="J20" s="78" t="str">
        <f>IFERROR(VLOOKUP(H20,'길드원 정보'!$C$3:$E$198,2,0),"")</f>
        <v/>
      </c>
      <c r="K20" s="76" t="str">
        <f>IFERROR(VLOOKUP(I20,극딜주기!$C$3:$D$45,2,0),"")</f>
        <v/>
      </c>
      <c r="L20" s="77"/>
      <c r="M20" s="67"/>
      <c r="N20" s="15"/>
      <c r="O20" s="24" t="str">
        <f>IFERROR(VLOOKUP(N20,'길드원 정보'!$C$3:$E$198,3,0),"")</f>
        <v/>
      </c>
      <c r="P20" s="78" t="str">
        <f>IFERROR(VLOOKUP(N20,'길드원 정보'!$C$3:$E$198,2,0),"")</f>
        <v/>
      </c>
      <c r="Q20" s="76" t="str">
        <f>IFERROR(VLOOKUP(O20,극딜주기!$C$3:$D$45,2,0),"")</f>
        <v/>
      </c>
      <c r="R20" s="77"/>
      <c r="S20" s="67"/>
      <c r="T20" s="15"/>
      <c r="U20" s="24" t="str">
        <f>IFERROR(VLOOKUP(T20,'길드원 정보'!$C$3:$E$198,3,0),"")</f>
        <v/>
      </c>
      <c r="V20" s="78" t="str">
        <f>IFERROR(VLOOKUP(T20,'길드원 정보'!$C$3:$E$198,2,0),"")</f>
        <v/>
      </c>
      <c r="W20" s="76" t="str">
        <f>IFERROR(VLOOKUP(U20,극딜주기!$C$3:$D$45,2,0),"")</f>
        <v/>
      </c>
      <c r="X20" s="1"/>
      <c r="Y20" s="1"/>
      <c r="Z20" s="1"/>
    </row>
    <row r="21" spans="1:26" ht="17.25" customHeight="1">
      <c r="A21" s="1"/>
      <c r="B21" s="15" t="s">
        <v>61</v>
      </c>
      <c r="C21" s="24" t="str">
        <f>IFERROR(VLOOKUP(B21,'길드원 정보'!$C$3:$E$198,3,0),"")</f>
        <v>은월</v>
      </c>
      <c r="D21" s="78">
        <f>IFERROR(VLOOKUP(B21,'길드원 정보'!$C$3:$E$198,2,0),"")</f>
        <v>47</v>
      </c>
      <c r="E21" s="76">
        <f>IFERROR(VLOOKUP(C21,극딜주기!$C$3:$D$45,2,0),"")</f>
        <v>120</v>
      </c>
      <c r="F21" s="77"/>
      <c r="G21" s="67"/>
      <c r="H21" s="15"/>
      <c r="I21" s="24" t="str">
        <f>IFERROR(VLOOKUP(H21,'길드원 정보'!$C$3:$E$198,3,0),"")</f>
        <v/>
      </c>
      <c r="J21" s="78" t="str">
        <f>IFERROR(VLOOKUP(H21,'길드원 정보'!$C$3:$E$198,2,0),"")</f>
        <v/>
      </c>
      <c r="K21" s="76" t="str">
        <f>IFERROR(VLOOKUP(I21,극딜주기!$C$3:$D$45,2,0),"")</f>
        <v/>
      </c>
      <c r="L21" s="77"/>
      <c r="M21" s="67"/>
      <c r="N21" s="15"/>
      <c r="O21" s="24" t="str">
        <f>IFERROR(VLOOKUP(N21,'길드원 정보'!$C$3:$E$198,3,0),"")</f>
        <v/>
      </c>
      <c r="P21" s="78" t="str">
        <f>IFERROR(VLOOKUP(N21,'길드원 정보'!$C$3:$E$198,2,0),"")</f>
        <v/>
      </c>
      <c r="Q21" s="76" t="str">
        <f>IFERROR(VLOOKUP(O21,극딜주기!$C$3:$D$45,2,0),"")</f>
        <v/>
      </c>
      <c r="R21" s="77"/>
      <c r="S21" s="67"/>
      <c r="T21" s="15"/>
      <c r="U21" s="24" t="str">
        <f>IFERROR(VLOOKUP(T21,'길드원 정보'!$C$3:$E$198,3,0),"")</f>
        <v/>
      </c>
      <c r="V21" s="78" t="str">
        <f>IFERROR(VLOOKUP(T21,'길드원 정보'!$C$3:$E$198,2,0),"")</f>
        <v/>
      </c>
      <c r="W21" s="76" t="str">
        <f>IFERROR(VLOOKUP(U21,극딜주기!$C$3:$D$45,2,0),"")</f>
        <v/>
      </c>
      <c r="X21" s="1"/>
      <c r="Y21" s="1"/>
      <c r="Z21" s="1"/>
    </row>
    <row r="22" spans="1:26" ht="17.25" customHeight="1">
      <c r="A22" s="1"/>
      <c r="B22" s="26" t="s">
        <v>83</v>
      </c>
      <c r="C22" s="27" t="str">
        <f>IFERROR(VLOOKUP(B22,'길드원 정보'!$C$3:$E$198,3,0),"")</f>
        <v>메카닉</v>
      </c>
      <c r="D22" s="79">
        <f>IFERROR(VLOOKUP(B22,'길드원 정보'!$C$3:$E$198,2,0),"")</f>
        <v>0</v>
      </c>
      <c r="E22" s="80">
        <f>IFERROR(VLOOKUP(C22,극딜주기!$C$3:$D$45,2,0),"")</f>
        <v>200</v>
      </c>
      <c r="F22" s="77"/>
      <c r="G22" s="67"/>
      <c r="H22" s="26"/>
      <c r="I22" s="27" t="str">
        <f>IFERROR(VLOOKUP(H22,'길드원 정보'!$C$3:$E$198,3,0),"")</f>
        <v/>
      </c>
      <c r="J22" s="79" t="str">
        <f>IFERROR(VLOOKUP(H22,'길드원 정보'!$C$3:$E$198,2,0),"")</f>
        <v/>
      </c>
      <c r="K22" s="80" t="str">
        <f>IFERROR(VLOOKUP(I22,극딜주기!$C$3:$D$45,2,0),"")</f>
        <v/>
      </c>
      <c r="L22" s="77"/>
      <c r="M22" s="67"/>
      <c r="N22" s="26"/>
      <c r="O22" s="27" t="str">
        <f>IFERROR(VLOOKUP(N22,'길드원 정보'!$C$3:$E$198,3,0),"")</f>
        <v/>
      </c>
      <c r="P22" s="79" t="str">
        <f>IFERROR(VLOOKUP(N22,'길드원 정보'!$C$3:$E$198,2,0),"")</f>
        <v/>
      </c>
      <c r="Q22" s="80" t="str">
        <f>IFERROR(VLOOKUP(O22,극딜주기!$C$3:$D$45,2,0),"")</f>
        <v/>
      </c>
      <c r="R22" s="77"/>
      <c r="S22" s="67"/>
      <c r="T22" s="26"/>
      <c r="U22" s="27" t="str">
        <f>IFERROR(VLOOKUP(T22,'길드원 정보'!$C$3:$E$198,3,0),"")</f>
        <v/>
      </c>
      <c r="V22" s="79" t="str">
        <f>IFERROR(VLOOKUP(T22,'길드원 정보'!$C$3:$E$198,2,0),"")</f>
        <v/>
      </c>
      <c r="W22" s="80" t="str">
        <f>IFERROR(VLOOKUP(U22,극딜주기!$C$3:$D$45,2,0),"")</f>
        <v/>
      </c>
      <c r="X22" s="1"/>
      <c r="Y22" s="1"/>
      <c r="Z22" s="1"/>
    </row>
    <row r="23" spans="1:26" ht="17.25" customHeight="1">
      <c r="A23" s="1"/>
      <c r="B23" s="1"/>
      <c r="C23" s="1"/>
      <c r="D23" s="1"/>
      <c r="E23" s="1"/>
      <c r="F23" s="66"/>
      <c r="G23" s="67"/>
      <c r="H23" s="1"/>
      <c r="I23" s="1"/>
      <c r="J23" s="1"/>
      <c r="K23" s="1"/>
      <c r="L23" s="66"/>
      <c r="M23" s="67"/>
      <c r="N23" s="1"/>
      <c r="O23" s="1"/>
      <c r="P23" s="1"/>
      <c r="Q23" s="1"/>
      <c r="R23" s="66"/>
      <c r="S23" s="67"/>
      <c r="T23" s="1"/>
      <c r="U23" s="1"/>
      <c r="V23" s="1"/>
      <c r="W23" s="1"/>
      <c r="X23" s="1"/>
      <c r="Y23" s="1"/>
      <c r="Z23" s="1"/>
    </row>
    <row r="24" spans="1:26" ht="17.25" customHeight="1">
      <c r="A24" s="1"/>
      <c r="B24" s="71" t="s">
        <v>125</v>
      </c>
      <c r="C24" s="1"/>
      <c r="D24" s="1"/>
      <c r="E24" s="1"/>
      <c r="F24" s="66"/>
      <c r="G24" s="67"/>
      <c r="H24" s="71" t="s">
        <v>125</v>
      </c>
      <c r="I24" s="1"/>
      <c r="J24" s="1"/>
      <c r="K24" s="1"/>
      <c r="L24" s="66"/>
      <c r="M24" s="67"/>
      <c r="N24" s="71" t="s">
        <v>125</v>
      </c>
      <c r="O24" s="1"/>
      <c r="P24" s="1"/>
      <c r="Q24" s="1"/>
      <c r="R24" s="66"/>
      <c r="S24" s="67"/>
      <c r="T24" s="71" t="s">
        <v>125</v>
      </c>
      <c r="U24" s="1"/>
      <c r="V24" s="1"/>
      <c r="W24" s="1"/>
      <c r="X24" s="1"/>
      <c r="Y24" s="1"/>
      <c r="Z24" s="1"/>
    </row>
    <row r="25" spans="1:26" ht="17.25" customHeight="1">
      <c r="A25" s="1"/>
      <c r="B25" s="72" t="s">
        <v>1</v>
      </c>
      <c r="C25" s="3" t="s">
        <v>3</v>
      </c>
      <c r="D25" s="4" t="s">
        <v>2</v>
      </c>
      <c r="E25" s="5" t="s">
        <v>121</v>
      </c>
      <c r="F25" s="66"/>
      <c r="G25" s="67"/>
      <c r="H25" s="72" t="s">
        <v>1</v>
      </c>
      <c r="I25" s="3" t="s">
        <v>3</v>
      </c>
      <c r="J25" s="4" t="s">
        <v>2</v>
      </c>
      <c r="K25" s="5" t="s">
        <v>121</v>
      </c>
      <c r="L25" s="66"/>
      <c r="M25" s="67"/>
      <c r="N25" s="72" t="s">
        <v>1</v>
      </c>
      <c r="O25" s="3" t="s">
        <v>3</v>
      </c>
      <c r="P25" s="4" t="s">
        <v>2</v>
      </c>
      <c r="Q25" s="5" t="s">
        <v>121</v>
      </c>
      <c r="R25" s="66"/>
      <c r="S25" s="67"/>
      <c r="T25" s="72" t="s">
        <v>1</v>
      </c>
      <c r="U25" s="3" t="s">
        <v>3</v>
      </c>
      <c r="V25" s="4" t="s">
        <v>2</v>
      </c>
      <c r="W25" s="5" t="s">
        <v>121</v>
      </c>
      <c r="X25" s="1"/>
      <c r="Y25" s="1"/>
      <c r="Z25" s="1"/>
    </row>
    <row r="26" spans="1:26" ht="17.25" customHeight="1">
      <c r="A26" s="1"/>
      <c r="B26" s="73" t="s">
        <v>17</v>
      </c>
      <c r="C26" s="74" t="str">
        <f>IFERROR(VLOOKUP(B26,'길드원 정보'!$C$3:$E$198,3,0),"")</f>
        <v>메르</v>
      </c>
      <c r="D26" s="75">
        <f>IFERROR(VLOOKUP(B26,'길드원 정보'!$C$3:$E$198,2,0),"")</f>
        <v>52</v>
      </c>
      <c r="E26" s="76">
        <f>IFERROR(VLOOKUP(C26,극딜주기!$C$3:$D$45,2,0),"")</f>
        <v>180</v>
      </c>
      <c r="F26" s="77"/>
      <c r="G26" s="67"/>
      <c r="H26" s="73"/>
      <c r="I26" s="74" t="str">
        <f>IFERROR(VLOOKUP(H26,'길드원 정보'!$C$3:$E$198,3,0),"")</f>
        <v/>
      </c>
      <c r="J26" s="75" t="str">
        <f>IFERROR(VLOOKUP(H26,'길드원 정보'!$C$3:$E$198,2,0),"")</f>
        <v/>
      </c>
      <c r="K26" s="76" t="str">
        <f>IFERROR(VLOOKUP(I26,극딜주기!$C$3:$D$45,2,0),"")</f>
        <v/>
      </c>
      <c r="L26" s="77"/>
      <c r="M26" s="67"/>
      <c r="N26" s="73"/>
      <c r="O26" s="74" t="str">
        <f>IFERROR(VLOOKUP(N26,'길드원 정보'!$C$3:$E$198,3,0),"")</f>
        <v/>
      </c>
      <c r="P26" s="75" t="str">
        <f>IFERROR(VLOOKUP(N26,'길드원 정보'!$C$3:$E$198,2,0),"")</f>
        <v/>
      </c>
      <c r="Q26" s="76" t="str">
        <f>IFERROR(VLOOKUP(O26,극딜주기!$C$3:$D$45,2,0),"")</f>
        <v/>
      </c>
      <c r="R26" s="77"/>
      <c r="S26" s="67"/>
      <c r="T26" s="73"/>
      <c r="U26" s="74" t="str">
        <f>IFERROR(VLOOKUP(T26,'길드원 정보'!$C$3:$E$198,3,0),"")</f>
        <v/>
      </c>
      <c r="V26" s="75" t="str">
        <f>IFERROR(VLOOKUP(T26,'길드원 정보'!$C$3:$E$198,2,0),"")</f>
        <v/>
      </c>
      <c r="W26" s="76" t="str">
        <f>IFERROR(VLOOKUP(U26,극딜주기!$C$3:$D$45,2,0),"")</f>
        <v/>
      </c>
      <c r="X26" s="1"/>
      <c r="Y26" s="1"/>
      <c r="Z26" s="1"/>
    </row>
    <row r="27" spans="1:26" ht="17.25" customHeight="1">
      <c r="A27" s="1"/>
      <c r="B27" s="15" t="s">
        <v>126</v>
      </c>
      <c r="C27" s="24" t="str">
        <f>IFERROR(VLOOKUP(B27,'길드원 정보'!$C$3:$E$198,3,0),"")</f>
        <v>썬콜</v>
      </c>
      <c r="D27" s="78">
        <f>IFERROR(VLOOKUP(B27,'길드원 정보'!$C$3:$E$198,2,0),"")</f>
        <v>51</v>
      </c>
      <c r="E27" s="76">
        <f>IFERROR(VLOOKUP(C27,극딜주기!$C$3:$D$45,2,0),"")</f>
        <v>120</v>
      </c>
      <c r="F27" s="77"/>
      <c r="G27" s="67"/>
      <c r="H27" s="15"/>
      <c r="I27" s="24" t="str">
        <f>IFERROR(VLOOKUP(H27,'길드원 정보'!$C$3:$E$198,3,0),"")</f>
        <v/>
      </c>
      <c r="J27" s="78" t="str">
        <f>IFERROR(VLOOKUP(H27,'길드원 정보'!$C$3:$E$198,2,0),"")</f>
        <v/>
      </c>
      <c r="K27" s="76" t="str">
        <f>IFERROR(VLOOKUP(I27,극딜주기!$C$3:$D$45,2,0),"")</f>
        <v/>
      </c>
      <c r="L27" s="77"/>
      <c r="M27" s="67"/>
      <c r="N27" s="15"/>
      <c r="O27" s="24" t="str">
        <f>IFERROR(VLOOKUP(N27,'길드원 정보'!$C$3:$E$198,3,0),"")</f>
        <v/>
      </c>
      <c r="P27" s="78" t="str">
        <f>IFERROR(VLOOKUP(N27,'길드원 정보'!$C$3:$E$198,2,0),"")</f>
        <v/>
      </c>
      <c r="Q27" s="76" t="str">
        <f>IFERROR(VLOOKUP(O27,극딜주기!$C$3:$D$45,2,0),"")</f>
        <v/>
      </c>
      <c r="R27" s="77"/>
      <c r="S27" s="67"/>
      <c r="T27" s="15"/>
      <c r="U27" s="24" t="str">
        <f>IFERROR(VLOOKUP(T27,'길드원 정보'!$C$3:$E$198,3,0),"")</f>
        <v/>
      </c>
      <c r="V27" s="78" t="str">
        <f>IFERROR(VLOOKUP(T27,'길드원 정보'!$C$3:$E$198,2,0),"")</f>
        <v/>
      </c>
      <c r="W27" s="76" t="str">
        <f>IFERROR(VLOOKUP(U27,극딜주기!$C$3:$D$45,2,0),"")</f>
        <v/>
      </c>
      <c r="X27" s="1"/>
      <c r="Y27" s="1"/>
      <c r="Z27" s="1"/>
    </row>
    <row r="28" spans="1:26" ht="17.25" customHeight="1">
      <c r="A28" s="1"/>
      <c r="B28" s="15" t="s">
        <v>127</v>
      </c>
      <c r="C28" s="24" t="str">
        <f>IFERROR(VLOOKUP(B28,'길드원 정보'!$C$3:$E$198,3,0),"")</f>
        <v>엔버</v>
      </c>
      <c r="D28" s="78">
        <f>IFERROR(VLOOKUP(B28,'길드원 정보'!$C$3:$E$198,2,0),"")</f>
        <v>52</v>
      </c>
      <c r="E28" s="76">
        <f>IFERROR(VLOOKUP(C28,극딜주기!$C$3:$D$45,2,0),"")</f>
        <v>120</v>
      </c>
      <c r="F28" s="77"/>
      <c r="G28" s="67"/>
      <c r="H28" s="15"/>
      <c r="I28" s="24" t="str">
        <f>IFERROR(VLOOKUP(H28,'길드원 정보'!$C$3:$E$198,3,0),"")</f>
        <v/>
      </c>
      <c r="J28" s="78" t="str">
        <f>IFERROR(VLOOKUP(H28,'길드원 정보'!$C$3:$E$198,2,0),"")</f>
        <v/>
      </c>
      <c r="K28" s="76" t="str">
        <f>IFERROR(VLOOKUP(I28,극딜주기!$C$3:$D$45,2,0),"")</f>
        <v/>
      </c>
      <c r="L28" s="77"/>
      <c r="M28" s="67"/>
      <c r="N28" s="15"/>
      <c r="O28" s="24" t="str">
        <f>IFERROR(VLOOKUP(N28,'길드원 정보'!$C$3:$E$198,3,0),"")</f>
        <v/>
      </c>
      <c r="P28" s="78" t="str">
        <f>IFERROR(VLOOKUP(N28,'길드원 정보'!$C$3:$E$198,2,0),"")</f>
        <v/>
      </c>
      <c r="Q28" s="76" t="str">
        <f>IFERROR(VLOOKUP(O28,극딜주기!$C$3:$D$45,2,0),"")</f>
        <v/>
      </c>
      <c r="R28" s="77"/>
      <c r="S28" s="67"/>
      <c r="T28" s="15"/>
      <c r="U28" s="24" t="str">
        <f>IFERROR(VLOOKUP(T28,'길드원 정보'!$C$3:$E$198,3,0),"")</f>
        <v/>
      </c>
      <c r="V28" s="78" t="str">
        <f>IFERROR(VLOOKUP(T28,'길드원 정보'!$C$3:$E$198,2,0),"")</f>
        <v/>
      </c>
      <c r="W28" s="76" t="str">
        <f>IFERROR(VLOOKUP(U28,극딜주기!$C$3:$D$45,2,0),"")</f>
        <v/>
      </c>
      <c r="X28" s="1"/>
      <c r="Y28" s="1"/>
      <c r="Z28" s="1"/>
    </row>
    <row r="29" spans="1:26" ht="17.25" customHeight="1">
      <c r="A29" s="1"/>
      <c r="B29" s="15" t="s">
        <v>34</v>
      </c>
      <c r="C29" s="24" t="str">
        <f>IFERROR(VLOOKUP(B29,'길드원 정보'!$C$3:$E$198,3,0),"")</f>
        <v>나로</v>
      </c>
      <c r="D29" s="78">
        <f>IFERROR(VLOOKUP(B29,'길드원 정보'!$C$3:$E$198,2,0),"")</f>
        <v>49</v>
      </c>
      <c r="E29" s="76">
        <f>IFERROR(VLOOKUP(C29,극딜주기!$C$3:$D$45,2,0),"")</f>
        <v>210</v>
      </c>
      <c r="F29" s="77"/>
      <c r="G29" s="67"/>
      <c r="H29" s="15"/>
      <c r="I29" s="24" t="str">
        <f>IFERROR(VLOOKUP(H29,'길드원 정보'!$C$3:$E$198,3,0),"")</f>
        <v/>
      </c>
      <c r="J29" s="78" t="str">
        <f>IFERROR(VLOOKUP(H29,'길드원 정보'!$C$3:$E$198,2,0),"")</f>
        <v/>
      </c>
      <c r="K29" s="76" t="str">
        <f>IFERROR(VLOOKUP(I29,극딜주기!$C$3:$D$45,2,0),"")</f>
        <v/>
      </c>
      <c r="L29" s="77"/>
      <c r="M29" s="67"/>
      <c r="N29" s="15"/>
      <c r="O29" s="24" t="str">
        <f>IFERROR(VLOOKUP(N29,'길드원 정보'!$C$3:$E$198,3,0),"")</f>
        <v/>
      </c>
      <c r="P29" s="78" t="str">
        <f>IFERROR(VLOOKUP(N29,'길드원 정보'!$C$3:$E$198,2,0),"")</f>
        <v/>
      </c>
      <c r="Q29" s="76" t="str">
        <f>IFERROR(VLOOKUP(O29,극딜주기!$C$3:$D$45,2,0),"")</f>
        <v/>
      </c>
      <c r="R29" s="77"/>
      <c r="S29" s="67"/>
      <c r="T29" s="15"/>
      <c r="U29" s="24" t="str">
        <f>IFERROR(VLOOKUP(T29,'길드원 정보'!$C$3:$E$198,3,0),"")</f>
        <v/>
      </c>
      <c r="V29" s="78" t="str">
        <f>IFERROR(VLOOKUP(T29,'길드원 정보'!$C$3:$E$198,2,0),"")</f>
        <v/>
      </c>
      <c r="W29" s="76" t="str">
        <f>IFERROR(VLOOKUP(U29,극딜주기!$C$3:$D$45,2,0),"")</f>
        <v/>
      </c>
      <c r="X29" s="1"/>
      <c r="Y29" s="1"/>
      <c r="Z29" s="1"/>
    </row>
    <row r="30" spans="1:26" ht="17.25" customHeight="1">
      <c r="A30" s="1"/>
      <c r="B30" s="15" t="s">
        <v>85</v>
      </c>
      <c r="C30" s="24" t="str">
        <f>IFERROR(VLOOKUP(B30,'길드원 정보'!$C$3:$E$198,3,0),"")</f>
        <v>메카닉</v>
      </c>
      <c r="D30" s="78">
        <f>IFERROR(VLOOKUP(B30,'길드원 정보'!$C$3:$E$198,2,0),"")</f>
        <v>0</v>
      </c>
      <c r="E30" s="76">
        <f>IFERROR(VLOOKUP(C30,극딜주기!$C$3:$D$45,2,0),"")</f>
        <v>200</v>
      </c>
      <c r="F30" s="77"/>
      <c r="G30" s="67"/>
      <c r="H30" s="15"/>
      <c r="I30" s="24" t="str">
        <f>IFERROR(VLOOKUP(H30,'길드원 정보'!$C$3:$E$198,3,0),"")</f>
        <v/>
      </c>
      <c r="J30" s="78" t="str">
        <f>IFERROR(VLOOKUP(H30,'길드원 정보'!$C$3:$E$198,2,0),"")</f>
        <v/>
      </c>
      <c r="K30" s="76" t="str">
        <f>IFERROR(VLOOKUP(I30,극딜주기!$C$3:$D$45,2,0),"")</f>
        <v/>
      </c>
      <c r="L30" s="77"/>
      <c r="M30" s="67"/>
      <c r="N30" s="15"/>
      <c r="O30" s="24" t="str">
        <f>IFERROR(VLOOKUP(N30,'길드원 정보'!$C$3:$E$198,3,0),"")</f>
        <v/>
      </c>
      <c r="P30" s="78" t="str">
        <f>IFERROR(VLOOKUP(N30,'길드원 정보'!$C$3:$E$198,2,0),"")</f>
        <v/>
      </c>
      <c r="Q30" s="76" t="str">
        <f>IFERROR(VLOOKUP(O30,극딜주기!$C$3:$D$45,2,0),"")</f>
        <v/>
      </c>
      <c r="R30" s="77"/>
      <c r="S30" s="67"/>
      <c r="T30" s="15"/>
      <c r="U30" s="24" t="str">
        <f>IFERROR(VLOOKUP(T30,'길드원 정보'!$C$3:$E$198,3,0),"")</f>
        <v/>
      </c>
      <c r="V30" s="78" t="str">
        <f>IFERROR(VLOOKUP(T30,'길드원 정보'!$C$3:$E$198,2,0),"")</f>
        <v/>
      </c>
      <c r="W30" s="76" t="str">
        <f>IFERROR(VLOOKUP(U30,극딜주기!$C$3:$D$45,2,0),"")</f>
        <v/>
      </c>
      <c r="X30" s="1"/>
      <c r="Y30" s="1"/>
      <c r="Z30" s="1"/>
    </row>
    <row r="31" spans="1:26" ht="17.25" customHeight="1">
      <c r="A31" s="1"/>
      <c r="B31" s="26"/>
      <c r="C31" s="27" t="str">
        <f>IFERROR(VLOOKUP(B31,'길드원 정보'!$C$3:$E$198,3,0),"")</f>
        <v/>
      </c>
      <c r="D31" s="79" t="str">
        <f>IFERROR(VLOOKUP(B31,'길드원 정보'!$C$3:$E$198,2,0),"")</f>
        <v/>
      </c>
      <c r="E31" s="80" t="str">
        <f>IFERROR(VLOOKUP(C31,극딜주기!$C$3:$D$45,2,0),"")</f>
        <v/>
      </c>
      <c r="F31" s="77"/>
      <c r="G31" s="67"/>
      <c r="H31" s="26"/>
      <c r="I31" s="27" t="str">
        <f>IFERROR(VLOOKUP(H31,'길드원 정보'!$C$3:$E$198,3,0),"")</f>
        <v/>
      </c>
      <c r="J31" s="79" t="str">
        <f>IFERROR(VLOOKUP(H31,'길드원 정보'!$C$3:$E$198,2,0),"")</f>
        <v/>
      </c>
      <c r="K31" s="80" t="str">
        <f>IFERROR(VLOOKUP(I31,극딜주기!$C$3:$D$45,2,0),"")</f>
        <v/>
      </c>
      <c r="L31" s="77"/>
      <c r="M31" s="67"/>
      <c r="N31" s="26"/>
      <c r="O31" s="27" t="str">
        <f>IFERROR(VLOOKUP(N31,'길드원 정보'!$C$3:$E$198,3,0),"")</f>
        <v/>
      </c>
      <c r="P31" s="79" t="str">
        <f>IFERROR(VLOOKUP(N31,'길드원 정보'!$C$3:$E$198,2,0),"")</f>
        <v/>
      </c>
      <c r="Q31" s="80" t="str">
        <f>IFERROR(VLOOKUP(O31,극딜주기!$C$3:$D$45,2,0),"")</f>
        <v/>
      </c>
      <c r="R31" s="77"/>
      <c r="S31" s="67"/>
      <c r="T31" s="26"/>
      <c r="U31" s="27" t="str">
        <f>IFERROR(VLOOKUP(T31,'길드원 정보'!$C$3:$E$198,3,0),"")</f>
        <v/>
      </c>
      <c r="V31" s="79" t="str">
        <f>IFERROR(VLOOKUP(T31,'길드원 정보'!$C$3:$E$198,2,0),"")</f>
        <v/>
      </c>
      <c r="W31" s="80" t="str">
        <f>IFERROR(VLOOKUP(U31,극딜주기!$C$3:$D$45,2,0),"")</f>
        <v/>
      </c>
      <c r="X31" s="1"/>
      <c r="Y31" s="1"/>
      <c r="Z31" s="1"/>
    </row>
    <row r="32" spans="1:26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/>
  <cols>
    <col min="1" max="1" width="1.375" customWidth="1"/>
    <col min="2" max="2" width="9.625" customWidth="1"/>
    <col min="3" max="26" width="7.875" customWidth="1"/>
  </cols>
  <sheetData>
    <row r="1" spans="1:26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1"/>
      <c r="B2" s="81" t="s">
        <v>121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/>
      <c r="B3" s="90" t="s">
        <v>93</v>
      </c>
      <c r="C3" s="35" t="s">
        <v>27</v>
      </c>
      <c r="D3" s="82">
        <v>240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/>
      <c r="B4" s="91"/>
      <c r="C4" s="44" t="s">
        <v>94</v>
      </c>
      <c r="D4" s="83">
        <v>180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91"/>
      <c r="C5" s="44" t="s">
        <v>95</v>
      </c>
      <c r="D5" s="83">
        <v>180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/>
      <c r="B6" s="91"/>
      <c r="C6" s="44" t="s">
        <v>55</v>
      </c>
      <c r="D6" s="83">
        <v>120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91"/>
      <c r="C7" s="44" t="s">
        <v>96</v>
      </c>
      <c r="D7" s="83">
        <v>180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1"/>
      <c r="B8" s="91"/>
      <c r="C8" s="44" t="s">
        <v>45</v>
      </c>
      <c r="D8" s="83">
        <v>120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>
      <c r="A9" s="1"/>
      <c r="B9" s="91"/>
      <c r="C9" s="44" t="s">
        <v>23</v>
      </c>
      <c r="D9" s="83">
        <v>120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>
      <c r="A10" s="1"/>
      <c r="B10" s="91"/>
      <c r="C10" s="44" t="s">
        <v>60</v>
      </c>
      <c r="D10" s="83">
        <v>90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1"/>
      <c r="B11" s="91"/>
      <c r="C11" s="44" t="s">
        <v>10</v>
      </c>
      <c r="D11" s="83">
        <v>180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>
      <c r="A12" s="1"/>
      <c r="B12" s="91"/>
      <c r="C12" s="44" t="s">
        <v>35</v>
      </c>
      <c r="D12" s="83">
        <v>210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>
      <c r="A13" s="1"/>
      <c r="B13" s="91"/>
      <c r="C13" s="44" t="s">
        <v>25</v>
      </c>
      <c r="D13" s="83">
        <v>90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>
      <c r="A14" s="1"/>
      <c r="B14" s="91"/>
      <c r="C14" s="44" t="s">
        <v>33</v>
      </c>
      <c r="D14" s="83">
        <v>90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1"/>
      <c r="B15" s="91"/>
      <c r="C15" s="44" t="s">
        <v>97</v>
      </c>
      <c r="D15" s="83">
        <v>180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1"/>
      <c r="B16" s="91"/>
      <c r="C16" s="44" t="s">
        <v>74</v>
      </c>
      <c r="D16" s="83">
        <v>180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>
      <c r="A17" s="1"/>
      <c r="B17" s="92"/>
      <c r="C17" s="52" t="s">
        <v>29</v>
      </c>
      <c r="D17" s="84">
        <v>120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>
      <c r="A18" s="1"/>
      <c r="B18" s="93" t="s">
        <v>98</v>
      </c>
      <c r="C18" s="53" t="s">
        <v>99</v>
      </c>
      <c r="D18" s="85">
        <v>150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>
      <c r="A19" s="1"/>
      <c r="B19" s="91"/>
      <c r="C19" s="44" t="s">
        <v>80</v>
      </c>
      <c r="D19" s="83">
        <v>200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>
      <c r="A20" s="1"/>
      <c r="B20" s="91"/>
      <c r="C20" s="44" t="s">
        <v>84</v>
      </c>
      <c r="D20" s="83">
        <v>200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>
      <c r="A21" s="1"/>
      <c r="B21" s="91"/>
      <c r="C21" s="44" t="s">
        <v>100</v>
      </c>
      <c r="D21" s="83">
        <v>210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>
      <c r="A22" s="1"/>
      <c r="B22" s="91"/>
      <c r="C22" s="44" t="s">
        <v>69</v>
      </c>
      <c r="D22" s="83">
        <v>210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>
      <c r="A23" s="1"/>
      <c r="B23" s="91"/>
      <c r="C23" s="44" t="s">
        <v>101</v>
      </c>
      <c r="D23" s="83">
        <v>120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>
      <c r="A24" s="1"/>
      <c r="B24" s="94"/>
      <c r="C24" s="54" t="s">
        <v>102</v>
      </c>
      <c r="D24" s="86">
        <v>120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>
      <c r="A25" s="1"/>
      <c r="B25" s="90" t="s">
        <v>103</v>
      </c>
      <c r="C25" s="35" t="s">
        <v>37</v>
      </c>
      <c r="D25" s="82">
        <v>180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>
      <c r="A26" s="1"/>
      <c r="B26" s="91"/>
      <c r="C26" s="44" t="s">
        <v>104</v>
      </c>
      <c r="D26" s="83">
        <v>120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>
      <c r="A27" s="1"/>
      <c r="B27" s="91"/>
      <c r="C27" s="44" t="s">
        <v>67</v>
      </c>
      <c r="D27" s="83">
        <v>120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>
      <c r="A28" s="1"/>
      <c r="B28" s="91"/>
      <c r="C28" s="44" t="s">
        <v>48</v>
      </c>
      <c r="D28" s="83">
        <v>180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>
      <c r="A29" s="1"/>
      <c r="B29" s="91"/>
      <c r="C29" s="44" t="s">
        <v>105</v>
      </c>
      <c r="D29" s="83">
        <v>120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>
      <c r="A30" s="1"/>
      <c r="B30" s="92"/>
      <c r="C30" s="52" t="s">
        <v>31</v>
      </c>
      <c r="D30" s="84">
        <v>300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>
      <c r="A31" s="1"/>
      <c r="B31" s="93" t="s">
        <v>106</v>
      </c>
      <c r="C31" s="53" t="s">
        <v>12</v>
      </c>
      <c r="D31" s="85">
        <v>180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>
      <c r="A32" s="1"/>
      <c r="B32" s="91"/>
      <c r="C32" s="44" t="s">
        <v>53</v>
      </c>
      <c r="D32" s="83">
        <v>180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1"/>
      <c r="B33" s="91"/>
      <c r="C33" s="44" t="s">
        <v>107</v>
      </c>
      <c r="D33" s="83">
        <v>180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1"/>
      <c r="B34" s="91"/>
      <c r="C34" s="44" t="s">
        <v>62</v>
      </c>
      <c r="D34" s="83">
        <v>120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>
      <c r="A35" s="1"/>
      <c r="B35" s="91"/>
      <c r="C35" s="44" t="s">
        <v>18</v>
      </c>
      <c r="D35" s="83">
        <v>180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customHeight="1">
      <c r="A36" s="1"/>
      <c r="B36" s="94"/>
      <c r="C36" s="54" t="s">
        <v>108</v>
      </c>
      <c r="D36" s="86">
        <v>240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>
      <c r="A37" s="1"/>
      <c r="B37" s="90" t="s">
        <v>109</v>
      </c>
      <c r="C37" s="35" t="s">
        <v>110</v>
      </c>
      <c r="D37" s="82">
        <v>200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>
      <c r="A38" s="1"/>
      <c r="B38" s="91"/>
      <c r="C38" s="44" t="s">
        <v>16</v>
      </c>
      <c r="D38" s="83">
        <v>120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>
      <c r="A39" s="1"/>
      <c r="B39" s="91"/>
      <c r="C39" s="44" t="s">
        <v>14</v>
      </c>
      <c r="D39" s="83">
        <v>120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customHeight="1">
      <c r="A40" s="1"/>
      <c r="B40" s="92"/>
      <c r="C40" s="52" t="s">
        <v>50</v>
      </c>
      <c r="D40" s="84">
        <v>200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>
      <c r="A41" s="1"/>
      <c r="B41" s="93" t="s">
        <v>111</v>
      </c>
      <c r="C41" s="53" t="s">
        <v>112</v>
      </c>
      <c r="D41" s="85">
        <v>200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>
      <c r="A42" s="1"/>
      <c r="B42" s="91"/>
      <c r="C42" s="44" t="s">
        <v>71</v>
      </c>
      <c r="D42" s="83">
        <v>200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>
      <c r="A43" s="1"/>
      <c r="B43" s="94"/>
      <c r="C43" s="54" t="s">
        <v>57</v>
      </c>
      <c r="D43" s="86">
        <v>200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>
      <c r="A44" s="1"/>
      <c r="B44" s="55" t="s">
        <v>113</v>
      </c>
      <c r="C44" s="56" t="s">
        <v>114</v>
      </c>
      <c r="D44" s="69">
        <v>240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>
      <c r="A45" s="1"/>
      <c r="B45" s="57"/>
      <c r="C45" s="58" t="s">
        <v>21</v>
      </c>
      <c r="D45" s="87">
        <v>240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41:B43"/>
    <mergeCell ref="B3:B17"/>
    <mergeCell ref="B18:B24"/>
    <mergeCell ref="B25:B30"/>
    <mergeCell ref="B31:B36"/>
    <mergeCell ref="B37:B40"/>
  </mergeCells>
  <phoneticPr fontId="1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길드원 정보</vt:lpstr>
      <vt:lpstr>직업별</vt:lpstr>
      <vt:lpstr>수로</vt:lpstr>
      <vt:lpstr>극딜주기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김세훈</cp:lastModifiedBy>
  <dcterms:modified xsi:type="dcterms:W3CDTF">2020-05-24T06:30:09Z</dcterms:modified>
</cp:coreProperties>
</file>