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S-TradingFloorUser\Downloads\"/>
    </mc:Choice>
  </mc:AlternateContent>
  <bookViews>
    <workbookView xWindow="0" yWindow="0" windowWidth="28800" windowHeight="14820"/>
  </bookViews>
  <sheets>
    <sheet name="Data Matrix" sheetId="6" r:id="rId1"/>
    <sheet name="US" sheetId="1" r:id="rId2"/>
    <sheet name="EU" sheetId="3" r:id="rId3"/>
    <sheet name="Japan" sheetId="7" r:id="rId4"/>
    <sheet name="UK" sheetId="8" r:id="rId5"/>
    <sheet name="Switzerland" sheetId="4" r:id="rId6"/>
  </sheets>
  <calcPr calcId="152511"/>
</workbook>
</file>

<file path=xl/calcChain.xml><?xml version="1.0" encoding="utf-8"?>
<calcChain xmlns="http://schemas.openxmlformats.org/spreadsheetml/2006/main">
  <c r="A7" i="8" l="1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A7" i="7"/>
  <c r="A7" i="4"/>
  <c r="A7" i="3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<sst xmlns="http://schemas.openxmlformats.org/spreadsheetml/2006/main" count="745" uniqueCount="22">
  <si>
    <t>Date</t>
  </si>
  <si>
    <t>CONSSENT</t>
  </si>
  <si>
    <t>&lt;NSA&gt;</t>
  </si>
  <si>
    <t>University of Michigan Survey of Consumer Confidence Sentiment</t>
  </si>
  <si>
    <t>#N/A N/A</t>
  </si>
  <si>
    <t>FIRST_REVISION</t>
  </si>
  <si>
    <t>PX_LAST</t>
  </si>
  <si>
    <t>M</t>
  </si>
  <si>
    <t>Period</t>
  </si>
  <si>
    <t>End Date</t>
  </si>
  <si>
    <t>Start Date</t>
  </si>
  <si>
    <t>Security</t>
  </si>
  <si>
    <t xml:space="preserve">EUCCEMU  Index                                                  </t>
  </si>
  <si>
    <t xml:space="preserve">SZCCEUCM Index                                                  </t>
  </si>
  <si>
    <t>h</t>
  </si>
  <si>
    <t>US</t>
  </si>
  <si>
    <t>UK</t>
  </si>
  <si>
    <t>EU</t>
  </si>
  <si>
    <t>Japan</t>
  </si>
  <si>
    <t>Switzerland</t>
  </si>
  <si>
    <t xml:space="preserve">JCOMSHCF Index                                                  </t>
  </si>
  <si>
    <t xml:space="preserve">UKCCI    Index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</si>
</sst>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m/d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8" fontId="18" fillId="0" borderId="0"/>
  </cellStyleXfs>
  <cellXfs count="3">
    <xf numFmtId="0" fontId="0" fillId="0" borderId="0" xfId="0"/>
    <xf numFmtId="168" fontId="18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lp_date_mdyyyy" xfId="42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41851</v>
        <stp/>
        <stp>##V3_BDHV12</stp>
        <stp xml:space="preserve">SZCCEUCM Index                                                  </stp>
        <stp>PX_LAST_x0002_FIRST_REVISION</stp>
        <stp>1/31/1995</stp>
        <stp>7/31/2014</stp>
        <stp>[Consumer Confidence Data.xlsx]Sheet1!R7C1</stp>
        <stp>Dir=V</stp>
        <stp>Dts=S</stp>
        <stp>Sort=D</stp>
        <stp>Quote=C</stp>
        <stp>QtTyp=P</stp>
        <stp>Days=T</stp>
        <stp>Per=cM</stp>
        <stp>DtFmt=D</stp>
        <stp>UseDPDF=Y</stp>
        <stp>cols=3;rows=79</stp>
        <tr r="A7" s="4"/>
      </tp>
      <tp>
        <v>41943</v>
        <stp/>
        <stp>##V3_BDHV12</stp>
        <stp xml:space="preserve">UKCCI    Index                                                  </stp>
        <stp>PX_LAST_x0002_FIRST_REVISION</stp>
        <stp>11/30/1994</stp>
        <stp>10/31/2014</stp>
        <stp>[Consumer Confidence Data.xlsx]UK!R7C1</stp>
        <stp>Dir=V</stp>
        <stp>Dts=S</stp>
        <stp>Sort=D</stp>
        <stp>Quote=C</stp>
        <stp>QtTyp=P</stp>
        <stp>Days=T</stp>
        <stp>Per=cM</stp>
        <stp>DtFmt=D</stp>
        <stp>UseDPDF=Y</stp>
        <stp>cols=3;rows=239</stp>
        <tr r="A7" s="8"/>
      </tp>
    </main>
    <main first="bloomberg.rtd">
      <tp>
        <v>41912</v>
        <stp/>
        <stp>##V3_BDHV12</stp>
        <stp xml:space="preserve">JCOMSHCF Index                                                  </stp>
        <stp>PX_LAST_x0002_FIRST_REVISION</stp>
        <stp>12/31/1994</stp>
        <stp>9/30/2014</stp>
        <stp>[Consumer Confidence Data.xlsx]Japan!R7C1</stp>
        <stp>Dir=V</stp>
        <stp>Dts=S</stp>
        <stp>Sort=D</stp>
        <stp>Quote=C</stp>
        <stp>QtTyp=P</stp>
        <stp>Days=T</stp>
        <stp>Per=cM</stp>
        <stp>DtFmt=D</stp>
        <stp>UseDPDF=Y</stp>
        <stp>cols=3;rows=164</stp>
        <tr r="A7" s="7"/>
      </tp>
    </main>
    <main first="bloomberg.rtd">
      <tp>
        <v>41943</v>
        <stp/>
        <stp>##V3_BDHV12</stp>
        <stp xml:space="preserve">EUCCEMU  Index                                                  </stp>
        <stp>PX_LAST_x0002_FIRST_REVISION</stp>
        <stp>10/31/1994</stp>
        <stp>10/31/2014</stp>
        <stp>[Consumer Confidence Data.xlsx]Sheet1!R7C1</stp>
        <stp>Dir=V</stp>
        <stp>Dts=S</stp>
        <stp>Sort=D</stp>
        <stp>Quote=C</stp>
        <stp>QtTyp=P</stp>
        <stp>Days=T</stp>
        <stp>Per=cM</stp>
        <stp>DtFmt=D</stp>
        <stp>UseDPDF=Y</stp>
        <stp>cols=3;rows=241</stp>
        <tr r="A7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abSelected="1" workbookViewId="0">
      <selection activeCell="K91" sqref="K91"/>
    </sheetView>
  </sheetViews>
  <sheetFormatPr defaultRowHeight="15" x14ac:dyDescent="0.25"/>
  <cols>
    <col min="1" max="1" width="10.140625" bestFit="1" customWidth="1"/>
    <col min="6" max="6" width="11.42578125" bestFit="1" customWidth="1"/>
    <col min="7" max="8" width="10.7109375" bestFit="1" customWidth="1"/>
  </cols>
  <sheetData>
    <row r="1" spans="1:8" x14ac:dyDescent="0.25">
      <c r="B1" t="s">
        <v>15</v>
      </c>
      <c r="C1" t="s">
        <v>17</v>
      </c>
      <c r="D1" t="s">
        <v>18</v>
      </c>
      <c r="E1" t="s">
        <v>16</v>
      </c>
      <c r="F1" t="s">
        <v>19</v>
      </c>
    </row>
    <row r="2" spans="1:8" x14ac:dyDescent="0.25">
      <c r="A2" s="1">
        <v>41943</v>
      </c>
      <c r="B2">
        <f>86.9</f>
        <v>86.9</v>
      </c>
      <c r="C2">
        <v>-11.1</v>
      </c>
      <c r="D2">
        <v>39.9</v>
      </c>
      <c r="E2">
        <v>-2</v>
      </c>
      <c r="H2" s="2"/>
    </row>
    <row r="3" spans="1:8" x14ac:dyDescent="0.25">
      <c r="A3" s="1">
        <v>41912</v>
      </c>
      <c r="B3">
        <f>84.6</f>
        <v>84.6</v>
      </c>
      <c r="C3">
        <v>-11.4</v>
      </c>
      <c r="D3">
        <v>41.2</v>
      </c>
      <c r="E3">
        <v>-1</v>
      </c>
      <c r="H3" s="2"/>
    </row>
    <row r="4" spans="1:8" x14ac:dyDescent="0.25">
      <c r="A4" s="1">
        <v>41882</v>
      </c>
      <c r="B4">
        <f>82.5</f>
        <v>82.5</v>
      </c>
      <c r="C4">
        <v>-10</v>
      </c>
      <c r="D4">
        <v>41.5</v>
      </c>
      <c r="E4">
        <v>1</v>
      </c>
      <c r="H4" s="2"/>
    </row>
    <row r="5" spans="1:8" x14ac:dyDescent="0.25">
      <c r="A5" s="1">
        <v>41851</v>
      </c>
      <c r="B5">
        <f>81.8</f>
        <v>81.8</v>
      </c>
      <c r="C5">
        <v>-8.3000000000000007</v>
      </c>
      <c r="D5">
        <v>41.1</v>
      </c>
      <c r="E5">
        <v>-2</v>
      </c>
      <c r="F5">
        <v>-1</v>
      </c>
      <c r="H5" s="2"/>
    </row>
    <row r="6" spans="1:8" x14ac:dyDescent="0.25">
      <c r="A6" s="1">
        <v>41820</v>
      </c>
      <c r="B6">
        <f>82.5</f>
        <v>82.5</v>
      </c>
      <c r="C6">
        <v>-7.5</v>
      </c>
      <c r="D6">
        <v>39.299999999999997</v>
      </c>
      <c r="E6">
        <v>1</v>
      </c>
      <c r="H6" s="2"/>
    </row>
    <row r="7" spans="1:8" x14ac:dyDescent="0.25">
      <c r="A7" s="1">
        <v>41790</v>
      </c>
      <c r="B7">
        <f>81.9</f>
        <v>81.900000000000006</v>
      </c>
      <c r="C7">
        <v>-7.1</v>
      </c>
      <c r="D7">
        <v>37</v>
      </c>
      <c r="E7">
        <v>0</v>
      </c>
      <c r="H7" s="2"/>
    </row>
    <row r="8" spans="1:8" x14ac:dyDescent="0.25">
      <c r="A8" s="1">
        <v>41759</v>
      </c>
      <c r="B8">
        <f>84.1</f>
        <v>84.1</v>
      </c>
      <c r="C8">
        <v>-8.6</v>
      </c>
      <c r="D8">
        <v>37.5</v>
      </c>
      <c r="E8">
        <v>-3</v>
      </c>
      <c r="F8">
        <v>1</v>
      </c>
      <c r="H8" s="2"/>
    </row>
    <row r="9" spans="1:8" x14ac:dyDescent="0.25">
      <c r="A9" s="1">
        <v>41729</v>
      </c>
      <c r="B9">
        <f>80</f>
        <v>80</v>
      </c>
      <c r="C9">
        <v>-9.1999999999999993</v>
      </c>
      <c r="D9">
        <v>38.5</v>
      </c>
      <c r="E9">
        <v>-5</v>
      </c>
      <c r="H9" s="2"/>
    </row>
    <row r="10" spans="1:8" x14ac:dyDescent="0.25">
      <c r="A10" s="1">
        <v>41698</v>
      </c>
      <c r="B10">
        <f>81.6</f>
        <v>81.599999999999994</v>
      </c>
      <c r="C10">
        <v>-12.7</v>
      </c>
      <c r="D10">
        <v>40.299999999999997</v>
      </c>
      <c r="E10">
        <v>-7</v>
      </c>
      <c r="H10" s="2"/>
    </row>
    <row r="11" spans="1:8" x14ac:dyDescent="0.25">
      <c r="A11" s="1">
        <v>41670</v>
      </c>
      <c r="B11">
        <f>81.2</f>
        <v>81.2</v>
      </c>
      <c r="C11">
        <v>-11.6</v>
      </c>
      <c r="D11">
        <v>41.3</v>
      </c>
      <c r="E11">
        <v>-7</v>
      </c>
      <c r="F11">
        <v>2</v>
      </c>
      <c r="H11" s="2"/>
    </row>
    <row r="12" spans="1:8" x14ac:dyDescent="0.25">
      <c r="A12" s="1">
        <v>41639</v>
      </c>
      <c r="B12">
        <f>82.5</f>
        <v>82.5</v>
      </c>
      <c r="C12">
        <v>-13.5</v>
      </c>
      <c r="D12">
        <v>42.4</v>
      </c>
      <c r="E12">
        <v>-13</v>
      </c>
    </row>
    <row r="13" spans="1:8" x14ac:dyDescent="0.25">
      <c r="A13" s="1">
        <v>41608</v>
      </c>
      <c r="B13">
        <f>75.1</f>
        <v>75.099999999999994</v>
      </c>
      <c r="C13">
        <v>-15.3</v>
      </c>
      <c r="D13">
        <v>41.4</v>
      </c>
      <c r="E13">
        <v>-12</v>
      </c>
    </row>
    <row r="14" spans="1:8" x14ac:dyDescent="0.25">
      <c r="A14" s="1">
        <v>41578</v>
      </c>
      <c r="B14">
        <f>73.2</f>
        <v>73.2</v>
      </c>
      <c r="C14">
        <v>-14.4</v>
      </c>
      <c r="D14">
        <v>45.4</v>
      </c>
      <c r="E14">
        <v>-11</v>
      </c>
      <c r="F14">
        <v>-5</v>
      </c>
    </row>
    <row r="15" spans="1:8" x14ac:dyDescent="0.25">
      <c r="A15" s="1">
        <v>41547</v>
      </c>
      <c r="B15">
        <f>77.5</f>
        <v>77.5</v>
      </c>
      <c r="C15">
        <v>-14.8</v>
      </c>
      <c r="D15">
        <v>43</v>
      </c>
      <c r="E15">
        <v>-10</v>
      </c>
    </row>
    <row r="16" spans="1:8" x14ac:dyDescent="0.25">
      <c r="A16" s="1">
        <v>41517</v>
      </c>
      <c r="B16">
        <f>82.1</f>
        <v>82.1</v>
      </c>
      <c r="C16">
        <v>-15.5</v>
      </c>
      <c r="D16">
        <v>43.6</v>
      </c>
      <c r="E16">
        <v>-13</v>
      </c>
    </row>
    <row r="17" spans="1:6" x14ac:dyDescent="0.25">
      <c r="A17" s="1">
        <v>41486</v>
      </c>
      <c r="B17">
        <f>85.1</f>
        <v>85.1</v>
      </c>
      <c r="C17">
        <v>-17.3</v>
      </c>
      <c r="D17">
        <v>44.3</v>
      </c>
      <c r="E17">
        <v>-16</v>
      </c>
      <c r="F17">
        <v>-9</v>
      </c>
    </row>
    <row r="18" spans="1:6" x14ac:dyDescent="0.25">
      <c r="A18" s="1">
        <v>41455</v>
      </c>
      <c r="B18">
        <f>84.1</f>
        <v>84.1</v>
      </c>
      <c r="C18">
        <v>-18.7</v>
      </c>
      <c r="D18">
        <v>45.7</v>
      </c>
      <c r="E18">
        <v>-21</v>
      </c>
    </row>
    <row r="19" spans="1:6" x14ac:dyDescent="0.25">
      <c r="A19" s="1">
        <v>41425</v>
      </c>
      <c r="B19">
        <f>84.5</f>
        <v>84.5</v>
      </c>
      <c r="C19">
        <v>-21.8</v>
      </c>
      <c r="D19">
        <v>44.5</v>
      </c>
      <c r="E19">
        <v>-22</v>
      </c>
    </row>
    <row r="20" spans="1:6" x14ac:dyDescent="0.25">
      <c r="A20" s="1">
        <v>41394</v>
      </c>
      <c r="B20">
        <f>76.4</f>
        <v>76.400000000000006</v>
      </c>
      <c r="C20">
        <v>-22.1</v>
      </c>
      <c r="D20">
        <v>44.8</v>
      </c>
      <c r="E20">
        <v>-27</v>
      </c>
      <c r="F20">
        <v>-5</v>
      </c>
    </row>
    <row r="21" spans="1:6" x14ac:dyDescent="0.25">
      <c r="A21" s="1">
        <v>41364</v>
      </c>
      <c r="B21">
        <f>78.6</f>
        <v>78.599999999999994</v>
      </c>
      <c r="C21">
        <v>-23.3</v>
      </c>
      <c r="D21">
        <v>44.2</v>
      </c>
      <c r="E21">
        <v>-26</v>
      </c>
    </row>
    <row r="22" spans="1:6" x14ac:dyDescent="0.25">
      <c r="A22" s="1">
        <v>41333</v>
      </c>
      <c r="B22">
        <f>77.6</f>
        <v>77.599999999999994</v>
      </c>
      <c r="C22">
        <v>-23.4</v>
      </c>
      <c r="D22">
        <v>43.2</v>
      </c>
      <c r="E22">
        <v>-26</v>
      </c>
    </row>
    <row r="23" spans="1:6" x14ac:dyDescent="0.25">
      <c r="A23" s="1">
        <v>41305</v>
      </c>
      <c r="B23">
        <f>73.8</f>
        <v>73.8</v>
      </c>
      <c r="C23">
        <v>-23.7</v>
      </c>
      <c r="D23">
        <v>39.9</v>
      </c>
      <c r="E23">
        <v>-26</v>
      </c>
      <c r="F23">
        <v>-6</v>
      </c>
    </row>
    <row r="24" spans="1:6" x14ac:dyDescent="0.25">
      <c r="A24" s="1">
        <v>41274</v>
      </c>
      <c r="B24">
        <f>72.9</f>
        <v>72.900000000000006</v>
      </c>
      <c r="C24">
        <v>-26</v>
      </c>
      <c r="D24">
        <v>40.1</v>
      </c>
      <c r="E24">
        <v>-29</v>
      </c>
    </row>
    <row r="25" spans="1:6" x14ac:dyDescent="0.25">
      <c r="A25" s="1">
        <v>41243</v>
      </c>
      <c r="B25">
        <f>82.7</f>
        <v>82.7</v>
      </c>
      <c r="C25">
        <v>-26.4</v>
      </c>
      <c r="D25">
        <v>40</v>
      </c>
      <c r="E25">
        <v>-22</v>
      </c>
    </row>
    <row r="26" spans="1:6" x14ac:dyDescent="0.25">
      <c r="A26" s="1">
        <v>41213</v>
      </c>
      <c r="B26">
        <f>82.6</f>
        <v>82.6</v>
      </c>
      <c r="C26">
        <v>-25.2</v>
      </c>
      <c r="D26">
        <v>40.200000000000003</v>
      </c>
      <c r="E26">
        <v>-30</v>
      </c>
      <c r="F26">
        <v>-17</v>
      </c>
    </row>
    <row r="27" spans="1:6" x14ac:dyDescent="0.25">
      <c r="A27" s="1">
        <v>41182</v>
      </c>
      <c r="B27">
        <f>78.3</f>
        <v>78.3</v>
      </c>
      <c r="C27">
        <v>-25.5</v>
      </c>
      <c r="D27">
        <v>40.299999999999997</v>
      </c>
      <c r="E27">
        <v>-28</v>
      </c>
    </row>
    <row r="28" spans="1:6" x14ac:dyDescent="0.25">
      <c r="A28" s="1">
        <v>41152</v>
      </c>
      <c r="B28">
        <f>74.3</f>
        <v>74.3</v>
      </c>
      <c r="C28">
        <v>-24.2</v>
      </c>
      <c r="D28">
        <v>39.799999999999997</v>
      </c>
      <c r="E28">
        <v>-29</v>
      </c>
    </row>
    <row r="29" spans="1:6" x14ac:dyDescent="0.25">
      <c r="A29" s="1">
        <v>41121</v>
      </c>
      <c r="B29">
        <f>72.3</f>
        <v>72.3</v>
      </c>
      <c r="C29">
        <v>-21</v>
      </c>
      <c r="D29">
        <v>40</v>
      </c>
      <c r="E29">
        <v>-29</v>
      </c>
      <c r="F29">
        <v>-17</v>
      </c>
    </row>
    <row r="30" spans="1:6" x14ac:dyDescent="0.25">
      <c r="A30" s="1">
        <v>41090</v>
      </c>
      <c r="B30">
        <f>73.2</f>
        <v>73.2</v>
      </c>
      <c r="C30">
        <v>-19.3</v>
      </c>
      <c r="D30">
        <v>40.200000000000003</v>
      </c>
      <c r="E30">
        <v>-29</v>
      </c>
    </row>
    <row r="31" spans="1:6" x14ac:dyDescent="0.25">
      <c r="A31" s="1">
        <v>41060</v>
      </c>
      <c r="B31">
        <f>79.3</f>
        <v>79.3</v>
      </c>
      <c r="C31">
        <v>-18.8</v>
      </c>
      <c r="D31">
        <v>39.799999999999997</v>
      </c>
      <c r="E31">
        <v>-29</v>
      </c>
    </row>
    <row r="32" spans="1:6" x14ac:dyDescent="0.25">
      <c r="A32" s="1">
        <v>41029</v>
      </c>
      <c r="B32">
        <f>76.4</f>
        <v>76.400000000000006</v>
      </c>
      <c r="C32">
        <v>-19.5</v>
      </c>
      <c r="D32">
        <v>40</v>
      </c>
      <c r="E32">
        <v>-31</v>
      </c>
      <c r="F32">
        <v>-8</v>
      </c>
    </row>
    <row r="33" spans="1:7" x14ac:dyDescent="0.25">
      <c r="A33" s="1">
        <v>40999</v>
      </c>
      <c r="B33">
        <f>76.2</f>
        <v>76.2</v>
      </c>
      <c r="C33">
        <v>-18.7</v>
      </c>
      <c r="D33">
        <v>39.799999999999997</v>
      </c>
      <c r="E33">
        <v>-31</v>
      </c>
    </row>
    <row r="34" spans="1:7" x14ac:dyDescent="0.25">
      <c r="A34" s="1">
        <v>40968</v>
      </c>
      <c r="B34">
        <f>75.3</f>
        <v>75.3</v>
      </c>
      <c r="C34">
        <v>-19.899999999999999</v>
      </c>
      <c r="D34">
        <v>39.9</v>
      </c>
      <c r="E34">
        <v>-29</v>
      </c>
      <c r="G34" s="2"/>
    </row>
    <row r="35" spans="1:7" x14ac:dyDescent="0.25">
      <c r="A35" s="1">
        <v>40939</v>
      </c>
      <c r="B35">
        <f>75</f>
        <v>75</v>
      </c>
      <c r="C35">
        <v>-20.3</v>
      </c>
      <c r="D35">
        <v>39.200000000000003</v>
      </c>
      <c r="E35">
        <v>-29</v>
      </c>
      <c r="F35">
        <v>-19</v>
      </c>
      <c r="G35" s="2"/>
    </row>
    <row r="36" spans="1:7" x14ac:dyDescent="0.25">
      <c r="A36" s="1">
        <v>40908</v>
      </c>
      <c r="B36">
        <f>69.9</f>
        <v>69.900000000000006</v>
      </c>
      <c r="C36">
        <v>-21.1</v>
      </c>
      <c r="D36">
        <v>38.6</v>
      </c>
      <c r="E36">
        <v>-33</v>
      </c>
      <c r="G36" s="2"/>
    </row>
    <row r="37" spans="1:7" x14ac:dyDescent="0.25">
      <c r="A37" s="1">
        <v>40877</v>
      </c>
      <c r="B37">
        <f>64.1</f>
        <v>64.099999999999994</v>
      </c>
      <c r="C37">
        <v>-20.3</v>
      </c>
      <c r="D37">
        <v>38.700000000000003</v>
      </c>
      <c r="E37">
        <v>-31</v>
      </c>
      <c r="G37" s="2"/>
    </row>
    <row r="38" spans="1:7" x14ac:dyDescent="0.25">
      <c r="A38" s="1">
        <v>40847</v>
      </c>
      <c r="B38">
        <f>60.9</f>
        <v>60.9</v>
      </c>
      <c r="C38">
        <v>-19.899999999999999</v>
      </c>
      <c r="D38">
        <v>38.200000000000003</v>
      </c>
      <c r="E38">
        <v>-32</v>
      </c>
      <c r="F38">
        <v>-24</v>
      </c>
      <c r="G38" s="2"/>
    </row>
    <row r="39" spans="1:7" x14ac:dyDescent="0.25">
      <c r="A39" s="1">
        <v>40816</v>
      </c>
      <c r="B39">
        <f>59.4</f>
        <v>59.4</v>
      </c>
      <c r="C39">
        <v>-19.100000000000001</v>
      </c>
      <c r="D39">
        <v>36.9</v>
      </c>
      <c r="E39">
        <v>-30</v>
      </c>
      <c r="G39" s="2"/>
    </row>
    <row r="40" spans="1:7" x14ac:dyDescent="0.25">
      <c r="A40" s="1">
        <v>40786</v>
      </c>
      <c r="B40">
        <f>55.7</f>
        <v>55.7</v>
      </c>
      <c r="C40">
        <v>-16.5</v>
      </c>
      <c r="D40">
        <v>36.799999999999997</v>
      </c>
      <c r="E40">
        <v>-31</v>
      </c>
      <c r="G40" s="2"/>
    </row>
    <row r="41" spans="1:7" x14ac:dyDescent="0.25">
      <c r="A41" s="1">
        <v>40755</v>
      </c>
      <c r="B41">
        <f>63.7</f>
        <v>63.7</v>
      </c>
      <c r="C41">
        <v>-11.2</v>
      </c>
      <c r="D41">
        <v>35.200000000000003</v>
      </c>
      <c r="E41">
        <v>-30</v>
      </c>
      <c r="F41">
        <v>-17</v>
      </c>
      <c r="G41" s="2"/>
    </row>
    <row r="42" spans="1:7" x14ac:dyDescent="0.25">
      <c r="A42" s="1">
        <v>40724</v>
      </c>
      <c r="B42">
        <f>71.5</f>
        <v>71.5</v>
      </c>
      <c r="C42">
        <v>-9.6999999999999993</v>
      </c>
      <c r="D42">
        <v>34.200000000000003</v>
      </c>
      <c r="E42">
        <v>-25</v>
      </c>
      <c r="G42" s="2"/>
    </row>
    <row r="43" spans="1:7" x14ac:dyDescent="0.25">
      <c r="A43" s="1">
        <v>40694</v>
      </c>
      <c r="B43">
        <f>74.3</f>
        <v>74.3</v>
      </c>
      <c r="C43">
        <v>-10</v>
      </c>
      <c r="D43">
        <v>33.200000000000003</v>
      </c>
      <c r="E43">
        <v>-21</v>
      </c>
      <c r="G43" s="2"/>
    </row>
    <row r="44" spans="1:7" x14ac:dyDescent="0.25">
      <c r="A44" s="1">
        <v>40663</v>
      </c>
      <c r="B44">
        <f>69.8</f>
        <v>69.8</v>
      </c>
      <c r="C44">
        <v>-11.7</v>
      </c>
      <c r="D44">
        <v>38.5</v>
      </c>
      <c r="E44">
        <v>-31</v>
      </c>
      <c r="F44">
        <v>-1</v>
      </c>
    </row>
    <row r="45" spans="1:7" x14ac:dyDescent="0.25">
      <c r="A45" s="1">
        <v>40633</v>
      </c>
      <c r="B45">
        <f>67.5</f>
        <v>67.5</v>
      </c>
      <c r="C45">
        <v>-10.8</v>
      </c>
      <c r="D45">
        <v>41.2</v>
      </c>
      <c r="E45">
        <v>-28</v>
      </c>
    </row>
    <row r="46" spans="1:7" x14ac:dyDescent="0.25">
      <c r="A46" s="1">
        <v>40602</v>
      </c>
      <c r="B46">
        <f>77.5</f>
        <v>77.5</v>
      </c>
      <c r="C46">
        <v>-10</v>
      </c>
      <c r="D46">
        <v>41.7</v>
      </c>
      <c r="E46">
        <v>-28</v>
      </c>
    </row>
    <row r="47" spans="1:7" x14ac:dyDescent="0.25">
      <c r="A47" s="1">
        <v>40574</v>
      </c>
      <c r="B47">
        <f>74.2</f>
        <v>74.2</v>
      </c>
      <c r="C47">
        <v>-11.3</v>
      </c>
      <c r="D47">
        <v>41.5</v>
      </c>
      <c r="E47">
        <v>-29</v>
      </c>
      <c r="F47">
        <v>10</v>
      </c>
    </row>
    <row r="48" spans="1:7" x14ac:dyDescent="0.25">
      <c r="A48" s="1">
        <v>40543</v>
      </c>
      <c r="B48">
        <f>74.5</f>
        <v>74.5</v>
      </c>
      <c r="C48">
        <v>-11.3</v>
      </c>
      <c r="D48">
        <v>41.3</v>
      </c>
      <c r="E48">
        <v>-21</v>
      </c>
    </row>
    <row r="49" spans="1:6" x14ac:dyDescent="0.25">
      <c r="A49" s="1">
        <v>40512</v>
      </c>
      <c r="B49">
        <f>71.6</f>
        <v>71.599999999999994</v>
      </c>
      <c r="C49">
        <v>-9.6999999999999993</v>
      </c>
      <c r="D49">
        <v>40.799999999999997</v>
      </c>
      <c r="E49">
        <v>-21</v>
      </c>
    </row>
    <row r="50" spans="1:6" x14ac:dyDescent="0.25">
      <c r="A50" s="1">
        <v>40482</v>
      </c>
      <c r="B50">
        <f>67.7</f>
        <v>67.7</v>
      </c>
      <c r="C50">
        <v>-11.1</v>
      </c>
      <c r="D50">
        <v>40.700000000000003</v>
      </c>
      <c r="E50">
        <v>-19</v>
      </c>
      <c r="F50">
        <v>7</v>
      </c>
    </row>
    <row r="51" spans="1:6" x14ac:dyDescent="0.25">
      <c r="A51" s="1">
        <v>40451</v>
      </c>
      <c r="B51">
        <f>68.2</f>
        <v>68.2</v>
      </c>
      <c r="C51">
        <v>-11.2</v>
      </c>
      <c r="D51">
        <v>41.7</v>
      </c>
      <c r="E51">
        <v>-20</v>
      </c>
    </row>
    <row r="52" spans="1:6" x14ac:dyDescent="0.25">
      <c r="A52" s="1">
        <v>40421</v>
      </c>
      <c r="B52">
        <f>68.9</f>
        <v>68.900000000000006</v>
      </c>
      <c r="C52">
        <v>-11.6</v>
      </c>
      <c r="D52">
        <v>42.3</v>
      </c>
      <c r="E52">
        <v>-18</v>
      </c>
    </row>
    <row r="53" spans="1:6" x14ac:dyDescent="0.25">
      <c r="A53" s="1">
        <v>40390</v>
      </c>
      <c r="B53">
        <f>67.8</f>
        <v>67.8</v>
      </c>
      <c r="C53">
        <v>-14.1</v>
      </c>
      <c r="D53">
        <v>42.3</v>
      </c>
      <c r="E53">
        <v>-22</v>
      </c>
      <c r="F53">
        <v>16</v>
      </c>
    </row>
    <row r="54" spans="1:6" x14ac:dyDescent="0.25">
      <c r="A54" s="1">
        <v>40359</v>
      </c>
      <c r="B54">
        <f>76</f>
        <v>76</v>
      </c>
      <c r="C54">
        <v>-17.3</v>
      </c>
      <c r="D54">
        <v>42</v>
      </c>
      <c r="E54">
        <v>-19</v>
      </c>
    </row>
    <row r="55" spans="1:6" x14ac:dyDescent="0.25">
      <c r="A55" s="1">
        <v>40329</v>
      </c>
      <c r="B55">
        <f>73.6</f>
        <v>73.599999999999994</v>
      </c>
      <c r="C55">
        <v>-17.8</v>
      </c>
      <c r="D55">
        <v>41.9</v>
      </c>
      <c r="E55">
        <v>-18</v>
      </c>
    </row>
    <row r="56" spans="1:6" x14ac:dyDescent="0.25">
      <c r="A56" s="1">
        <v>40298</v>
      </c>
      <c r="B56">
        <f>72.2</f>
        <v>72.2</v>
      </c>
      <c r="C56">
        <v>-15.1</v>
      </c>
      <c r="D56">
        <v>41.4</v>
      </c>
      <c r="E56">
        <v>-16</v>
      </c>
      <c r="F56">
        <v>14</v>
      </c>
    </row>
    <row r="57" spans="1:6" x14ac:dyDescent="0.25">
      <c r="A57" s="1">
        <v>40268</v>
      </c>
      <c r="B57">
        <f>73.6</f>
        <v>73.599999999999994</v>
      </c>
      <c r="C57">
        <v>-17.399999999999999</v>
      </c>
      <c r="D57">
        <v>40.700000000000003</v>
      </c>
      <c r="E57">
        <v>-15</v>
      </c>
    </row>
    <row r="58" spans="1:6" x14ac:dyDescent="0.25">
      <c r="A58" s="1">
        <v>40237</v>
      </c>
      <c r="B58">
        <f>73.6</f>
        <v>73.599999999999994</v>
      </c>
      <c r="C58">
        <v>-17.399999999999999</v>
      </c>
      <c r="D58">
        <v>40.1</v>
      </c>
      <c r="E58">
        <v>-14</v>
      </c>
    </row>
    <row r="59" spans="1:6" x14ac:dyDescent="0.25">
      <c r="A59" s="1">
        <v>40209</v>
      </c>
      <c r="B59">
        <f>74.4</f>
        <v>74.400000000000006</v>
      </c>
      <c r="C59">
        <v>-15.8</v>
      </c>
      <c r="D59">
        <v>38.9</v>
      </c>
      <c r="E59">
        <v>-17</v>
      </c>
      <c r="F59">
        <v>-7</v>
      </c>
    </row>
    <row r="60" spans="1:6" x14ac:dyDescent="0.25">
      <c r="A60" s="1">
        <v>40178</v>
      </c>
      <c r="B60">
        <f>72.5</f>
        <v>72.5</v>
      </c>
      <c r="C60">
        <v>-16.2</v>
      </c>
      <c r="D60">
        <v>40.200000000000003</v>
      </c>
      <c r="E60">
        <v>-19</v>
      </c>
    </row>
    <row r="61" spans="1:6" x14ac:dyDescent="0.25">
      <c r="A61" s="1">
        <v>40147</v>
      </c>
      <c r="B61">
        <f>67.4</f>
        <v>67.400000000000006</v>
      </c>
      <c r="C61">
        <v>-17.399999999999999</v>
      </c>
      <c r="D61">
        <v>40.200000000000003</v>
      </c>
      <c r="E61">
        <v>-17</v>
      </c>
    </row>
    <row r="62" spans="1:6" x14ac:dyDescent="0.25">
      <c r="A62" s="1">
        <v>40117</v>
      </c>
      <c r="B62">
        <f>70.6</f>
        <v>70.599999999999994</v>
      </c>
      <c r="C62">
        <v>-17.8</v>
      </c>
      <c r="D62">
        <v>39.799999999999997</v>
      </c>
      <c r="E62">
        <v>-13</v>
      </c>
      <c r="F62">
        <v>-14</v>
      </c>
    </row>
    <row r="63" spans="1:6" x14ac:dyDescent="0.25">
      <c r="A63" s="1">
        <v>40086</v>
      </c>
      <c r="B63">
        <f>73.5</f>
        <v>73.5</v>
      </c>
      <c r="C63">
        <v>-19.100000000000001</v>
      </c>
      <c r="D63">
        <v>39.4</v>
      </c>
      <c r="E63">
        <v>-16</v>
      </c>
    </row>
    <row r="64" spans="1:6" x14ac:dyDescent="0.25">
      <c r="A64" s="1">
        <v>40056</v>
      </c>
      <c r="B64">
        <f>65.7</f>
        <v>65.7</v>
      </c>
      <c r="C64">
        <v>-22.1</v>
      </c>
      <c r="D64">
        <v>38.6</v>
      </c>
      <c r="E64">
        <v>-25</v>
      </c>
    </row>
    <row r="65" spans="1:7" x14ac:dyDescent="0.25">
      <c r="A65" s="1">
        <v>40025</v>
      </c>
      <c r="B65">
        <f>66</f>
        <v>66</v>
      </c>
      <c r="C65">
        <v>-23.1</v>
      </c>
      <c r="D65">
        <v>36.5</v>
      </c>
      <c r="E65">
        <v>-25</v>
      </c>
      <c r="F65">
        <v>-39</v>
      </c>
    </row>
    <row r="66" spans="1:7" x14ac:dyDescent="0.25">
      <c r="A66" s="1">
        <v>39994</v>
      </c>
      <c r="B66">
        <f>70.8</f>
        <v>70.8</v>
      </c>
      <c r="C66">
        <v>-25.1</v>
      </c>
      <c r="D66">
        <v>34.9</v>
      </c>
      <c r="E66">
        <v>-25</v>
      </c>
      <c r="G66" s="2"/>
    </row>
    <row r="67" spans="1:7" x14ac:dyDescent="0.25">
      <c r="A67" s="1">
        <v>39964</v>
      </c>
      <c r="B67">
        <f>68.7</f>
        <v>68.7</v>
      </c>
      <c r="C67">
        <v>-28.2</v>
      </c>
      <c r="D67">
        <v>32.1</v>
      </c>
      <c r="E67">
        <v>-27</v>
      </c>
      <c r="G67" s="2"/>
    </row>
    <row r="68" spans="1:7" x14ac:dyDescent="0.25">
      <c r="A68" s="1">
        <v>39933</v>
      </c>
      <c r="B68">
        <f>65.1</f>
        <v>65.099999999999994</v>
      </c>
      <c r="C68">
        <v>-30.6</v>
      </c>
      <c r="D68">
        <v>29.4</v>
      </c>
      <c r="E68">
        <v>-27</v>
      </c>
      <c r="F68">
        <v>-49</v>
      </c>
      <c r="G68" s="2"/>
    </row>
    <row r="69" spans="1:7" x14ac:dyDescent="0.25">
      <c r="A69" s="1">
        <v>39903</v>
      </c>
      <c r="B69">
        <f>57.3</f>
        <v>57.3</v>
      </c>
      <c r="C69">
        <v>-34.299999999999997</v>
      </c>
      <c r="D69">
        <v>27.7</v>
      </c>
      <c r="E69">
        <v>-30</v>
      </c>
      <c r="G69" s="2"/>
    </row>
    <row r="70" spans="1:7" x14ac:dyDescent="0.25">
      <c r="A70" s="1">
        <v>39872</v>
      </c>
      <c r="B70">
        <f>56.3</f>
        <v>56.3</v>
      </c>
      <c r="C70">
        <v>-33</v>
      </c>
      <c r="D70">
        <v>27.5</v>
      </c>
      <c r="E70">
        <v>-35</v>
      </c>
      <c r="G70" s="2"/>
    </row>
    <row r="71" spans="1:7" x14ac:dyDescent="0.25">
      <c r="A71" s="1">
        <v>39844</v>
      </c>
      <c r="B71">
        <f>61.2</f>
        <v>61.2</v>
      </c>
      <c r="C71">
        <v>-30.7</v>
      </c>
      <c r="D71">
        <v>27.6</v>
      </c>
      <c r="E71">
        <v>-37</v>
      </c>
      <c r="F71">
        <v>-38</v>
      </c>
      <c r="G71" s="2"/>
    </row>
    <row r="72" spans="1:7" x14ac:dyDescent="0.25">
      <c r="A72" s="1">
        <v>39813</v>
      </c>
      <c r="B72">
        <f>60.1</f>
        <v>60.1</v>
      </c>
      <c r="C72">
        <v>-31</v>
      </c>
      <c r="D72">
        <v>28.8</v>
      </c>
      <c r="E72">
        <v>-33</v>
      </c>
      <c r="G72" s="2"/>
    </row>
    <row r="73" spans="1:7" x14ac:dyDescent="0.25">
      <c r="A73" s="1">
        <v>39782</v>
      </c>
      <c r="B73">
        <f>55.3</f>
        <v>55.3</v>
      </c>
      <c r="C73">
        <v>-26.6</v>
      </c>
      <c r="D73">
        <v>29.2</v>
      </c>
      <c r="E73">
        <v>-35</v>
      </c>
      <c r="G73" s="2"/>
    </row>
    <row r="74" spans="1:7" x14ac:dyDescent="0.25">
      <c r="A74" s="1">
        <v>39752</v>
      </c>
      <c r="B74">
        <f>57.6</f>
        <v>57.6</v>
      </c>
      <c r="C74">
        <v>-24.5</v>
      </c>
      <c r="D74">
        <v>30.7</v>
      </c>
      <c r="E74">
        <v>-36</v>
      </c>
      <c r="F74">
        <v>-35</v>
      </c>
      <c r="G74" s="2"/>
    </row>
    <row r="75" spans="1:7" x14ac:dyDescent="0.25">
      <c r="A75" s="1">
        <v>39721</v>
      </c>
      <c r="B75">
        <f>70.3</f>
        <v>70.3</v>
      </c>
      <c r="C75">
        <v>-19.3</v>
      </c>
      <c r="D75">
        <v>29.6</v>
      </c>
      <c r="E75">
        <v>-32</v>
      </c>
      <c r="G75" s="2"/>
    </row>
    <row r="76" spans="1:7" x14ac:dyDescent="0.25">
      <c r="A76" s="1">
        <v>39691</v>
      </c>
      <c r="B76">
        <f>63</f>
        <v>63</v>
      </c>
      <c r="C76">
        <v>-19.5</v>
      </c>
      <c r="D76">
        <v>30.7</v>
      </c>
      <c r="E76">
        <v>-36</v>
      </c>
    </row>
    <row r="77" spans="1:7" x14ac:dyDescent="0.25">
      <c r="A77" s="1">
        <v>39660</v>
      </c>
      <c r="B77">
        <f>61.2</f>
        <v>61.2</v>
      </c>
      <c r="C77">
        <v>-19.5</v>
      </c>
      <c r="D77">
        <v>31.8</v>
      </c>
      <c r="E77">
        <v>-39</v>
      </c>
      <c r="F77">
        <v>-17</v>
      </c>
    </row>
    <row r="78" spans="1:7" x14ac:dyDescent="0.25">
      <c r="A78" s="1">
        <v>39629</v>
      </c>
      <c r="B78">
        <f>56.4</f>
        <v>56.4</v>
      </c>
      <c r="C78">
        <v>-16.3</v>
      </c>
      <c r="D78">
        <v>33</v>
      </c>
      <c r="E78">
        <v>-34</v>
      </c>
    </row>
    <row r="79" spans="1:7" x14ac:dyDescent="0.25">
      <c r="A79" s="1">
        <v>39599</v>
      </c>
      <c r="B79">
        <f>59.8</f>
        <v>59.8</v>
      </c>
      <c r="C79">
        <v>-14</v>
      </c>
      <c r="D79">
        <v>34.799999999999997</v>
      </c>
      <c r="E79">
        <v>-29</v>
      </c>
    </row>
    <row r="80" spans="1:7" x14ac:dyDescent="0.25">
      <c r="A80" s="1">
        <v>39568</v>
      </c>
      <c r="B80">
        <f>62.6</f>
        <v>62.6</v>
      </c>
      <c r="C80">
        <v>-12.6</v>
      </c>
      <c r="D80">
        <v>36.9</v>
      </c>
      <c r="E80">
        <v>-24</v>
      </c>
      <c r="F80">
        <v>0</v>
      </c>
    </row>
    <row r="81" spans="1:7" x14ac:dyDescent="0.25">
      <c r="A81" s="1">
        <v>39538</v>
      </c>
      <c r="B81">
        <f>69.5</f>
        <v>69.5</v>
      </c>
      <c r="C81">
        <v>-13</v>
      </c>
      <c r="D81">
        <v>37.5</v>
      </c>
      <c r="E81">
        <v>-19</v>
      </c>
    </row>
    <row r="82" spans="1:7" x14ac:dyDescent="0.25">
      <c r="A82" s="1">
        <v>39507</v>
      </c>
      <c r="B82">
        <f>70.8</f>
        <v>70.8</v>
      </c>
      <c r="C82">
        <v>-12.6</v>
      </c>
      <c r="D82">
        <v>38.5</v>
      </c>
      <c r="E82">
        <v>-17</v>
      </c>
    </row>
    <row r="83" spans="1:7" x14ac:dyDescent="0.25">
      <c r="A83" s="1">
        <v>39478</v>
      </c>
      <c r="B83">
        <f>78.4</f>
        <v>78.400000000000006</v>
      </c>
      <c r="C83">
        <v>-11.4</v>
      </c>
      <c r="D83">
        <v>39.200000000000003</v>
      </c>
      <c r="E83">
        <v>-13</v>
      </c>
      <c r="F83">
        <v>4</v>
      </c>
    </row>
    <row r="84" spans="1:7" x14ac:dyDescent="0.25">
      <c r="A84" s="1">
        <v>39447</v>
      </c>
      <c r="B84">
        <f>75.5</f>
        <v>75.5</v>
      </c>
      <c r="C84">
        <v>-9.5</v>
      </c>
      <c r="D84">
        <v>40.299999999999997</v>
      </c>
      <c r="E84">
        <v>-14</v>
      </c>
    </row>
    <row r="85" spans="1:7" x14ac:dyDescent="0.25">
      <c r="A85" s="1">
        <v>39416</v>
      </c>
      <c r="B85">
        <f>76.1</f>
        <v>76.099999999999994</v>
      </c>
      <c r="C85">
        <v>-9.1999999999999993</v>
      </c>
      <c r="D85">
        <v>42.7</v>
      </c>
      <c r="E85">
        <v>-10</v>
      </c>
    </row>
    <row r="86" spans="1:7" x14ac:dyDescent="0.25">
      <c r="A86" s="1">
        <v>39386</v>
      </c>
      <c r="B86">
        <f>80.9</f>
        <v>80.900000000000006</v>
      </c>
      <c r="C86">
        <v>-7.1</v>
      </c>
      <c r="D86">
        <v>43.5</v>
      </c>
      <c r="E86">
        <v>-8</v>
      </c>
      <c r="F86">
        <v>15</v>
      </c>
    </row>
    <row r="87" spans="1:7" x14ac:dyDescent="0.25">
      <c r="A87" s="1">
        <v>39355</v>
      </c>
      <c r="B87">
        <f>83.4</f>
        <v>83.4</v>
      </c>
      <c r="C87">
        <v>-6.2</v>
      </c>
      <c r="D87">
        <v>43.9</v>
      </c>
      <c r="E87">
        <v>-7</v>
      </c>
    </row>
    <row r="88" spans="1:7" x14ac:dyDescent="0.25">
      <c r="A88" s="1">
        <v>39325</v>
      </c>
      <c r="B88">
        <f>83.4</f>
        <v>83.4</v>
      </c>
      <c r="C88">
        <v>-4.3</v>
      </c>
      <c r="D88">
        <v>44.1</v>
      </c>
      <c r="E88">
        <v>-4</v>
      </c>
    </row>
    <row r="89" spans="1:7" x14ac:dyDescent="0.25">
      <c r="A89" s="1">
        <v>39294</v>
      </c>
      <c r="B89">
        <f>90.4</f>
        <v>90.4</v>
      </c>
      <c r="C89">
        <v>-1.9</v>
      </c>
      <c r="D89">
        <v>44.3</v>
      </c>
      <c r="E89">
        <v>-6</v>
      </c>
      <c r="F89">
        <v>8</v>
      </c>
    </row>
    <row r="90" spans="1:7" x14ac:dyDescent="0.25">
      <c r="A90" s="1">
        <v>39263</v>
      </c>
      <c r="B90">
        <f>85.3</f>
        <v>85.3</v>
      </c>
      <c r="C90">
        <v>-1.8</v>
      </c>
      <c r="D90">
        <v>46.3</v>
      </c>
      <c r="E90">
        <v>-3</v>
      </c>
    </row>
    <row r="91" spans="1:7" x14ac:dyDescent="0.25">
      <c r="A91" s="1">
        <v>39233</v>
      </c>
      <c r="B91">
        <f>88.3</f>
        <v>88.3</v>
      </c>
      <c r="C91">
        <v>-1.3</v>
      </c>
      <c r="D91">
        <v>47</v>
      </c>
      <c r="E91">
        <v>-2</v>
      </c>
    </row>
    <row r="92" spans="1:7" x14ac:dyDescent="0.25">
      <c r="A92" s="1">
        <v>39202</v>
      </c>
      <c r="B92">
        <f>87.1</f>
        <v>87.1</v>
      </c>
      <c r="C92">
        <v>-4.5</v>
      </c>
      <c r="D92">
        <v>46.7</v>
      </c>
      <c r="E92">
        <v>-6</v>
      </c>
      <c r="F92">
        <v>16</v>
      </c>
    </row>
    <row r="93" spans="1:7" x14ac:dyDescent="0.25">
      <c r="A93" s="1">
        <v>39172</v>
      </c>
      <c r="B93">
        <f>88.4</f>
        <v>88.4</v>
      </c>
      <c r="C93">
        <v>-5.3</v>
      </c>
      <c r="D93">
        <v>49</v>
      </c>
      <c r="E93">
        <v>-8</v>
      </c>
    </row>
    <row r="94" spans="1:7" x14ac:dyDescent="0.25">
      <c r="A94" s="1">
        <v>39141</v>
      </c>
      <c r="B94">
        <f>91.3</f>
        <v>91.3</v>
      </c>
      <c r="C94">
        <v>-5.4</v>
      </c>
      <c r="D94">
        <v>49</v>
      </c>
      <c r="E94">
        <v>-8</v>
      </c>
    </row>
    <row r="95" spans="1:7" x14ac:dyDescent="0.25">
      <c r="A95" s="1">
        <v>39113</v>
      </c>
      <c r="B95">
        <f>96.9</f>
        <v>96.9</v>
      </c>
      <c r="C95">
        <v>-6.2</v>
      </c>
      <c r="D95">
        <v>47</v>
      </c>
      <c r="E95">
        <v>-7</v>
      </c>
      <c r="F95">
        <v>12</v>
      </c>
      <c r="G95" s="2"/>
    </row>
    <row r="96" spans="1:7" x14ac:dyDescent="0.25">
      <c r="A96" s="1">
        <v>39082</v>
      </c>
      <c r="B96">
        <f>91.7</f>
        <v>91.7</v>
      </c>
      <c r="C96">
        <v>-6.8</v>
      </c>
      <c r="D96">
        <v>49.1</v>
      </c>
      <c r="E96">
        <v>-8</v>
      </c>
      <c r="G96" s="2"/>
    </row>
    <row r="97" spans="1:7" x14ac:dyDescent="0.25">
      <c r="A97" s="1">
        <v>39051</v>
      </c>
      <c r="B97">
        <f>92.1</f>
        <v>92.1</v>
      </c>
      <c r="C97">
        <v>-7.9</v>
      </c>
      <c r="D97">
        <v>48.3</v>
      </c>
      <c r="E97">
        <v>-7</v>
      </c>
      <c r="G97" s="2"/>
    </row>
    <row r="98" spans="1:7" x14ac:dyDescent="0.25">
      <c r="A98" s="1">
        <v>39021</v>
      </c>
      <c r="B98">
        <f>93.6</f>
        <v>93.6</v>
      </c>
      <c r="C98">
        <v>-8.4</v>
      </c>
      <c r="D98">
        <v>46</v>
      </c>
      <c r="E98">
        <v>-5</v>
      </c>
      <c r="F98">
        <v>7</v>
      </c>
      <c r="G98" s="2"/>
    </row>
    <row r="99" spans="1:7" x14ac:dyDescent="0.25">
      <c r="A99" s="1">
        <v>38990</v>
      </c>
      <c r="B99">
        <f>85.4</f>
        <v>85.4</v>
      </c>
      <c r="C99">
        <v>-8.1</v>
      </c>
      <c r="D99">
        <v>47.5</v>
      </c>
      <c r="E99">
        <v>-7</v>
      </c>
      <c r="G99" s="2"/>
    </row>
    <row r="100" spans="1:7" x14ac:dyDescent="0.25">
      <c r="A100" s="1">
        <v>38960</v>
      </c>
      <c r="B100">
        <f>82</f>
        <v>82</v>
      </c>
      <c r="C100">
        <v>-8.6999999999999993</v>
      </c>
      <c r="D100">
        <v>48.4</v>
      </c>
      <c r="E100">
        <v>-8</v>
      </c>
      <c r="G100" s="2"/>
    </row>
    <row r="101" spans="1:7" x14ac:dyDescent="0.25">
      <c r="A101" s="1">
        <v>38929</v>
      </c>
      <c r="B101">
        <f>84.7</f>
        <v>84.7</v>
      </c>
      <c r="C101">
        <v>-8.1</v>
      </c>
      <c r="D101">
        <v>46.6</v>
      </c>
      <c r="E101">
        <v>-4</v>
      </c>
      <c r="F101">
        <v>12</v>
      </c>
      <c r="G101" s="2"/>
    </row>
    <row r="102" spans="1:7" x14ac:dyDescent="0.25">
      <c r="A102" s="1">
        <v>38898</v>
      </c>
      <c r="B102">
        <f>84.9</f>
        <v>84.9</v>
      </c>
      <c r="C102">
        <v>-8.9</v>
      </c>
      <c r="D102">
        <v>48.9</v>
      </c>
      <c r="E102">
        <v>-4</v>
      </c>
      <c r="G102" s="2"/>
    </row>
    <row r="103" spans="1:7" x14ac:dyDescent="0.25">
      <c r="A103" s="1">
        <v>38868</v>
      </c>
      <c r="B103">
        <f>79.1</f>
        <v>79.099999999999994</v>
      </c>
      <c r="C103">
        <v>-8.6999999999999993</v>
      </c>
      <c r="D103">
        <v>49.5</v>
      </c>
      <c r="E103">
        <v>-5</v>
      </c>
      <c r="G103" s="2"/>
    </row>
    <row r="104" spans="1:7" x14ac:dyDescent="0.25">
      <c r="A104" s="1">
        <v>38837</v>
      </c>
      <c r="B104">
        <f>87.4</f>
        <v>87.4</v>
      </c>
      <c r="C104">
        <v>-10.5</v>
      </c>
      <c r="D104">
        <v>47.7</v>
      </c>
      <c r="E104">
        <v>-4</v>
      </c>
      <c r="F104">
        <v>8</v>
      </c>
      <c r="G104" s="2"/>
    </row>
    <row r="105" spans="1:7" x14ac:dyDescent="0.25">
      <c r="A105" s="1">
        <v>38807</v>
      </c>
      <c r="B105">
        <f>88.9</f>
        <v>88.9</v>
      </c>
      <c r="C105">
        <v>-11.5</v>
      </c>
      <c r="D105">
        <v>50.1</v>
      </c>
      <c r="E105">
        <v>-7</v>
      </c>
      <c r="G105" s="2"/>
    </row>
    <row r="106" spans="1:7" x14ac:dyDescent="0.25">
      <c r="A106" s="1">
        <v>38776</v>
      </c>
      <c r="B106">
        <f>86.7</f>
        <v>86.7</v>
      </c>
      <c r="C106">
        <v>-10.9</v>
      </c>
      <c r="D106">
        <v>50</v>
      </c>
      <c r="E106">
        <v>-4</v>
      </c>
    </row>
    <row r="107" spans="1:7" x14ac:dyDescent="0.25">
      <c r="A107" s="1">
        <v>38748</v>
      </c>
      <c r="B107">
        <f>91.2</f>
        <v>91.2</v>
      </c>
      <c r="C107">
        <v>-10.7</v>
      </c>
      <c r="D107">
        <v>47.4</v>
      </c>
      <c r="E107">
        <v>-3</v>
      </c>
      <c r="F107">
        <v>11</v>
      </c>
    </row>
    <row r="108" spans="1:7" x14ac:dyDescent="0.25">
      <c r="A108" s="1">
        <v>38717</v>
      </c>
      <c r="B108">
        <f>91.5</f>
        <v>91.5</v>
      </c>
      <c r="C108">
        <v>-11.6</v>
      </c>
      <c r="D108">
        <v>48.6</v>
      </c>
      <c r="E108">
        <v>-9</v>
      </c>
    </row>
    <row r="109" spans="1:7" x14ac:dyDescent="0.25">
      <c r="A109" s="1">
        <v>38686</v>
      </c>
      <c r="B109">
        <f>81.6</f>
        <v>81.599999999999994</v>
      </c>
      <c r="C109">
        <v>-13.8</v>
      </c>
      <c r="D109">
        <v>48.1</v>
      </c>
      <c r="E109">
        <v>-8</v>
      </c>
    </row>
    <row r="110" spans="1:7" x14ac:dyDescent="0.25">
      <c r="A110" s="1">
        <v>38656</v>
      </c>
      <c r="B110">
        <f>74.2</f>
        <v>74.2</v>
      </c>
      <c r="C110">
        <v>-13.6</v>
      </c>
      <c r="D110">
        <v>45.6</v>
      </c>
      <c r="E110">
        <v>-8</v>
      </c>
      <c r="F110">
        <v>-10</v>
      </c>
    </row>
    <row r="111" spans="1:7" x14ac:dyDescent="0.25">
      <c r="A111" s="1">
        <v>38625</v>
      </c>
      <c r="B111">
        <f>76.9</f>
        <v>76.900000000000006</v>
      </c>
      <c r="C111">
        <v>-14.3</v>
      </c>
      <c r="D111">
        <v>48.4</v>
      </c>
      <c r="E111">
        <v>-5</v>
      </c>
    </row>
    <row r="112" spans="1:7" x14ac:dyDescent="0.25">
      <c r="A112" s="1">
        <v>38595</v>
      </c>
      <c r="B112">
        <f>89.1</f>
        <v>89.1</v>
      </c>
      <c r="C112">
        <v>-14.6</v>
      </c>
      <c r="D112">
        <v>48.2</v>
      </c>
      <c r="E112">
        <v>-4</v>
      </c>
    </row>
    <row r="113" spans="1:6" x14ac:dyDescent="0.25">
      <c r="A113" s="1">
        <v>38564</v>
      </c>
      <c r="B113">
        <f>96.5</f>
        <v>96.5</v>
      </c>
      <c r="C113">
        <v>-14.9</v>
      </c>
      <c r="D113">
        <v>46.1</v>
      </c>
      <c r="E113">
        <v>-1</v>
      </c>
      <c r="F113">
        <v>-10</v>
      </c>
    </row>
    <row r="114" spans="1:6" x14ac:dyDescent="0.25">
      <c r="A114" s="1">
        <v>38533</v>
      </c>
      <c r="B114">
        <f>96</f>
        <v>96</v>
      </c>
      <c r="C114">
        <v>-14.5</v>
      </c>
      <c r="D114">
        <v>47.3</v>
      </c>
      <c r="E114">
        <v>-3</v>
      </c>
    </row>
    <row r="115" spans="1:6" x14ac:dyDescent="0.25">
      <c r="A115" s="1">
        <v>38503</v>
      </c>
      <c r="B115">
        <f>86.9</f>
        <v>86.9</v>
      </c>
      <c r="C115">
        <v>-14.2</v>
      </c>
      <c r="D115">
        <v>47.1</v>
      </c>
      <c r="E115">
        <v>-1</v>
      </c>
    </row>
    <row r="116" spans="1:6" x14ac:dyDescent="0.25">
      <c r="A116" s="1">
        <v>38472</v>
      </c>
      <c r="B116">
        <f>87.7</f>
        <v>87.7</v>
      </c>
      <c r="C116">
        <v>-13.2</v>
      </c>
      <c r="D116">
        <v>44.7</v>
      </c>
      <c r="E116">
        <v>0</v>
      </c>
      <c r="F116">
        <v>-2</v>
      </c>
    </row>
    <row r="117" spans="1:6" x14ac:dyDescent="0.25">
      <c r="A117" s="1">
        <v>38442</v>
      </c>
      <c r="B117">
        <f>92.6</f>
        <v>92.6</v>
      </c>
      <c r="C117">
        <v>-14.3</v>
      </c>
      <c r="D117">
        <v>47.7</v>
      </c>
      <c r="E117">
        <v>1</v>
      </c>
    </row>
    <row r="118" spans="1:6" x14ac:dyDescent="0.25">
      <c r="A118" s="1">
        <v>38411</v>
      </c>
      <c r="B118">
        <f>94.1</f>
        <v>94.1</v>
      </c>
      <c r="C118">
        <v>-14.1</v>
      </c>
      <c r="D118">
        <v>47.7</v>
      </c>
      <c r="E118">
        <v>0</v>
      </c>
    </row>
    <row r="119" spans="1:6" x14ac:dyDescent="0.25">
      <c r="A119" s="1">
        <v>38383</v>
      </c>
      <c r="B119">
        <f>95.5</f>
        <v>95.5</v>
      </c>
      <c r="C119">
        <v>-12.8</v>
      </c>
      <c r="D119">
        <v>45</v>
      </c>
      <c r="E119">
        <v>1</v>
      </c>
      <c r="F119">
        <v>1</v>
      </c>
    </row>
    <row r="120" spans="1:6" x14ac:dyDescent="0.25">
      <c r="A120" s="1">
        <v>38352</v>
      </c>
      <c r="B120">
        <f>97.1</f>
        <v>97.1</v>
      </c>
      <c r="C120">
        <v>-14.1</v>
      </c>
      <c r="D120">
        <v>48.3</v>
      </c>
      <c r="E120">
        <v>-3</v>
      </c>
    </row>
    <row r="121" spans="1:6" x14ac:dyDescent="0.25">
      <c r="A121" s="1">
        <v>38321</v>
      </c>
      <c r="B121">
        <f>92.8</f>
        <v>92.8</v>
      </c>
      <c r="C121">
        <v>-13.9</v>
      </c>
      <c r="D121">
        <v>48.3</v>
      </c>
      <c r="E121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3"/>
  <sheetViews>
    <sheetView workbookViewId="0">
      <selection activeCell="C4" sqref="C4:C123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A4" s="1">
        <v>41943</v>
      </c>
      <c r="B4">
        <f>86.9</f>
        <v>86.9</v>
      </c>
    </row>
    <row r="5" spans="1:2" x14ac:dyDescent="0.25">
      <c r="A5" s="1">
        <v>41912</v>
      </c>
      <c r="B5">
        <f>84.6</f>
        <v>84.6</v>
      </c>
    </row>
    <row r="6" spans="1:2" x14ac:dyDescent="0.25">
      <c r="A6" s="1">
        <v>41882</v>
      </c>
      <c r="B6">
        <f>82.5</f>
        <v>82.5</v>
      </c>
    </row>
    <row r="7" spans="1:2" x14ac:dyDescent="0.25">
      <c r="A7" s="1">
        <v>41851</v>
      </c>
      <c r="B7">
        <f>81.8</f>
        <v>81.8</v>
      </c>
    </row>
    <row r="8" spans="1:2" x14ac:dyDescent="0.25">
      <c r="A8" s="1">
        <v>41820</v>
      </c>
      <c r="B8">
        <f>82.5</f>
        <v>82.5</v>
      </c>
    </row>
    <row r="9" spans="1:2" x14ac:dyDescent="0.25">
      <c r="A9" s="1">
        <v>41790</v>
      </c>
      <c r="B9">
        <f>81.9</f>
        <v>81.900000000000006</v>
      </c>
    </row>
    <row r="10" spans="1:2" x14ac:dyDescent="0.25">
      <c r="A10" s="1">
        <v>41759</v>
      </c>
      <c r="B10">
        <f>84.1</f>
        <v>84.1</v>
      </c>
    </row>
    <row r="11" spans="1:2" x14ac:dyDescent="0.25">
      <c r="A11" s="1">
        <v>41729</v>
      </c>
      <c r="B11">
        <f>80</f>
        <v>80</v>
      </c>
    </row>
    <row r="12" spans="1:2" x14ac:dyDescent="0.25">
      <c r="A12" s="1">
        <v>41698</v>
      </c>
      <c r="B12">
        <f>81.6</f>
        <v>81.599999999999994</v>
      </c>
    </row>
    <row r="13" spans="1:2" x14ac:dyDescent="0.25">
      <c r="A13" s="1">
        <v>41670</v>
      </c>
      <c r="B13">
        <f>81.2</f>
        <v>81.2</v>
      </c>
    </row>
    <row r="14" spans="1:2" x14ac:dyDescent="0.25">
      <c r="A14" s="1">
        <v>41639</v>
      </c>
      <c r="B14">
        <f>82.5</f>
        <v>82.5</v>
      </c>
    </row>
    <row r="15" spans="1:2" x14ac:dyDescent="0.25">
      <c r="A15" s="1">
        <v>41608</v>
      </c>
      <c r="B15">
        <f>75.1</f>
        <v>75.099999999999994</v>
      </c>
    </row>
    <row r="16" spans="1:2" x14ac:dyDescent="0.25">
      <c r="A16" s="1">
        <v>41578</v>
      </c>
      <c r="B16">
        <f>73.2</f>
        <v>73.2</v>
      </c>
    </row>
    <row r="17" spans="1:2" x14ac:dyDescent="0.25">
      <c r="A17" s="1">
        <v>41547</v>
      </c>
      <c r="B17">
        <f>77.5</f>
        <v>77.5</v>
      </c>
    </row>
    <row r="18" spans="1:2" x14ac:dyDescent="0.25">
      <c r="A18" s="1">
        <v>41517</v>
      </c>
      <c r="B18">
        <f>82.1</f>
        <v>82.1</v>
      </c>
    </row>
    <row r="19" spans="1:2" x14ac:dyDescent="0.25">
      <c r="A19" s="1">
        <v>41486</v>
      </c>
      <c r="B19">
        <f>85.1</f>
        <v>85.1</v>
      </c>
    </row>
    <row r="20" spans="1:2" x14ac:dyDescent="0.25">
      <c r="A20" s="1">
        <v>41455</v>
      </c>
      <c r="B20">
        <f>84.1</f>
        <v>84.1</v>
      </c>
    </row>
    <row r="21" spans="1:2" x14ac:dyDescent="0.25">
      <c r="A21" s="1">
        <v>41425</v>
      </c>
      <c r="B21">
        <f>84.5</f>
        <v>84.5</v>
      </c>
    </row>
    <row r="22" spans="1:2" x14ac:dyDescent="0.25">
      <c r="A22" s="1">
        <v>41394</v>
      </c>
      <c r="B22">
        <f>76.4</f>
        <v>76.400000000000006</v>
      </c>
    </row>
    <row r="23" spans="1:2" x14ac:dyDescent="0.25">
      <c r="A23" s="1">
        <v>41364</v>
      </c>
      <c r="B23">
        <f>78.6</f>
        <v>78.599999999999994</v>
      </c>
    </row>
    <row r="24" spans="1:2" x14ac:dyDescent="0.25">
      <c r="A24" s="1">
        <v>41333</v>
      </c>
      <c r="B24">
        <f>77.6</f>
        <v>77.599999999999994</v>
      </c>
    </row>
    <row r="25" spans="1:2" x14ac:dyDescent="0.25">
      <c r="A25" s="1">
        <v>41305</v>
      </c>
      <c r="B25">
        <f>73.8</f>
        <v>73.8</v>
      </c>
    </row>
    <row r="26" spans="1:2" x14ac:dyDescent="0.25">
      <c r="A26" s="1">
        <v>41274</v>
      </c>
      <c r="B26">
        <f>72.9</f>
        <v>72.900000000000006</v>
      </c>
    </row>
    <row r="27" spans="1:2" x14ac:dyDescent="0.25">
      <c r="A27" s="1">
        <v>41243</v>
      </c>
      <c r="B27">
        <f>82.7</f>
        <v>82.7</v>
      </c>
    </row>
    <row r="28" spans="1:2" x14ac:dyDescent="0.25">
      <c r="A28" s="1">
        <v>41213</v>
      </c>
      <c r="B28">
        <f>82.6</f>
        <v>82.6</v>
      </c>
    </row>
    <row r="29" spans="1:2" x14ac:dyDescent="0.25">
      <c r="A29" s="1">
        <v>41182</v>
      </c>
      <c r="B29">
        <f>78.3</f>
        <v>78.3</v>
      </c>
    </row>
    <row r="30" spans="1:2" x14ac:dyDescent="0.25">
      <c r="A30" s="1">
        <v>41152</v>
      </c>
      <c r="B30">
        <f>74.3</f>
        <v>74.3</v>
      </c>
    </row>
    <row r="31" spans="1:2" x14ac:dyDescent="0.25">
      <c r="A31" s="1">
        <v>41121</v>
      </c>
      <c r="B31">
        <f>72.3</f>
        <v>72.3</v>
      </c>
    </row>
    <row r="32" spans="1:2" x14ac:dyDescent="0.25">
      <c r="A32" s="1">
        <v>41090</v>
      </c>
      <c r="B32">
        <f>73.2</f>
        <v>73.2</v>
      </c>
    </row>
    <row r="33" spans="1:2" x14ac:dyDescent="0.25">
      <c r="A33" s="1">
        <v>41060</v>
      </c>
      <c r="B33">
        <f>79.3</f>
        <v>79.3</v>
      </c>
    </row>
    <row r="34" spans="1:2" x14ac:dyDescent="0.25">
      <c r="A34" s="1">
        <v>41029</v>
      </c>
      <c r="B34">
        <f>76.4</f>
        <v>76.400000000000006</v>
      </c>
    </row>
    <row r="35" spans="1:2" x14ac:dyDescent="0.25">
      <c r="A35" s="1">
        <v>40999</v>
      </c>
      <c r="B35">
        <f>76.2</f>
        <v>76.2</v>
      </c>
    </row>
    <row r="36" spans="1:2" x14ac:dyDescent="0.25">
      <c r="A36" s="1">
        <v>40968</v>
      </c>
      <c r="B36">
        <f>75.3</f>
        <v>75.3</v>
      </c>
    </row>
    <row r="37" spans="1:2" x14ac:dyDescent="0.25">
      <c r="A37" s="1">
        <v>40939</v>
      </c>
      <c r="B37">
        <f>75</f>
        <v>75</v>
      </c>
    </row>
    <row r="38" spans="1:2" x14ac:dyDescent="0.25">
      <c r="A38" s="1">
        <v>40908</v>
      </c>
      <c r="B38">
        <f>69.9</f>
        <v>69.900000000000006</v>
      </c>
    </row>
    <row r="39" spans="1:2" x14ac:dyDescent="0.25">
      <c r="A39" s="1">
        <v>40877</v>
      </c>
      <c r="B39">
        <f>64.1</f>
        <v>64.099999999999994</v>
      </c>
    </row>
    <row r="40" spans="1:2" x14ac:dyDescent="0.25">
      <c r="A40" s="1">
        <v>40847</v>
      </c>
      <c r="B40">
        <f>60.9</f>
        <v>60.9</v>
      </c>
    </row>
    <row r="41" spans="1:2" x14ac:dyDescent="0.25">
      <c r="A41" s="1">
        <v>40816</v>
      </c>
      <c r="B41">
        <f>59.4</f>
        <v>59.4</v>
      </c>
    </row>
    <row r="42" spans="1:2" x14ac:dyDescent="0.25">
      <c r="A42" s="1">
        <v>40786</v>
      </c>
      <c r="B42">
        <f>55.7</f>
        <v>55.7</v>
      </c>
    </row>
    <row r="43" spans="1:2" x14ac:dyDescent="0.25">
      <c r="A43" s="1">
        <v>40755</v>
      </c>
      <c r="B43">
        <f>63.7</f>
        <v>63.7</v>
      </c>
    </row>
    <row r="44" spans="1:2" x14ac:dyDescent="0.25">
      <c r="A44" s="1">
        <v>40724</v>
      </c>
      <c r="B44">
        <f>71.5</f>
        <v>71.5</v>
      </c>
    </row>
    <row r="45" spans="1:2" x14ac:dyDescent="0.25">
      <c r="A45" s="1">
        <v>40694</v>
      </c>
      <c r="B45">
        <f>74.3</f>
        <v>74.3</v>
      </c>
    </row>
    <row r="46" spans="1:2" x14ac:dyDescent="0.25">
      <c r="A46" s="1">
        <v>40663</v>
      </c>
      <c r="B46">
        <f>69.8</f>
        <v>69.8</v>
      </c>
    </row>
    <row r="47" spans="1:2" x14ac:dyDescent="0.25">
      <c r="A47" s="1">
        <v>40633</v>
      </c>
      <c r="B47">
        <f>67.5</f>
        <v>67.5</v>
      </c>
    </row>
    <row r="48" spans="1:2" x14ac:dyDescent="0.25">
      <c r="A48" s="1">
        <v>40602</v>
      </c>
      <c r="B48">
        <f>77.5</f>
        <v>77.5</v>
      </c>
    </row>
    <row r="49" spans="1:2" x14ac:dyDescent="0.25">
      <c r="A49" s="1">
        <v>40574</v>
      </c>
      <c r="B49">
        <f>74.2</f>
        <v>74.2</v>
      </c>
    </row>
    <row r="50" spans="1:2" x14ac:dyDescent="0.25">
      <c r="A50" s="1">
        <v>40543</v>
      </c>
      <c r="B50">
        <f>74.5</f>
        <v>74.5</v>
      </c>
    </row>
    <row r="51" spans="1:2" x14ac:dyDescent="0.25">
      <c r="A51" s="1">
        <v>40512</v>
      </c>
      <c r="B51">
        <f>71.6</f>
        <v>71.599999999999994</v>
      </c>
    </row>
    <row r="52" spans="1:2" x14ac:dyDescent="0.25">
      <c r="A52" s="1">
        <v>40482</v>
      </c>
      <c r="B52">
        <f>67.7</f>
        <v>67.7</v>
      </c>
    </row>
    <row r="53" spans="1:2" x14ac:dyDescent="0.25">
      <c r="A53" s="1">
        <v>40451</v>
      </c>
      <c r="B53">
        <f>68.2</f>
        <v>68.2</v>
      </c>
    </row>
    <row r="54" spans="1:2" x14ac:dyDescent="0.25">
      <c r="A54" s="1">
        <v>40421</v>
      </c>
      <c r="B54">
        <f>68.9</f>
        <v>68.900000000000006</v>
      </c>
    </row>
    <row r="55" spans="1:2" x14ac:dyDescent="0.25">
      <c r="A55" s="1">
        <v>40390</v>
      </c>
      <c r="B55">
        <f>67.8</f>
        <v>67.8</v>
      </c>
    </row>
    <row r="56" spans="1:2" x14ac:dyDescent="0.25">
      <c r="A56" s="1">
        <v>40359</v>
      </c>
      <c r="B56">
        <f>76</f>
        <v>76</v>
      </c>
    </row>
    <row r="57" spans="1:2" x14ac:dyDescent="0.25">
      <c r="A57" s="1">
        <v>40329</v>
      </c>
      <c r="B57">
        <f>73.6</f>
        <v>73.599999999999994</v>
      </c>
    </row>
    <row r="58" spans="1:2" x14ac:dyDescent="0.25">
      <c r="A58" s="1">
        <v>40298</v>
      </c>
      <c r="B58">
        <f>72.2</f>
        <v>72.2</v>
      </c>
    </row>
    <row r="59" spans="1:2" x14ac:dyDescent="0.25">
      <c r="A59" s="1">
        <v>40268</v>
      </c>
      <c r="B59">
        <f>73.6</f>
        <v>73.599999999999994</v>
      </c>
    </row>
    <row r="60" spans="1:2" x14ac:dyDescent="0.25">
      <c r="A60" s="1">
        <v>40237</v>
      </c>
      <c r="B60">
        <f>73.6</f>
        <v>73.599999999999994</v>
      </c>
    </row>
    <row r="61" spans="1:2" x14ac:dyDescent="0.25">
      <c r="A61" s="1">
        <v>40209</v>
      </c>
      <c r="B61">
        <f>74.4</f>
        <v>74.400000000000006</v>
      </c>
    </row>
    <row r="62" spans="1:2" x14ac:dyDescent="0.25">
      <c r="A62" s="1">
        <v>40178</v>
      </c>
      <c r="B62">
        <f>72.5</f>
        <v>72.5</v>
      </c>
    </row>
    <row r="63" spans="1:2" x14ac:dyDescent="0.25">
      <c r="A63" s="1">
        <v>40147</v>
      </c>
      <c r="B63">
        <f>67.4</f>
        <v>67.400000000000006</v>
      </c>
    </row>
    <row r="64" spans="1:2" x14ac:dyDescent="0.25">
      <c r="A64" s="1">
        <v>40117</v>
      </c>
      <c r="B64">
        <f>70.6</f>
        <v>70.599999999999994</v>
      </c>
    </row>
    <row r="65" spans="1:2" x14ac:dyDescent="0.25">
      <c r="A65" s="1">
        <v>40086</v>
      </c>
      <c r="B65">
        <f>73.5</f>
        <v>73.5</v>
      </c>
    </row>
    <row r="66" spans="1:2" x14ac:dyDescent="0.25">
      <c r="A66" s="1">
        <v>40056</v>
      </c>
      <c r="B66">
        <f>65.7</f>
        <v>65.7</v>
      </c>
    </row>
    <row r="67" spans="1:2" x14ac:dyDescent="0.25">
      <c r="A67" s="1">
        <v>40025</v>
      </c>
      <c r="B67">
        <f>66</f>
        <v>66</v>
      </c>
    </row>
    <row r="68" spans="1:2" x14ac:dyDescent="0.25">
      <c r="A68" s="1">
        <v>39994</v>
      </c>
      <c r="B68">
        <f>70.8</f>
        <v>70.8</v>
      </c>
    </row>
    <row r="69" spans="1:2" x14ac:dyDescent="0.25">
      <c r="A69" s="1">
        <v>39964</v>
      </c>
      <c r="B69">
        <f>68.7</f>
        <v>68.7</v>
      </c>
    </row>
    <row r="70" spans="1:2" x14ac:dyDescent="0.25">
      <c r="A70" s="1">
        <v>39933</v>
      </c>
      <c r="B70">
        <f>65.1</f>
        <v>65.099999999999994</v>
      </c>
    </row>
    <row r="71" spans="1:2" x14ac:dyDescent="0.25">
      <c r="A71" s="1">
        <v>39903</v>
      </c>
      <c r="B71">
        <f>57.3</f>
        <v>57.3</v>
      </c>
    </row>
    <row r="72" spans="1:2" x14ac:dyDescent="0.25">
      <c r="A72" s="1">
        <v>39872</v>
      </c>
      <c r="B72">
        <f>56.3</f>
        <v>56.3</v>
      </c>
    </row>
    <row r="73" spans="1:2" x14ac:dyDescent="0.25">
      <c r="A73" s="1">
        <v>39844</v>
      </c>
      <c r="B73">
        <f>61.2</f>
        <v>61.2</v>
      </c>
    </row>
    <row r="74" spans="1:2" x14ac:dyDescent="0.25">
      <c r="A74" s="1">
        <v>39813</v>
      </c>
      <c r="B74">
        <f>60.1</f>
        <v>60.1</v>
      </c>
    </row>
    <row r="75" spans="1:2" x14ac:dyDescent="0.25">
      <c r="A75" s="1">
        <v>39782</v>
      </c>
      <c r="B75">
        <f>55.3</f>
        <v>55.3</v>
      </c>
    </row>
    <row r="76" spans="1:2" x14ac:dyDescent="0.25">
      <c r="A76" s="1">
        <v>39752</v>
      </c>
      <c r="B76">
        <f>57.6</f>
        <v>57.6</v>
      </c>
    </row>
    <row r="77" spans="1:2" x14ac:dyDescent="0.25">
      <c r="A77" s="1">
        <v>39721</v>
      </c>
      <c r="B77">
        <f>70.3</f>
        <v>70.3</v>
      </c>
    </row>
    <row r="78" spans="1:2" x14ac:dyDescent="0.25">
      <c r="A78" s="1">
        <v>39691</v>
      </c>
      <c r="B78">
        <f>63</f>
        <v>63</v>
      </c>
    </row>
    <row r="79" spans="1:2" x14ac:dyDescent="0.25">
      <c r="A79" s="1">
        <v>39660</v>
      </c>
      <c r="B79">
        <f>61.2</f>
        <v>61.2</v>
      </c>
    </row>
    <row r="80" spans="1:2" x14ac:dyDescent="0.25">
      <c r="A80" s="1">
        <v>39629</v>
      </c>
      <c r="B80">
        <f>56.4</f>
        <v>56.4</v>
      </c>
    </row>
    <row r="81" spans="1:2" x14ac:dyDescent="0.25">
      <c r="A81" s="1">
        <v>39599</v>
      </c>
      <c r="B81">
        <f>59.8</f>
        <v>59.8</v>
      </c>
    </row>
    <row r="82" spans="1:2" x14ac:dyDescent="0.25">
      <c r="A82" s="1">
        <v>39568</v>
      </c>
      <c r="B82">
        <f>62.6</f>
        <v>62.6</v>
      </c>
    </row>
    <row r="83" spans="1:2" x14ac:dyDescent="0.25">
      <c r="A83" s="1">
        <v>39538</v>
      </c>
      <c r="B83">
        <f>69.5</f>
        <v>69.5</v>
      </c>
    </row>
    <row r="84" spans="1:2" x14ac:dyDescent="0.25">
      <c r="A84" s="1">
        <v>39507</v>
      </c>
      <c r="B84">
        <f>70.8</f>
        <v>70.8</v>
      </c>
    </row>
    <row r="85" spans="1:2" x14ac:dyDescent="0.25">
      <c r="A85" s="1">
        <v>39478</v>
      </c>
      <c r="B85">
        <f>78.4</f>
        <v>78.400000000000006</v>
      </c>
    </row>
    <row r="86" spans="1:2" x14ac:dyDescent="0.25">
      <c r="A86" s="1">
        <v>39447</v>
      </c>
      <c r="B86">
        <f>75.5</f>
        <v>75.5</v>
      </c>
    </row>
    <row r="87" spans="1:2" x14ac:dyDescent="0.25">
      <c r="A87" s="1">
        <v>39416</v>
      </c>
      <c r="B87">
        <f>76.1</f>
        <v>76.099999999999994</v>
      </c>
    </row>
    <row r="88" spans="1:2" x14ac:dyDescent="0.25">
      <c r="A88" s="1">
        <v>39386</v>
      </c>
      <c r="B88">
        <f>80.9</f>
        <v>80.900000000000006</v>
      </c>
    </row>
    <row r="89" spans="1:2" x14ac:dyDescent="0.25">
      <c r="A89" s="1">
        <v>39355</v>
      </c>
      <c r="B89">
        <f>83.4</f>
        <v>83.4</v>
      </c>
    </row>
    <row r="90" spans="1:2" x14ac:dyDescent="0.25">
      <c r="A90" s="1">
        <v>39325</v>
      </c>
      <c r="B90">
        <f>83.4</f>
        <v>83.4</v>
      </c>
    </row>
    <row r="91" spans="1:2" x14ac:dyDescent="0.25">
      <c r="A91" s="1">
        <v>39294</v>
      </c>
      <c r="B91">
        <f>90.4</f>
        <v>90.4</v>
      </c>
    </row>
    <row r="92" spans="1:2" x14ac:dyDescent="0.25">
      <c r="A92" s="1">
        <v>39263</v>
      </c>
      <c r="B92">
        <f>85.3</f>
        <v>85.3</v>
      </c>
    </row>
    <row r="93" spans="1:2" x14ac:dyDescent="0.25">
      <c r="A93" s="1">
        <v>39233</v>
      </c>
      <c r="B93">
        <f>88.3</f>
        <v>88.3</v>
      </c>
    </row>
    <row r="94" spans="1:2" x14ac:dyDescent="0.25">
      <c r="A94" s="1">
        <v>39202</v>
      </c>
      <c r="B94">
        <f>87.1</f>
        <v>87.1</v>
      </c>
    </row>
    <row r="95" spans="1:2" x14ac:dyDescent="0.25">
      <c r="A95" s="1">
        <v>39172</v>
      </c>
      <c r="B95">
        <f>88.4</f>
        <v>88.4</v>
      </c>
    </row>
    <row r="96" spans="1:2" x14ac:dyDescent="0.25">
      <c r="A96" s="1">
        <v>39141</v>
      </c>
      <c r="B96">
        <f>91.3</f>
        <v>91.3</v>
      </c>
    </row>
    <row r="97" spans="1:2" x14ac:dyDescent="0.25">
      <c r="A97" s="1">
        <v>39113</v>
      </c>
      <c r="B97">
        <f>96.9</f>
        <v>96.9</v>
      </c>
    </row>
    <row r="98" spans="1:2" x14ac:dyDescent="0.25">
      <c r="A98" s="1">
        <v>39082</v>
      </c>
      <c r="B98">
        <f>91.7</f>
        <v>91.7</v>
      </c>
    </row>
    <row r="99" spans="1:2" x14ac:dyDescent="0.25">
      <c r="A99" s="1">
        <v>39051</v>
      </c>
      <c r="B99">
        <f>92.1</f>
        <v>92.1</v>
      </c>
    </row>
    <row r="100" spans="1:2" x14ac:dyDescent="0.25">
      <c r="A100" s="1">
        <v>39021</v>
      </c>
      <c r="B100">
        <f>93.6</f>
        <v>93.6</v>
      </c>
    </row>
    <row r="101" spans="1:2" x14ac:dyDescent="0.25">
      <c r="A101" s="1">
        <v>38990</v>
      </c>
      <c r="B101">
        <f>85.4</f>
        <v>85.4</v>
      </c>
    </row>
    <row r="102" spans="1:2" x14ac:dyDescent="0.25">
      <c r="A102" s="1">
        <v>38960</v>
      </c>
      <c r="B102">
        <f>82</f>
        <v>82</v>
      </c>
    </row>
    <row r="103" spans="1:2" x14ac:dyDescent="0.25">
      <c r="A103" s="1">
        <v>38929</v>
      </c>
      <c r="B103">
        <f>84.7</f>
        <v>84.7</v>
      </c>
    </row>
    <row r="104" spans="1:2" x14ac:dyDescent="0.25">
      <c r="A104" s="1">
        <v>38898</v>
      </c>
      <c r="B104">
        <f>84.9</f>
        <v>84.9</v>
      </c>
    </row>
    <row r="105" spans="1:2" x14ac:dyDescent="0.25">
      <c r="A105" s="1">
        <v>38868</v>
      </c>
      <c r="B105">
        <f>79.1</f>
        <v>79.099999999999994</v>
      </c>
    </row>
    <row r="106" spans="1:2" x14ac:dyDescent="0.25">
      <c r="A106" s="1">
        <v>38837</v>
      </c>
      <c r="B106">
        <f>87.4</f>
        <v>87.4</v>
      </c>
    </row>
    <row r="107" spans="1:2" x14ac:dyDescent="0.25">
      <c r="A107" s="1">
        <v>38807</v>
      </c>
      <c r="B107">
        <f>88.9</f>
        <v>88.9</v>
      </c>
    </row>
    <row r="108" spans="1:2" x14ac:dyDescent="0.25">
      <c r="A108" s="1">
        <v>38776</v>
      </c>
      <c r="B108">
        <f>86.7</f>
        <v>86.7</v>
      </c>
    </row>
    <row r="109" spans="1:2" x14ac:dyDescent="0.25">
      <c r="A109" s="1">
        <v>38748</v>
      </c>
      <c r="B109">
        <f>91.2</f>
        <v>91.2</v>
      </c>
    </row>
    <row r="110" spans="1:2" x14ac:dyDescent="0.25">
      <c r="A110" s="1">
        <v>38717</v>
      </c>
      <c r="B110">
        <f>91.5</f>
        <v>91.5</v>
      </c>
    </row>
    <row r="111" spans="1:2" x14ac:dyDescent="0.25">
      <c r="A111" s="1">
        <v>38686</v>
      </c>
      <c r="B111">
        <f>81.6</f>
        <v>81.599999999999994</v>
      </c>
    </row>
    <row r="112" spans="1:2" x14ac:dyDescent="0.25">
      <c r="A112" s="1">
        <v>38656</v>
      </c>
      <c r="B112">
        <f>74.2</f>
        <v>74.2</v>
      </c>
    </row>
    <row r="113" spans="1:2" x14ac:dyDescent="0.25">
      <c r="A113" s="1">
        <v>38625</v>
      </c>
      <c r="B113">
        <f>76.9</f>
        <v>76.900000000000006</v>
      </c>
    </row>
    <row r="114" spans="1:2" x14ac:dyDescent="0.25">
      <c r="A114" s="1">
        <v>38595</v>
      </c>
      <c r="B114">
        <f>89.1</f>
        <v>89.1</v>
      </c>
    </row>
    <row r="115" spans="1:2" x14ac:dyDescent="0.25">
      <c r="A115" s="1">
        <v>38564</v>
      </c>
      <c r="B115">
        <f>96.5</f>
        <v>96.5</v>
      </c>
    </row>
    <row r="116" spans="1:2" x14ac:dyDescent="0.25">
      <c r="A116" s="1">
        <v>38533</v>
      </c>
      <c r="B116">
        <f>96</f>
        <v>96</v>
      </c>
    </row>
    <row r="117" spans="1:2" x14ac:dyDescent="0.25">
      <c r="A117" s="1">
        <v>38503</v>
      </c>
      <c r="B117">
        <f>86.9</f>
        <v>86.9</v>
      </c>
    </row>
    <row r="118" spans="1:2" x14ac:dyDescent="0.25">
      <c r="A118" s="1">
        <v>38472</v>
      </c>
      <c r="B118">
        <f>87.7</f>
        <v>87.7</v>
      </c>
    </row>
    <row r="119" spans="1:2" x14ac:dyDescent="0.25">
      <c r="A119" s="1">
        <v>38442</v>
      </c>
      <c r="B119">
        <f>92.6</f>
        <v>92.6</v>
      </c>
    </row>
    <row r="120" spans="1:2" x14ac:dyDescent="0.25">
      <c r="A120" s="1">
        <v>38411</v>
      </c>
      <c r="B120">
        <f>94.1</f>
        <v>94.1</v>
      </c>
    </row>
    <row r="121" spans="1:2" x14ac:dyDescent="0.25">
      <c r="A121" s="1">
        <v>38383</v>
      </c>
      <c r="B121">
        <f>95.5</f>
        <v>95.5</v>
      </c>
    </row>
    <row r="122" spans="1:2" x14ac:dyDescent="0.25">
      <c r="A122" s="1">
        <v>38352</v>
      </c>
      <c r="B122">
        <f>97.1</f>
        <v>97.1</v>
      </c>
    </row>
    <row r="123" spans="1:2" x14ac:dyDescent="0.25">
      <c r="A123" s="1">
        <v>38321</v>
      </c>
      <c r="B123">
        <f>92.8</f>
        <v>92.8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topLeftCell="A225" workbookViewId="0">
      <selection activeCell="B7" sqref="B7:B247"/>
    </sheetView>
  </sheetViews>
  <sheetFormatPr defaultRowHeight="15" x14ac:dyDescent="0.25"/>
  <cols>
    <col min="1" max="1" width="10.7109375" bestFit="1" customWidth="1"/>
    <col min="2" max="2" width="10.140625" bestFit="1" customWidth="1"/>
  </cols>
  <sheetData>
    <row r="1" spans="1:3" x14ac:dyDescent="0.25">
      <c r="A1" t="s">
        <v>11</v>
      </c>
      <c r="B1" t="s">
        <v>12</v>
      </c>
    </row>
    <row r="2" spans="1:3" x14ac:dyDescent="0.25">
      <c r="A2" t="s">
        <v>10</v>
      </c>
      <c r="B2" s="1">
        <v>34638</v>
      </c>
    </row>
    <row r="3" spans="1:3" x14ac:dyDescent="0.25">
      <c r="A3" t="s">
        <v>9</v>
      </c>
      <c r="B3" s="1">
        <v>41943</v>
      </c>
    </row>
    <row r="4" spans="1:3" x14ac:dyDescent="0.25">
      <c r="A4" t="s">
        <v>8</v>
      </c>
      <c r="B4" t="s">
        <v>7</v>
      </c>
    </row>
    <row r="6" spans="1:3" x14ac:dyDescent="0.25">
      <c r="A6" t="s">
        <v>0</v>
      </c>
      <c r="B6" t="s">
        <v>6</v>
      </c>
      <c r="C6" t="s">
        <v>5</v>
      </c>
    </row>
    <row r="7" spans="1:3" x14ac:dyDescent="0.25">
      <c r="A7" s="2">
        <f>_xll.BDH(B1,B6:C6,B2,B3,"Dir=V","Dts=S","Sort=D","Quote=C","QtTyp=P","Days=T",CONCATENATE("Per=c",B4),"DtFmt=D","UseDPDF=Y","cols=3;rows=241")</f>
        <v>41943</v>
      </c>
      <c r="B7">
        <v>-11.1</v>
      </c>
      <c r="C7" t="s">
        <v>4</v>
      </c>
    </row>
    <row r="8" spans="1:3" x14ac:dyDescent="0.25">
      <c r="A8" s="2">
        <v>41912</v>
      </c>
      <c r="B8">
        <v>-11.4</v>
      </c>
      <c r="C8" t="s">
        <v>4</v>
      </c>
    </row>
    <row r="9" spans="1:3" x14ac:dyDescent="0.25">
      <c r="A9" s="2">
        <v>41882</v>
      </c>
      <c r="B9">
        <v>-10</v>
      </c>
      <c r="C9" t="s">
        <v>4</v>
      </c>
    </row>
    <row r="10" spans="1:3" x14ac:dyDescent="0.25">
      <c r="A10" s="2">
        <v>41851</v>
      </c>
      <c r="B10">
        <v>-8.3000000000000007</v>
      </c>
      <c r="C10" t="s">
        <v>4</v>
      </c>
    </row>
    <row r="11" spans="1:3" x14ac:dyDescent="0.25">
      <c r="A11" s="2">
        <v>41820</v>
      </c>
      <c r="B11">
        <v>-7.5</v>
      </c>
      <c r="C11" t="s">
        <v>4</v>
      </c>
    </row>
    <row r="12" spans="1:3" x14ac:dyDescent="0.25">
      <c r="A12" s="2">
        <v>41790</v>
      </c>
      <c r="B12">
        <v>-7.1</v>
      </c>
      <c r="C12" t="s">
        <v>4</v>
      </c>
    </row>
    <row r="13" spans="1:3" x14ac:dyDescent="0.25">
      <c r="A13" s="2">
        <v>41759</v>
      </c>
      <c r="B13">
        <v>-8.6</v>
      </c>
      <c r="C13" t="s">
        <v>4</v>
      </c>
    </row>
    <row r="14" spans="1:3" x14ac:dyDescent="0.25">
      <c r="A14" s="2">
        <v>41729</v>
      </c>
      <c r="B14">
        <v>-9.1999999999999993</v>
      </c>
      <c r="C14" t="s">
        <v>4</v>
      </c>
    </row>
    <row r="15" spans="1:3" x14ac:dyDescent="0.25">
      <c r="A15" s="2">
        <v>41698</v>
      </c>
      <c r="B15">
        <v>-12.7</v>
      </c>
      <c r="C15" t="s">
        <v>4</v>
      </c>
    </row>
    <row r="16" spans="1:3" x14ac:dyDescent="0.25">
      <c r="A16" s="2">
        <v>41670</v>
      </c>
      <c r="B16">
        <v>-11.6</v>
      </c>
      <c r="C16" t="s">
        <v>4</v>
      </c>
    </row>
    <row r="17" spans="1:3" x14ac:dyDescent="0.25">
      <c r="A17" s="2">
        <v>41639</v>
      </c>
      <c r="B17">
        <v>-13.5</v>
      </c>
      <c r="C17">
        <v>-13.5</v>
      </c>
    </row>
    <row r="18" spans="1:3" x14ac:dyDescent="0.25">
      <c r="A18" s="2">
        <v>41608</v>
      </c>
      <c r="B18">
        <v>-15.3</v>
      </c>
      <c r="C18" t="s">
        <v>4</v>
      </c>
    </row>
    <row r="19" spans="1:3" x14ac:dyDescent="0.25">
      <c r="A19" s="2">
        <v>41578</v>
      </c>
      <c r="B19">
        <v>-14.4</v>
      </c>
      <c r="C19" t="s">
        <v>4</v>
      </c>
    </row>
    <row r="20" spans="1:3" x14ac:dyDescent="0.25">
      <c r="A20" s="2">
        <v>41547</v>
      </c>
      <c r="B20">
        <v>-14.8</v>
      </c>
      <c r="C20" t="s">
        <v>4</v>
      </c>
    </row>
    <row r="21" spans="1:3" x14ac:dyDescent="0.25">
      <c r="A21" s="2">
        <v>41517</v>
      </c>
      <c r="B21">
        <v>-15.5</v>
      </c>
      <c r="C21" t="s">
        <v>4</v>
      </c>
    </row>
    <row r="22" spans="1:3" x14ac:dyDescent="0.25">
      <c r="A22" s="2">
        <v>41486</v>
      </c>
      <c r="B22">
        <v>-17.3</v>
      </c>
      <c r="C22" t="s">
        <v>4</v>
      </c>
    </row>
    <row r="23" spans="1:3" x14ac:dyDescent="0.25">
      <c r="A23" s="2">
        <v>41455</v>
      </c>
      <c r="B23">
        <v>-18.7</v>
      </c>
      <c r="C23" t="s">
        <v>4</v>
      </c>
    </row>
    <row r="24" spans="1:3" x14ac:dyDescent="0.25">
      <c r="A24" s="2">
        <v>41425</v>
      </c>
      <c r="B24">
        <v>-21.8</v>
      </c>
      <c r="C24" t="s">
        <v>4</v>
      </c>
    </row>
    <row r="25" spans="1:3" x14ac:dyDescent="0.25">
      <c r="A25" s="2">
        <v>41394</v>
      </c>
      <c r="B25">
        <v>-22.1</v>
      </c>
      <c r="C25" t="s">
        <v>4</v>
      </c>
    </row>
    <row r="26" spans="1:3" x14ac:dyDescent="0.25">
      <c r="A26" s="2">
        <v>41364</v>
      </c>
      <c r="B26">
        <v>-23.3</v>
      </c>
      <c r="C26" t="s">
        <v>4</v>
      </c>
    </row>
    <row r="27" spans="1:3" x14ac:dyDescent="0.25">
      <c r="A27" s="2">
        <v>41333</v>
      </c>
      <c r="B27">
        <v>-23.4</v>
      </c>
      <c r="C27" t="s">
        <v>4</v>
      </c>
    </row>
    <row r="28" spans="1:3" x14ac:dyDescent="0.25">
      <c r="A28" s="2">
        <v>41305</v>
      </c>
      <c r="B28">
        <v>-23.7</v>
      </c>
      <c r="C28" t="s">
        <v>4</v>
      </c>
    </row>
    <row r="29" spans="1:3" x14ac:dyDescent="0.25">
      <c r="A29" s="2">
        <v>41274</v>
      </c>
      <c r="B29">
        <v>-26</v>
      </c>
      <c r="C29">
        <v>-26.3</v>
      </c>
    </row>
    <row r="30" spans="1:3" x14ac:dyDescent="0.25">
      <c r="A30" s="2">
        <v>41243</v>
      </c>
      <c r="B30">
        <v>-26.4</v>
      </c>
      <c r="C30" t="s">
        <v>4</v>
      </c>
    </row>
    <row r="31" spans="1:3" x14ac:dyDescent="0.25">
      <c r="A31" s="2">
        <v>41213</v>
      </c>
      <c r="B31">
        <v>-25.2</v>
      </c>
      <c r="C31" t="s">
        <v>4</v>
      </c>
    </row>
    <row r="32" spans="1:3" x14ac:dyDescent="0.25">
      <c r="A32" s="2">
        <v>41182</v>
      </c>
      <c r="B32">
        <v>-25.5</v>
      </c>
      <c r="C32" t="s">
        <v>4</v>
      </c>
    </row>
    <row r="33" spans="1:3" x14ac:dyDescent="0.25">
      <c r="A33" s="2">
        <v>41152</v>
      </c>
      <c r="B33">
        <v>-24.2</v>
      </c>
      <c r="C33" t="s">
        <v>4</v>
      </c>
    </row>
    <row r="34" spans="1:3" x14ac:dyDescent="0.25">
      <c r="A34" s="2">
        <v>41121</v>
      </c>
      <c r="B34">
        <v>-21</v>
      </c>
      <c r="C34" t="s">
        <v>4</v>
      </c>
    </row>
    <row r="35" spans="1:3" x14ac:dyDescent="0.25">
      <c r="A35" s="2">
        <v>41090</v>
      </c>
      <c r="B35">
        <v>-19.3</v>
      </c>
      <c r="C35" t="s">
        <v>4</v>
      </c>
    </row>
    <row r="36" spans="1:3" x14ac:dyDescent="0.25">
      <c r="A36" s="2">
        <v>41060</v>
      </c>
      <c r="B36">
        <v>-18.8</v>
      </c>
      <c r="C36" t="s">
        <v>4</v>
      </c>
    </row>
    <row r="37" spans="1:3" x14ac:dyDescent="0.25">
      <c r="A37" s="2">
        <v>41029</v>
      </c>
      <c r="B37">
        <v>-19.5</v>
      </c>
      <c r="C37" t="s">
        <v>4</v>
      </c>
    </row>
    <row r="38" spans="1:3" x14ac:dyDescent="0.25">
      <c r="A38" s="2">
        <v>40999</v>
      </c>
      <c r="B38">
        <v>-18.7</v>
      </c>
      <c r="C38" t="s">
        <v>4</v>
      </c>
    </row>
    <row r="39" spans="1:3" x14ac:dyDescent="0.25">
      <c r="A39" s="2">
        <v>40968</v>
      </c>
      <c r="B39">
        <v>-19.899999999999999</v>
      </c>
      <c r="C39" t="s">
        <v>4</v>
      </c>
    </row>
    <row r="40" spans="1:3" x14ac:dyDescent="0.25">
      <c r="A40" s="2">
        <v>40939</v>
      </c>
      <c r="B40">
        <v>-20.3</v>
      </c>
      <c r="C40" t="s">
        <v>4</v>
      </c>
    </row>
    <row r="41" spans="1:3" x14ac:dyDescent="0.25">
      <c r="A41" s="2">
        <v>40908</v>
      </c>
      <c r="B41">
        <v>-21.1</v>
      </c>
      <c r="C41">
        <v>-21.3</v>
      </c>
    </row>
    <row r="42" spans="1:3" x14ac:dyDescent="0.25">
      <c r="A42" s="2">
        <v>40877</v>
      </c>
      <c r="B42">
        <v>-20.3</v>
      </c>
      <c r="C42" t="s">
        <v>4</v>
      </c>
    </row>
    <row r="43" spans="1:3" x14ac:dyDescent="0.25">
      <c r="A43" s="2">
        <v>40847</v>
      </c>
      <c r="B43">
        <v>-19.899999999999999</v>
      </c>
      <c r="C43" t="s">
        <v>4</v>
      </c>
    </row>
    <row r="44" spans="1:3" x14ac:dyDescent="0.25">
      <c r="A44" s="2">
        <v>40816</v>
      </c>
      <c r="B44">
        <v>-19.100000000000001</v>
      </c>
      <c r="C44" t="s">
        <v>4</v>
      </c>
    </row>
    <row r="45" spans="1:3" x14ac:dyDescent="0.25">
      <c r="A45" s="2">
        <v>40786</v>
      </c>
      <c r="B45">
        <v>-16.5</v>
      </c>
      <c r="C45" t="s">
        <v>4</v>
      </c>
    </row>
    <row r="46" spans="1:3" x14ac:dyDescent="0.25">
      <c r="A46" s="2">
        <v>40755</v>
      </c>
      <c r="B46">
        <v>-11.2</v>
      </c>
      <c r="C46" t="s">
        <v>4</v>
      </c>
    </row>
    <row r="47" spans="1:3" x14ac:dyDescent="0.25">
      <c r="A47" s="2">
        <v>40724</v>
      </c>
      <c r="B47">
        <v>-9.6999999999999993</v>
      </c>
      <c r="C47">
        <v>-10.3</v>
      </c>
    </row>
    <row r="48" spans="1:3" x14ac:dyDescent="0.25">
      <c r="A48" s="2">
        <v>40694</v>
      </c>
      <c r="B48">
        <v>-10</v>
      </c>
      <c r="C48">
        <v>-9.9</v>
      </c>
    </row>
    <row r="49" spans="1:3" x14ac:dyDescent="0.25">
      <c r="A49" s="2">
        <v>40663</v>
      </c>
      <c r="B49">
        <v>-11.7</v>
      </c>
      <c r="C49">
        <v>-10.6</v>
      </c>
    </row>
    <row r="50" spans="1:3" x14ac:dyDescent="0.25">
      <c r="A50" s="2">
        <v>40633</v>
      </c>
      <c r="B50">
        <v>-10.8</v>
      </c>
      <c r="C50" t="s">
        <v>4</v>
      </c>
    </row>
    <row r="51" spans="1:3" x14ac:dyDescent="0.25">
      <c r="A51" s="2">
        <v>40602</v>
      </c>
      <c r="B51">
        <v>-10</v>
      </c>
      <c r="C51" t="s">
        <v>4</v>
      </c>
    </row>
    <row r="52" spans="1:3" x14ac:dyDescent="0.25">
      <c r="A52" s="2">
        <v>40574</v>
      </c>
      <c r="B52">
        <v>-11.3</v>
      </c>
      <c r="C52" t="s">
        <v>4</v>
      </c>
    </row>
    <row r="53" spans="1:3" x14ac:dyDescent="0.25">
      <c r="A53" s="2">
        <v>40543</v>
      </c>
      <c r="B53">
        <v>-11.3</v>
      </c>
      <c r="C53" t="s">
        <v>4</v>
      </c>
    </row>
    <row r="54" spans="1:3" x14ac:dyDescent="0.25">
      <c r="A54" s="2">
        <v>40512</v>
      </c>
      <c r="B54">
        <v>-9.6999999999999993</v>
      </c>
      <c r="C54">
        <v>-10.9</v>
      </c>
    </row>
    <row r="55" spans="1:3" x14ac:dyDescent="0.25">
      <c r="A55" s="2">
        <v>40482</v>
      </c>
      <c r="B55">
        <v>-11.1</v>
      </c>
      <c r="C55" t="s">
        <v>4</v>
      </c>
    </row>
    <row r="56" spans="1:3" x14ac:dyDescent="0.25">
      <c r="A56" s="2">
        <v>40451</v>
      </c>
      <c r="B56">
        <v>-11.2</v>
      </c>
      <c r="C56" t="s">
        <v>4</v>
      </c>
    </row>
    <row r="57" spans="1:3" x14ac:dyDescent="0.25">
      <c r="A57" s="2">
        <v>40421</v>
      </c>
      <c r="B57">
        <v>-11.6</v>
      </c>
      <c r="C57">
        <v>-11.4</v>
      </c>
    </row>
    <row r="58" spans="1:3" x14ac:dyDescent="0.25">
      <c r="A58" s="2">
        <v>40390</v>
      </c>
      <c r="B58">
        <v>-14.1</v>
      </c>
      <c r="C58">
        <v>-17</v>
      </c>
    </row>
    <row r="59" spans="1:3" x14ac:dyDescent="0.25">
      <c r="A59" s="2">
        <v>40359</v>
      </c>
      <c r="B59">
        <v>-17.3</v>
      </c>
      <c r="C59">
        <v>-17.3</v>
      </c>
    </row>
    <row r="60" spans="1:3" x14ac:dyDescent="0.25">
      <c r="A60" s="2">
        <v>40329</v>
      </c>
      <c r="B60">
        <v>-17.8</v>
      </c>
      <c r="C60" t="s">
        <v>4</v>
      </c>
    </row>
    <row r="61" spans="1:3" x14ac:dyDescent="0.25">
      <c r="A61" s="2">
        <v>40298</v>
      </c>
      <c r="B61">
        <v>-15.1</v>
      </c>
      <c r="C61" t="s">
        <v>4</v>
      </c>
    </row>
    <row r="62" spans="1:3" x14ac:dyDescent="0.25">
      <c r="A62" s="2">
        <v>40268</v>
      </c>
      <c r="B62">
        <v>-17.399999999999999</v>
      </c>
      <c r="C62">
        <v>-17.3</v>
      </c>
    </row>
    <row r="63" spans="1:3" x14ac:dyDescent="0.25">
      <c r="A63" s="2">
        <v>40237</v>
      </c>
      <c r="B63">
        <v>-17.399999999999999</v>
      </c>
      <c r="C63">
        <v>-17.399999999999999</v>
      </c>
    </row>
    <row r="64" spans="1:3" x14ac:dyDescent="0.25">
      <c r="A64" s="2">
        <v>40209</v>
      </c>
      <c r="B64">
        <v>-15.8</v>
      </c>
      <c r="C64">
        <v>-15.8</v>
      </c>
    </row>
    <row r="65" spans="1:3" x14ac:dyDescent="0.25">
      <c r="A65" s="2">
        <v>40178</v>
      </c>
      <c r="B65">
        <v>-16.2</v>
      </c>
      <c r="C65" t="s">
        <v>4</v>
      </c>
    </row>
    <row r="66" spans="1:3" x14ac:dyDescent="0.25">
      <c r="A66" s="2">
        <v>40147</v>
      </c>
      <c r="B66">
        <v>-17.399999999999999</v>
      </c>
      <c r="C66" t="s">
        <v>4</v>
      </c>
    </row>
    <row r="67" spans="1:3" x14ac:dyDescent="0.25">
      <c r="A67" s="2">
        <v>40117</v>
      </c>
      <c r="B67">
        <v>-17.8</v>
      </c>
      <c r="C67" t="s">
        <v>4</v>
      </c>
    </row>
    <row r="68" spans="1:3" x14ac:dyDescent="0.25">
      <c r="A68" s="2">
        <v>40086</v>
      </c>
      <c r="B68">
        <v>-19.100000000000001</v>
      </c>
      <c r="C68" t="s">
        <v>4</v>
      </c>
    </row>
    <row r="69" spans="1:3" x14ac:dyDescent="0.25">
      <c r="A69" s="2">
        <v>40056</v>
      </c>
      <c r="B69">
        <v>-22.1</v>
      </c>
      <c r="C69" t="s">
        <v>4</v>
      </c>
    </row>
    <row r="70" spans="1:3" x14ac:dyDescent="0.25">
      <c r="A70" s="2">
        <v>40025</v>
      </c>
      <c r="B70">
        <v>-23.1</v>
      </c>
      <c r="C70" t="s">
        <v>4</v>
      </c>
    </row>
    <row r="71" spans="1:3" x14ac:dyDescent="0.25">
      <c r="A71" s="2">
        <v>39994</v>
      </c>
      <c r="B71">
        <v>-25.1</v>
      </c>
      <c r="C71" t="s">
        <v>4</v>
      </c>
    </row>
    <row r="72" spans="1:3" x14ac:dyDescent="0.25">
      <c r="A72" s="2">
        <v>39964</v>
      </c>
      <c r="B72">
        <v>-28.2</v>
      </c>
      <c r="C72">
        <v>-28</v>
      </c>
    </row>
    <row r="73" spans="1:3" x14ac:dyDescent="0.25">
      <c r="A73" s="2">
        <v>39933</v>
      </c>
      <c r="B73">
        <v>-30.6</v>
      </c>
      <c r="C73" t="s">
        <v>4</v>
      </c>
    </row>
    <row r="74" spans="1:3" x14ac:dyDescent="0.25">
      <c r="A74" s="2">
        <v>39903</v>
      </c>
      <c r="B74">
        <v>-34.299999999999997</v>
      </c>
      <c r="C74" t="s">
        <v>4</v>
      </c>
    </row>
    <row r="75" spans="1:3" x14ac:dyDescent="0.25">
      <c r="A75" s="2">
        <v>39872</v>
      </c>
      <c r="B75">
        <v>-33</v>
      </c>
      <c r="C75" t="s">
        <v>4</v>
      </c>
    </row>
    <row r="76" spans="1:3" x14ac:dyDescent="0.25">
      <c r="A76" s="2">
        <v>39844</v>
      </c>
      <c r="B76">
        <v>-30.7</v>
      </c>
      <c r="C76" t="s">
        <v>4</v>
      </c>
    </row>
    <row r="77" spans="1:3" x14ac:dyDescent="0.25">
      <c r="A77" s="2">
        <v>39813</v>
      </c>
      <c r="B77">
        <v>-31</v>
      </c>
      <c r="C77" t="s">
        <v>4</v>
      </c>
    </row>
    <row r="78" spans="1:3" x14ac:dyDescent="0.25">
      <c r="A78" s="2">
        <v>39782</v>
      </c>
      <c r="B78">
        <v>-26.6</v>
      </c>
      <c r="C78" t="s">
        <v>4</v>
      </c>
    </row>
    <row r="79" spans="1:3" x14ac:dyDescent="0.25">
      <c r="A79" s="2">
        <v>39752</v>
      </c>
      <c r="B79">
        <v>-24.5</v>
      </c>
      <c r="C79" t="s">
        <v>4</v>
      </c>
    </row>
    <row r="80" spans="1:3" x14ac:dyDescent="0.25">
      <c r="A80" s="2">
        <v>39721</v>
      </c>
      <c r="B80">
        <v>-19.3</v>
      </c>
      <c r="C80" t="s">
        <v>4</v>
      </c>
    </row>
    <row r="81" spans="1:3" x14ac:dyDescent="0.25">
      <c r="A81" s="2">
        <v>39691</v>
      </c>
      <c r="B81">
        <v>-19.5</v>
      </c>
      <c r="C81" t="s">
        <v>4</v>
      </c>
    </row>
    <row r="82" spans="1:3" x14ac:dyDescent="0.25">
      <c r="A82" s="2">
        <v>39660</v>
      </c>
      <c r="B82">
        <v>-19.5</v>
      </c>
      <c r="C82" t="s">
        <v>4</v>
      </c>
    </row>
    <row r="83" spans="1:3" x14ac:dyDescent="0.25">
      <c r="A83" s="2">
        <v>39629</v>
      </c>
      <c r="B83">
        <v>-16.3</v>
      </c>
      <c r="C83" t="s">
        <v>4</v>
      </c>
    </row>
    <row r="84" spans="1:3" x14ac:dyDescent="0.25">
      <c r="A84" s="2">
        <v>39599</v>
      </c>
      <c r="B84">
        <v>-14</v>
      </c>
      <c r="C84" t="s">
        <v>4</v>
      </c>
    </row>
    <row r="85" spans="1:3" x14ac:dyDescent="0.25">
      <c r="A85" s="2">
        <v>39568</v>
      </c>
      <c r="B85">
        <v>-12.6</v>
      </c>
      <c r="C85" t="s">
        <v>4</v>
      </c>
    </row>
    <row r="86" spans="1:3" x14ac:dyDescent="0.25">
      <c r="A86" s="2">
        <v>39538</v>
      </c>
      <c r="B86">
        <v>-13</v>
      </c>
      <c r="C86" t="s">
        <v>4</v>
      </c>
    </row>
    <row r="87" spans="1:3" x14ac:dyDescent="0.25">
      <c r="A87" s="2">
        <v>39507</v>
      </c>
      <c r="B87">
        <v>-12.6</v>
      </c>
      <c r="C87" t="s">
        <v>4</v>
      </c>
    </row>
    <row r="88" spans="1:3" x14ac:dyDescent="0.25">
      <c r="A88" s="2">
        <v>39478</v>
      </c>
      <c r="B88">
        <v>-11.4</v>
      </c>
      <c r="C88" t="s">
        <v>4</v>
      </c>
    </row>
    <row r="89" spans="1:3" x14ac:dyDescent="0.25">
      <c r="A89" s="2">
        <v>39447</v>
      </c>
      <c r="B89">
        <v>-9.5</v>
      </c>
      <c r="C89" t="s">
        <v>4</v>
      </c>
    </row>
    <row r="90" spans="1:3" x14ac:dyDescent="0.25">
      <c r="A90" s="2">
        <v>39416</v>
      </c>
      <c r="B90">
        <v>-9.1999999999999993</v>
      </c>
      <c r="C90" t="s">
        <v>4</v>
      </c>
    </row>
    <row r="91" spans="1:3" x14ac:dyDescent="0.25">
      <c r="A91" s="2">
        <v>39386</v>
      </c>
      <c r="B91">
        <v>-7.1</v>
      </c>
      <c r="C91" t="s">
        <v>4</v>
      </c>
    </row>
    <row r="92" spans="1:3" x14ac:dyDescent="0.25">
      <c r="A92" s="2">
        <v>39355</v>
      </c>
      <c r="B92">
        <v>-6.2</v>
      </c>
      <c r="C92">
        <v>-6</v>
      </c>
    </row>
    <row r="93" spans="1:3" x14ac:dyDescent="0.25">
      <c r="A93" s="2">
        <v>39325</v>
      </c>
      <c r="B93">
        <v>-4.3</v>
      </c>
      <c r="C93">
        <v>-4</v>
      </c>
    </row>
    <row r="94" spans="1:3" x14ac:dyDescent="0.25">
      <c r="A94" s="2">
        <v>39294</v>
      </c>
      <c r="B94">
        <v>-1.9</v>
      </c>
      <c r="C94" t="s">
        <v>4</v>
      </c>
    </row>
    <row r="95" spans="1:3" x14ac:dyDescent="0.25">
      <c r="A95" s="2">
        <v>39263</v>
      </c>
      <c r="B95">
        <v>-1.8</v>
      </c>
      <c r="C95" t="s">
        <v>4</v>
      </c>
    </row>
    <row r="96" spans="1:3" x14ac:dyDescent="0.25">
      <c r="A96" s="2">
        <v>39233</v>
      </c>
      <c r="B96">
        <v>-1.3</v>
      </c>
      <c r="C96" t="s">
        <v>4</v>
      </c>
    </row>
    <row r="97" spans="1:3" x14ac:dyDescent="0.25">
      <c r="A97" s="2">
        <v>39202</v>
      </c>
      <c r="B97">
        <v>-4.5</v>
      </c>
      <c r="C97" t="s">
        <v>4</v>
      </c>
    </row>
    <row r="98" spans="1:3" x14ac:dyDescent="0.25">
      <c r="A98" s="2">
        <v>39172</v>
      </c>
      <c r="B98">
        <v>-5.3</v>
      </c>
      <c r="C98" t="s">
        <v>4</v>
      </c>
    </row>
    <row r="99" spans="1:3" x14ac:dyDescent="0.25">
      <c r="A99" s="2">
        <v>39141</v>
      </c>
      <c r="B99">
        <v>-5.4</v>
      </c>
      <c r="C99" t="s">
        <v>4</v>
      </c>
    </row>
    <row r="100" spans="1:3" x14ac:dyDescent="0.25">
      <c r="A100" s="2">
        <v>39113</v>
      </c>
      <c r="B100">
        <v>-6.2</v>
      </c>
      <c r="C100" t="s">
        <v>4</v>
      </c>
    </row>
    <row r="101" spans="1:3" x14ac:dyDescent="0.25">
      <c r="A101" s="2">
        <v>39082</v>
      </c>
      <c r="B101">
        <v>-6.8</v>
      </c>
      <c r="C101" t="s">
        <v>4</v>
      </c>
    </row>
    <row r="102" spans="1:3" x14ac:dyDescent="0.25">
      <c r="A102" s="2">
        <v>39051</v>
      </c>
      <c r="B102">
        <v>-7.9</v>
      </c>
      <c r="C102" t="s">
        <v>4</v>
      </c>
    </row>
    <row r="103" spans="1:3" x14ac:dyDescent="0.25">
      <c r="A103" s="2">
        <v>39021</v>
      </c>
      <c r="B103">
        <v>-8.4</v>
      </c>
      <c r="C103" t="s">
        <v>4</v>
      </c>
    </row>
    <row r="104" spans="1:3" x14ac:dyDescent="0.25">
      <c r="A104" s="2">
        <v>38990</v>
      </c>
      <c r="B104">
        <v>-8.1</v>
      </c>
      <c r="C104" t="s">
        <v>4</v>
      </c>
    </row>
    <row r="105" spans="1:3" x14ac:dyDescent="0.25">
      <c r="A105" s="2">
        <v>38960</v>
      </c>
      <c r="B105">
        <v>-8.6999999999999993</v>
      </c>
      <c r="C105">
        <v>-9</v>
      </c>
    </row>
    <row r="106" spans="1:3" x14ac:dyDescent="0.25">
      <c r="A106" s="2">
        <v>38929</v>
      </c>
      <c r="B106">
        <v>-8.1</v>
      </c>
      <c r="C106" t="s">
        <v>4</v>
      </c>
    </row>
    <row r="107" spans="1:3" x14ac:dyDescent="0.25">
      <c r="A107" s="2">
        <v>38898</v>
      </c>
      <c r="B107">
        <v>-8.9</v>
      </c>
      <c r="C107" t="s">
        <v>4</v>
      </c>
    </row>
    <row r="108" spans="1:3" x14ac:dyDescent="0.25">
      <c r="A108" s="2">
        <v>38868</v>
      </c>
      <c r="B108">
        <v>-8.6999999999999993</v>
      </c>
      <c r="C108" t="s">
        <v>4</v>
      </c>
    </row>
    <row r="109" spans="1:3" x14ac:dyDescent="0.25">
      <c r="A109" s="2">
        <v>38837</v>
      </c>
      <c r="B109">
        <v>-10.5</v>
      </c>
      <c r="C109" t="s">
        <v>4</v>
      </c>
    </row>
    <row r="110" spans="1:3" x14ac:dyDescent="0.25">
      <c r="A110" s="2">
        <v>38807</v>
      </c>
      <c r="B110">
        <v>-11.5</v>
      </c>
      <c r="C110" t="s">
        <v>4</v>
      </c>
    </row>
    <row r="111" spans="1:3" x14ac:dyDescent="0.25">
      <c r="A111" s="2">
        <v>38776</v>
      </c>
      <c r="B111">
        <v>-10.9</v>
      </c>
      <c r="C111" t="s">
        <v>4</v>
      </c>
    </row>
    <row r="112" spans="1:3" x14ac:dyDescent="0.25">
      <c r="A112" s="2">
        <v>38748</v>
      </c>
      <c r="B112">
        <v>-10.7</v>
      </c>
      <c r="C112" t="s">
        <v>4</v>
      </c>
    </row>
    <row r="113" spans="1:3" x14ac:dyDescent="0.25">
      <c r="A113" s="2">
        <v>38717</v>
      </c>
      <c r="B113">
        <v>-11.6</v>
      </c>
      <c r="C113" t="s">
        <v>4</v>
      </c>
    </row>
    <row r="114" spans="1:3" x14ac:dyDescent="0.25">
      <c r="A114" s="2">
        <v>38686</v>
      </c>
      <c r="B114">
        <v>-13.8</v>
      </c>
      <c r="C114" t="s">
        <v>4</v>
      </c>
    </row>
    <row r="115" spans="1:3" x14ac:dyDescent="0.25">
      <c r="A115" s="2">
        <v>38656</v>
      </c>
      <c r="B115">
        <v>-13.6</v>
      </c>
      <c r="C115" t="s">
        <v>4</v>
      </c>
    </row>
    <row r="116" spans="1:3" x14ac:dyDescent="0.25">
      <c r="A116" s="2">
        <v>38625</v>
      </c>
      <c r="B116">
        <v>-14.3</v>
      </c>
      <c r="C116">
        <v>-14</v>
      </c>
    </row>
    <row r="117" spans="1:3" x14ac:dyDescent="0.25">
      <c r="A117" s="2">
        <v>38595</v>
      </c>
      <c r="B117">
        <v>-14.6</v>
      </c>
      <c r="C117" t="s">
        <v>4</v>
      </c>
    </row>
    <row r="118" spans="1:3" x14ac:dyDescent="0.25">
      <c r="A118" s="2">
        <v>38564</v>
      </c>
      <c r="B118">
        <v>-14.9</v>
      </c>
      <c r="C118" t="s">
        <v>4</v>
      </c>
    </row>
    <row r="119" spans="1:3" x14ac:dyDescent="0.25">
      <c r="A119" s="2">
        <v>38533</v>
      </c>
      <c r="B119">
        <v>-14.5</v>
      </c>
      <c r="C119" t="s">
        <v>4</v>
      </c>
    </row>
    <row r="120" spans="1:3" x14ac:dyDescent="0.25">
      <c r="A120" s="2">
        <v>38503</v>
      </c>
      <c r="B120">
        <v>-14.2</v>
      </c>
      <c r="C120" t="s">
        <v>4</v>
      </c>
    </row>
    <row r="121" spans="1:3" x14ac:dyDescent="0.25">
      <c r="A121" s="2">
        <v>38472</v>
      </c>
      <c r="B121">
        <v>-13.2</v>
      </c>
      <c r="C121" t="s">
        <v>4</v>
      </c>
    </row>
    <row r="122" spans="1:3" x14ac:dyDescent="0.25">
      <c r="A122" s="2">
        <v>38442</v>
      </c>
      <c r="B122">
        <v>-14.3</v>
      </c>
      <c r="C122" t="s">
        <v>4</v>
      </c>
    </row>
    <row r="123" spans="1:3" x14ac:dyDescent="0.25">
      <c r="A123" s="2">
        <v>38411</v>
      </c>
      <c r="B123">
        <v>-14.1</v>
      </c>
      <c r="C123" t="s">
        <v>4</v>
      </c>
    </row>
    <row r="124" spans="1:3" x14ac:dyDescent="0.25">
      <c r="A124" s="2">
        <v>38383</v>
      </c>
      <c r="B124">
        <v>-12.8</v>
      </c>
      <c r="C124" t="s">
        <v>4</v>
      </c>
    </row>
    <row r="125" spans="1:3" x14ac:dyDescent="0.25">
      <c r="A125" s="2">
        <v>38352</v>
      </c>
      <c r="B125">
        <v>-14.1</v>
      </c>
      <c r="C125" t="s">
        <v>4</v>
      </c>
    </row>
    <row r="126" spans="1:3" x14ac:dyDescent="0.25">
      <c r="A126" s="2">
        <v>38321</v>
      </c>
      <c r="B126">
        <v>-13.9</v>
      </c>
      <c r="C126" t="s">
        <v>4</v>
      </c>
    </row>
    <row r="127" spans="1:3" x14ac:dyDescent="0.25">
      <c r="A127" s="2">
        <v>38291</v>
      </c>
      <c r="B127">
        <v>-14.4</v>
      </c>
      <c r="C127" t="s">
        <v>4</v>
      </c>
    </row>
    <row r="128" spans="1:3" x14ac:dyDescent="0.25">
      <c r="A128" s="2">
        <v>38260</v>
      </c>
      <c r="B128">
        <v>-13.1</v>
      </c>
      <c r="C128" t="s">
        <v>4</v>
      </c>
    </row>
    <row r="129" spans="1:3" x14ac:dyDescent="0.25">
      <c r="A129" s="2">
        <v>38230</v>
      </c>
      <c r="B129">
        <v>-14</v>
      </c>
      <c r="C129" t="s">
        <v>4</v>
      </c>
    </row>
    <row r="130" spans="1:3" x14ac:dyDescent="0.25">
      <c r="A130" s="2">
        <v>38199</v>
      </c>
      <c r="B130">
        <v>-14.1</v>
      </c>
      <c r="C130" t="s">
        <v>4</v>
      </c>
    </row>
    <row r="131" spans="1:3" x14ac:dyDescent="0.25">
      <c r="A131" s="2">
        <v>38168</v>
      </c>
      <c r="B131">
        <v>-13.5</v>
      </c>
      <c r="C131" t="s">
        <v>4</v>
      </c>
    </row>
    <row r="132" spans="1:3" x14ac:dyDescent="0.25">
      <c r="A132" s="2">
        <v>38138</v>
      </c>
      <c r="B132">
        <v>-14.7</v>
      </c>
      <c r="C132" t="s">
        <v>4</v>
      </c>
    </row>
    <row r="133" spans="1:3" x14ac:dyDescent="0.25">
      <c r="A133" s="2">
        <v>38107</v>
      </c>
      <c r="B133">
        <v>-13.6</v>
      </c>
      <c r="C133" t="s">
        <v>4</v>
      </c>
    </row>
    <row r="134" spans="1:3" x14ac:dyDescent="0.25">
      <c r="A134" s="2">
        <v>38077</v>
      </c>
      <c r="B134">
        <v>-14.1</v>
      </c>
      <c r="C134" t="s">
        <v>4</v>
      </c>
    </row>
    <row r="135" spans="1:3" x14ac:dyDescent="0.25">
      <c r="A135" s="2">
        <v>38046</v>
      </c>
      <c r="B135">
        <v>-14.7</v>
      </c>
      <c r="C135" t="s">
        <v>4</v>
      </c>
    </row>
    <row r="136" spans="1:3" x14ac:dyDescent="0.25">
      <c r="A136" s="2">
        <v>38017</v>
      </c>
      <c r="B136">
        <v>-14.9</v>
      </c>
      <c r="C136">
        <v>-15</v>
      </c>
    </row>
    <row r="137" spans="1:3" x14ac:dyDescent="0.25">
      <c r="A137" s="2">
        <v>37986</v>
      </c>
      <c r="B137">
        <v>-16.5</v>
      </c>
      <c r="C137" t="s">
        <v>4</v>
      </c>
    </row>
    <row r="138" spans="1:3" x14ac:dyDescent="0.25">
      <c r="A138" s="2">
        <v>37955</v>
      </c>
      <c r="B138">
        <v>-16.2</v>
      </c>
      <c r="C138" t="s">
        <v>4</v>
      </c>
    </row>
    <row r="139" spans="1:3" x14ac:dyDescent="0.25">
      <c r="A139" s="2">
        <v>37925</v>
      </c>
      <c r="B139">
        <v>-17.5</v>
      </c>
      <c r="C139" t="s">
        <v>4</v>
      </c>
    </row>
    <row r="140" spans="1:3" x14ac:dyDescent="0.25">
      <c r="A140" s="2">
        <v>37894</v>
      </c>
      <c r="B140">
        <v>-16.7</v>
      </c>
      <c r="C140" t="s">
        <v>4</v>
      </c>
    </row>
    <row r="141" spans="1:3" x14ac:dyDescent="0.25">
      <c r="A141" s="2">
        <v>37864</v>
      </c>
      <c r="B141">
        <v>-17</v>
      </c>
      <c r="C141" t="s">
        <v>4</v>
      </c>
    </row>
    <row r="142" spans="1:3" x14ac:dyDescent="0.25">
      <c r="A142" s="2">
        <v>37833</v>
      </c>
      <c r="B142">
        <v>-17.7</v>
      </c>
      <c r="C142" t="s">
        <v>4</v>
      </c>
    </row>
    <row r="143" spans="1:3" x14ac:dyDescent="0.25">
      <c r="A143" s="2">
        <v>37802</v>
      </c>
      <c r="B143">
        <v>-17.600000000000001</v>
      </c>
      <c r="C143" t="s">
        <v>4</v>
      </c>
    </row>
    <row r="144" spans="1:3" x14ac:dyDescent="0.25">
      <c r="A144" s="2">
        <v>37772</v>
      </c>
      <c r="B144">
        <v>-18.7</v>
      </c>
      <c r="C144" t="s">
        <v>4</v>
      </c>
    </row>
    <row r="145" spans="1:3" x14ac:dyDescent="0.25">
      <c r="A145" s="2">
        <v>37741</v>
      </c>
      <c r="B145">
        <v>-18.8</v>
      </c>
      <c r="C145" t="s">
        <v>4</v>
      </c>
    </row>
    <row r="146" spans="1:3" x14ac:dyDescent="0.25">
      <c r="A146" s="2">
        <v>37711</v>
      </c>
      <c r="B146">
        <v>-20.8</v>
      </c>
      <c r="C146" t="s">
        <v>4</v>
      </c>
    </row>
    <row r="147" spans="1:3" x14ac:dyDescent="0.25">
      <c r="A147" s="2">
        <v>37680</v>
      </c>
      <c r="B147">
        <v>-19.3</v>
      </c>
      <c r="C147" t="s">
        <v>4</v>
      </c>
    </row>
    <row r="148" spans="1:3" x14ac:dyDescent="0.25">
      <c r="A148" s="2">
        <v>37652</v>
      </c>
      <c r="B148">
        <v>-17.7</v>
      </c>
      <c r="C148">
        <v>-18</v>
      </c>
    </row>
    <row r="149" spans="1:3" x14ac:dyDescent="0.25">
      <c r="A149" s="2">
        <v>37621</v>
      </c>
      <c r="B149">
        <v>-17.399999999999999</v>
      </c>
      <c r="C149" t="s">
        <v>4</v>
      </c>
    </row>
    <row r="150" spans="1:3" x14ac:dyDescent="0.25">
      <c r="A150" s="2">
        <v>37590</v>
      </c>
      <c r="B150">
        <v>-14.9</v>
      </c>
      <c r="C150" t="s">
        <v>4</v>
      </c>
    </row>
    <row r="151" spans="1:3" x14ac:dyDescent="0.25">
      <c r="A151" s="2">
        <v>37560</v>
      </c>
      <c r="B151">
        <v>-13</v>
      </c>
      <c r="C151" t="s">
        <v>4</v>
      </c>
    </row>
    <row r="152" spans="1:3" x14ac:dyDescent="0.25">
      <c r="A152" s="2">
        <v>37529</v>
      </c>
      <c r="B152">
        <v>-9.6999999999999993</v>
      </c>
      <c r="C152" t="s">
        <v>4</v>
      </c>
    </row>
    <row r="153" spans="1:3" x14ac:dyDescent="0.25">
      <c r="A153" s="2">
        <v>37499</v>
      </c>
      <c r="B153">
        <v>-10.9</v>
      </c>
      <c r="C153" t="s">
        <v>4</v>
      </c>
    </row>
    <row r="154" spans="1:3" x14ac:dyDescent="0.25">
      <c r="A154" s="2">
        <v>37468</v>
      </c>
      <c r="B154">
        <v>-9.5</v>
      </c>
      <c r="C154" t="s">
        <v>4</v>
      </c>
    </row>
    <row r="155" spans="1:3" x14ac:dyDescent="0.25">
      <c r="A155" s="2">
        <v>37437</v>
      </c>
      <c r="B155">
        <v>-7.7</v>
      </c>
      <c r="C155" t="s">
        <v>4</v>
      </c>
    </row>
    <row r="156" spans="1:3" x14ac:dyDescent="0.25">
      <c r="A156" s="2">
        <v>37407</v>
      </c>
      <c r="B156">
        <v>-7.1</v>
      </c>
      <c r="C156" t="s">
        <v>4</v>
      </c>
    </row>
    <row r="157" spans="1:3" x14ac:dyDescent="0.25">
      <c r="A157" s="2">
        <v>37376</v>
      </c>
      <c r="B157">
        <v>-8.6999999999999993</v>
      </c>
      <c r="C157" t="s">
        <v>4</v>
      </c>
    </row>
    <row r="158" spans="1:3" x14ac:dyDescent="0.25">
      <c r="A158" s="2">
        <v>37346</v>
      </c>
      <c r="B158">
        <v>-8.4</v>
      </c>
      <c r="C158" t="s">
        <v>4</v>
      </c>
    </row>
    <row r="159" spans="1:3" x14ac:dyDescent="0.25">
      <c r="A159" s="2">
        <v>37315</v>
      </c>
      <c r="B159">
        <v>-9.1999999999999993</v>
      </c>
      <c r="C159" t="s">
        <v>4</v>
      </c>
    </row>
    <row r="160" spans="1:3" x14ac:dyDescent="0.25">
      <c r="A160" s="2">
        <v>37287</v>
      </c>
      <c r="B160">
        <v>-10.1</v>
      </c>
      <c r="C160" t="s">
        <v>4</v>
      </c>
    </row>
    <row r="161" spans="1:3" x14ac:dyDescent="0.25">
      <c r="A161" s="2">
        <v>37256</v>
      </c>
      <c r="B161">
        <v>-11.1</v>
      </c>
      <c r="C161" t="s">
        <v>4</v>
      </c>
    </row>
    <row r="162" spans="1:3" x14ac:dyDescent="0.25">
      <c r="A162" s="2">
        <v>37225</v>
      </c>
      <c r="B162">
        <v>-12.9</v>
      </c>
      <c r="C162" t="s">
        <v>4</v>
      </c>
    </row>
    <row r="163" spans="1:3" x14ac:dyDescent="0.25">
      <c r="A163" s="2">
        <v>37195</v>
      </c>
      <c r="B163">
        <v>-11.1</v>
      </c>
      <c r="C163" t="s">
        <v>4</v>
      </c>
    </row>
    <row r="164" spans="1:3" x14ac:dyDescent="0.25">
      <c r="A164" s="2">
        <v>37164</v>
      </c>
      <c r="B164">
        <v>-9</v>
      </c>
      <c r="C164" t="s">
        <v>4</v>
      </c>
    </row>
    <row r="165" spans="1:3" x14ac:dyDescent="0.25">
      <c r="A165" s="2">
        <v>37134</v>
      </c>
      <c r="B165">
        <v>-8.5</v>
      </c>
      <c r="C165" t="s">
        <v>4</v>
      </c>
    </row>
    <row r="166" spans="1:3" x14ac:dyDescent="0.25">
      <c r="A166" s="2">
        <v>37103</v>
      </c>
      <c r="B166">
        <v>-5.5</v>
      </c>
      <c r="C166" t="s">
        <v>4</v>
      </c>
    </row>
    <row r="167" spans="1:3" x14ac:dyDescent="0.25">
      <c r="A167" s="2">
        <v>37072</v>
      </c>
      <c r="B167">
        <v>-2.9</v>
      </c>
      <c r="C167" t="s">
        <v>4</v>
      </c>
    </row>
    <row r="168" spans="1:3" x14ac:dyDescent="0.25">
      <c r="A168" s="2">
        <v>37042</v>
      </c>
      <c r="B168">
        <v>-2.2000000000000002</v>
      </c>
      <c r="C168" t="s">
        <v>4</v>
      </c>
    </row>
    <row r="169" spans="1:3" x14ac:dyDescent="0.25">
      <c r="A169" s="2">
        <v>37011</v>
      </c>
      <c r="B169">
        <v>-0.9</v>
      </c>
      <c r="C169" t="s">
        <v>4</v>
      </c>
    </row>
    <row r="170" spans="1:3" x14ac:dyDescent="0.25">
      <c r="A170" s="2">
        <v>36981</v>
      </c>
      <c r="B170">
        <v>0</v>
      </c>
      <c r="C170" t="s">
        <v>4</v>
      </c>
    </row>
    <row r="171" spans="1:3" x14ac:dyDescent="0.25">
      <c r="A171" s="2">
        <v>36950</v>
      </c>
      <c r="B171">
        <v>-0.3</v>
      </c>
      <c r="C171" t="s">
        <v>4</v>
      </c>
    </row>
    <row r="172" spans="1:3" x14ac:dyDescent="0.25">
      <c r="A172" s="2">
        <v>36922</v>
      </c>
      <c r="B172">
        <v>0.8</v>
      </c>
      <c r="C172" t="s">
        <v>4</v>
      </c>
    </row>
    <row r="173" spans="1:3" x14ac:dyDescent="0.25">
      <c r="A173" s="2">
        <v>36891</v>
      </c>
      <c r="B173">
        <v>0.7</v>
      </c>
      <c r="C173" t="s">
        <v>4</v>
      </c>
    </row>
    <row r="174" spans="1:3" x14ac:dyDescent="0.25">
      <c r="A174" s="2">
        <v>36860</v>
      </c>
      <c r="B174">
        <v>-0.2</v>
      </c>
      <c r="C174" t="s">
        <v>4</v>
      </c>
    </row>
    <row r="175" spans="1:3" x14ac:dyDescent="0.25">
      <c r="A175" s="2">
        <v>36830</v>
      </c>
      <c r="B175">
        <v>-0.5</v>
      </c>
      <c r="C175" t="s">
        <v>4</v>
      </c>
    </row>
    <row r="176" spans="1:3" x14ac:dyDescent="0.25">
      <c r="A176" s="2">
        <v>36799</v>
      </c>
      <c r="B176">
        <v>-1.5</v>
      </c>
      <c r="C176" t="s">
        <v>4</v>
      </c>
    </row>
    <row r="177" spans="1:3" x14ac:dyDescent="0.25">
      <c r="A177" s="2">
        <v>36769</v>
      </c>
      <c r="B177">
        <v>2.2000000000000002</v>
      </c>
      <c r="C177" t="s">
        <v>4</v>
      </c>
    </row>
    <row r="178" spans="1:3" x14ac:dyDescent="0.25">
      <c r="A178" s="2">
        <v>36738</v>
      </c>
      <c r="B178">
        <v>2</v>
      </c>
      <c r="C178" t="s">
        <v>4</v>
      </c>
    </row>
    <row r="179" spans="1:3" x14ac:dyDescent="0.25">
      <c r="A179" s="2">
        <v>36707</v>
      </c>
      <c r="B179">
        <v>1.5</v>
      </c>
      <c r="C179" t="s">
        <v>4</v>
      </c>
    </row>
    <row r="180" spans="1:3" x14ac:dyDescent="0.25">
      <c r="A180" s="2">
        <v>36677</v>
      </c>
      <c r="B180">
        <v>2.4</v>
      </c>
      <c r="C180" t="s">
        <v>4</v>
      </c>
    </row>
    <row r="181" spans="1:3" x14ac:dyDescent="0.25">
      <c r="A181" s="2">
        <v>36646</v>
      </c>
      <c r="B181">
        <v>1.7</v>
      </c>
      <c r="C181" t="s">
        <v>4</v>
      </c>
    </row>
    <row r="182" spans="1:3" x14ac:dyDescent="0.25">
      <c r="A182" s="2">
        <v>36616</v>
      </c>
      <c r="B182">
        <v>0.7</v>
      </c>
      <c r="C182" t="s">
        <v>4</v>
      </c>
    </row>
    <row r="183" spans="1:3" x14ac:dyDescent="0.25">
      <c r="A183" s="2">
        <v>36585</v>
      </c>
      <c r="B183">
        <v>-0.1</v>
      </c>
      <c r="C183" t="s">
        <v>4</v>
      </c>
    </row>
    <row r="184" spans="1:3" x14ac:dyDescent="0.25">
      <c r="A184" s="2">
        <v>36556</v>
      </c>
      <c r="B184">
        <v>0.6</v>
      </c>
      <c r="C184" t="s">
        <v>4</v>
      </c>
    </row>
    <row r="185" spans="1:3" x14ac:dyDescent="0.25">
      <c r="A185" s="2">
        <v>36525</v>
      </c>
      <c r="B185">
        <v>-1.4</v>
      </c>
      <c r="C185" t="s">
        <v>4</v>
      </c>
    </row>
    <row r="186" spans="1:3" x14ac:dyDescent="0.25">
      <c r="A186" s="2">
        <v>36494</v>
      </c>
      <c r="B186">
        <v>-1.9</v>
      </c>
      <c r="C186" t="s">
        <v>4</v>
      </c>
    </row>
    <row r="187" spans="1:3" x14ac:dyDescent="0.25">
      <c r="A187" s="2">
        <v>36464</v>
      </c>
      <c r="B187">
        <v>-2.5</v>
      </c>
      <c r="C187" t="s">
        <v>4</v>
      </c>
    </row>
    <row r="188" spans="1:3" x14ac:dyDescent="0.25">
      <c r="A188" s="2">
        <v>36433</v>
      </c>
      <c r="B188">
        <v>-3.7</v>
      </c>
      <c r="C188" t="s">
        <v>4</v>
      </c>
    </row>
    <row r="189" spans="1:3" x14ac:dyDescent="0.25">
      <c r="A189" s="2">
        <v>36403</v>
      </c>
      <c r="B189">
        <v>-4.2</v>
      </c>
      <c r="C189" t="s">
        <v>4</v>
      </c>
    </row>
    <row r="190" spans="1:3" x14ac:dyDescent="0.25">
      <c r="A190" s="2">
        <v>36372</v>
      </c>
      <c r="B190">
        <v>-3.8</v>
      </c>
      <c r="C190" t="s">
        <v>4</v>
      </c>
    </row>
    <row r="191" spans="1:3" x14ac:dyDescent="0.25">
      <c r="A191" s="2">
        <v>36341</v>
      </c>
      <c r="B191">
        <v>-5.5</v>
      </c>
      <c r="C191" t="s">
        <v>4</v>
      </c>
    </row>
    <row r="192" spans="1:3" x14ac:dyDescent="0.25">
      <c r="A192" s="2">
        <v>36311</v>
      </c>
      <c r="B192">
        <v>-5.2</v>
      </c>
      <c r="C192" t="s">
        <v>4</v>
      </c>
    </row>
    <row r="193" spans="1:3" x14ac:dyDescent="0.25">
      <c r="A193" s="2">
        <v>36280</v>
      </c>
      <c r="B193">
        <v>-5.7</v>
      </c>
      <c r="C193" t="s">
        <v>4</v>
      </c>
    </row>
    <row r="194" spans="1:3" x14ac:dyDescent="0.25">
      <c r="A194" s="2">
        <v>36250</v>
      </c>
      <c r="B194">
        <v>-3.4</v>
      </c>
      <c r="C194" t="s">
        <v>4</v>
      </c>
    </row>
    <row r="195" spans="1:3" x14ac:dyDescent="0.25">
      <c r="A195" s="2">
        <v>36219</v>
      </c>
      <c r="B195">
        <v>-2</v>
      </c>
      <c r="C195" t="s">
        <v>4</v>
      </c>
    </row>
    <row r="196" spans="1:3" x14ac:dyDescent="0.25">
      <c r="A196" s="2">
        <v>36191</v>
      </c>
      <c r="B196">
        <v>-1.8</v>
      </c>
      <c r="C196" t="s">
        <v>4</v>
      </c>
    </row>
    <row r="197" spans="1:3" x14ac:dyDescent="0.25">
      <c r="A197" s="2">
        <v>36160</v>
      </c>
      <c r="B197">
        <v>-3.5</v>
      </c>
      <c r="C197" t="s">
        <v>4</v>
      </c>
    </row>
    <row r="198" spans="1:3" x14ac:dyDescent="0.25">
      <c r="A198" s="2">
        <v>36129</v>
      </c>
      <c r="B198">
        <v>-2.1</v>
      </c>
      <c r="C198" t="s">
        <v>4</v>
      </c>
    </row>
    <row r="199" spans="1:3" x14ac:dyDescent="0.25">
      <c r="A199" s="2">
        <v>36099</v>
      </c>
      <c r="B199">
        <v>-3.7</v>
      </c>
      <c r="C199" t="s">
        <v>4</v>
      </c>
    </row>
    <row r="200" spans="1:3" x14ac:dyDescent="0.25">
      <c r="A200" s="2">
        <v>36068</v>
      </c>
      <c r="B200">
        <v>-4.4000000000000004</v>
      </c>
      <c r="C200" t="s">
        <v>4</v>
      </c>
    </row>
    <row r="201" spans="1:3" x14ac:dyDescent="0.25">
      <c r="A201" s="2">
        <v>36038</v>
      </c>
      <c r="B201">
        <v>-4.0999999999999996</v>
      </c>
      <c r="C201" t="s">
        <v>4</v>
      </c>
    </row>
    <row r="202" spans="1:3" x14ac:dyDescent="0.25">
      <c r="A202" s="2">
        <v>36007</v>
      </c>
      <c r="B202">
        <v>-2.6</v>
      </c>
      <c r="C202" t="s">
        <v>4</v>
      </c>
    </row>
    <row r="203" spans="1:3" x14ac:dyDescent="0.25">
      <c r="A203" s="2">
        <v>35976</v>
      </c>
      <c r="B203">
        <v>-4.9000000000000004</v>
      </c>
      <c r="C203" t="s">
        <v>4</v>
      </c>
    </row>
    <row r="204" spans="1:3" x14ac:dyDescent="0.25">
      <c r="A204" s="2">
        <v>35946</v>
      </c>
      <c r="B204">
        <v>-4.7</v>
      </c>
      <c r="C204" t="s">
        <v>4</v>
      </c>
    </row>
    <row r="205" spans="1:3" x14ac:dyDescent="0.25">
      <c r="A205" s="2">
        <v>35915</v>
      </c>
      <c r="B205">
        <v>-6.1</v>
      </c>
      <c r="C205" t="s">
        <v>4</v>
      </c>
    </row>
    <row r="206" spans="1:3" x14ac:dyDescent="0.25">
      <c r="A206" s="2">
        <v>35885</v>
      </c>
      <c r="B206">
        <v>-6.8</v>
      </c>
      <c r="C206" t="s">
        <v>4</v>
      </c>
    </row>
    <row r="207" spans="1:3" x14ac:dyDescent="0.25">
      <c r="A207" s="2">
        <v>35854</v>
      </c>
      <c r="B207">
        <v>-8.1999999999999993</v>
      </c>
      <c r="C207" t="s">
        <v>4</v>
      </c>
    </row>
    <row r="208" spans="1:3" x14ac:dyDescent="0.25">
      <c r="A208" s="2">
        <v>35826</v>
      </c>
      <c r="B208">
        <v>-9.1999999999999993</v>
      </c>
      <c r="C208" t="s">
        <v>4</v>
      </c>
    </row>
    <row r="209" spans="1:3" x14ac:dyDescent="0.25">
      <c r="A209" s="2">
        <v>35795</v>
      </c>
      <c r="B209">
        <v>-9.6</v>
      </c>
      <c r="C209" t="s">
        <v>4</v>
      </c>
    </row>
    <row r="210" spans="1:3" x14ac:dyDescent="0.25">
      <c r="A210" s="2">
        <v>35764</v>
      </c>
      <c r="B210">
        <v>-9.6</v>
      </c>
      <c r="C210" t="s">
        <v>4</v>
      </c>
    </row>
    <row r="211" spans="1:3" x14ac:dyDescent="0.25">
      <c r="A211" s="2">
        <v>35734</v>
      </c>
      <c r="B211">
        <v>-9.6</v>
      </c>
      <c r="C211" t="s">
        <v>4</v>
      </c>
    </row>
    <row r="212" spans="1:3" x14ac:dyDescent="0.25">
      <c r="A212" s="2">
        <v>35703</v>
      </c>
      <c r="B212">
        <v>-10</v>
      </c>
      <c r="C212" t="s">
        <v>4</v>
      </c>
    </row>
    <row r="213" spans="1:3" x14ac:dyDescent="0.25">
      <c r="A213" s="2">
        <v>35673</v>
      </c>
      <c r="B213">
        <v>-11.1</v>
      </c>
      <c r="C213" t="s">
        <v>4</v>
      </c>
    </row>
    <row r="214" spans="1:3" x14ac:dyDescent="0.25">
      <c r="A214" s="2">
        <v>35642</v>
      </c>
      <c r="B214">
        <v>-12.4</v>
      </c>
      <c r="C214" t="s">
        <v>4</v>
      </c>
    </row>
    <row r="215" spans="1:3" x14ac:dyDescent="0.25">
      <c r="A215" s="2">
        <v>35611</v>
      </c>
      <c r="B215">
        <v>-13.1</v>
      </c>
      <c r="C215" t="s">
        <v>4</v>
      </c>
    </row>
    <row r="216" spans="1:3" x14ac:dyDescent="0.25">
      <c r="A216" s="2">
        <v>35581</v>
      </c>
      <c r="B216">
        <v>-14.8</v>
      </c>
      <c r="C216" t="s">
        <v>4</v>
      </c>
    </row>
    <row r="217" spans="1:3" x14ac:dyDescent="0.25">
      <c r="A217" s="2">
        <v>35550</v>
      </c>
      <c r="B217">
        <v>-15.6</v>
      </c>
      <c r="C217" t="s">
        <v>4</v>
      </c>
    </row>
    <row r="218" spans="1:3" x14ac:dyDescent="0.25">
      <c r="A218" s="2">
        <v>35520</v>
      </c>
      <c r="B218">
        <v>-16.2</v>
      </c>
      <c r="C218" t="s">
        <v>4</v>
      </c>
    </row>
    <row r="219" spans="1:3" x14ac:dyDescent="0.25">
      <c r="A219" s="2">
        <v>35489</v>
      </c>
      <c r="B219">
        <v>-16.399999999999999</v>
      </c>
      <c r="C219" t="s">
        <v>4</v>
      </c>
    </row>
    <row r="220" spans="1:3" x14ac:dyDescent="0.25">
      <c r="A220" s="2">
        <v>35461</v>
      </c>
      <c r="B220">
        <v>-15.7</v>
      </c>
      <c r="C220" t="s">
        <v>4</v>
      </c>
    </row>
    <row r="221" spans="1:3" x14ac:dyDescent="0.25">
      <c r="A221" s="2">
        <v>35430</v>
      </c>
      <c r="B221">
        <v>-16.899999999999999</v>
      </c>
      <c r="C221" t="s">
        <v>4</v>
      </c>
    </row>
    <row r="222" spans="1:3" x14ac:dyDescent="0.25">
      <c r="A222" s="2">
        <v>35399</v>
      </c>
      <c r="B222">
        <v>-17.899999999999999</v>
      </c>
      <c r="C222" t="s">
        <v>4</v>
      </c>
    </row>
    <row r="223" spans="1:3" x14ac:dyDescent="0.25">
      <c r="A223" s="2">
        <v>35369</v>
      </c>
      <c r="B223">
        <v>-17.100000000000001</v>
      </c>
      <c r="C223" t="s">
        <v>4</v>
      </c>
    </row>
    <row r="224" spans="1:3" x14ac:dyDescent="0.25">
      <c r="A224" s="2">
        <v>35338</v>
      </c>
      <c r="B224">
        <v>-17</v>
      </c>
      <c r="C224" t="s">
        <v>4</v>
      </c>
    </row>
    <row r="225" spans="1:3" x14ac:dyDescent="0.25">
      <c r="A225" s="2">
        <v>35308</v>
      </c>
      <c r="B225">
        <v>-16.600000000000001</v>
      </c>
      <c r="C225" t="s">
        <v>4</v>
      </c>
    </row>
    <row r="226" spans="1:3" x14ac:dyDescent="0.25">
      <c r="A226" s="2">
        <v>35277</v>
      </c>
      <c r="B226">
        <v>-17.3</v>
      </c>
      <c r="C226" t="s">
        <v>4</v>
      </c>
    </row>
    <row r="227" spans="1:3" x14ac:dyDescent="0.25">
      <c r="A227" s="2">
        <v>35246</v>
      </c>
      <c r="B227">
        <v>-15.6</v>
      </c>
      <c r="C227" t="s">
        <v>4</v>
      </c>
    </row>
    <row r="228" spans="1:3" x14ac:dyDescent="0.25">
      <c r="A228" s="2">
        <v>35216</v>
      </c>
      <c r="B228">
        <v>-15.9</v>
      </c>
      <c r="C228" t="s">
        <v>4</v>
      </c>
    </row>
    <row r="229" spans="1:3" x14ac:dyDescent="0.25">
      <c r="A229" s="2">
        <v>35185</v>
      </c>
      <c r="B229">
        <v>-17.5</v>
      </c>
      <c r="C229" t="s">
        <v>4</v>
      </c>
    </row>
    <row r="230" spans="1:3" x14ac:dyDescent="0.25">
      <c r="A230" s="2">
        <v>35155</v>
      </c>
      <c r="B230">
        <v>-16.899999999999999</v>
      </c>
      <c r="C230" t="s">
        <v>4</v>
      </c>
    </row>
    <row r="231" spans="1:3" x14ac:dyDescent="0.25">
      <c r="A231" s="2">
        <v>35124</v>
      </c>
      <c r="B231">
        <v>-16.3</v>
      </c>
      <c r="C231" t="s">
        <v>4</v>
      </c>
    </row>
    <row r="232" spans="1:3" x14ac:dyDescent="0.25">
      <c r="A232" s="2">
        <v>35095</v>
      </c>
      <c r="B232">
        <v>-15.1</v>
      </c>
      <c r="C232" t="s">
        <v>4</v>
      </c>
    </row>
    <row r="233" spans="1:3" x14ac:dyDescent="0.25">
      <c r="A233" s="2">
        <v>35064</v>
      </c>
      <c r="B233">
        <v>-14.5</v>
      </c>
      <c r="C233" t="s">
        <v>4</v>
      </c>
    </row>
    <row r="234" spans="1:3" x14ac:dyDescent="0.25">
      <c r="A234" s="2">
        <v>35033</v>
      </c>
      <c r="B234">
        <v>-12.5</v>
      </c>
      <c r="C234" t="s">
        <v>4</v>
      </c>
    </row>
    <row r="235" spans="1:3" x14ac:dyDescent="0.25">
      <c r="A235" s="2">
        <v>35003</v>
      </c>
      <c r="B235">
        <v>-11.8</v>
      </c>
      <c r="C235" t="s">
        <v>4</v>
      </c>
    </row>
    <row r="236" spans="1:3" x14ac:dyDescent="0.25">
      <c r="A236" s="2">
        <v>34972</v>
      </c>
      <c r="B236">
        <v>-10.3</v>
      </c>
      <c r="C236" t="s">
        <v>4</v>
      </c>
    </row>
    <row r="237" spans="1:3" x14ac:dyDescent="0.25">
      <c r="A237" s="2">
        <v>34942</v>
      </c>
      <c r="B237">
        <v>-7.5</v>
      </c>
      <c r="C237" t="s">
        <v>4</v>
      </c>
    </row>
    <row r="238" spans="1:3" x14ac:dyDescent="0.25">
      <c r="A238" s="2">
        <v>34911</v>
      </c>
      <c r="B238">
        <v>-6.7</v>
      </c>
      <c r="C238" t="s">
        <v>4</v>
      </c>
    </row>
    <row r="239" spans="1:3" x14ac:dyDescent="0.25">
      <c r="A239" s="2">
        <v>34880</v>
      </c>
      <c r="B239">
        <v>-5.7</v>
      </c>
      <c r="C239" t="s">
        <v>4</v>
      </c>
    </row>
    <row r="240" spans="1:3" x14ac:dyDescent="0.25">
      <c r="A240" s="2">
        <v>34850</v>
      </c>
      <c r="B240">
        <v>-5.5</v>
      </c>
      <c r="C240" t="s">
        <v>4</v>
      </c>
    </row>
    <row r="241" spans="1:3" x14ac:dyDescent="0.25">
      <c r="A241" s="2">
        <v>34819</v>
      </c>
      <c r="B241">
        <v>-8.1</v>
      </c>
      <c r="C241" t="s">
        <v>4</v>
      </c>
    </row>
    <row r="242" spans="1:3" x14ac:dyDescent="0.25">
      <c r="A242" s="2">
        <v>34789</v>
      </c>
      <c r="B242">
        <v>-8.1</v>
      </c>
      <c r="C242" t="s">
        <v>4</v>
      </c>
    </row>
    <row r="243" spans="1:3" x14ac:dyDescent="0.25">
      <c r="A243" s="2">
        <v>34758</v>
      </c>
      <c r="B243">
        <v>-8</v>
      </c>
      <c r="C243" t="s">
        <v>4</v>
      </c>
    </row>
    <row r="244" spans="1:3" x14ac:dyDescent="0.25">
      <c r="A244" s="2">
        <v>34730</v>
      </c>
      <c r="B244">
        <v>-7.6</v>
      </c>
      <c r="C244" t="s">
        <v>4</v>
      </c>
    </row>
    <row r="245" spans="1:3" x14ac:dyDescent="0.25">
      <c r="A245" s="2">
        <v>34699</v>
      </c>
      <c r="B245">
        <v>-8.5</v>
      </c>
      <c r="C245" t="s">
        <v>4</v>
      </c>
    </row>
    <row r="246" spans="1:3" x14ac:dyDescent="0.25">
      <c r="A246" s="2">
        <v>34668</v>
      </c>
      <c r="B246">
        <v>-8.1999999999999993</v>
      </c>
      <c r="C246" t="s">
        <v>4</v>
      </c>
    </row>
    <row r="247" spans="1:3" x14ac:dyDescent="0.25">
      <c r="A247" s="2">
        <v>34638</v>
      </c>
      <c r="B247">
        <v>-7.8</v>
      </c>
      <c r="C247" t="s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topLeftCell="A100" workbookViewId="0">
      <selection activeCell="B133" sqref="B133"/>
    </sheetView>
  </sheetViews>
  <sheetFormatPr defaultRowHeight="15" x14ac:dyDescent="0.25"/>
  <cols>
    <col min="1" max="1" width="10.7109375" bestFit="1" customWidth="1"/>
    <col min="2" max="2" width="10.140625" bestFit="1" customWidth="1"/>
  </cols>
  <sheetData>
    <row r="1" spans="1:3" x14ac:dyDescent="0.25">
      <c r="A1" t="s">
        <v>11</v>
      </c>
      <c r="B1" t="s">
        <v>20</v>
      </c>
    </row>
    <row r="2" spans="1:3" x14ac:dyDescent="0.25">
      <c r="A2" t="s">
        <v>10</v>
      </c>
      <c r="B2" s="1">
        <v>34699</v>
      </c>
    </row>
    <row r="3" spans="1:3" x14ac:dyDescent="0.25">
      <c r="A3" t="s">
        <v>9</v>
      </c>
      <c r="B3" s="1">
        <v>41912</v>
      </c>
    </row>
    <row r="4" spans="1:3" x14ac:dyDescent="0.25">
      <c r="A4" t="s">
        <v>8</v>
      </c>
      <c r="B4" t="s">
        <v>7</v>
      </c>
    </row>
    <row r="6" spans="1:3" x14ac:dyDescent="0.25">
      <c r="A6" t="s">
        <v>0</v>
      </c>
      <c r="B6" t="s">
        <v>6</v>
      </c>
      <c r="C6" t="s">
        <v>5</v>
      </c>
    </row>
    <row r="7" spans="1:3" x14ac:dyDescent="0.25">
      <c r="A7" s="2">
        <f>_xll.BDH(B1,B6:C6,B2,B3,"Dir=V","Dts=S","Sort=D","Quote=C","QtTyp=P","Days=T",CONCATENATE("Per=c",B4),"DtFmt=D","UseDPDF=Y","cols=3;rows=164")</f>
        <v>41912</v>
      </c>
      <c r="B7">
        <v>39.9</v>
      </c>
      <c r="C7" t="s">
        <v>4</v>
      </c>
    </row>
    <row r="8" spans="1:3" x14ac:dyDescent="0.25">
      <c r="A8" s="2">
        <v>41882</v>
      </c>
      <c r="B8">
        <v>41.2</v>
      </c>
      <c r="C8" t="s">
        <v>4</v>
      </c>
    </row>
    <row r="9" spans="1:3" x14ac:dyDescent="0.25">
      <c r="A9" s="2">
        <v>41851</v>
      </c>
      <c r="B9">
        <v>41.5</v>
      </c>
      <c r="C9" t="s">
        <v>4</v>
      </c>
    </row>
    <row r="10" spans="1:3" x14ac:dyDescent="0.25">
      <c r="A10" s="2">
        <v>41820</v>
      </c>
      <c r="B10">
        <v>41.1</v>
      </c>
      <c r="C10" t="s">
        <v>4</v>
      </c>
    </row>
    <row r="11" spans="1:3" x14ac:dyDescent="0.25">
      <c r="A11" s="2">
        <v>41790</v>
      </c>
      <c r="B11">
        <v>39.299999999999997</v>
      </c>
      <c r="C11" t="s">
        <v>4</v>
      </c>
    </row>
    <row r="12" spans="1:3" x14ac:dyDescent="0.25">
      <c r="A12" s="2">
        <v>41759</v>
      </c>
      <c r="B12">
        <v>37</v>
      </c>
      <c r="C12" t="s">
        <v>4</v>
      </c>
    </row>
    <row r="13" spans="1:3" x14ac:dyDescent="0.25">
      <c r="A13" s="2">
        <v>41729</v>
      </c>
      <c r="B13">
        <v>37.5</v>
      </c>
      <c r="C13" t="s">
        <v>4</v>
      </c>
    </row>
    <row r="14" spans="1:3" x14ac:dyDescent="0.25">
      <c r="A14" s="2">
        <v>41698</v>
      </c>
      <c r="B14">
        <v>38.5</v>
      </c>
      <c r="C14">
        <v>38.5</v>
      </c>
    </row>
    <row r="15" spans="1:3" x14ac:dyDescent="0.25">
      <c r="A15" s="2">
        <v>41670</v>
      </c>
      <c r="B15">
        <v>40.299999999999997</v>
      </c>
      <c r="C15" t="s">
        <v>4</v>
      </c>
    </row>
    <row r="16" spans="1:3" x14ac:dyDescent="0.25">
      <c r="A16" s="2">
        <v>41639</v>
      </c>
      <c r="B16">
        <v>41.3</v>
      </c>
      <c r="C16" t="s">
        <v>4</v>
      </c>
    </row>
    <row r="17" spans="1:3" x14ac:dyDescent="0.25">
      <c r="A17" s="2">
        <v>41608</v>
      </c>
      <c r="B17">
        <v>42.4</v>
      </c>
      <c r="C17" t="s">
        <v>4</v>
      </c>
    </row>
    <row r="18" spans="1:3" x14ac:dyDescent="0.25">
      <c r="A18" s="2">
        <v>41578</v>
      </c>
      <c r="B18">
        <v>41.4</v>
      </c>
      <c r="C18" t="s">
        <v>4</v>
      </c>
    </row>
    <row r="19" spans="1:3" x14ac:dyDescent="0.25">
      <c r="A19" s="2">
        <v>41547</v>
      </c>
      <c r="B19">
        <v>45.4</v>
      </c>
      <c r="C19" t="s">
        <v>4</v>
      </c>
    </row>
    <row r="20" spans="1:3" x14ac:dyDescent="0.25">
      <c r="A20" s="2">
        <v>41517</v>
      </c>
      <c r="B20">
        <v>43</v>
      </c>
      <c r="C20" t="s">
        <v>4</v>
      </c>
    </row>
    <row r="21" spans="1:3" x14ac:dyDescent="0.25">
      <c r="A21" s="2">
        <v>41486</v>
      </c>
      <c r="B21">
        <v>43.6</v>
      </c>
      <c r="C21" t="s">
        <v>4</v>
      </c>
    </row>
    <row r="22" spans="1:3" x14ac:dyDescent="0.25">
      <c r="A22" s="2">
        <v>41455</v>
      </c>
      <c r="B22">
        <v>44.3</v>
      </c>
      <c r="C22" t="s">
        <v>4</v>
      </c>
    </row>
    <row r="23" spans="1:3" x14ac:dyDescent="0.25">
      <c r="A23" s="2">
        <v>41425</v>
      </c>
      <c r="B23">
        <v>45.7</v>
      </c>
      <c r="C23" t="s">
        <v>4</v>
      </c>
    </row>
    <row r="24" spans="1:3" x14ac:dyDescent="0.25">
      <c r="A24" s="2">
        <v>41394</v>
      </c>
      <c r="B24">
        <v>44.5</v>
      </c>
      <c r="C24" t="s">
        <v>4</v>
      </c>
    </row>
    <row r="25" spans="1:3" x14ac:dyDescent="0.25">
      <c r="A25" s="2">
        <v>41364</v>
      </c>
      <c r="B25">
        <v>44.8</v>
      </c>
      <c r="C25" t="s">
        <v>4</v>
      </c>
    </row>
    <row r="26" spans="1:3" x14ac:dyDescent="0.25">
      <c r="A26" s="2">
        <v>41333</v>
      </c>
      <c r="B26">
        <v>44.2</v>
      </c>
      <c r="C26">
        <v>44.2</v>
      </c>
    </row>
    <row r="27" spans="1:3" x14ac:dyDescent="0.25">
      <c r="A27" s="2">
        <v>41305</v>
      </c>
      <c r="B27">
        <v>43.2</v>
      </c>
      <c r="C27" t="s">
        <v>4</v>
      </c>
    </row>
    <row r="28" spans="1:3" x14ac:dyDescent="0.25">
      <c r="A28" s="2">
        <v>41274</v>
      </c>
      <c r="B28">
        <v>39.9</v>
      </c>
      <c r="C28" t="s">
        <v>4</v>
      </c>
    </row>
    <row r="29" spans="1:3" x14ac:dyDescent="0.25">
      <c r="A29" s="2">
        <v>41243</v>
      </c>
      <c r="B29">
        <v>40.1</v>
      </c>
      <c r="C29" t="s">
        <v>4</v>
      </c>
    </row>
    <row r="30" spans="1:3" x14ac:dyDescent="0.25">
      <c r="A30" s="2">
        <v>41213</v>
      </c>
      <c r="B30">
        <v>40</v>
      </c>
      <c r="C30" t="s">
        <v>4</v>
      </c>
    </row>
    <row r="31" spans="1:3" x14ac:dyDescent="0.25">
      <c r="A31" s="2">
        <v>41182</v>
      </c>
      <c r="B31">
        <v>40.200000000000003</v>
      </c>
      <c r="C31" t="s">
        <v>4</v>
      </c>
    </row>
    <row r="32" spans="1:3" x14ac:dyDescent="0.25">
      <c r="A32" s="2">
        <v>41152</v>
      </c>
      <c r="B32">
        <v>40.299999999999997</v>
      </c>
      <c r="C32" t="s">
        <v>4</v>
      </c>
    </row>
    <row r="33" spans="1:3" x14ac:dyDescent="0.25">
      <c r="A33" s="2">
        <v>41121</v>
      </c>
      <c r="B33">
        <v>39.799999999999997</v>
      </c>
      <c r="C33" t="s">
        <v>4</v>
      </c>
    </row>
    <row r="34" spans="1:3" x14ac:dyDescent="0.25">
      <c r="A34" s="2">
        <v>41090</v>
      </c>
      <c r="B34">
        <v>40</v>
      </c>
      <c r="C34" t="s">
        <v>4</v>
      </c>
    </row>
    <row r="35" spans="1:3" x14ac:dyDescent="0.25">
      <c r="A35" s="2">
        <v>41060</v>
      </c>
      <c r="B35">
        <v>40.200000000000003</v>
      </c>
      <c r="C35" t="s">
        <v>4</v>
      </c>
    </row>
    <row r="36" spans="1:3" x14ac:dyDescent="0.25">
      <c r="A36" s="2">
        <v>41029</v>
      </c>
      <c r="B36">
        <v>39.799999999999997</v>
      </c>
      <c r="C36" t="s">
        <v>4</v>
      </c>
    </row>
    <row r="37" spans="1:3" x14ac:dyDescent="0.25">
      <c r="A37" s="2">
        <v>40999</v>
      </c>
      <c r="B37">
        <v>40</v>
      </c>
      <c r="C37" t="s">
        <v>4</v>
      </c>
    </row>
    <row r="38" spans="1:3" x14ac:dyDescent="0.25">
      <c r="A38" s="2">
        <v>40968</v>
      </c>
      <c r="B38">
        <v>39.799999999999997</v>
      </c>
      <c r="C38">
        <v>39.9</v>
      </c>
    </row>
    <row r="39" spans="1:3" x14ac:dyDescent="0.25">
      <c r="A39" s="2">
        <v>40939</v>
      </c>
      <c r="B39">
        <v>39.9</v>
      </c>
      <c r="C39" t="s">
        <v>4</v>
      </c>
    </row>
    <row r="40" spans="1:3" x14ac:dyDescent="0.25">
      <c r="A40" s="2">
        <v>40908</v>
      </c>
      <c r="B40">
        <v>39.200000000000003</v>
      </c>
      <c r="C40" t="s">
        <v>4</v>
      </c>
    </row>
    <row r="41" spans="1:3" x14ac:dyDescent="0.25">
      <c r="A41" s="2">
        <v>40877</v>
      </c>
      <c r="B41">
        <v>38.6</v>
      </c>
      <c r="C41" t="s">
        <v>4</v>
      </c>
    </row>
    <row r="42" spans="1:3" x14ac:dyDescent="0.25">
      <c r="A42" s="2">
        <v>40847</v>
      </c>
      <c r="B42">
        <v>38.700000000000003</v>
      </c>
      <c r="C42" t="s">
        <v>4</v>
      </c>
    </row>
    <row r="43" spans="1:3" x14ac:dyDescent="0.25">
      <c r="A43" s="2">
        <v>40816</v>
      </c>
      <c r="B43">
        <v>38.200000000000003</v>
      </c>
      <c r="C43" t="s">
        <v>4</v>
      </c>
    </row>
    <row r="44" spans="1:3" x14ac:dyDescent="0.25">
      <c r="A44" s="2">
        <v>40786</v>
      </c>
      <c r="B44">
        <v>36.9</v>
      </c>
      <c r="C44" t="s">
        <v>4</v>
      </c>
    </row>
    <row r="45" spans="1:3" x14ac:dyDescent="0.25">
      <c r="A45" s="2">
        <v>40755</v>
      </c>
      <c r="B45">
        <v>36.799999999999997</v>
      </c>
      <c r="C45" t="s">
        <v>4</v>
      </c>
    </row>
    <row r="46" spans="1:3" x14ac:dyDescent="0.25">
      <c r="A46" s="2">
        <v>40724</v>
      </c>
      <c r="B46">
        <v>35.200000000000003</v>
      </c>
      <c r="C46" t="s">
        <v>4</v>
      </c>
    </row>
    <row r="47" spans="1:3" x14ac:dyDescent="0.25">
      <c r="A47" s="2">
        <v>40694</v>
      </c>
      <c r="B47">
        <v>34.200000000000003</v>
      </c>
      <c r="C47" t="s">
        <v>4</v>
      </c>
    </row>
    <row r="48" spans="1:3" x14ac:dyDescent="0.25">
      <c r="A48" s="2">
        <v>40663</v>
      </c>
      <c r="B48">
        <v>33.200000000000003</v>
      </c>
      <c r="C48" t="s">
        <v>4</v>
      </c>
    </row>
    <row r="49" spans="1:3" x14ac:dyDescent="0.25">
      <c r="A49" s="2">
        <v>40633</v>
      </c>
      <c r="B49">
        <v>38.5</v>
      </c>
      <c r="C49" t="s">
        <v>4</v>
      </c>
    </row>
    <row r="50" spans="1:3" x14ac:dyDescent="0.25">
      <c r="A50" s="2">
        <v>40602</v>
      </c>
      <c r="B50">
        <v>41.2</v>
      </c>
      <c r="C50" t="s">
        <v>4</v>
      </c>
    </row>
    <row r="51" spans="1:3" x14ac:dyDescent="0.25">
      <c r="A51" s="2">
        <v>40574</v>
      </c>
      <c r="B51">
        <v>41.7</v>
      </c>
      <c r="C51" t="s">
        <v>4</v>
      </c>
    </row>
    <row r="52" spans="1:3" x14ac:dyDescent="0.25">
      <c r="A52" s="2">
        <v>40543</v>
      </c>
      <c r="B52">
        <v>41.5</v>
      </c>
      <c r="C52" t="s">
        <v>4</v>
      </c>
    </row>
    <row r="53" spans="1:3" x14ac:dyDescent="0.25">
      <c r="A53" s="2">
        <v>40512</v>
      </c>
      <c r="B53">
        <v>41.3</v>
      </c>
      <c r="C53" t="s">
        <v>4</v>
      </c>
    </row>
    <row r="54" spans="1:3" x14ac:dyDescent="0.25">
      <c r="A54" s="2">
        <v>40482</v>
      </c>
      <c r="B54">
        <v>40.799999999999997</v>
      </c>
      <c r="C54" t="s">
        <v>4</v>
      </c>
    </row>
    <row r="55" spans="1:3" x14ac:dyDescent="0.25">
      <c r="A55" s="2">
        <v>40451</v>
      </c>
      <c r="B55">
        <v>40.700000000000003</v>
      </c>
      <c r="C55" t="s">
        <v>4</v>
      </c>
    </row>
    <row r="56" spans="1:3" x14ac:dyDescent="0.25">
      <c r="A56" s="2">
        <v>40421</v>
      </c>
      <c r="B56">
        <v>41.7</v>
      </c>
      <c r="C56" t="s">
        <v>4</v>
      </c>
    </row>
    <row r="57" spans="1:3" x14ac:dyDescent="0.25">
      <c r="A57" s="2">
        <v>40390</v>
      </c>
      <c r="B57">
        <v>42.3</v>
      </c>
      <c r="C57" t="s">
        <v>4</v>
      </c>
    </row>
    <row r="58" spans="1:3" x14ac:dyDescent="0.25">
      <c r="A58" s="2">
        <v>40359</v>
      </c>
      <c r="B58">
        <v>42.3</v>
      </c>
      <c r="C58" t="s">
        <v>4</v>
      </c>
    </row>
    <row r="59" spans="1:3" x14ac:dyDescent="0.25">
      <c r="A59" s="2">
        <v>40329</v>
      </c>
      <c r="B59">
        <v>42</v>
      </c>
      <c r="C59" t="s">
        <v>4</v>
      </c>
    </row>
    <row r="60" spans="1:3" x14ac:dyDescent="0.25">
      <c r="A60" s="2">
        <v>40298</v>
      </c>
      <c r="B60">
        <v>41.9</v>
      </c>
      <c r="C60" t="s">
        <v>4</v>
      </c>
    </row>
    <row r="61" spans="1:3" x14ac:dyDescent="0.25">
      <c r="A61" s="2">
        <v>40268</v>
      </c>
      <c r="B61">
        <v>41.4</v>
      </c>
      <c r="C61" t="s">
        <v>4</v>
      </c>
    </row>
    <row r="62" spans="1:3" x14ac:dyDescent="0.25">
      <c r="A62" s="2">
        <v>40237</v>
      </c>
      <c r="B62">
        <v>40.700000000000003</v>
      </c>
      <c r="C62" t="s">
        <v>4</v>
      </c>
    </row>
    <row r="63" spans="1:3" x14ac:dyDescent="0.25">
      <c r="A63" s="2">
        <v>40209</v>
      </c>
      <c r="B63">
        <v>40.1</v>
      </c>
      <c r="C63" t="s">
        <v>4</v>
      </c>
    </row>
    <row r="64" spans="1:3" x14ac:dyDescent="0.25">
      <c r="A64" s="2">
        <v>40178</v>
      </c>
      <c r="B64">
        <v>38.9</v>
      </c>
      <c r="C64" t="s">
        <v>4</v>
      </c>
    </row>
    <row r="65" spans="1:3" x14ac:dyDescent="0.25">
      <c r="A65" s="2">
        <v>40147</v>
      </c>
      <c r="B65">
        <v>40.200000000000003</v>
      </c>
      <c r="C65" t="s">
        <v>4</v>
      </c>
    </row>
    <row r="66" spans="1:3" x14ac:dyDescent="0.25">
      <c r="A66" s="2">
        <v>40117</v>
      </c>
      <c r="B66">
        <v>40.200000000000003</v>
      </c>
      <c r="C66" t="s">
        <v>4</v>
      </c>
    </row>
    <row r="67" spans="1:3" x14ac:dyDescent="0.25">
      <c r="A67" s="2">
        <v>40086</v>
      </c>
      <c r="B67">
        <v>39.799999999999997</v>
      </c>
      <c r="C67" t="s">
        <v>4</v>
      </c>
    </row>
    <row r="68" spans="1:3" x14ac:dyDescent="0.25">
      <c r="A68" s="2">
        <v>40056</v>
      </c>
      <c r="B68">
        <v>39.4</v>
      </c>
      <c r="C68" t="s">
        <v>4</v>
      </c>
    </row>
    <row r="69" spans="1:3" x14ac:dyDescent="0.25">
      <c r="A69" s="2">
        <v>40025</v>
      </c>
      <c r="B69">
        <v>38.6</v>
      </c>
      <c r="C69" t="s">
        <v>4</v>
      </c>
    </row>
    <row r="70" spans="1:3" x14ac:dyDescent="0.25">
      <c r="A70" s="2">
        <v>39994</v>
      </c>
      <c r="B70">
        <v>36.5</v>
      </c>
      <c r="C70" t="s">
        <v>4</v>
      </c>
    </row>
    <row r="71" spans="1:3" x14ac:dyDescent="0.25">
      <c r="A71" s="2">
        <v>39964</v>
      </c>
      <c r="B71">
        <v>34.9</v>
      </c>
      <c r="C71" t="s">
        <v>4</v>
      </c>
    </row>
    <row r="72" spans="1:3" x14ac:dyDescent="0.25">
      <c r="A72" s="2">
        <v>39933</v>
      </c>
      <c r="B72">
        <v>32.1</v>
      </c>
      <c r="C72" t="s">
        <v>4</v>
      </c>
    </row>
    <row r="73" spans="1:3" x14ac:dyDescent="0.25">
      <c r="A73" s="2">
        <v>39903</v>
      </c>
      <c r="B73">
        <v>29.4</v>
      </c>
      <c r="C73" t="s">
        <v>4</v>
      </c>
    </row>
    <row r="74" spans="1:3" x14ac:dyDescent="0.25">
      <c r="A74" s="2">
        <v>39872</v>
      </c>
      <c r="B74">
        <v>27.7</v>
      </c>
      <c r="C74" t="s">
        <v>4</v>
      </c>
    </row>
    <row r="75" spans="1:3" x14ac:dyDescent="0.25">
      <c r="A75" s="2">
        <v>39844</v>
      </c>
      <c r="B75">
        <v>27.5</v>
      </c>
      <c r="C75" t="s">
        <v>4</v>
      </c>
    </row>
    <row r="76" spans="1:3" x14ac:dyDescent="0.25">
      <c r="A76" s="2">
        <v>39813</v>
      </c>
      <c r="B76">
        <v>27.6</v>
      </c>
      <c r="C76" t="s">
        <v>4</v>
      </c>
    </row>
    <row r="77" spans="1:3" x14ac:dyDescent="0.25">
      <c r="A77" s="2">
        <v>39782</v>
      </c>
      <c r="B77">
        <v>28.8</v>
      </c>
      <c r="C77" t="s">
        <v>4</v>
      </c>
    </row>
    <row r="78" spans="1:3" x14ac:dyDescent="0.25">
      <c r="A78" s="2">
        <v>39752</v>
      </c>
      <c r="B78">
        <v>29.2</v>
      </c>
      <c r="C78" t="s">
        <v>4</v>
      </c>
    </row>
    <row r="79" spans="1:3" x14ac:dyDescent="0.25">
      <c r="A79" s="2">
        <v>39721</v>
      </c>
      <c r="B79">
        <v>30.7</v>
      </c>
      <c r="C79" t="s">
        <v>4</v>
      </c>
    </row>
    <row r="80" spans="1:3" x14ac:dyDescent="0.25">
      <c r="A80" s="2">
        <v>39691</v>
      </c>
      <c r="B80">
        <v>29.6</v>
      </c>
      <c r="C80" t="s">
        <v>4</v>
      </c>
    </row>
    <row r="81" spans="1:3" x14ac:dyDescent="0.25">
      <c r="A81" s="2">
        <v>39660</v>
      </c>
      <c r="B81">
        <v>30.7</v>
      </c>
      <c r="C81" t="s">
        <v>4</v>
      </c>
    </row>
    <row r="82" spans="1:3" x14ac:dyDescent="0.25">
      <c r="A82" s="2">
        <v>39629</v>
      </c>
      <c r="B82">
        <v>31.8</v>
      </c>
      <c r="C82" t="s">
        <v>4</v>
      </c>
    </row>
    <row r="83" spans="1:3" x14ac:dyDescent="0.25">
      <c r="A83" s="2">
        <v>39599</v>
      </c>
      <c r="B83">
        <v>33</v>
      </c>
      <c r="C83" t="s">
        <v>4</v>
      </c>
    </row>
    <row r="84" spans="1:3" x14ac:dyDescent="0.25">
      <c r="A84" s="2">
        <v>39568</v>
      </c>
      <c r="B84">
        <v>34.799999999999997</v>
      </c>
      <c r="C84" t="s">
        <v>4</v>
      </c>
    </row>
    <row r="85" spans="1:3" x14ac:dyDescent="0.25">
      <c r="A85" s="2">
        <v>39538</v>
      </c>
      <c r="B85">
        <v>36.9</v>
      </c>
      <c r="C85" t="s">
        <v>4</v>
      </c>
    </row>
    <row r="86" spans="1:3" x14ac:dyDescent="0.25">
      <c r="A86" s="2">
        <v>39507</v>
      </c>
      <c r="B86">
        <v>37.5</v>
      </c>
      <c r="C86" t="s">
        <v>4</v>
      </c>
    </row>
    <row r="87" spans="1:3" x14ac:dyDescent="0.25">
      <c r="A87" s="2">
        <v>39478</v>
      </c>
      <c r="B87">
        <v>38.5</v>
      </c>
      <c r="C87" t="s">
        <v>4</v>
      </c>
    </row>
    <row r="88" spans="1:3" x14ac:dyDescent="0.25">
      <c r="A88" s="2">
        <v>39447</v>
      </c>
      <c r="B88">
        <v>39.200000000000003</v>
      </c>
      <c r="C88" t="s">
        <v>4</v>
      </c>
    </row>
    <row r="89" spans="1:3" x14ac:dyDescent="0.25">
      <c r="A89" s="2">
        <v>39416</v>
      </c>
      <c r="B89">
        <v>40.299999999999997</v>
      </c>
      <c r="C89" t="s">
        <v>4</v>
      </c>
    </row>
    <row r="90" spans="1:3" x14ac:dyDescent="0.25">
      <c r="A90" s="2">
        <v>39386</v>
      </c>
      <c r="B90">
        <v>42.7</v>
      </c>
      <c r="C90" t="s">
        <v>4</v>
      </c>
    </row>
    <row r="91" spans="1:3" x14ac:dyDescent="0.25">
      <c r="A91" s="2">
        <v>39355</v>
      </c>
      <c r="B91">
        <v>43.5</v>
      </c>
      <c r="C91" t="s">
        <v>4</v>
      </c>
    </row>
    <row r="92" spans="1:3" x14ac:dyDescent="0.25">
      <c r="A92" s="2">
        <v>39325</v>
      </c>
      <c r="B92">
        <v>43.9</v>
      </c>
      <c r="C92" t="s">
        <v>4</v>
      </c>
    </row>
    <row r="93" spans="1:3" x14ac:dyDescent="0.25">
      <c r="A93" s="2">
        <v>39294</v>
      </c>
      <c r="B93">
        <v>44.1</v>
      </c>
      <c r="C93" t="s">
        <v>4</v>
      </c>
    </row>
    <row r="94" spans="1:3" x14ac:dyDescent="0.25">
      <c r="A94" s="2">
        <v>39263</v>
      </c>
      <c r="B94">
        <v>44.3</v>
      </c>
      <c r="C94" t="s">
        <v>4</v>
      </c>
    </row>
    <row r="95" spans="1:3" x14ac:dyDescent="0.25">
      <c r="A95" s="2">
        <v>39233</v>
      </c>
      <c r="B95">
        <v>46.3</v>
      </c>
      <c r="C95" t="s">
        <v>4</v>
      </c>
    </row>
    <row r="96" spans="1:3" x14ac:dyDescent="0.25">
      <c r="A96" s="2">
        <v>39202</v>
      </c>
      <c r="B96">
        <v>47</v>
      </c>
      <c r="C96" t="s">
        <v>4</v>
      </c>
    </row>
    <row r="97" spans="1:3" x14ac:dyDescent="0.25">
      <c r="A97" s="2">
        <v>39172</v>
      </c>
      <c r="B97">
        <v>46.7</v>
      </c>
      <c r="C97" t="s">
        <v>4</v>
      </c>
    </row>
    <row r="98" spans="1:3" x14ac:dyDescent="0.25">
      <c r="A98" s="2">
        <v>39141</v>
      </c>
      <c r="B98">
        <v>49</v>
      </c>
      <c r="C98" t="s">
        <v>4</v>
      </c>
    </row>
    <row r="99" spans="1:3" x14ac:dyDescent="0.25">
      <c r="A99" s="2">
        <v>39113</v>
      </c>
      <c r="B99">
        <v>49</v>
      </c>
      <c r="C99" t="s">
        <v>4</v>
      </c>
    </row>
    <row r="100" spans="1:3" x14ac:dyDescent="0.25">
      <c r="A100" s="2">
        <v>39082</v>
      </c>
      <c r="B100">
        <v>47</v>
      </c>
      <c r="C100" t="s">
        <v>4</v>
      </c>
    </row>
    <row r="101" spans="1:3" x14ac:dyDescent="0.25">
      <c r="A101" s="2">
        <v>39051</v>
      </c>
      <c r="B101">
        <v>49.1</v>
      </c>
      <c r="C101" t="s">
        <v>4</v>
      </c>
    </row>
    <row r="102" spans="1:3" x14ac:dyDescent="0.25">
      <c r="A102" s="2">
        <v>39021</v>
      </c>
      <c r="B102">
        <v>48.3</v>
      </c>
      <c r="C102" t="s">
        <v>4</v>
      </c>
    </row>
    <row r="103" spans="1:3" x14ac:dyDescent="0.25">
      <c r="A103" s="2">
        <v>38990</v>
      </c>
      <c r="B103">
        <v>46</v>
      </c>
      <c r="C103" t="s">
        <v>4</v>
      </c>
    </row>
    <row r="104" spans="1:3" x14ac:dyDescent="0.25">
      <c r="A104" s="2">
        <v>38960</v>
      </c>
      <c r="B104">
        <v>47.5</v>
      </c>
      <c r="C104" t="s">
        <v>4</v>
      </c>
    </row>
    <row r="105" spans="1:3" x14ac:dyDescent="0.25">
      <c r="A105" s="2">
        <v>38929</v>
      </c>
      <c r="B105">
        <v>48.4</v>
      </c>
      <c r="C105" t="s">
        <v>4</v>
      </c>
    </row>
    <row r="106" spans="1:3" x14ac:dyDescent="0.25">
      <c r="A106" s="2">
        <v>38898</v>
      </c>
      <c r="B106">
        <v>46.6</v>
      </c>
      <c r="C106" t="s">
        <v>4</v>
      </c>
    </row>
    <row r="107" spans="1:3" x14ac:dyDescent="0.25">
      <c r="A107" s="2">
        <v>38868</v>
      </c>
      <c r="B107">
        <v>48.9</v>
      </c>
      <c r="C107" t="s">
        <v>4</v>
      </c>
    </row>
    <row r="108" spans="1:3" x14ac:dyDescent="0.25">
      <c r="A108" s="2">
        <v>38837</v>
      </c>
      <c r="B108">
        <v>49.5</v>
      </c>
      <c r="C108" t="s">
        <v>4</v>
      </c>
    </row>
    <row r="109" spans="1:3" x14ac:dyDescent="0.25">
      <c r="A109" s="2">
        <v>38807</v>
      </c>
      <c r="B109">
        <v>47.7</v>
      </c>
      <c r="C109" t="s">
        <v>4</v>
      </c>
    </row>
    <row r="110" spans="1:3" x14ac:dyDescent="0.25">
      <c r="A110" s="2">
        <v>38776</v>
      </c>
      <c r="B110">
        <v>50.1</v>
      </c>
      <c r="C110" t="s">
        <v>4</v>
      </c>
    </row>
    <row r="111" spans="1:3" x14ac:dyDescent="0.25">
      <c r="A111" s="2">
        <v>38748</v>
      </c>
      <c r="B111">
        <v>50</v>
      </c>
      <c r="C111" t="s">
        <v>4</v>
      </c>
    </row>
    <row r="112" spans="1:3" x14ac:dyDescent="0.25">
      <c r="A112" s="2">
        <v>38717</v>
      </c>
      <c r="B112">
        <v>47.4</v>
      </c>
      <c r="C112" t="s">
        <v>4</v>
      </c>
    </row>
    <row r="113" spans="1:3" x14ac:dyDescent="0.25">
      <c r="A113" s="2">
        <v>38686</v>
      </c>
      <c r="B113">
        <v>48.6</v>
      </c>
      <c r="C113" t="s">
        <v>4</v>
      </c>
    </row>
    <row r="114" spans="1:3" x14ac:dyDescent="0.25">
      <c r="A114" s="2">
        <v>38656</v>
      </c>
      <c r="B114">
        <v>48.1</v>
      </c>
      <c r="C114" t="s">
        <v>4</v>
      </c>
    </row>
    <row r="115" spans="1:3" x14ac:dyDescent="0.25">
      <c r="A115" s="2">
        <v>38625</v>
      </c>
      <c r="B115">
        <v>45.6</v>
      </c>
      <c r="C115" t="s">
        <v>4</v>
      </c>
    </row>
    <row r="116" spans="1:3" x14ac:dyDescent="0.25">
      <c r="A116" s="2">
        <v>38595</v>
      </c>
      <c r="B116">
        <v>48.4</v>
      </c>
      <c r="C116" t="s">
        <v>4</v>
      </c>
    </row>
    <row r="117" spans="1:3" x14ac:dyDescent="0.25">
      <c r="A117" s="2">
        <v>38564</v>
      </c>
      <c r="B117">
        <v>48.2</v>
      </c>
      <c r="C117" t="s">
        <v>4</v>
      </c>
    </row>
    <row r="118" spans="1:3" x14ac:dyDescent="0.25">
      <c r="A118" s="2">
        <v>38533</v>
      </c>
      <c r="B118">
        <v>46.1</v>
      </c>
      <c r="C118" t="s">
        <v>4</v>
      </c>
    </row>
    <row r="119" spans="1:3" x14ac:dyDescent="0.25">
      <c r="A119" s="2">
        <v>38503</v>
      </c>
      <c r="B119">
        <v>47.3</v>
      </c>
      <c r="C119" t="s">
        <v>4</v>
      </c>
    </row>
    <row r="120" spans="1:3" x14ac:dyDescent="0.25">
      <c r="A120" s="2">
        <v>38472</v>
      </c>
      <c r="B120">
        <v>47.1</v>
      </c>
      <c r="C120" t="s">
        <v>4</v>
      </c>
    </row>
    <row r="121" spans="1:3" x14ac:dyDescent="0.25">
      <c r="A121" s="2">
        <v>38442</v>
      </c>
      <c r="B121">
        <v>44.7</v>
      </c>
      <c r="C121" t="s">
        <v>4</v>
      </c>
    </row>
    <row r="122" spans="1:3" x14ac:dyDescent="0.25">
      <c r="A122" s="2">
        <v>38411</v>
      </c>
      <c r="B122">
        <v>47.7</v>
      </c>
      <c r="C122" t="s">
        <v>4</v>
      </c>
    </row>
    <row r="123" spans="1:3" x14ac:dyDescent="0.25">
      <c r="A123" s="2">
        <v>38383</v>
      </c>
      <c r="B123">
        <v>47.7</v>
      </c>
      <c r="C123" t="s">
        <v>4</v>
      </c>
    </row>
    <row r="124" spans="1:3" x14ac:dyDescent="0.25">
      <c r="A124" s="2">
        <v>38352</v>
      </c>
      <c r="B124">
        <v>45</v>
      </c>
      <c r="C124" t="s">
        <v>4</v>
      </c>
    </row>
    <row r="125" spans="1:3" x14ac:dyDescent="0.25">
      <c r="A125" s="2">
        <v>38321</v>
      </c>
      <c r="B125">
        <v>48.3</v>
      </c>
      <c r="C125" t="s">
        <v>4</v>
      </c>
    </row>
    <row r="126" spans="1:3" x14ac:dyDescent="0.25">
      <c r="A126" s="2">
        <v>38291</v>
      </c>
      <c r="B126">
        <v>48.3</v>
      </c>
      <c r="C126" t="s">
        <v>4</v>
      </c>
    </row>
    <row r="127" spans="1:3" x14ac:dyDescent="0.25">
      <c r="A127" s="2">
        <v>38260</v>
      </c>
      <c r="B127">
        <v>46.2</v>
      </c>
      <c r="C127" t="s">
        <v>4</v>
      </c>
    </row>
    <row r="128" spans="1:3" x14ac:dyDescent="0.25">
      <c r="A128" s="2">
        <v>38230</v>
      </c>
      <c r="B128">
        <v>49.1</v>
      </c>
      <c r="C128" t="s">
        <v>4</v>
      </c>
    </row>
    <row r="129" spans="1:3" x14ac:dyDescent="0.25">
      <c r="A129" s="2">
        <v>38199</v>
      </c>
      <c r="B129">
        <v>48.7</v>
      </c>
      <c r="C129" t="s">
        <v>4</v>
      </c>
    </row>
    <row r="130" spans="1:3" x14ac:dyDescent="0.25">
      <c r="A130" s="2">
        <v>38168</v>
      </c>
      <c r="B130">
        <v>44.3</v>
      </c>
      <c r="C130" t="s">
        <v>4</v>
      </c>
    </row>
    <row r="131" spans="1:3" x14ac:dyDescent="0.25">
      <c r="A131" s="2">
        <v>38138</v>
      </c>
      <c r="B131">
        <v>47.3</v>
      </c>
      <c r="C131" t="s">
        <v>4</v>
      </c>
    </row>
    <row r="132" spans="1:3" x14ac:dyDescent="0.25">
      <c r="A132" s="2">
        <v>38107</v>
      </c>
      <c r="B132">
        <v>45.1</v>
      </c>
      <c r="C132" t="s">
        <v>4</v>
      </c>
    </row>
    <row r="133" spans="1:3" x14ac:dyDescent="0.25">
      <c r="A133" s="2">
        <v>38077</v>
      </c>
      <c r="B133">
        <v>42.8</v>
      </c>
      <c r="C133" t="s">
        <v>4</v>
      </c>
    </row>
    <row r="134" spans="1:3" x14ac:dyDescent="0.25">
      <c r="A134" s="2">
        <v>37986</v>
      </c>
      <c r="B134">
        <v>40.299999999999997</v>
      </c>
      <c r="C134" t="s">
        <v>4</v>
      </c>
    </row>
    <row r="135" spans="1:3" x14ac:dyDescent="0.25">
      <c r="A135" s="2">
        <v>37894</v>
      </c>
      <c r="B135">
        <v>39.6</v>
      </c>
      <c r="C135" t="s">
        <v>4</v>
      </c>
    </row>
    <row r="136" spans="1:3" x14ac:dyDescent="0.25">
      <c r="A136" s="2">
        <v>37802</v>
      </c>
      <c r="B136">
        <v>36</v>
      </c>
      <c r="C136" t="s">
        <v>4</v>
      </c>
    </row>
    <row r="137" spans="1:3" x14ac:dyDescent="0.25">
      <c r="A137" s="2">
        <v>37711</v>
      </c>
      <c r="B137">
        <v>34.9</v>
      </c>
      <c r="C137" t="s">
        <v>4</v>
      </c>
    </row>
    <row r="138" spans="1:3" x14ac:dyDescent="0.25">
      <c r="A138" s="2">
        <v>37621</v>
      </c>
      <c r="B138">
        <v>36.4</v>
      </c>
      <c r="C138" t="s">
        <v>4</v>
      </c>
    </row>
    <row r="139" spans="1:3" x14ac:dyDescent="0.25">
      <c r="A139" s="2">
        <v>37529</v>
      </c>
      <c r="B139">
        <v>37.200000000000003</v>
      </c>
      <c r="C139" t="s">
        <v>4</v>
      </c>
    </row>
    <row r="140" spans="1:3" x14ac:dyDescent="0.25">
      <c r="A140" s="2">
        <v>37437</v>
      </c>
      <c r="B140">
        <v>38.1</v>
      </c>
      <c r="C140" t="s">
        <v>4</v>
      </c>
    </row>
    <row r="141" spans="1:3" x14ac:dyDescent="0.25">
      <c r="A141" s="2">
        <v>37346</v>
      </c>
      <c r="B141">
        <v>36.299999999999997</v>
      </c>
      <c r="C141" t="s">
        <v>4</v>
      </c>
    </row>
    <row r="142" spans="1:3" x14ac:dyDescent="0.25">
      <c r="A142" s="2">
        <v>37256</v>
      </c>
      <c r="B142">
        <v>34.1</v>
      </c>
      <c r="C142" t="s">
        <v>4</v>
      </c>
    </row>
    <row r="143" spans="1:3" x14ac:dyDescent="0.25">
      <c r="A143" s="2">
        <v>37164</v>
      </c>
      <c r="B143">
        <v>34.1</v>
      </c>
      <c r="C143" t="s">
        <v>4</v>
      </c>
    </row>
    <row r="144" spans="1:3" x14ac:dyDescent="0.25">
      <c r="A144" s="2">
        <v>37072</v>
      </c>
      <c r="B144">
        <v>39.1</v>
      </c>
      <c r="C144" t="s">
        <v>4</v>
      </c>
    </row>
    <row r="145" spans="1:3" x14ac:dyDescent="0.25">
      <c r="A145" s="2">
        <v>36981</v>
      </c>
      <c r="B145">
        <v>38.799999999999997</v>
      </c>
      <c r="C145" t="s">
        <v>4</v>
      </c>
    </row>
    <row r="146" spans="1:3" x14ac:dyDescent="0.25">
      <c r="A146" s="2">
        <v>36891</v>
      </c>
      <c r="B146">
        <v>43.2</v>
      </c>
      <c r="C146" t="s">
        <v>4</v>
      </c>
    </row>
    <row r="147" spans="1:3" x14ac:dyDescent="0.25">
      <c r="A147" s="2">
        <v>36799</v>
      </c>
      <c r="B147">
        <v>43.6</v>
      </c>
      <c r="C147" t="s">
        <v>4</v>
      </c>
    </row>
    <row r="148" spans="1:3" x14ac:dyDescent="0.25">
      <c r="A148" s="2">
        <v>36707</v>
      </c>
      <c r="B148">
        <v>42.9</v>
      </c>
      <c r="C148" t="s">
        <v>4</v>
      </c>
    </row>
    <row r="149" spans="1:3" x14ac:dyDescent="0.25">
      <c r="A149" s="2">
        <v>36616</v>
      </c>
      <c r="B149">
        <v>42.1</v>
      </c>
      <c r="C149" t="s">
        <v>4</v>
      </c>
    </row>
    <row r="150" spans="1:3" x14ac:dyDescent="0.25">
      <c r="A150" s="2">
        <v>36525</v>
      </c>
      <c r="B150">
        <v>41.3</v>
      </c>
      <c r="C150" t="s">
        <v>4</v>
      </c>
    </row>
    <row r="151" spans="1:3" x14ac:dyDescent="0.25">
      <c r="A151" s="2">
        <v>36433</v>
      </c>
      <c r="B151">
        <v>40.1</v>
      </c>
      <c r="C151" t="s">
        <v>4</v>
      </c>
    </row>
    <row r="152" spans="1:3" x14ac:dyDescent="0.25">
      <c r="A152" s="2">
        <v>36341</v>
      </c>
      <c r="B152">
        <v>38.700000000000003</v>
      </c>
      <c r="C152" t="s">
        <v>4</v>
      </c>
    </row>
    <row r="153" spans="1:3" x14ac:dyDescent="0.25">
      <c r="A153" s="2">
        <v>36250</v>
      </c>
      <c r="B153">
        <v>39</v>
      </c>
      <c r="C153" t="s">
        <v>4</v>
      </c>
    </row>
    <row r="154" spans="1:3" x14ac:dyDescent="0.25">
      <c r="A154" s="2">
        <v>36160</v>
      </c>
      <c r="B154">
        <v>36.6</v>
      </c>
      <c r="C154" t="s">
        <v>4</v>
      </c>
    </row>
    <row r="155" spans="1:3" x14ac:dyDescent="0.25">
      <c r="A155" s="2">
        <v>36068</v>
      </c>
      <c r="B155">
        <v>34.5</v>
      </c>
      <c r="C155" t="s">
        <v>4</v>
      </c>
    </row>
    <row r="156" spans="1:3" x14ac:dyDescent="0.25">
      <c r="A156" s="2">
        <v>35976</v>
      </c>
      <c r="B156">
        <v>35.5</v>
      </c>
      <c r="C156" t="s">
        <v>4</v>
      </c>
    </row>
    <row r="157" spans="1:3" x14ac:dyDescent="0.25">
      <c r="A157" s="2">
        <v>35885</v>
      </c>
      <c r="B157">
        <v>37.299999999999997</v>
      </c>
      <c r="C157" t="s">
        <v>4</v>
      </c>
    </row>
    <row r="158" spans="1:3" x14ac:dyDescent="0.25">
      <c r="A158" s="2">
        <v>35795</v>
      </c>
      <c r="B158">
        <v>36.799999999999997</v>
      </c>
      <c r="C158" t="s">
        <v>4</v>
      </c>
    </row>
    <row r="159" spans="1:3" x14ac:dyDescent="0.25">
      <c r="A159" s="2">
        <v>35703</v>
      </c>
      <c r="B159">
        <v>42.4</v>
      </c>
      <c r="C159" t="s">
        <v>4</v>
      </c>
    </row>
    <row r="160" spans="1:3" x14ac:dyDescent="0.25">
      <c r="A160" s="2">
        <v>35611</v>
      </c>
      <c r="B160">
        <v>41.9</v>
      </c>
      <c r="C160" t="s">
        <v>4</v>
      </c>
    </row>
    <row r="161" spans="1:3" x14ac:dyDescent="0.25">
      <c r="A161" s="2">
        <v>35520</v>
      </c>
      <c r="B161">
        <v>38.4</v>
      </c>
      <c r="C161" t="s">
        <v>4</v>
      </c>
    </row>
    <row r="162" spans="1:3" x14ac:dyDescent="0.25">
      <c r="A162" s="2">
        <v>35430</v>
      </c>
      <c r="B162">
        <v>43.9</v>
      </c>
      <c r="C162" t="s">
        <v>4</v>
      </c>
    </row>
    <row r="163" spans="1:3" x14ac:dyDescent="0.25">
      <c r="A163" s="2">
        <v>35338</v>
      </c>
      <c r="B163">
        <v>45.2</v>
      </c>
      <c r="C163" t="s">
        <v>4</v>
      </c>
    </row>
    <row r="164" spans="1:3" x14ac:dyDescent="0.25">
      <c r="A164" s="2">
        <v>35246</v>
      </c>
      <c r="B164">
        <v>46.1</v>
      </c>
      <c r="C164" t="s">
        <v>4</v>
      </c>
    </row>
    <row r="165" spans="1:3" x14ac:dyDescent="0.25">
      <c r="A165" s="2">
        <v>35155</v>
      </c>
      <c r="B165">
        <v>45.1</v>
      </c>
      <c r="C165" t="s">
        <v>4</v>
      </c>
    </row>
    <row r="166" spans="1:3" x14ac:dyDescent="0.25">
      <c r="A166" s="2">
        <v>35064</v>
      </c>
      <c r="B166">
        <v>44</v>
      </c>
      <c r="C166" t="s">
        <v>4</v>
      </c>
    </row>
    <row r="167" spans="1:3" x14ac:dyDescent="0.25">
      <c r="A167" s="2">
        <v>34972</v>
      </c>
      <c r="B167">
        <v>41.6</v>
      </c>
      <c r="C167" t="s">
        <v>4</v>
      </c>
    </row>
    <row r="168" spans="1:3" x14ac:dyDescent="0.25">
      <c r="A168" s="2">
        <v>34880</v>
      </c>
      <c r="B168">
        <v>41.9</v>
      </c>
      <c r="C168" t="s">
        <v>4</v>
      </c>
    </row>
    <row r="169" spans="1:3" x14ac:dyDescent="0.25">
      <c r="A169" s="2">
        <v>34789</v>
      </c>
      <c r="B169">
        <v>44.8</v>
      </c>
      <c r="C169" t="s">
        <v>4</v>
      </c>
    </row>
    <row r="170" spans="1:3" x14ac:dyDescent="0.25">
      <c r="A170" s="2">
        <v>34699</v>
      </c>
      <c r="B170">
        <v>46.9</v>
      </c>
      <c r="C170" t="s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topLeftCell="A199" workbookViewId="0">
      <selection activeCell="B7" sqref="B7:B245"/>
    </sheetView>
  </sheetViews>
  <sheetFormatPr defaultRowHeight="15" x14ac:dyDescent="0.25"/>
  <cols>
    <col min="1" max="1" width="10.7109375" bestFit="1" customWidth="1"/>
    <col min="2" max="2" width="10.140625" bestFit="1" customWidth="1"/>
  </cols>
  <sheetData>
    <row r="1" spans="1:3" x14ac:dyDescent="0.25">
      <c r="A1" t="s">
        <v>11</v>
      </c>
      <c r="B1" t="s">
        <v>21</v>
      </c>
    </row>
    <row r="2" spans="1:3" x14ac:dyDescent="0.25">
      <c r="A2" t="s">
        <v>10</v>
      </c>
      <c r="B2" s="1">
        <v>34668</v>
      </c>
    </row>
    <row r="3" spans="1:3" x14ac:dyDescent="0.25">
      <c r="A3" t="s">
        <v>9</v>
      </c>
      <c r="B3" s="1">
        <v>41943</v>
      </c>
    </row>
    <row r="4" spans="1:3" x14ac:dyDescent="0.25">
      <c r="A4" t="s">
        <v>8</v>
      </c>
      <c r="B4" t="s">
        <v>7</v>
      </c>
    </row>
    <row r="6" spans="1:3" x14ac:dyDescent="0.25">
      <c r="A6" t="s">
        <v>0</v>
      </c>
      <c r="B6" t="s">
        <v>6</v>
      </c>
      <c r="C6" t="s">
        <v>5</v>
      </c>
    </row>
    <row r="7" spans="1:3" x14ac:dyDescent="0.25">
      <c r="A7" s="2">
        <f>_xll.BDH(B1,B6:C6,B2,B3,"Dir=V","Dts=S","Sort=D","Quote=C","QtTyp=P","Days=T",CONCATENATE("Per=c",B4),"DtFmt=D","UseDPDF=Y","cols=3;rows=239")</f>
        <v>41943</v>
      </c>
      <c r="B7">
        <v>-2</v>
      </c>
      <c r="C7" t="s">
        <v>4</v>
      </c>
    </row>
    <row r="8" spans="1:3" x14ac:dyDescent="0.25">
      <c r="A8" s="2">
        <v>41912</v>
      </c>
      <c r="B8">
        <v>-1</v>
      </c>
      <c r="C8" t="s">
        <v>4</v>
      </c>
    </row>
    <row r="9" spans="1:3" x14ac:dyDescent="0.25">
      <c r="A9" s="2">
        <v>41882</v>
      </c>
      <c r="B9">
        <v>1</v>
      </c>
      <c r="C9" t="s">
        <v>4</v>
      </c>
    </row>
    <row r="10" spans="1:3" x14ac:dyDescent="0.25">
      <c r="A10" s="2">
        <v>41851</v>
      </c>
      <c r="B10">
        <v>-2</v>
      </c>
      <c r="C10" t="s">
        <v>4</v>
      </c>
    </row>
    <row r="11" spans="1:3" x14ac:dyDescent="0.25">
      <c r="A11" s="2">
        <v>41820</v>
      </c>
      <c r="B11">
        <v>1</v>
      </c>
      <c r="C11" t="s">
        <v>4</v>
      </c>
    </row>
    <row r="12" spans="1:3" x14ac:dyDescent="0.25">
      <c r="A12" s="2">
        <v>41790</v>
      </c>
      <c r="B12">
        <v>0</v>
      </c>
      <c r="C12" t="s">
        <v>4</v>
      </c>
    </row>
    <row r="13" spans="1:3" x14ac:dyDescent="0.25">
      <c r="A13" s="2">
        <v>41759</v>
      </c>
      <c r="B13">
        <v>-3</v>
      </c>
      <c r="C13" t="s">
        <v>4</v>
      </c>
    </row>
    <row r="14" spans="1:3" x14ac:dyDescent="0.25">
      <c r="A14" s="2">
        <v>41729</v>
      </c>
      <c r="B14">
        <v>-5</v>
      </c>
      <c r="C14" t="s">
        <v>4</v>
      </c>
    </row>
    <row r="15" spans="1:3" x14ac:dyDescent="0.25">
      <c r="A15" s="2">
        <v>41698</v>
      </c>
      <c r="B15">
        <v>-7</v>
      </c>
      <c r="C15" t="s">
        <v>4</v>
      </c>
    </row>
    <row r="16" spans="1:3" x14ac:dyDescent="0.25">
      <c r="A16" s="2">
        <v>41670</v>
      </c>
      <c r="B16">
        <v>-7</v>
      </c>
      <c r="C16" t="s">
        <v>4</v>
      </c>
    </row>
    <row r="17" spans="1:3" x14ac:dyDescent="0.25">
      <c r="A17" s="2">
        <v>41639</v>
      </c>
      <c r="B17">
        <v>-13</v>
      </c>
      <c r="C17" t="s">
        <v>4</v>
      </c>
    </row>
    <row r="18" spans="1:3" x14ac:dyDescent="0.25">
      <c r="A18" s="2">
        <v>41608</v>
      </c>
      <c r="B18">
        <v>-12</v>
      </c>
      <c r="C18" t="s">
        <v>4</v>
      </c>
    </row>
    <row r="19" spans="1:3" x14ac:dyDescent="0.25">
      <c r="A19" s="2">
        <v>41578</v>
      </c>
      <c r="B19">
        <v>-11</v>
      </c>
      <c r="C19" t="s">
        <v>4</v>
      </c>
    </row>
    <row r="20" spans="1:3" x14ac:dyDescent="0.25">
      <c r="A20" s="2">
        <v>41547</v>
      </c>
      <c r="B20">
        <v>-10</v>
      </c>
      <c r="C20" t="s">
        <v>4</v>
      </c>
    </row>
    <row r="21" spans="1:3" x14ac:dyDescent="0.25">
      <c r="A21" s="2">
        <v>41517</v>
      </c>
      <c r="B21">
        <v>-13</v>
      </c>
      <c r="C21" t="s">
        <v>4</v>
      </c>
    </row>
    <row r="22" spans="1:3" x14ac:dyDescent="0.25">
      <c r="A22" s="2">
        <v>41486</v>
      </c>
      <c r="B22">
        <v>-16</v>
      </c>
      <c r="C22" t="s">
        <v>4</v>
      </c>
    </row>
    <row r="23" spans="1:3" x14ac:dyDescent="0.25">
      <c r="A23" s="2">
        <v>41455</v>
      </c>
      <c r="B23">
        <v>-21</v>
      </c>
      <c r="C23" t="s">
        <v>4</v>
      </c>
    </row>
    <row r="24" spans="1:3" x14ac:dyDescent="0.25">
      <c r="A24" s="2">
        <v>41425</v>
      </c>
      <c r="B24">
        <v>-22</v>
      </c>
      <c r="C24" t="s">
        <v>4</v>
      </c>
    </row>
    <row r="25" spans="1:3" x14ac:dyDescent="0.25">
      <c r="A25" s="2">
        <v>41394</v>
      </c>
      <c r="B25">
        <v>-27</v>
      </c>
      <c r="C25" t="s">
        <v>4</v>
      </c>
    </row>
    <row r="26" spans="1:3" x14ac:dyDescent="0.25">
      <c r="A26" s="2">
        <v>41364</v>
      </c>
      <c r="B26">
        <v>-26</v>
      </c>
      <c r="C26" t="s">
        <v>4</v>
      </c>
    </row>
    <row r="27" spans="1:3" x14ac:dyDescent="0.25">
      <c r="A27" s="2">
        <v>41333</v>
      </c>
      <c r="B27">
        <v>-26</v>
      </c>
      <c r="C27" t="s">
        <v>4</v>
      </c>
    </row>
    <row r="28" spans="1:3" x14ac:dyDescent="0.25">
      <c r="A28" s="2">
        <v>41305</v>
      </c>
      <c r="B28">
        <v>-26</v>
      </c>
      <c r="C28" t="s">
        <v>4</v>
      </c>
    </row>
    <row r="29" spans="1:3" x14ac:dyDescent="0.25">
      <c r="A29" s="2">
        <v>41274</v>
      </c>
      <c r="B29">
        <v>-29</v>
      </c>
      <c r="C29" t="s">
        <v>4</v>
      </c>
    </row>
    <row r="30" spans="1:3" x14ac:dyDescent="0.25">
      <c r="A30" s="2">
        <v>41243</v>
      </c>
      <c r="B30">
        <v>-22</v>
      </c>
      <c r="C30" t="s">
        <v>4</v>
      </c>
    </row>
    <row r="31" spans="1:3" x14ac:dyDescent="0.25">
      <c r="A31" s="2">
        <v>41213</v>
      </c>
      <c r="B31">
        <v>-30</v>
      </c>
      <c r="C31" t="s">
        <v>4</v>
      </c>
    </row>
    <row r="32" spans="1:3" x14ac:dyDescent="0.25">
      <c r="A32" s="2">
        <v>41182</v>
      </c>
      <c r="B32">
        <v>-28</v>
      </c>
      <c r="C32" t="s">
        <v>4</v>
      </c>
    </row>
    <row r="33" spans="1:3" x14ac:dyDescent="0.25">
      <c r="A33" s="2">
        <v>41152</v>
      </c>
      <c r="B33">
        <v>-29</v>
      </c>
      <c r="C33" t="s">
        <v>4</v>
      </c>
    </row>
    <row r="34" spans="1:3" x14ac:dyDescent="0.25">
      <c r="A34" s="2">
        <v>41121</v>
      </c>
      <c r="B34">
        <v>-29</v>
      </c>
      <c r="C34" t="s">
        <v>4</v>
      </c>
    </row>
    <row r="35" spans="1:3" x14ac:dyDescent="0.25">
      <c r="A35" s="2">
        <v>41090</v>
      </c>
      <c r="B35">
        <v>-29</v>
      </c>
      <c r="C35" t="s">
        <v>4</v>
      </c>
    </row>
    <row r="36" spans="1:3" x14ac:dyDescent="0.25">
      <c r="A36" s="2">
        <v>41060</v>
      </c>
      <c r="B36">
        <v>-29</v>
      </c>
      <c r="C36" t="s">
        <v>4</v>
      </c>
    </row>
    <row r="37" spans="1:3" x14ac:dyDescent="0.25">
      <c r="A37" s="2">
        <v>41029</v>
      </c>
      <c r="B37">
        <v>-31</v>
      </c>
      <c r="C37" t="s">
        <v>4</v>
      </c>
    </row>
    <row r="38" spans="1:3" x14ac:dyDescent="0.25">
      <c r="A38" s="2">
        <v>40999</v>
      </c>
      <c r="B38">
        <v>-31</v>
      </c>
      <c r="C38" t="s">
        <v>4</v>
      </c>
    </row>
    <row r="39" spans="1:3" x14ac:dyDescent="0.25">
      <c r="A39" s="2">
        <v>40968</v>
      </c>
      <c r="B39">
        <v>-29</v>
      </c>
      <c r="C39" t="s">
        <v>4</v>
      </c>
    </row>
    <row r="40" spans="1:3" x14ac:dyDescent="0.25">
      <c r="A40" s="2">
        <v>40939</v>
      </c>
      <c r="B40">
        <v>-29</v>
      </c>
      <c r="C40" t="s">
        <v>4</v>
      </c>
    </row>
    <row r="41" spans="1:3" x14ac:dyDescent="0.25">
      <c r="A41" s="2">
        <v>40908</v>
      </c>
      <c r="B41">
        <v>-33</v>
      </c>
      <c r="C41" t="s">
        <v>4</v>
      </c>
    </row>
    <row r="42" spans="1:3" x14ac:dyDescent="0.25">
      <c r="A42" s="2">
        <v>40877</v>
      </c>
      <c r="B42">
        <v>-31</v>
      </c>
      <c r="C42" t="s">
        <v>4</v>
      </c>
    </row>
    <row r="43" spans="1:3" x14ac:dyDescent="0.25">
      <c r="A43" s="2">
        <v>40847</v>
      </c>
      <c r="B43">
        <v>-32</v>
      </c>
      <c r="C43" t="s">
        <v>4</v>
      </c>
    </row>
    <row r="44" spans="1:3" x14ac:dyDescent="0.25">
      <c r="A44" s="2">
        <v>40816</v>
      </c>
      <c r="B44">
        <v>-30</v>
      </c>
      <c r="C44" t="s">
        <v>4</v>
      </c>
    </row>
    <row r="45" spans="1:3" x14ac:dyDescent="0.25">
      <c r="A45" s="2">
        <v>40786</v>
      </c>
      <c r="B45">
        <v>-31</v>
      </c>
      <c r="C45" t="s">
        <v>4</v>
      </c>
    </row>
    <row r="46" spans="1:3" x14ac:dyDescent="0.25">
      <c r="A46" s="2">
        <v>40755</v>
      </c>
      <c r="B46">
        <v>-30</v>
      </c>
      <c r="C46" t="s">
        <v>4</v>
      </c>
    </row>
    <row r="47" spans="1:3" x14ac:dyDescent="0.25">
      <c r="A47" s="2">
        <v>40724</v>
      </c>
      <c r="B47">
        <v>-25</v>
      </c>
      <c r="C47" t="s">
        <v>4</v>
      </c>
    </row>
    <row r="48" spans="1:3" x14ac:dyDescent="0.25">
      <c r="A48" s="2">
        <v>40694</v>
      </c>
      <c r="B48">
        <v>-21</v>
      </c>
      <c r="C48" t="s">
        <v>4</v>
      </c>
    </row>
    <row r="49" spans="1:3" x14ac:dyDescent="0.25">
      <c r="A49" s="2">
        <v>40663</v>
      </c>
      <c r="B49">
        <v>-31</v>
      </c>
      <c r="C49" t="s">
        <v>4</v>
      </c>
    </row>
    <row r="50" spans="1:3" x14ac:dyDescent="0.25">
      <c r="A50" s="2">
        <v>40633</v>
      </c>
      <c r="B50">
        <v>-28</v>
      </c>
      <c r="C50" t="s">
        <v>4</v>
      </c>
    </row>
    <row r="51" spans="1:3" x14ac:dyDescent="0.25">
      <c r="A51" s="2">
        <v>40602</v>
      </c>
      <c r="B51">
        <v>-28</v>
      </c>
      <c r="C51" t="s">
        <v>4</v>
      </c>
    </row>
    <row r="52" spans="1:3" x14ac:dyDescent="0.25">
      <c r="A52" s="2">
        <v>40574</v>
      </c>
      <c r="B52">
        <v>-29</v>
      </c>
      <c r="C52" t="s">
        <v>4</v>
      </c>
    </row>
    <row r="53" spans="1:3" x14ac:dyDescent="0.25">
      <c r="A53" s="2">
        <v>40543</v>
      </c>
      <c r="B53">
        <v>-21</v>
      </c>
      <c r="C53" t="s">
        <v>4</v>
      </c>
    </row>
    <row r="54" spans="1:3" x14ac:dyDescent="0.25">
      <c r="A54" s="2">
        <v>40512</v>
      </c>
      <c r="B54">
        <v>-21</v>
      </c>
      <c r="C54" t="s">
        <v>4</v>
      </c>
    </row>
    <row r="55" spans="1:3" x14ac:dyDescent="0.25">
      <c r="A55" s="2">
        <v>40482</v>
      </c>
      <c r="B55">
        <v>-19</v>
      </c>
      <c r="C55" t="s">
        <v>4</v>
      </c>
    </row>
    <row r="56" spans="1:3" x14ac:dyDescent="0.25">
      <c r="A56" s="2">
        <v>40451</v>
      </c>
      <c r="B56">
        <v>-20</v>
      </c>
      <c r="C56" t="s">
        <v>4</v>
      </c>
    </row>
    <row r="57" spans="1:3" x14ac:dyDescent="0.25">
      <c r="A57" s="2">
        <v>40421</v>
      </c>
      <c r="B57">
        <v>-18</v>
      </c>
      <c r="C57" t="s">
        <v>4</v>
      </c>
    </row>
    <row r="58" spans="1:3" x14ac:dyDescent="0.25">
      <c r="A58" s="2">
        <v>40390</v>
      </c>
      <c r="B58">
        <v>-22</v>
      </c>
      <c r="C58" t="s">
        <v>4</v>
      </c>
    </row>
    <row r="59" spans="1:3" x14ac:dyDescent="0.25">
      <c r="A59" s="2">
        <v>40359</v>
      </c>
      <c r="B59">
        <v>-19</v>
      </c>
      <c r="C59" t="s">
        <v>4</v>
      </c>
    </row>
    <row r="60" spans="1:3" x14ac:dyDescent="0.25">
      <c r="A60" s="2">
        <v>40329</v>
      </c>
      <c r="B60">
        <v>-18</v>
      </c>
      <c r="C60" t="s">
        <v>4</v>
      </c>
    </row>
    <row r="61" spans="1:3" x14ac:dyDescent="0.25">
      <c r="A61" s="2">
        <v>40298</v>
      </c>
      <c r="B61">
        <v>-16</v>
      </c>
      <c r="C61" t="s">
        <v>4</v>
      </c>
    </row>
    <row r="62" spans="1:3" x14ac:dyDescent="0.25">
      <c r="A62" s="2">
        <v>40268</v>
      </c>
      <c r="B62">
        <v>-15</v>
      </c>
      <c r="C62" t="s">
        <v>4</v>
      </c>
    </row>
    <row r="63" spans="1:3" x14ac:dyDescent="0.25">
      <c r="A63" s="2">
        <v>40237</v>
      </c>
      <c r="B63">
        <v>-14</v>
      </c>
      <c r="C63" t="s">
        <v>4</v>
      </c>
    </row>
    <row r="64" spans="1:3" x14ac:dyDescent="0.25">
      <c r="A64" s="2">
        <v>40209</v>
      </c>
      <c r="B64">
        <v>-17</v>
      </c>
      <c r="C64" t="s">
        <v>4</v>
      </c>
    </row>
    <row r="65" spans="1:3" x14ac:dyDescent="0.25">
      <c r="A65" s="2">
        <v>40178</v>
      </c>
      <c r="B65">
        <v>-19</v>
      </c>
      <c r="C65" t="s">
        <v>4</v>
      </c>
    </row>
    <row r="66" spans="1:3" x14ac:dyDescent="0.25">
      <c r="A66" s="2">
        <v>40147</v>
      </c>
      <c r="B66">
        <v>-17</v>
      </c>
      <c r="C66" t="s">
        <v>4</v>
      </c>
    </row>
    <row r="67" spans="1:3" x14ac:dyDescent="0.25">
      <c r="A67" s="2">
        <v>40117</v>
      </c>
      <c r="B67">
        <v>-13</v>
      </c>
      <c r="C67" t="s">
        <v>4</v>
      </c>
    </row>
    <row r="68" spans="1:3" x14ac:dyDescent="0.25">
      <c r="A68" s="2">
        <v>40086</v>
      </c>
      <c r="B68">
        <v>-16</v>
      </c>
      <c r="C68" t="s">
        <v>4</v>
      </c>
    </row>
    <row r="69" spans="1:3" x14ac:dyDescent="0.25">
      <c r="A69" s="2">
        <v>40056</v>
      </c>
      <c r="B69">
        <v>-25</v>
      </c>
      <c r="C69" t="s">
        <v>4</v>
      </c>
    </row>
    <row r="70" spans="1:3" x14ac:dyDescent="0.25">
      <c r="A70" s="2">
        <v>40025</v>
      </c>
      <c r="B70">
        <v>-25</v>
      </c>
      <c r="C70" t="s">
        <v>4</v>
      </c>
    </row>
    <row r="71" spans="1:3" x14ac:dyDescent="0.25">
      <c r="A71" s="2">
        <v>39994</v>
      </c>
      <c r="B71">
        <v>-25</v>
      </c>
      <c r="C71" t="s">
        <v>4</v>
      </c>
    </row>
    <row r="72" spans="1:3" x14ac:dyDescent="0.25">
      <c r="A72" s="2">
        <v>39964</v>
      </c>
      <c r="B72">
        <v>-27</v>
      </c>
      <c r="C72" t="s">
        <v>4</v>
      </c>
    </row>
    <row r="73" spans="1:3" x14ac:dyDescent="0.25">
      <c r="A73" s="2">
        <v>39933</v>
      </c>
      <c r="B73">
        <v>-27</v>
      </c>
      <c r="C73" t="s">
        <v>4</v>
      </c>
    </row>
    <row r="74" spans="1:3" x14ac:dyDescent="0.25">
      <c r="A74" s="2">
        <v>39903</v>
      </c>
      <c r="B74">
        <v>-30</v>
      </c>
      <c r="C74" t="s">
        <v>4</v>
      </c>
    </row>
    <row r="75" spans="1:3" x14ac:dyDescent="0.25">
      <c r="A75" s="2">
        <v>39872</v>
      </c>
      <c r="B75">
        <v>-35</v>
      </c>
      <c r="C75" t="s">
        <v>4</v>
      </c>
    </row>
    <row r="76" spans="1:3" x14ac:dyDescent="0.25">
      <c r="A76" s="2">
        <v>39844</v>
      </c>
      <c r="B76">
        <v>-37</v>
      </c>
      <c r="C76" t="s">
        <v>4</v>
      </c>
    </row>
    <row r="77" spans="1:3" x14ac:dyDescent="0.25">
      <c r="A77" s="2">
        <v>39813</v>
      </c>
      <c r="B77">
        <v>-33</v>
      </c>
      <c r="C77" t="s">
        <v>4</v>
      </c>
    </row>
    <row r="78" spans="1:3" x14ac:dyDescent="0.25">
      <c r="A78" s="2">
        <v>39782</v>
      </c>
      <c r="B78">
        <v>-35</v>
      </c>
      <c r="C78" t="s">
        <v>4</v>
      </c>
    </row>
    <row r="79" spans="1:3" x14ac:dyDescent="0.25">
      <c r="A79" s="2">
        <v>39752</v>
      </c>
      <c r="B79">
        <v>-36</v>
      </c>
      <c r="C79" t="s">
        <v>4</v>
      </c>
    </row>
    <row r="80" spans="1:3" x14ac:dyDescent="0.25">
      <c r="A80" s="2">
        <v>39721</v>
      </c>
      <c r="B80">
        <v>-32</v>
      </c>
      <c r="C80" t="s">
        <v>4</v>
      </c>
    </row>
    <row r="81" spans="1:3" x14ac:dyDescent="0.25">
      <c r="A81" s="2">
        <v>39691</v>
      </c>
      <c r="B81">
        <v>-36</v>
      </c>
      <c r="C81" t="s">
        <v>4</v>
      </c>
    </row>
    <row r="82" spans="1:3" x14ac:dyDescent="0.25">
      <c r="A82" s="2">
        <v>39660</v>
      </c>
      <c r="B82">
        <v>-39</v>
      </c>
      <c r="C82" t="s">
        <v>4</v>
      </c>
    </row>
    <row r="83" spans="1:3" x14ac:dyDescent="0.25">
      <c r="A83" s="2">
        <v>39629</v>
      </c>
      <c r="B83">
        <v>-34</v>
      </c>
      <c r="C83" t="s">
        <v>4</v>
      </c>
    </row>
    <row r="84" spans="1:3" x14ac:dyDescent="0.25">
      <c r="A84" s="2">
        <v>39599</v>
      </c>
      <c r="B84">
        <v>-29</v>
      </c>
      <c r="C84" t="s">
        <v>4</v>
      </c>
    </row>
    <row r="85" spans="1:3" x14ac:dyDescent="0.25">
      <c r="A85" s="2">
        <v>39568</v>
      </c>
      <c r="B85">
        <v>-24</v>
      </c>
      <c r="C85" t="s">
        <v>4</v>
      </c>
    </row>
    <row r="86" spans="1:3" x14ac:dyDescent="0.25">
      <c r="A86" s="2">
        <v>39538</v>
      </c>
      <c r="B86">
        <v>-19</v>
      </c>
      <c r="C86" t="s">
        <v>4</v>
      </c>
    </row>
    <row r="87" spans="1:3" x14ac:dyDescent="0.25">
      <c r="A87" s="2">
        <v>39507</v>
      </c>
      <c r="B87">
        <v>-17</v>
      </c>
      <c r="C87" t="s">
        <v>4</v>
      </c>
    </row>
    <row r="88" spans="1:3" x14ac:dyDescent="0.25">
      <c r="A88" s="2">
        <v>39478</v>
      </c>
      <c r="B88">
        <v>-13</v>
      </c>
      <c r="C88" t="s">
        <v>4</v>
      </c>
    </row>
    <row r="89" spans="1:3" x14ac:dyDescent="0.25">
      <c r="A89" s="2">
        <v>39447</v>
      </c>
      <c r="B89">
        <v>-14</v>
      </c>
      <c r="C89" t="s">
        <v>4</v>
      </c>
    </row>
    <row r="90" spans="1:3" x14ac:dyDescent="0.25">
      <c r="A90" s="2">
        <v>39416</v>
      </c>
      <c r="B90">
        <v>-10</v>
      </c>
      <c r="C90" t="s">
        <v>4</v>
      </c>
    </row>
    <row r="91" spans="1:3" x14ac:dyDescent="0.25">
      <c r="A91" s="2">
        <v>39386</v>
      </c>
      <c r="B91">
        <v>-8</v>
      </c>
      <c r="C91" t="s">
        <v>4</v>
      </c>
    </row>
    <row r="92" spans="1:3" x14ac:dyDescent="0.25">
      <c r="A92" s="2">
        <v>39355</v>
      </c>
      <c r="B92">
        <v>-7</v>
      </c>
      <c r="C92" t="s">
        <v>4</v>
      </c>
    </row>
    <row r="93" spans="1:3" x14ac:dyDescent="0.25">
      <c r="A93" s="2">
        <v>39325</v>
      </c>
      <c r="B93">
        <v>-4</v>
      </c>
      <c r="C93" t="s">
        <v>4</v>
      </c>
    </row>
    <row r="94" spans="1:3" x14ac:dyDescent="0.25">
      <c r="A94" s="2">
        <v>39294</v>
      </c>
      <c r="B94">
        <v>-6</v>
      </c>
      <c r="C94" t="s">
        <v>4</v>
      </c>
    </row>
    <row r="95" spans="1:3" x14ac:dyDescent="0.25">
      <c r="A95" s="2">
        <v>39263</v>
      </c>
      <c r="B95">
        <v>-3</v>
      </c>
      <c r="C95" t="s">
        <v>4</v>
      </c>
    </row>
    <row r="96" spans="1:3" x14ac:dyDescent="0.25">
      <c r="A96" s="2">
        <v>39233</v>
      </c>
      <c r="B96">
        <v>-2</v>
      </c>
      <c r="C96" t="s">
        <v>4</v>
      </c>
    </row>
    <row r="97" spans="1:3" x14ac:dyDescent="0.25">
      <c r="A97" s="2">
        <v>39202</v>
      </c>
      <c r="B97">
        <v>-6</v>
      </c>
      <c r="C97" t="s">
        <v>4</v>
      </c>
    </row>
    <row r="98" spans="1:3" x14ac:dyDescent="0.25">
      <c r="A98" s="2">
        <v>39172</v>
      </c>
      <c r="B98">
        <v>-8</v>
      </c>
      <c r="C98" t="s">
        <v>4</v>
      </c>
    </row>
    <row r="99" spans="1:3" x14ac:dyDescent="0.25">
      <c r="A99" s="2">
        <v>39141</v>
      </c>
      <c r="B99">
        <v>-8</v>
      </c>
      <c r="C99" t="s">
        <v>4</v>
      </c>
    </row>
    <row r="100" spans="1:3" x14ac:dyDescent="0.25">
      <c r="A100" s="2">
        <v>39113</v>
      </c>
      <c r="B100">
        <v>-7</v>
      </c>
      <c r="C100" t="s">
        <v>4</v>
      </c>
    </row>
    <row r="101" spans="1:3" x14ac:dyDescent="0.25">
      <c r="A101" s="2">
        <v>39082</v>
      </c>
      <c r="B101">
        <v>-8</v>
      </c>
      <c r="C101" t="s">
        <v>4</v>
      </c>
    </row>
    <row r="102" spans="1:3" x14ac:dyDescent="0.25">
      <c r="A102" s="2">
        <v>39051</v>
      </c>
      <c r="B102">
        <v>-7</v>
      </c>
      <c r="C102" t="s">
        <v>4</v>
      </c>
    </row>
    <row r="103" spans="1:3" x14ac:dyDescent="0.25">
      <c r="A103" s="2">
        <v>39021</v>
      </c>
      <c r="B103">
        <v>-5</v>
      </c>
      <c r="C103" t="s">
        <v>4</v>
      </c>
    </row>
    <row r="104" spans="1:3" x14ac:dyDescent="0.25">
      <c r="A104" s="2">
        <v>38990</v>
      </c>
      <c r="B104">
        <v>-7</v>
      </c>
      <c r="C104" t="s">
        <v>4</v>
      </c>
    </row>
    <row r="105" spans="1:3" x14ac:dyDescent="0.25">
      <c r="A105" s="2">
        <v>38960</v>
      </c>
      <c r="B105">
        <v>-8</v>
      </c>
      <c r="C105" t="s">
        <v>4</v>
      </c>
    </row>
    <row r="106" spans="1:3" x14ac:dyDescent="0.25">
      <c r="A106" s="2">
        <v>38929</v>
      </c>
      <c r="B106">
        <v>-4</v>
      </c>
      <c r="C106" t="s">
        <v>4</v>
      </c>
    </row>
    <row r="107" spans="1:3" x14ac:dyDescent="0.25">
      <c r="A107" s="2">
        <v>38898</v>
      </c>
      <c r="B107">
        <v>-4</v>
      </c>
      <c r="C107" t="s">
        <v>4</v>
      </c>
    </row>
    <row r="108" spans="1:3" x14ac:dyDescent="0.25">
      <c r="A108" s="2">
        <v>38868</v>
      </c>
      <c r="B108">
        <v>-5</v>
      </c>
      <c r="C108" t="s">
        <v>4</v>
      </c>
    </row>
    <row r="109" spans="1:3" x14ac:dyDescent="0.25">
      <c r="A109" s="2">
        <v>38837</v>
      </c>
      <c r="B109">
        <v>-4</v>
      </c>
      <c r="C109" t="s">
        <v>4</v>
      </c>
    </row>
    <row r="110" spans="1:3" x14ac:dyDescent="0.25">
      <c r="A110" s="2">
        <v>38807</v>
      </c>
      <c r="B110">
        <v>-7</v>
      </c>
      <c r="C110" t="s">
        <v>4</v>
      </c>
    </row>
    <row r="111" spans="1:3" x14ac:dyDescent="0.25">
      <c r="A111" s="2">
        <v>38776</v>
      </c>
      <c r="B111">
        <v>-4</v>
      </c>
      <c r="C111" t="s">
        <v>4</v>
      </c>
    </row>
    <row r="112" spans="1:3" x14ac:dyDescent="0.25">
      <c r="A112" s="2">
        <v>38748</v>
      </c>
      <c r="B112">
        <v>-3</v>
      </c>
      <c r="C112" t="s">
        <v>4</v>
      </c>
    </row>
    <row r="113" spans="1:3" x14ac:dyDescent="0.25">
      <c r="A113" s="2">
        <v>38717</v>
      </c>
      <c r="B113">
        <v>-9</v>
      </c>
      <c r="C113" t="s">
        <v>4</v>
      </c>
    </row>
    <row r="114" spans="1:3" x14ac:dyDescent="0.25">
      <c r="A114" s="2">
        <v>38686</v>
      </c>
      <c r="B114">
        <v>-8</v>
      </c>
      <c r="C114" t="s">
        <v>4</v>
      </c>
    </row>
    <row r="115" spans="1:3" x14ac:dyDescent="0.25">
      <c r="A115" s="2">
        <v>38656</v>
      </c>
      <c r="B115">
        <v>-8</v>
      </c>
      <c r="C115" t="s">
        <v>4</v>
      </c>
    </row>
    <row r="116" spans="1:3" x14ac:dyDescent="0.25">
      <c r="A116" s="2">
        <v>38625</v>
      </c>
      <c r="B116">
        <v>-5</v>
      </c>
      <c r="C116" t="s">
        <v>4</v>
      </c>
    </row>
    <row r="117" spans="1:3" x14ac:dyDescent="0.25">
      <c r="A117" s="2">
        <v>38595</v>
      </c>
      <c r="B117">
        <v>-4</v>
      </c>
      <c r="C117" t="s">
        <v>4</v>
      </c>
    </row>
    <row r="118" spans="1:3" x14ac:dyDescent="0.25">
      <c r="A118" s="2">
        <v>38564</v>
      </c>
      <c r="B118">
        <v>-1</v>
      </c>
      <c r="C118" t="s">
        <v>4</v>
      </c>
    </row>
    <row r="119" spans="1:3" x14ac:dyDescent="0.25">
      <c r="A119" s="2">
        <v>38533</v>
      </c>
      <c r="B119">
        <v>-3</v>
      </c>
      <c r="C119" t="s">
        <v>4</v>
      </c>
    </row>
    <row r="120" spans="1:3" x14ac:dyDescent="0.25">
      <c r="A120" s="2">
        <v>38503</v>
      </c>
      <c r="B120">
        <v>-1</v>
      </c>
      <c r="C120" t="s">
        <v>4</v>
      </c>
    </row>
    <row r="121" spans="1:3" x14ac:dyDescent="0.25">
      <c r="A121" s="2">
        <v>38472</v>
      </c>
      <c r="B121">
        <v>0</v>
      </c>
      <c r="C121" t="s">
        <v>4</v>
      </c>
    </row>
    <row r="122" spans="1:3" x14ac:dyDescent="0.25">
      <c r="A122" s="2">
        <v>38442</v>
      </c>
      <c r="B122">
        <v>1</v>
      </c>
      <c r="C122" t="s">
        <v>4</v>
      </c>
    </row>
    <row r="123" spans="1:3" x14ac:dyDescent="0.25">
      <c r="A123" s="2">
        <v>38411</v>
      </c>
      <c r="B123">
        <v>0</v>
      </c>
      <c r="C123" t="s">
        <v>4</v>
      </c>
    </row>
    <row r="124" spans="1:3" x14ac:dyDescent="0.25">
      <c r="A124" s="2">
        <v>38383</v>
      </c>
      <c r="B124">
        <v>1</v>
      </c>
      <c r="C124" t="s">
        <v>4</v>
      </c>
    </row>
    <row r="125" spans="1:3" x14ac:dyDescent="0.25">
      <c r="A125" s="2">
        <v>38352</v>
      </c>
      <c r="B125">
        <v>-3</v>
      </c>
      <c r="C125" t="s">
        <v>4</v>
      </c>
    </row>
    <row r="126" spans="1:3" x14ac:dyDescent="0.25">
      <c r="A126" s="2">
        <v>38321</v>
      </c>
      <c r="B126">
        <v>-4</v>
      </c>
      <c r="C126" t="s">
        <v>4</v>
      </c>
    </row>
    <row r="127" spans="1:3" x14ac:dyDescent="0.25">
      <c r="A127" s="2">
        <v>38291</v>
      </c>
      <c r="B127">
        <v>-6</v>
      </c>
      <c r="C127" t="s">
        <v>4</v>
      </c>
    </row>
    <row r="128" spans="1:3" x14ac:dyDescent="0.25">
      <c r="A128" s="2">
        <v>38260</v>
      </c>
      <c r="B128">
        <v>-7</v>
      </c>
      <c r="C128" t="s">
        <v>4</v>
      </c>
    </row>
    <row r="129" spans="1:3" x14ac:dyDescent="0.25">
      <c r="A129" s="2">
        <v>38230</v>
      </c>
      <c r="B129">
        <v>-5</v>
      </c>
      <c r="C129" t="s">
        <v>4</v>
      </c>
    </row>
    <row r="130" spans="1:3" x14ac:dyDescent="0.25">
      <c r="A130" s="2">
        <v>38199</v>
      </c>
      <c r="B130">
        <v>-3</v>
      </c>
      <c r="C130" t="s">
        <v>4</v>
      </c>
    </row>
    <row r="131" spans="1:3" x14ac:dyDescent="0.25">
      <c r="A131" s="2">
        <v>38168</v>
      </c>
      <c r="B131">
        <v>-4</v>
      </c>
      <c r="C131" t="s">
        <v>4</v>
      </c>
    </row>
    <row r="132" spans="1:3" x14ac:dyDescent="0.25">
      <c r="A132" s="2">
        <v>38138</v>
      </c>
      <c r="B132">
        <v>-2</v>
      </c>
      <c r="C132" t="s">
        <v>4</v>
      </c>
    </row>
    <row r="133" spans="1:3" x14ac:dyDescent="0.25">
      <c r="A133" s="2">
        <v>38107</v>
      </c>
      <c r="B133">
        <v>-2</v>
      </c>
      <c r="C133" t="s">
        <v>4</v>
      </c>
    </row>
    <row r="134" spans="1:3" x14ac:dyDescent="0.25">
      <c r="A134" s="2">
        <v>38077</v>
      </c>
      <c r="B134">
        <v>-3</v>
      </c>
      <c r="C134" t="s">
        <v>4</v>
      </c>
    </row>
    <row r="135" spans="1:3" x14ac:dyDescent="0.25">
      <c r="A135" s="2">
        <v>38046</v>
      </c>
      <c r="B135">
        <v>-2</v>
      </c>
      <c r="C135" t="s">
        <v>4</v>
      </c>
    </row>
    <row r="136" spans="1:3" x14ac:dyDescent="0.25">
      <c r="A136" s="2">
        <v>38017</v>
      </c>
      <c r="B136">
        <v>0</v>
      </c>
      <c r="C136" t="s">
        <v>4</v>
      </c>
    </row>
    <row r="137" spans="1:3" x14ac:dyDescent="0.25">
      <c r="A137" s="2">
        <v>37986</v>
      </c>
      <c r="B137">
        <v>-5</v>
      </c>
      <c r="C137" t="s">
        <v>4</v>
      </c>
    </row>
    <row r="138" spans="1:3" x14ac:dyDescent="0.25">
      <c r="A138" s="2">
        <v>37955</v>
      </c>
      <c r="B138">
        <v>-6</v>
      </c>
      <c r="C138" t="s">
        <v>4</v>
      </c>
    </row>
    <row r="139" spans="1:3" x14ac:dyDescent="0.25">
      <c r="A139" s="2">
        <v>37925</v>
      </c>
      <c r="B139">
        <v>-3</v>
      </c>
      <c r="C139" t="s">
        <v>4</v>
      </c>
    </row>
    <row r="140" spans="1:3" x14ac:dyDescent="0.25">
      <c r="A140" s="2">
        <v>37894</v>
      </c>
      <c r="B140">
        <v>-3</v>
      </c>
      <c r="C140" t="s">
        <v>4</v>
      </c>
    </row>
    <row r="141" spans="1:3" x14ac:dyDescent="0.25">
      <c r="A141" s="2">
        <v>37864</v>
      </c>
      <c r="B141">
        <v>-3</v>
      </c>
      <c r="C141" t="s">
        <v>4</v>
      </c>
    </row>
    <row r="142" spans="1:3" x14ac:dyDescent="0.25">
      <c r="A142" s="2">
        <v>37833</v>
      </c>
      <c r="B142">
        <v>-1</v>
      </c>
      <c r="C142" t="s">
        <v>4</v>
      </c>
    </row>
    <row r="143" spans="1:3" x14ac:dyDescent="0.25">
      <c r="A143" s="2">
        <v>37802</v>
      </c>
      <c r="B143">
        <v>-2</v>
      </c>
      <c r="C143" t="s">
        <v>4</v>
      </c>
    </row>
    <row r="144" spans="1:3" x14ac:dyDescent="0.25">
      <c r="A144" s="2">
        <v>37772</v>
      </c>
      <c r="B144">
        <v>-3</v>
      </c>
      <c r="C144" t="s">
        <v>4</v>
      </c>
    </row>
    <row r="145" spans="1:3" x14ac:dyDescent="0.25">
      <c r="A145" s="2">
        <v>37741</v>
      </c>
      <c r="B145">
        <v>-5</v>
      </c>
      <c r="C145" t="s">
        <v>4</v>
      </c>
    </row>
    <row r="146" spans="1:3" x14ac:dyDescent="0.25">
      <c r="A146" s="2">
        <v>37711</v>
      </c>
      <c r="B146">
        <v>-10</v>
      </c>
      <c r="C146" t="s">
        <v>4</v>
      </c>
    </row>
    <row r="147" spans="1:3" x14ac:dyDescent="0.25">
      <c r="A147" s="2">
        <v>37680</v>
      </c>
      <c r="B147">
        <v>-9</v>
      </c>
      <c r="C147" t="s">
        <v>4</v>
      </c>
    </row>
    <row r="148" spans="1:3" x14ac:dyDescent="0.25">
      <c r="A148" s="2">
        <v>37652</v>
      </c>
      <c r="B148">
        <v>-3</v>
      </c>
      <c r="C148" t="s">
        <v>4</v>
      </c>
    </row>
    <row r="149" spans="1:3" x14ac:dyDescent="0.25">
      <c r="A149" s="2">
        <v>37621</v>
      </c>
      <c r="B149">
        <v>-4</v>
      </c>
      <c r="C149" t="s">
        <v>4</v>
      </c>
    </row>
    <row r="150" spans="1:3" x14ac:dyDescent="0.25">
      <c r="A150" s="2">
        <v>37590</v>
      </c>
      <c r="B150">
        <v>2</v>
      </c>
      <c r="C150" t="s">
        <v>4</v>
      </c>
    </row>
    <row r="151" spans="1:3" x14ac:dyDescent="0.25">
      <c r="A151" s="2">
        <v>37560</v>
      </c>
      <c r="B151">
        <v>1</v>
      </c>
      <c r="C151" t="s">
        <v>4</v>
      </c>
    </row>
    <row r="152" spans="1:3" x14ac:dyDescent="0.25">
      <c r="A152" s="2">
        <v>37529</v>
      </c>
      <c r="B152">
        <v>4</v>
      </c>
      <c r="C152" t="s">
        <v>4</v>
      </c>
    </row>
    <row r="153" spans="1:3" x14ac:dyDescent="0.25">
      <c r="A153" s="2">
        <v>37499</v>
      </c>
      <c r="B153">
        <v>2</v>
      </c>
      <c r="C153" t="s">
        <v>4</v>
      </c>
    </row>
    <row r="154" spans="1:3" x14ac:dyDescent="0.25">
      <c r="A154" s="2">
        <v>37468</v>
      </c>
      <c r="B154">
        <v>2</v>
      </c>
      <c r="C154" t="s">
        <v>4</v>
      </c>
    </row>
    <row r="155" spans="1:3" x14ac:dyDescent="0.25">
      <c r="A155" s="2">
        <v>37437</v>
      </c>
      <c r="B155">
        <v>6</v>
      </c>
      <c r="C155" t="s">
        <v>4</v>
      </c>
    </row>
    <row r="156" spans="1:3" x14ac:dyDescent="0.25">
      <c r="A156" s="2">
        <v>37407</v>
      </c>
      <c r="B156">
        <v>6</v>
      </c>
      <c r="C156" t="s">
        <v>4</v>
      </c>
    </row>
    <row r="157" spans="1:3" x14ac:dyDescent="0.25">
      <c r="A157" s="2">
        <v>37376</v>
      </c>
      <c r="B157">
        <v>4</v>
      </c>
      <c r="C157" t="s">
        <v>4</v>
      </c>
    </row>
    <row r="158" spans="1:3" x14ac:dyDescent="0.25">
      <c r="A158" s="2">
        <v>37346</v>
      </c>
      <c r="B158">
        <v>3</v>
      </c>
      <c r="C158" t="s">
        <v>4</v>
      </c>
    </row>
    <row r="159" spans="1:3" x14ac:dyDescent="0.25">
      <c r="A159" s="2">
        <v>37315</v>
      </c>
      <c r="B159">
        <v>5</v>
      </c>
      <c r="C159" t="s">
        <v>4</v>
      </c>
    </row>
    <row r="160" spans="1:3" x14ac:dyDescent="0.25">
      <c r="A160" s="2">
        <v>37287</v>
      </c>
      <c r="B160">
        <v>6</v>
      </c>
      <c r="C160" t="s">
        <v>4</v>
      </c>
    </row>
    <row r="161" spans="1:3" x14ac:dyDescent="0.25">
      <c r="A161" s="2">
        <v>37256</v>
      </c>
      <c r="B161">
        <v>-1</v>
      </c>
      <c r="C161" t="s">
        <v>4</v>
      </c>
    </row>
    <row r="162" spans="1:3" x14ac:dyDescent="0.25">
      <c r="A162" s="2">
        <v>37225</v>
      </c>
      <c r="B162">
        <v>-3</v>
      </c>
      <c r="C162" t="s">
        <v>4</v>
      </c>
    </row>
    <row r="163" spans="1:3" x14ac:dyDescent="0.25">
      <c r="A163" s="2">
        <v>37195</v>
      </c>
      <c r="B163">
        <v>-6</v>
      </c>
      <c r="C163" t="s">
        <v>4</v>
      </c>
    </row>
    <row r="164" spans="1:3" x14ac:dyDescent="0.25">
      <c r="A164" s="2">
        <v>37164</v>
      </c>
      <c r="B164">
        <v>-1</v>
      </c>
      <c r="C164" t="s">
        <v>4</v>
      </c>
    </row>
    <row r="165" spans="1:3" x14ac:dyDescent="0.25">
      <c r="A165" s="2">
        <v>37134</v>
      </c>
      <c r="B165">
        <v>0</v>
      </c>
      <c r="C165" t="s">
        <v>4</v>
      </c>
    </row>
    <row r="166" spans="1:3" x14ac:dyDescent="0.25">
      <c r="A166" s="2">
        <v>37103</v>
      </c>
      <c r="B166">
        <v>4</v>
      </c>
      <c r="C166" t="s">
        <v>4</v>
      </c>
    </row>
    <row r="167" spans="1:3" x14ac:dyDescent="0.25">
      <c r="A167" s="2">
        <v>37072</v>
      </c>
      <c r="B167">
        <v>6</v>
      </c>
      <c r="C167" t="s">
        <v>4</v>
      </c>
    </row>
    <row r="168" spans="1:3" x14ac:dyDescent="0.25">
      <c r="A168" s="2">
        <v>37042</v>
      </c>
      <c r="B168">
        <v>2</v>
      </c>
      <c r="C168" t="s">
        <v>4</v>
      </c>
    </row>
    <row r="169" spans="1:3" x14ac:dyDescent="0.25">
      <c r="A169" s="2">
        <v>37011</v>
      </c>
      <c r="B169">
        <v>1</v>
      </c>
      <c r="C169" t="s">
        <v>4</v>
      </c>
    </row>
    <row r="170" spans="1:3" x14ac:dyDescent="0.25">
      <c r="A170" s="2">
        <v>36981</v>
      </c>
      <c r="B170">
        <v>3</v>
      </c>
      <c r="C170" t="s">
        <v>4</v>
      </c>
    </row>
    <row r="171" spans="1:3" x14ac:dyDescent="0.25">
      <c r="A171" s="2">
        <v>36950</v>
      </c>
      <c r="B171">
        <v>2</v>
      </c>
      <c r="C171" t="s">
        <v>4</v>
      </c>
    </row>
    <row r="172" spans="1:3" x14ac:dyDescent="0.25">
      <c r="A172" s="2">
        <v>36922</v>
      </c>
      <c r="B172">
        <v>5</v>
      </c>
      <c r="C172" t="s">
        <v>4</v>
      </c>
    </row>
    <row r="173" spans="1:3" x14ac:dyDescent="0.25">
      <c r="A173" s="2">
        <v>36891</v>
      </c>
      <c r="B173">
        <v>-1</v>
      </c>
      <c r="C173" t="s">
        <v>4</v>
      </c>
    </row>
    <row r="174" spans="1:3" x14ac:dyDescent="0.25">
      <c r="A174" s="2">
        <v>36860</v>
      </c>
      <c r="B174">
        <v>-2</v>
      </c>
      <c r="C174" t="s">
        <v>4</v>
      </c>
    </row>
    <row r="175" spans="1:3" x14ac:dyDescent="0.25">
      <c r="A175" s="2">
        <v>36830</v>
      </c>
      <c r="B175">
        <v>0</v>
      </c>
      <c r="C175" t="s">
        <v>4</v>
      </c>
    </row>
    <row r="176" spans="1:3" x14ac:dyDescent="0.25">
      <c r="A176" s="2">
        <v>36799</v>
      </c>
      <c r="B176">
        <v>-5</v>
      </c>
      <c r="C176" t="s">
        <v>4</v>
      </c>
    </row>
    <row r="177" spans="1:3" x14ac:dyDescent="0.25">
      <c r="A177" s="2">
        <v>36769</v>
      </c>
      <c r="B177">
        <v>1</v>
      </c>
      <c r="C177" t="s">
        <v>4</v>
      </c>
    </row>
    <row r="178" spans="1:3" x14ac:dyDescent="0.25">
      <c r="A178" s="2">
        <v>36738</v>
      </c>
      <c r="B178">
        <v>-3</v>
      </c>
      <c r="C178" t="s">
        <v>4</v>
      </c>
    </row>
    <row r="179" spans="1:3" x14ac:dyDescent="0.25">
      <c r="A179" s="2">
        <v>36707</v>
      </c>
      <c r="B179">
        <v>0</v>
      </c>
      <c r="C179" t="s">
        <v>4</v>
      </c>
    </row>
    <row r="180" spans="1:3" x14ac:dyDescent="0.25">
      <c r="A180" s="2">
        <v>36677</v>
      </c>
      <c r="B180">
        <v>2</v>
      </c>
      <c r="C180" t="s">
        <v>4</v>
      </c>
    </row>
    <row r="181" spans="1:3" x14ac:dyDescent="0.25">
      <c r="A181" s="2">
        <v>36646</v>
      </c>
      <c r="B181">
        <v>-4</v>
      </c>
      <c r="C181" t="s">
        <v>4</v>
      </c>
    </row>
    <row r="182" spans="1:3" x14ac:dyDescent="0.25">
      <c r="A182" s="2">
        <v>36616</v>
      </c>
      <c r="B182">
        <v>-2</v>
      </c>
      <c r="C182" t="s">
        <v>4</v>
      </c>
    </row>
    <row r="183" spans="1:3" x14ac:dyDescent="0.25">
      <c r="A183" s="2">
        <v>36585</v>
      </c>
      <c r="B183">
        <v>2</v>
      </c>
      <c r="C183" t="s">
        <v>4</v>
      </c>
    </row>
    <row r="184" spans="1:3" x14ac:dyDescent="0.25">
      <c r="A184" s="2">
        <v>36556</v>
      </c>
      <c r="B184">
        <v>8</v>
      </c>
      <c r="C184" t="s">
        <v>4</v>
      </c>
    </row>
    <row r="185" spans="1:3" x14ac:dyDescent="0.25">
      <c r="A185" s="2">
        <v>36525</v>
      </c>
      <c r="B185">
        <v>1</v>
      </c>
      <c r="C185" t="s">
        <v>4</v>
      </c>
    </row>
    <row r="186" spans="1:3" x14ac:dyDescent="0.25">
      <c r="A186" s="2">
        <v>36494</v>
      </c>
      <c r="B186">
        <v>-2</v>
      </c>
      <c r="C186" t="s">
        <v>4</v>
      </c>
    </row>
    <row r="187" spans="1:3" x14ac:dyDescent="0.25">
      <c r="A187" s="2">
        <v>36464</v>
      </c>
      <c r="B187">
        <v>2</v>
      </c>
      <c r="C187" t="s">
        <v>4</v>
      </c>
    </row>
    <row r="188" spans="1:3" x14ac:dyDescent="0.25">
      <c r="A188" s="2">
        <v>36433</v>
      </c>
      <c r="B188">
        <v>2</v>
      </c>
      <c r="C188" t="s">
        <v>4</v>
      </c>
    </row>
    <row r="189" spans="1:3" x14ac:dyDescent="0.25">
      <c r="A189" s="2">
        <v>36403</v>
      </c>
      <c r="B189">
        <v>4</v>
      </c>
      <c r="C189" t="s">
        <v>4</v>
      </c>
    </row>
    <row r="190" spans="1:3" x14ac:dyDescent="0.25">
      <c r="A190" s="2">
        <v>36372</v>
      </c>
      <c r="B190">
        <v>2</v>
      </c>
      <c r="C190" t="s">
        <v>4</v>
      </c>
    </row>
    <row r="191" spans="1:3" x14ac:dyDescent="0.25">
      <c r="A191" s="2">
        <v>36341</v>
      </c>
      <c r="B191">
        <v>5</v>
      </c>
      <c r="C191" t="s">
        <v>4</v>
      </c>
    </row>
    <row r="192" spans="1:3" x14ac:dyDescent="0.25">
      <c r="A192" s="2">
        <v>36311</v>
      </c>
      <c r="B192">
        <v>5</v>
      </c>
      <c r="C192" t="s">
        <v>4</v>
      </c>
    </row>
    <row r="193" spans="1:3" x14ac:dyDescent="0.25">
      <c r="A193" s="2">
        <v>36280</v>
      </c>
      <c r="B193">
        <v>1</v>
      </c>
      <c r="C193" t="s">
        <v>4</v>
      </c>
    </row>
    <row r="194" spans="1:3" x14ac:dyDescent="0.25">
      <c r="A194" s="2">
        <v>36250</v>
      </c>
      <c r="B194">
        <v>1</v>
      </c>
      <c r="C194" t="s">
        <v>4</v>
      </c>
    </row>
    <row r="195" spans="1:3" x14ac:dyDescent="0.25">
      <c r="A195" s="2">
        <v>36219</v>
      </c>
      <c r="B195">
        <v>-1</v>
      </c>
      <c r="C195" t="s">
        <v>4</v>
      </c>
    </row>
    <row r="196" spans="1:3" x14ac:dyDescent="0.25">
      <c r="A196" s="2">
        <v>36191</v>
      </c>
      <c r="B196">
        <v>-3</v>
      </c>
      <c r="C196" t="s">
        <v>4</v>
      </c>
    </row>
    <row r="197" spans="1:3" x14ac:dyDescent="0.25">
      <c r="A197" s="2">
        <v>36160</v>
      </c>
      <c r="B197">
        <v>-8</v>
      </c>
      <c r="C197" t="s">
        <v>4</v>
      </c>
    </row>
    <row r="198" spans="1:3" x14ac:dyDescent="0.25">
      <c r="A198" s="2">
        <v>36129</v>
      </c>
      <c r="B198">
        <v>-7</v>
      </c>
      <c r="C198" t="s">
        <v>4</v>
      </c>
    </row>
    <row r="199" spans="1:3" x14ac:dyDescent="0.25">
      <c r="A199" s="2">
        <v>36099</v>
      </c>
      <c r="B199">
        <v>-9</v>
      </c>
      <c r="C199" t="s">
        <v>4</v>
      </c>
    </row>
    <row r="200" spans="1:3" x14ac:dyDescent="0.25">
      <c r="A200" s="2">
        <v>36068</v>
      </c>
      <c r="B200">
        <v>-3</v>
      </c>
      <c r="C200" t="s">
        <v>4</v>
      </c>
    </row>
    <row r="201" spans="1:3" x14ac:dyDescent="0.25">
      <c r="A201" s="2">
        <v>36038</v>
      </c>
      <c r="B201">
        <v>-5</v>
      </c>
      <c r="C201" t="s">
        <v>4</v>
      </c>
    </row>
    <row r="202" spans="1:3" x14ac:dyDescent="0.25">
      <c r="A202" s="2">
        <v>36007</v>
      </c>
      <c r="B202">
        <v>-1</v>
      </c>
      <c r="C202" t="s">
        <v>4</v>
      </c>
    </row>
    <row r="203" spans="1:3" x14ac:dyDescent="0.25">
      <c r="A203" s="2">
        <v>35976</v>
      </c>
      <c r="B203">
        <v>2</v>
      </c>
      <c r="C203" t="s">
        <v>4</v>
      </c>
    </row>
    <row r="204" spans="1:3" x14ac:dyDescent="0.25">
      <c r="A204" s="2">
        <v>35946</v>
      </c>
      <c r="B204">
        <v>7</v>
      </c>
      <c r="C204" t="s">
        <v>4</v>
      </c>
    </row>
    <row r="205" spans="1:3" x14ac:dyDescent="0.25">
      <c r="A205" s="2">
        <v>35915</v>
      </c>
      <c r="B205">
        <v>4</v>
      </c>
      <c r="C205" t="s">
        <v>4</v>
      </c>
    </row>
    <row r="206" spans="1:3" x14ac:dyDescent="0.25">
      <c r="A206" s="2">
        <v>35885</v>
      </c>
      <c r="B206">
        <v>2</v>
      </c>
      <c r="C206" t="s">
        <v>4</v>
      </c>
    </row>
    <row r="207" spans="1:3" x14ac:dyDescent="0.25">
      <c r="A207" s="2">
        <v>35854</v>
      </c>
      <c r="B207">
        <v>4</v>
      </c>
      <c r="C207" t="s">
        <v>4</v>
      </c>
    </row>
    <row r="208" spans="1:3" x14ac:dyDescent="0.25">
      <c r="A208" s="2">
        <v>35826</v>
      </c>
      <c r="B208">
        <v>4</v>
      </c>
      <c r="C208" t="s">
        <v>4</v>
      </c>
    </row>
    <row r="209" spans="1:3" x14ac:dyDescent="0.25">
      <c r="A209" s="2">
        <v>35795</v>
      </c>
      <c r="B209">
        <v>0</v>
      </c>
      <c r="C209" t="s">
        <v>4</v>
      </c>
    </row>
    <row r="210" spans="1:3" x14ac:dyDescent="0.25">
      <c r="A210" s="2">
        <v>35764</v>
      </c>
      <c r="B210">
        <v>2</v>
      </c>
      <c r="C210" t="s">
        <v>4</v>
      </c>
    </row>
    <row r="211" spans="1:3" x14ac:dyDescent="0.25">
      <c r="A211" s="2">
        <v>35734</v>
      </c>
      <c r="B211">
        <v>7</v>
      </c>
      <c r="C211" t="s">
        <v>4</v>
      </c>
    </row>
    <row r="212" spans="1:3" x14ac:dyDescent="0.25">
      <c r="A212" s="2">
        <v>35703</v>
      </c>
      <c r="B212">
        <v>8</v>
      </c>
      <c r="C212" t="s">
        <v>4</v>
      </c>
    </row>
    <row r="213" spans="1:3" x14ac:dyDescent="0.25">
      <c r="A213" s="2">
        <v>35673</v>
      </c>
      <c r="B213">
        <v>9</v>
      </c>
      <c r="C213" t="s">
        <v>4</v>
      </c>
    </row>
    <row r="214" spans="1:3" x14ac:dyDescent="0.25">
      <c r="A214" s="2">
        <v>35642</v>
      </c>
      <c r="B214">
        <v>8</v>
      </c>
      <c r="C214" t="s">
        <v>4</v>
      </c>
    </row>
    <row r="215" spans="1:3" x14ac:dyDescent="0.25">
      <c r="A215" s="2">
        <v>35611</v>
      </c>
      <c r="B215">
        <v>8</v>
      </c>
      <c r="C215" t="s">
        <v>4</v>
      </c>
    </row>
    <row r="216" spans="1:3" x14ac:dyDescent="0.25">
      <c r="A216" s="2">
        <v>35581</v>
      </c>
      <c r="B216">
        <v>6</v>
      </c>
      <c r="C216" t="s">
        <v>4</v>
      </c>
    </row>
    <row r="217" spans="1:3" x14ac:dyDescent="0.25">
      <c r="A217" s="2">
        <v>35550</v>
      </c>
      <c r="B217">
        <v>-1</v>
      </c>
      <c r="C217" t="s">
        <v>4</v>
      </c>
    </row>
    <row r="218" spans="1:3" x14ac:dyDescent="0.25">
      <c r="A218" s="2">
        <v>35520</v>
      </c>
      <c r="B218">
        <v>1</v>
      </c>
      <c r="C218" t="s">
        <v>4</v>
      </c>
    </row>
    <row r="219" spans="1:3" x14ac:dyDescent="0.25">
      <c r="A219" s="2">
        <v>35489</v>
      </c>
      <c r="B219">
        <v>2</v>
      </c>
      <c r="C219" t="s">
        <v>4</v>
      </c>
    </row>
    <row r="220" spans="1:3" x14ac:dyDescent="0.25">
      <c r="A220" s="2">
        <v>35461</v>
      </c>
      <c r="B220">
        <v>2</v>
      </c>
      <c r="C220" t="s">
        <v>4</v>
      </c>
    </row>
    <row r="221" spans="1:3" x14ac:dyDescent="0.25">
      <c r="A221" s="2">
        <v>35430</v>
      </c>
      <c r="B221">
        <v>-4</v>
      </c>
      <c r="C221" t="s">
        <v>4</v>
      </c>
    </row>
    <row r="222" spans="1:3" x14ac:dyDescent="0.25">
      <c r="A222" s="2">
        <v>35399</v>
      </c>
      <c r="B222">
        <v>1</v>
      </c>
      <c r="C222" t="s">
        <v>4</v>
      </c>
    </row>
    <row r="223" spans="1:3" x14ac:dyDescent="0.25">
      <c r="A223" s="2">
        <v>35369</v>
      </c>
      <c r="B223">
        <v>-3</v>
      </c>
      <c r="C223" t="s">
        <v>4</v>
      </c>
    </row>
    <row r="224" spans="1:3" x14ac:dyDescent="0.25">
      <c r="A224" s="2">
        <v>35338</v>
      </c>
      <c r="B224">
        <v>-1</v>
      </c>
      <c r="C224" t="s">
        <v>4</v>
      </c>
    </row>
    <row r="225" spans="1:3" x14ac:dyDescent="0.25">
      <c r="A225" s="2">
        <v>35308</v>
      </c>
      <c r="B225">
        <v>-3</v>
      </c>
      <c r="C225" t="s">
        <v>4</v>
      </c>
    </row>
    <row r="226" spans="1:3" x14ac:dyDescent="0.25">
      <c r="A226" s="2">
        <v>35277</v>
      </c>
      <c r="B226">
        <v>-4</v>
      </c>
      <c r="C226" t="s">
        <v>4</v>
      </c>
    </row>
    <row r="227" spans="1:3" x14ac:dyDescent="0.25">
      <c r="A227" s="2">
        <v>35246</v>
      </c>
      <c r="B227">
        <v>-7</v>
      </c>
      <c r="C227" t="s">
        <v>4</v>
      </c>
    </row>
    <row r="228" spans="1:3" x14ac:dyDescent="0.25">
      <c r="A228" s="2">
        <v>35216</v>
      </c>
      <c r="B228">
        <v>-6</v>
      </c>
      <c r="C228" t="s">
        <v>4</v>
      </c>
    </row>
    <row r="229" spans="1:3" x14ac:dyDescent="0.25">
      <c r="A229" s="2">
        <v>35185</v>
      </c>
      <c r="B229">
        <v>-8</v>
      </c>
      <c r="C229" t="s">
        <v>4</v>
      </c>
    </row>
    <row r="230" spans="1:3" x14ac:dyDescent="0.25">
      <c r="A230" s="2">
        <v>35155</v>
      </c>
      <c r="B230">
        <v>-8</v>
      </c>
      <c r="C230" t="s">
        <v>4</v>
      </c>
    </row>
    <row r="231" spans="1:3" x14ac:dyDescent="0.25">
      <c r="A231" s="2">
        <v>35124</v>
      </c>
      <c r="B231">
        <v>-9</v>
      </c>
      <c r="C231" t="s">
        <v>4</v>
      </c>
    </row>
    <row r="232" spans="1:3" x14ac:dyDescent="0.25">
      <c r="A232" s="2">
        <v>35095</v>
      </c>
      <c r="B232">
        <v>-5</v>
      </c>
      <c r="C232" t="s">
        <v>4</v>
      </c>
    </row>
    <row r="233" spans="1:3" x14ac:dyDescent="0.25">
      <c r="A233" s="2">
        <v>35064</v>
      </c>
      <c r="B233">
        <v>-11</v>
      </c>
      <c r="C233" t="s">
        <v>4</v>
      </c>
    </row>
    <row r="234" spans="1:3" x14ac:dyDescent="0.25">
      <c r="A234" s="2">
        <v>35033</v>
      </c>
      <c r="B234">
        <v>-10</v>
      </c>
      <c r="C234" t="s">
        <v>4</v>
      </c>
    </row>
    <row r="235" spans="1:3" x14ac:dyDescent="0.25">
      <c r="A235" s="2">
        <v>35003</v>
      </c>
      <c r="B235">
        <v>-8</v>
      </c>
      <c r="C235" t="s">
        <v>4</v>
      </c>
    </row>
    <row r="236" spans="1:3" x14ac:dyDescent="0.25">
      <c r="A236" s="2">
        <v>34972</v>
      </c>
      <c r="B236">
        <v>-8</v>
      </c>
      <c r="C236" t="s">
        <v>4</v>
      </c>
    </row>
    <row r="237" spans="1:3" x14ac:dyDescent="0.25">
      <c r="A237" s="2">
        <v>34942</v>
      </c>
      <c r="B237">
        <v>-7</v>
      </c>
      <c r="C237" t="s">
        <v>4</v>
      </c>
    </row>
    <row r="238" spans="1:3" x14ac:dyDescent="0.25">
      <c r="A238" s="2">
        <v>34911</v>
      </c>
      <c r="B238">
        <v>-7</v>
      </c>
      <c r="C238" t="s">
        <v>4</v>
      </c>
    </row>
    <row r="239" spans="1:3" x14ac:dyDescent="0.25">
      <c r="A239" s="2">
        <v>34880</v>
      </c>
      <c r="B239">
        <v>-10</v>
      </c>
      <c r="C239" t="s">
        <v>4</v>
      </c>
    </row>
    <row r="240" spans="1:3" x14ac:dyDescent="0.25">
      <c r="A240" s="2">
        <v>34819</v>
      </c>
      <c r="B240">
        <v>-12</v>
      </c>
      <c r="C240" t="s">
        <v>4</v>
      </c>
    </row>
    <row r="241" spans="1:3" x14ac:dyDescent="0.25">
      <c r="A241" s="2">
        <v>34789</v>
      </c>
      <c r="B241">
        <v>-14</v>
      </c>
      <c r="C241" t="s">
        <v>4</v>
      </c>
    </row>
    <row r="242" spans="1:3" x14ac:dyDescent="0.25">
      <c r="A242" s="2">
        <v>34758</v>
      </c>
      <c r="B242">
        <v>-12</v>
      </c>
      <c r="C242" t="s">
        <v>4</v>
      </c>
    </row>
    <row r="243" spans="1:3" x14ac:dyDescent="0.25">
      <c r="A243" s="2">
        <v>34730</v>
      </c>
      <c r="B243">
        <v>-9</v>
      </c>
      <c r="C243" t="s">
        <v>4</v>
      </c>
    </row>
    <row r="244" spans="1:3" x14ac:dyDescent="0.25">
      <c r="A244" s="2">
        <v>34699</v>
      </c>
      <c r="B244">
        <v>-18</v>
      </c>
      <c r="C244" t="s">
        <v>4</v>
      </c>
    </row>
    <row r="245" spans="1:3" x14ac:dyDescent="0.25">
      <c r="A245" s="2">
        <v>34668</v>
      </c>
      <c r="B245">
        <v>-8</v>
      </c>
      <c r="C245" t="s">
        <v>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opLeftCell="A5" workbookViewId="0">
      <selection activeCell="A47" sqref="A7:B47"/>
    </sheetView>
  </sheetViews>
  <sheetFormatPr defaultRowHeight="15" x14ac:dyDescent="0.25"/>
  <cols>
    <col min="1" max="1" width="10.7109375" bestFit="1" customWidth="1"/>
    <col min="2" max="2" width="38.28515625" bestFit="1" customWidth="1"/>
  </cols>
  <sheetData>
    <row r="1" spans="1:3" x14ac:dyDescent="0.25">
      <c r="A1" t="s">
        <v>14</v>
      </c>
      <c r="B1" t="s">
        <v>13</v>
      </c>
    </row>
    <row r="2" spans="1:3" x14ac:dyDescent="0.25">
      <c r="A2" t="s">
        <v>10</v>
      </c>
      <c r="B2" s="1">
        <v>34730</v>
      </c>
    </row>
    <row r="3" spans="1:3" x14ac:dyDescent="0.25">
      <c r="A3" t="s">
        <v>9</v>
      </c>
      <c r="B3" s="1">
        <v>41851</v>
      </c>
    </row>
    <row r="4" spans="1:3" x14ac:dyDescent="0.25">
      <c r="A4" t="s">
        <v>8</v>
      </c>
      <c r="B4" t="s">
        <v>7</v>
      </c>
    </row>
    <row r="6" spans="1:3" x14ac:dyDescent="0.25">
      <c r="A6" t="s">
        <v>0</v>
      </c>
      <c r="B6" t="s">
        <v>6</v>
      </c>
      <c r="C6" t="s">
        <v>5</v>
      </c>
    </row>
    <row r="7" spans="1:3" x14ac:dyDescent="0.25">
      <c r="A7" s="2">
        <f>_xll.BDH(B1,B6:C6,B2,B3,"Dir=V","Dts=S","Sort=D","Quote=C","QtTyp=P","Days=T",CONCATENATE("Per=c",B4),"DtFmt=D","UseDPDF=Y","cols=3;rows=79")</f>
        <v>41851</v>
      </c>
      <c r="B7">
        <v>-1</v>
      </c>
      <c r="C7" t="s">
        <v>4</v>
      </c>
    </row>
    <row r="8" spans="1:3" x14ac:dyDescent="0.25">
      <c r="A8" s="2">
        <v>41759</v>
      </c>
      <c r="B8">
        <v>1</v>
      </c>
      <c r="C8" t="s">
        <v>4</v>
      </c>
    </row>
    <row r="9" spans="1:3" x14ac:dyDescent="0.25">
      <c r="A9" s="2">
        <v>41670</v>
      </c>
      <c r="B9">
        <v>2</v>
      </c>
      <c r="C9" t="s">
        <v>4</v>
      </c>
    </row>
    <row r="10" spans="1:3" x14ac:dyDescent="0.25">
      <c r="A10" s="2">
        <v>41578</v>
      </c>
      <c r="B10">
        <v>-5</v>
      </c>
      <c r="C10" t="s">
        <v>4</v>
      </c>
    </row>
    <row r="11" spans="1:3" x14ac:dyDescent="0.25">
      <c r="A11" s="2">
        <v>41486</v>
      </c>
      <c r="B11">
        <v>-9</v>
      </c>
      <c r="C11" t="s">
        <v>4</v>
      </c>
    </row>
    <row r="12" spans="1:3" x14ac:dyDescent="0.25">
      <c r="A12" s="2">
        <v>41394</v>
      </c>
      <c r="B12">
        <v>-5</v>
      </c>
      <c r="C12" t="s">
        <v>4</v>
      </c>
    </row>
    <row r="13" spans="1:3" x14ac:dyDescent="0.25">
      <c r="A13" s="2">
        <v>41305</v>
      </c>
      <c r="B13">
        <v>-6</v>
      </c>
      <c r="C13" t="s">
        <v>4</v>
      </c>
    </row>
    <row r="14" spans="1:3" x14ac:dyDescent="0.25">
      <c r="A14" s="2">
        <v>41213</v>
      </c>
      <c r="B14">
        <v>-17</v>
      </c>
      <c r="C14" t="s">
        <v>4</v>
      </c>
    </row>
    <row r="15" spans="1:3" x14ac:dyDescent="0.25">
      <c r="A15" s="2">
        <v>41121</v>
      </c>
      <c r="B15">
        <v>-17</v>
      </c>
      <c r="C15" t="s">
        <v>4</v>
      </c>
    </row>
    <row r="16" spans="1:3" x14ac:dyDescent="0.25">
      <c r="A16" s="2">
        <v>41029</v>
      </c>
      <c r="B16">
        <v>-8</v>
      </c>
      <c r="C16" t="s">
        <v>4</v>
      </c>
    </row>
    <row r="17" spans="1:3" x14ac:dyDescent="0.25">
      <c r="A17" s="2">
        <v>40939</v>
      </c>
      <c r="B17">
        <v>-19</v>
      </c>
      <c r="C17" t="s">
        <v>4</v>
      </c>
    </row>
    <row r="18" spans="1:3" x14ac:dyDescent="0.25">
      <c r="A18" s="2">
        <v>40847</v>
      </c>
      <c r="B18">
        <v>-24</v>
      </c>
      <c r="C18" t="s">
        <v>4</v>
      </c>
    </row>
    <row r="19" spans="1:3" x14ac:dyDescent="0.25">
      <c r="A19" s="2">
        <v>40755</v>
      </c>
      <c r="B19">
        <v>-17</v>
      </c>
      <c r="C19" t="s">
        <v>4</v>
      </c>
    </row>
    <row r="20" spans="1:3" x14ac:dyDescent="0.25">
      <c r="A20" s="2">
        <v>40663</v>
      </c>
      <c r="B20">
        <v>-1</v>
      </c>
      <c r="C20" t="s">
        <v>4</v>
      </c>
    </row>
    <row r="21" spans="1:3" x14ac:dyDescent="0.25">
      <c r="A21" s="2">
        <v>40574</v>
      </c>
      <c r="B21">
        <v>10</v>
      </c>
      <c r="C21" t="s">
        <v>4</v>
      </c>
    </row>
    <row r="22" spans="1:3" x14ac:dyDescent="0.25">
      <c r="A22" s="2">
        <v>40482</v>
      </c>
      <c r="B22">
        <v>7</v>
      </c>
      <c r="C22" t="s">
        <v>4</v>
      </c>
    </row>
    <row r="23" spans="1:3" x14ac:dyDescent="0.25">
      <c r="A23" s="2">
        <v>40390</v>
      </c>
      <c r="B23">
        <v>16</v>
      </c>
      <c r="C23" t="s">
        <v>4</v>
      </c>
    </row>
    <row r="24" spans="1:3" x14ac:dyDescent="0.25">
      <c r="A24" s="2">
        <v>40298</v>
      </c>
      <c r="B24">
        <v>14</v>
      </c>
      <c r="C24" t="s">
        <v>4</v>
      </c>
    </row>
    <row r="25" spans="1:3" x14ac:dyDescent="0.25">
      <c r="A25" s="2">
        <v>40209</v>
      </c>
      <c r="B25">
        <v>-7</v>
      </c>
      <c r="C25" t="s">
        <v>4</v>
      </c>
    </row>
    <row r="26" spans="1:3" x14ac:dyDescent="0.25">
      <c r="A26" s="2">
        <v>40117</v>
      </c>
      <c r="B26">
        <v>-14</v>
      </c>
      <c r="C26" t="s">
        <v>4</v>
      </c>
    </row>
    <row r="27" spans="1:3" x14ac:dyDescent="0.25">
      <c r="A27" s="2">
        <v>40025</v>
      </c>
      <c r="B27">
        <v>-39</v>
      </c>
      <c r="C27" t="s">
        <v>4</v>
      </c>
    </row>
    <row r="28" spans="1:3" x14ac:dyDescent="0.25">
      <c r="A28" s="2">
        <v>39933</v>
      </c>
      <c r="B28">
        <v>-49</v>
      </c>
      <c r="C28" t="s">
        <v>4</v>
      </c>
    </row>
    <row r="29" spans="1:3" x14ac:dyDescent="0.25">
      <c r="A29" s="2">
        <v>39844</v>
      </c>
      <c r="B29">
        <v>-38</v>
      </c>
      <c r="C29" t="s">
        <v>4</v>
      </c>
    </row>
    <row r="30" spans="1:3" x14ac:dyDescent="0.25">
      <c r="A30" s="2">
        <v>39752</v>
      </c>
      <c r="B30">
        <v>-35</v>
      </c>
      <c r="C30" t="s">
        <v>4</v>
      </c>
    </row>
    <row r="31" spans="1:3" x14ac:dyDescent="0.25">
      <c r="A31" s="2">
        <v>39660</v>
      </c>
      <c r="B31">
        <v>-17</v>
      </c>
      <c r="C31" t="s">
        <v>4</v>
      </c>
    </row>
    <row r="32" spans="1:3" x14ac:dyDescent="0.25">
      <c r="A32" s="2">
        <v>39568</v>
      </c>
      <c r="B32">
        <v>0</v>
      </c>
      <c r="C32" t="s">
        <v>4</v>
      </c>
    </row>
    <row r="33" spans="1:3" x14ac:dyDescent="0.25">
      <c r="A33" s="2">
        <v>39478</v>
      </c>
      <c r="B33">
        <v>4</v>
      </c>
      <c r="C33" t="s">
        <v>4</v>
      </c>
    </row>
    <row r="34" spans="1:3" x14ac:dyDescent="0.25">
      <c r="A34" s="2">
        <v>39386</v>
      </c>
      <c r="B34">
        <v>15</v>
      </c>
      <c r="C34" t="s">
        <v>4</v>
      </c>
    </row>
    <row r="35" spans="1:3" x14ac:dyDescent="0.25">
      <c r="A35" s="2">
        <v>39294</v>
      </c>
      <c r="B35">
        <v>8</v>
      </c>
      <c r="C35" t="s">
        <v>4</v>
      </c>
    </row>
    <row r="36" spans="1:3" x14ac:dyDescent="0.25">
      <c r="A36" s="2">
        <v>39202</v>
      </c>
      <c r="B36">
        <v>16</v>
      </c>
      <c r="C36" t="s">
        <v>4</v>
      </c>
    </row>
    <row r="37" spans="1:3" x14ac:dyDescent="0.25">
      <c r="A37" s="2">
        <v>39113</v>
      </c>
      <c r="B37">
        <v>12</v>
      </c>
      <c r="C37" t="s">
        <v>4</v>
      </c>
    </row>
    <row r="38" spans="1:3" x14ac:dyDescent="0.25">
      <c r="A38" s="2">
        <v>39021</v>
      </c>
      <c r="B38">
        <v>7</v>
      </c>
      <c r="C38" t="s">
        <v>4</v>
      </c>
    </row>
    <row r="39" spans="1:3" x14ac:dyDescent="0.25">
      <c r="A39" s="2">
        <v>38929</v>
      </c>
      <c r="B39">
        <v>12</v>
      </c>
      <c r="C39" t="s">
        <v>4</v>
      </c>
    </row>
    <row r="40" spans="1:3" x14ac:dyDescent="0.25">
      <c r="A40" s="2">
        <v>38837</v>
      </c>
      <c r="B40">
        <v>8</v>
      </c>
      <c r="C40" t="s">
        <v>4</v>
      </c>
    </row>
    <row r="41" spans="1:3" x14ac:dyDescent="0.25">
      <c r="A41" s="2">
        <v>38748</v>
      </c>
      <c r="B41">
        <v>11</v>
      </c>
      <c r="C41" t="s">
        <v>4</v>
      </c>
    </row>
    <row r="42" spans="1:3" x14ac:dyDescent="0.25">
      <c r="A42" s="2">
        <v>38656</v>
      </c>
      <c r="B42">
        <v>-10</v>
      </c>
      <c r="C42" t="s">
        <v>4</v>
      </c>
    </row>
    <row r="43" spans="1:3" x14ac:dyDescent="0.25">
      <c r="A43" s="2">
        <v>38564</v>
      </c>
      <c r="B43">
        <v>-10</v>
      </c>
      <c r="C43" t="s">
        <v>4</v>
      </c>
    </row>
    <row r="44" spans="1:3" x14ac:dyDescent="0.25">
      <c r="A44" s="2">
        <v>38472</v>
      </c>
      <c r="B44">
        <v>-2</v>
      </c>
      <c r="C44" t="s">
        <v>4</v>
      </c>
    </row>
    <row r="45" spans="1:3" x14ac:dyDescent="0.25">
      <c r="A45" s="2">
        <v>38383</v>
      </c>
      <c r="B45">
        <v>1</v>
      </c>
      <c r="C45" t="s">
        <v>4</v>
      </c>
    </row>
    <row r="46" spans="1:3" x14ac:dyDescent="0.25">
      <c r="A46" s="2">
        <v>38291</v>
      </c>
      <c r="B46">
        <v>-5</v>
      </c>
      <c r="C46" t="s">
        <v>4</v>
      </c>
    </row>
    <row r="47" spans="1:3" x14ac:dyDescent="0.25">
      <c r="A47" s="2">
        <v>38199</v>
      </c>
      <c r="B47">
        <v>3</v>
      </c>
      <c r="C47" t="s">
        <v>4</v>
      </c>
    </row>
    <row r="48" spans="1:3" x14ac:dyDescent="0.25">
      <c r="A48" s="2">
        <v>38107</v>
      </c>
      <c r="B48">
        <v>9</v>
      </c>
      <c r="C48" t="s">
        <v>4</v>
      </c>
    </row>
    <row r="49" spans="1:3" x14ac:dyDescent="0.25">
      <c r="A49" s="2">
        <v>38017</v>
      </c>
      <c r="B49">
        <v>8</v>
      </c>
      <c r="C49" t="s">
        <v>4</v>
      </c>
    </row>
    <row r="50" spans="1:3" x14ac:dyDescent="0.25">
      <c r="A50" s="2">
        <v>37925</v>
      </c>
      <c r="B50">
        <v>-8</v>
      </c>
      <c r="C50" t="s">
        <v>4</v>
      </c>
    </row>
    <row r="51" spans="1:3" x14ac:dyDescent="0.25">
      <c r="A51" s="2">
        <v>37833</v>
      </c>
      <c r="B51">
        <v>-12</v>
      </c>
      <c r="C51" t="s">
        <v>4</v>
      </c>
    </row>
    <row r="52" spans="1:3" x14ac:dyDescent="0.25">
      <c r="A52" s="2">
        <v>37741</v>
      </c>
      <c r="B52">
        <v>-18</v>
      </c>
      <c r="C52" t="s">
        <v>4</v>
      </c>
    </row>
    <row r="53" spans="1:3" x14ac:dyDescent="0.25">
      <c r="A53" s="2">
        <v>37652</v>
      </c>
      <c r="B53">
        <v>-13</v>
      </c>
      <c r="C53" t="s">
        <v>4</v>
      </c>
    </row>
    <row r="54" spans="1:3" x14ac:dyDescent="0.25">
      <c r="A54" s="2">
        <v>37560</v>
      </c>
      <c r="B54">
        <v>-21</v>
      </c>
      <c r="C54" t="s">
        <v>4</v>
      </c>
    </row>
    <row r="55" spans="1:3" x14ac:dyDescent="0.25">
      <c r="A55" s="2">
        <v>37468</v>
      </c>
      <c r="B55">
        <v>-8</v>
      </c>
      <c r="C55" t="s">
        <v>4</v>
      </c>
    </row>
    <row r="56" spans="1:3" x14ac:dyDescent="0.25">
      <c r="A56" s="2">
        <v>37376</v>
      </c>
      <c r="B56">
        <v>1</v>
      </c>
      <c r="C56" t="s">
        <v>4</v>
      </c>
    </row>
    <row r="57" spans="1:3" x14ac:dyDescent="0.25">
      <c r="A57" s="2">
        <v>37287</v>
      </c>
      <c r="B57">
        <v>0</v>
      </c>
      <c r="C57" t="s">
        <v>4</v>
      </c>
    </row>
    <row r="58" spans="1:3" x14ac:dyDescent="0.25">
      <c r="A58" s="2">
        <v>37195</v>
      </c>
      <c r="B58">
        <v>-34</v>
      </c>
      <c r="C58" t="s">
        <v>4</v>
      </c>
    </row>
    <row r="59" spans="1:3" x14ac:dyDescent="0.25">
      <c r="A59" s="2">
        <v>37103</v>
      </c>
      <c r="B59">
        <v>5</v>
      </c>
      <c r="C59" t="s">
        <v>4</v>
      </c>
    </row>
    <row r="60" spans="1:3" x14ac:dyDescent="0.25">
      <c r="A60" s="2">
        <v>37011</v>
      </c>
      <c r="B60">
        <v>10</v>
      </c>
      <c r="C60" t="s">
        <v>4</v>
      </c>
    </row>
    <row r="61" spans="1:3" x14ac:dyDescent="0.25">
      <c r="A61" s="2">
        <v>36922</v>
      </c>
      <c r="B61">
        <v>18</v>
      </c>
      <c r="C61" t="s">
        <v>4</v>
      </c>
    </row>
    <row r="62" spans="1:3" x14ac:dyDescent="0.25">
      <c r="A62" s="2">
        <v>36830</v>
      </c>
      <c r="B62">
        <v>16</v>
      </c>
      <c r="C62" t="s">
        <v>4</v>
      </c>
    </row>
    <row r="63" spans="1:3" x14ac:dyDescent="0.25">
      <c r="A63" s="2">
        <v>36738</v>
      </c>
      <c r="B63">
        <v>22</v>
      </c>
      <c r="C63" t="s">
        <v>4</v>
      </c>
    </row>
    <row r="64" spans="1:3" x14ac:dyDescent="0.25">
      <c r="A64" s="2">
        <v>36646</v>
      </c>
      <c r="B64">
        <v>21</v>
      </c>
      <c r="C64" t="s">
        <v>4</v>
      </c>
    </row>
    <row r="65" spans="1:3" x14ac:dyDescent="0.25">
      <c r="A65" s="2">
        <v>36556</v>
      </c>
      <c r="B65">
        <v>22</v>
      </c>
      <c r="C65" t="s">
        <v>4</v>
      </c>
    </row>
    <row r="66" spans="1:3" x14ac:dyDescent="0.25">
      <c r="A66" s="2">
        <v>36464</v>
      </c>
      <c r="B66">
        <v>14</v>
      </c>
      <c r="C66" t="s">
        <v>4</v>
      </c>
    </row>
    <row r="67" spans="1:3" x14ac:dyDescent="0.25">
      <c r="A67" s="2">
        <v>36372</v>
      </c>
      <c r="B67">
        <v>8</v>
      </c>
      <c r="C67" t="s">
        <v>4</v>
      </c>
    </row>
    <row r="68" spans="1:3" x14ac:dyDescent="0.25">
      <c r="A68" s="2">
        <v>36280</v>
      </c>
      <c r="B68">
        <v>-2</v>
      </c>
      <c r="C68" t="s">
        <v>4</v>
      </c>
    </row>
    <row r="69" spans="1:3" x14ac:dyDescent="0.25">
      <c r="A69" s="2">
        <v>36191</v>
      </c>
      <c r="B69">
        <v>2</v>
      </c>
      <c r="C69" t="s">
        <v>4</v>
      </c>
    </row>
    <row r="70" spans="1:3" x14ac:dyDescent="0.25">
      <c r="A70" s="2">
        <v>36099</v>
      </c>
      <c r="B70">
        <v>1</v>
      </c>
      <c r="C70" t="s">
        <v>4</v>
      </c>
    </row>
    <row r="71" spans="1:3" x14ac:dyDescent="0.25">
      <c r="A71" s="2">
        <v>36007</v>
      </c>
      <c r="B71">
        <v>11</v>
      </c>
      <c r="C71" t="s">
        <v>4</v>
      </c>
    </row>
    <row r="72" spans="1:3" x14ac:dyDescent="0.25">
      <c r="A72" s="2">
        <v>35915</v>
      </c>
      <c r="B72">
        <v>6</v>
      </c>
      <c r="C72" t="s">
        <v>4</v>
      </c>
    </row>
    <row r="73" spans="1:3" x14ac:dyDescent="0.25">
      <c r="A73" s="2">
        <v>35826</v>
      </c>
      <c r="B73">
        <v>1</v>
      </c>
      <c r="C73" t="s">
        <v>4</v>
      </c>
    </row>
    <row r="74" spans="1:3" x14ac:dyDescent="0.25">
      <c r="A74" s="2">
        <v>35734</v>
      </c>
      <c r="B74">
        <v>1</v>
      </c>
      <c r="C74" t="s">
        <v>4</v>
      </c>
    </row>
    <row r="75" spans="1:3" x14ac:dyDescent="0.25">
      <c r="A75" s="2">
        <v>35642</v>
      </c>
      <c r="B75">
        <v>-2</v>
      </c>
      <c r="C75" t="s">
        <v>4</v>
      </c>
    </row>
    <row r="76" spans="1:3" x14ac:dyDescent="0.25">
      <c r="A76" s="2">
        <v>35550</v>
      </c>
      <c r="B76">
        <v>-15</v>
      </c>
      <c r="C76" t="s">
        <v>4</v>
      </c>
    </row>
    <row r="77" spans="1:3" x14ac:dyDescent="0.25">
      <c r="A77" s="2">
        <v>35461</v>
      </c>
      <c r="B77">
        <v>-24</v>
      </c>
      <c r="C77" t="s">
        <v>4</v>
      </c>
    </row>
    <row r="78" spans="1:3" x14ac:dyDescent="0.25">
      <c r="A78" s="2">
        <v>35369</v>
      </c>
      <c r="B78">
        <v>-30</v>
      </c>
      <c r="C78" t="s">
        <v>4</v>
      </c>
    </row>
    <row r="79" spans="1:3" x14ac:dyDescent="0.25">
      <c r="A79" s="2">
        <v>35277</v>
      </c>
      <c r="B79">
        <v>-39</v>
      </c>
      <c r="C79" t="s">
        <v>4</v>
      </c>
    </row>
    <row r="80" spans="1:3" x14ac:dyDescent="0.25">
      <c r="A80" s="2">
        <v>35185</v>
      </c>
      <c r="B80">
        <v>-30</v>
      </c>
      <c r="C80" t="s">
        <v>4</v>
      </c>
    </row>
    <row r="81" spans="1:3" x14ac:dyDescent="0.25">
      <c r="A81" s="2">
        <v>35095</v>
      </c>
      <c r="B81">
        <v>-26</v>
      </c>
      <c r="C81" t="s">
        <v>4</v>
      </c>
    </row>
    <row r="82" spans="1:3" x14ac:dyDescent="0.25">
      <c r="A82" s="2">
        <v>35003</v>
      </c>
      <c r="B82">
        <v>-14</v>
      </c>
      <c r="C82" t="s">
        <v>4</v>
      </c>
    </row>
    <row r="83" spans="1:3" x14ac:dyDescent="0.25">
      <c r="A83" s="2">
        <v>34911</v>
      </c>
      <c r="B83">
        <v>-13</v>
      </c>
      <c r="C83" t="s">
        <v>4</v>
      </c>
    </row>
    <row r="84" spans="1:3" x14ac:dyDescent="0.25">
      <c r="A84" s="2">
        <v>34819</v>
      </c>
      <c r="B84">
        <v>-7</v>
      </c>
      <c r="C84" t="s">
        <v>4</v>
      </c>
    </row>
    <row r="85" spans="1:3" x14ac:dyDescent="0.25">
      <c r="A85" s="2">
        <v>34730</v>
      </c>
      <c r="B85">
        <v>-16</v>
      </c>
      <c r="C85" t="s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Matrix</vt:lpstr>
      <vt:lpstr>US</vt:lpstr>
      <vt:lpstr>EU</vt:lpstr>
      <vt:lpstr>Japan</vt:lpstr>
      <vt:lpstr>UK</vt:lpstr>
      <vt:lpstr>Switzerland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Trading Floor User</dc:creator>
  <cp:lastModifiedBy>Ross School of Business</cp:lastModifiedBy>
  <dcterms:created xsi:type="dcterms:W3CDTF">2014-11-01T20:33:08Z</dcterms:created>
  <dcterms:modified xsi:type="dcterms:W3CDTF">2014-11-01T21:09:15Z</dcterms:modified>
</cp:coreProperties>
</file>