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ject File\AL MARUF (01-021-15) Batch-21 [Project]\"/>
    </mc:Choice>
  </mc:AlternateContent>
  <xr:revisionPtr revIDLastSave="0" documentId="13_ncr:1_{1B72A4CA-5FE3-4590-ABD6-7CE379973DF1}" xr6:coauthVersionLast="47" xr6:coauthVersionMax="47" xr10:uidLastSave="{00000000-0000-0000-0000-000000000000}"/>
  <bookViews>
    <workbookView xWindow="-110" yWindow="-110" windowWidth="19420" windowHeight="11020" activeTab="2" xr2:uid="{2AEF46C9-B234-4134-BF6B-24C035D30AFA}"/>
  </bookViews>
  <sheets>
    <sheet name="Q.1.(a,b,c)" sheetId="1" r:id="rId1"/>
    <sheet name="Q.1.(D,E)" sheetId="2" r:id="rId2"/>
    <sheet name="Q.2.(a,b,c,d)" sheetId="6" r:id="rId3"/>
    <sheet name="Q.3.(A,B)" sheetId="4" r:id="rId4"/>
    <sheet name="Q.4" sheetId="5" r:id="rId5"/>
  </sheets>
  <definedNames>
    <definedName name="_xlnm._FilterDatabase" localSheetId="0" hidden="1">'Q.1.(a,b,c)'!$B$3:$H$80</definedName>
    <definedName name="_xlnm._FilterDatabase" localSheetId="1" hidden="1">'Q.2.(a,b,c,d)'!$J$7:$O$7</definedName>
    <definedName name="_xlnm._FilterDatabase" localSheetId="3" hidden="1">'Q.3.(A,B)'!$J$50:$L$52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2" l="1"/>
  <c r="K9" i="2"/>
  <c r="K7" i="2"/>
  <c r="I36" i="4"/>
  <c r="L50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8" i="4"/>
  <c r="H86" i="4"/>
  <c r="G86" i="4"/>
  <c r="H67" i="4"/>
  <c r="G67" i="4"/>
  <c r="H48" i="4"/>
  <c r="G48" i="4"/>
  <c r="K52" i="4"/>
  <c r="K51" i="4"/>
  <c r="K50" i="4"/>
  <c r="F75" i="4"/>
  <c r="F68" i="4"/>
  <c r="F69" i="4"/>
  <c r="F70" i="4"/>
  <c r="F67" i="4"/>
  <c r="F94" i="4"/>
  <c r="F87" i="4"/>
  <c r="F88" i="4"/>
  <c r="F89" i="4"/>
  <c r="F86" i="4"/>
  <c r="F62" i="4"/>
  <c r="F56" i="4"/>
  <c r="F49" i="4"/>
  <c r="F50" i="4"/>
  <c r="F51" i="4"/>
  <c r="F48" i="4"/>
  <c r="I10" i="2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M8" i="6" s="1"/>
  <c r="N8" i="6" s="1"/>
  <c r="O8" i="6" s="1"/>
  <c r="I36" i="6"/>
  <c r="I35" i="6"/>
  <c r="I34" i="6"/>
  <c r="F26" i="6"/>
  <c r="G26" i="6" s="1"/>
  <c r="F25" i="6"/>
  <c r="G25" i="6" s="1"/>
  <c r="F24" i="6"/>
  <c r="G24" i="6" s="1"/>
  <c r="F23" i="6"/>
  <c r="G23" i="6" s="1"/>
  <c r="F22" i="6"/>
  <c r="G22" i="6" s="1"/>
  <c r="F21" i="6"/>
  <c r="G21" i="6" s="1"/>
  <c r="H21" i="6" s="1"/>
  <c r="M13" i="6"/>
  <c r="N13" i="6" s="1"/>
  <c r="O13" i="6" s="1"/>
  <c r="P13" i="6" s="1"/>
  <c r="M12" i="6"/>
  <c r="N12" i="6" s="1"/>
  <c r="O12" i="6" s="1"/>
  <c r="P12" i="6" s="1"/>
  <c r="M11" i="6"/>
  <c r="N11" i="6" s="1"/>
  <c r="O11" i="6" s="1"/>
  <c r="P11" i="6" s="1"/>
  <c r="M10" i="6"/>
  <c r="N10" i="6" s="1"/>
  <c r="O10" i="6" s="1"/>
  <c r="M9" i="6"/>
  <c r="N9" i="6" s="1"/>
  <c r="O9" i="6" s="1"/>
  <c r="K10" i="2" l="1"/>
  <c r="F81" i="4"/>
  <c r="F100" i="4"/>
  <c r="P10" i="6"/>
  <c r="P8" i="6"/>
  <c r="P9" i="6"/>
  <c r="L52" i="4" l="1"/>
  <c r="L51" i="4"/>
  <c r="H38" i="4" l="1"/>
  <c r="H37" i="4"/>
  <c r="G38" i="4"/>
  <c r="G37" i="4"/>
  <c r="G36" i="4"/>
  <c r="I37" i="4" l="1"/>
  <c r="I38" i="4"/>
  <c r="J38" i="4"/>
  <c r="J37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36" i="4" l="1"/>
  <c r="J36" i="4" l="1"/>
  <c r="J10" i="2" l="1"/>
  <c r="Q21" i="1" l="1"/>
  <c r="Y59" i="1"/>
  <c r="X59" i="1"/>
  <c r="W59" i="1"/>
  <c r="Q59" i="1"/>
  <c r="P59" i="1"/>
  <c r="O59" i="1"/>
  <c r="Y40" i="1"/>
  <c r="X40" i="1"/>
  <c r="W40" i="1"/>
  <c r="Q40" i="1"/>
  <c r="P40" i="1"/>
  <c r="O40" i="1"/>
  <c r="Y20" i="1"/>
  <c r="X20" i="1"/>
  <c r="W20" i="1"/>
  <c r="O21" i="1"/>
  <c r="P2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M66" i="1" l="1"/>
  <c r="M67" i="1"/>
  <c r="M69" i="1"/>
  <c r="M68" i="1"/>
  <c r="M70" i="1"/>
  <c r="H4" i="1"/>
  <c r="H80" i="1" l="1"/>
  <c r="M65" i="1"/>
  <c r="M71" i="1" s="1"/>
</calcChain>
</file>

<file path=xl/sharedStrings.xml><?xml version="1.0" encoding="utf-8"?>
<sst xmlns="http://schemas.openxmlformats.org/spreadsheetml/2006/main" count="1119" uniqueCount="115">
  <si>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</si>
  <si>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</si>
  <si>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</si>
  <si>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</si>
  <si>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</si>
  <si>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</si>
  <si>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</si>
  <si>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</si>
  <si>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</si>
  <si>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</si>
  <si>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</si>
  <si>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</si>
  <si>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</si>
  <si>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</si>
  <si>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</si>
  <si>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</si>
  <si>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</si>
  <si>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</si>
  <si>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</si>
  <si>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</si>
  <si>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</si>
  <si>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</si>
  <si>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</si>
  <si>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Total =</t>
  </si>
  <si>
    <t xml:space="preserve">Region </t>
  </si>
  <si>
    <t>Total  sales (BDT)</t>
  </si>
  <si>
    <t xml:space="preserve">Barishal </t>
  </si>
  <si>
    <t xml:space="preserve"> </t>
  </si>
  <si>
    <t>Row Labels</t>
  </si>
  <si>
    <t>Grand Total</t>
  </si>
  <si>
    <t>Sum of Total Sales (BDT)</t>
  </si>
  <si>
    <t xml:space="preserve">Id </t>
  </si>
  <si>
    <t>Name</t>
  </si>
  <si>
    <t>Salary</t>
  </si>
  <si>
    <t>Sales</t>
  </si>
  <si>
    <t>Bonus</t>
  </si>
  <si>
    <t>Total</t>
  </si>
  <si>
    <t>January</t>
  </si>
  <si>
    <t>Oishi das</t>
  </si>
  <si>
    <t>parvez Hasan</t>
  </si>
  <si>
    <t xml:space="preserve">Eva Karim </t>
  </si>
  <si>
    <t xml:space="preserve">Farhan Islam </t>
  </si>
  <si>
    <t>Average</t>
  </si>
  <si>
    <t>Expenses</t>
  </si>
  <si>
    <t>Profit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</si>
  <si>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</si>
  <si>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</si>
  <si>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</si>
  <si>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</si>
  <si>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</si>
  <si>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</si>
  <si>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</si>
  <si>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</si>
  <si>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</si>
  <si>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</si>
  <si>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</si>
  <si>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r>
      <rPr>
        <b/>
        <sz val="11"/>
        <color theme="1"/>
        <rFont val="Calibri"/>
        <family val="2"/>
        <scheme val="minor"/>
      </rPr>
      <t>Month</t>
    </r>
    <r>
      <rPr>
        <sz val="11"/>
        <color theme="1"/>
        <rFont val="Calibri"/>
        <family val="2"/>
        <scheme val="minor"/>
      </rPr>
      <t xml:space="preserve"> </t>
    </r>
  </si>
  <si>
    <t>Yearly Report</t>
  </si>
  <si>
    <t xml:space="preserve">Month </t>
  </si>
  <si>
    <t xml:space="preserve">January </t>
  </si>
  <si>
    <t>Profit /Loss</t>
  </si>
  <si>
    <t xml:space="preserve">Item </t>
  </si>
  <si>
    <t>category</t>
  </si>
  <si>
    <t>Unit Price</t>
  </si>
  <si>
    <t>Table</t>
  </si>
  <si>
    <t>Office rent</t>
  </si>
  <si>
    <t>Advertisement</t>
  </si>
  <si>
    <t>Warehouse rent</t>
  </si>
  <si>
    <t xml:space="preserve">internet </t>
  </si>
  <si>
    <t>staff salary</t>
  </si>
  <si>
    <t xml:space="preserve">Administration </t>
  </si>
  <si>
    <t>Computer bill</t>
  </si>
  <si>
    <t>Voucher</t>
  </si>
  <si>
    <t>Printing materials</t>
  </si>
  <si>
    <t xml:space="preserve">Additional cost </t>
  </si>
  <si>
    <t>Rent Expenses</t>
  </si>
  <si>
    <t>Marketing expenses</t>
  </si>
  <si>
    <t>Office expenses</t>
  </si>
  <si>
    <t>Operation expenses</t>
  </si>
  <si>
    <t>Expenses report of XYZ Company</t>
  </si>
  <si>
    <t>February</t>
  </si>
  <si>
    <t xml:space="preserve">March  </t>
  </si>
  <si>
    <t>Category</t>
  </si>
  <si>
    <t xml:space="preserve">D </t>
  </si>
  <si>
    <t>E</t>
  </si>
  <si>
    <t>Answer Number 3 (a), (b)</t>
  </si>
  <si>
    <t>Answer No: 1</t>
  </si>
  <si>
    <t>Answer-1.C</t>
  </si>
  <si>
    <t>Barishal Sales Report of XYZ Company</t>
  </si>
  <si>
    <t>Answer-1.A.B</t>
  </si>
  <si>
    <t>Sales report of XYZ Company</t>
  </si>
  <si>
    <t>Statistics of Sales representative</t>
  </si>
  <si>
    <t>ID</t>
  </si>
  <si>
    <t>Highest Total</t>
  </si>
  <si>
    <t>Name for Highest</t>
  </si>
  <si>
    <t>Total Number of Smartphone sold by "Arif Hossain"</t>
  </si>
  <si>
    <t>Answer-2.(A,B,C,D)</t>
  </si>
  <si>
    <t>January Sales Report of XYZ Company</t>
  </si>
  <si>
    <t>"January" Sales report of XYZ Company</t>
  </si>
  <si>
    <t xml:space="preserve">"February" Sales Report of XYZ Company  </t>
  </si>
  <si>
    <t>"March" Sales Report of XYZ Company</t>
  </si>
  <si>
    <t>Retail Profit</t>
  </si>
  <si>
    <t>Answer No- 4</t>
  </si>
  <si>
    <t>Dhaka Sales Report of XYZ Company</t>
  </si>
  <si>
    <t>Khulna Sales Report of XYZ Company</t>
  </si>
  <si>
    <t>Chittagong Sales Report of XYZ Company</t>
  </si>
  <si>
    <t>Rajshahi Sales Report of XYZ Company</t>
  </si>
  <si>
    <t>Sylhet Sales Report of XYZ Company</t>
  </si>
  <si>
    <t xml:space="preserve">Statistics of sales Represantative </t>
  </si>
  <si>
    <t>Total Product Category</t>
  </si>
  <si>
    <t>Total Product Quantity</t>
  </si>
  <si>
    <t>Total of Product Category</t>
  </si>
  <si>
    <t>Total of Product Quantity</t>
  </si>
  <si>
    <t>January has the lowest Product Quantity</t>
  </si>
  <si>
    <t>Answer-3.B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</si>
</sst>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name val="Calibri"/>
      <family val="2"/>
      <scheme val="minor"/>
    </font>
    <font>
      <sz val="18"/>
      <color theme="1"/>
      <name val="Times New Roman"/>
      <family val="1"/>
    </font>
    <font>
      <sz val="16"/>
      <color theme="1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41DF6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3" borderId="0" xfId="0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11" borderId="0" xfId="0" applyFill="1" applyAlignment="1">
      <alignment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11" borderId="0" xfId="0" applyFill="1"/>
    <xf numFmtId="0" fontId="2" fillId="11" borderId="0" xfId="0" applyFont="1" applyFill="1"/>
    <xf numFmtId="0" fontId="1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15" borderId="3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4" fillId="18" borderId="1" xfId="0" applyFont="1" applyFill="1" applyBorder="1" applyAlignment="1">
      <alignment horizontal="center" vertical="center"/>
    </xf>
    <xf numFmtId="0" fontId="14" fillId="18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15" borderId="0" xfId="0" applyFont="1" applyFill="1" applyAlignment="1">
      <alignment vertical="center"/>
    </xf>
    <xf numFmtId="0" fontId="1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/>
    <xf numFmtId="0" fontId="5" fillId="15" borderId="0" xfId="0" applyFont="1" applyFill="1" applyAlignment="1">
      <alignment horizontal="center" vertical="center"/>
    </xf>
    <xf numFmtId="0" fontId="6" fillId="15" borderId="0" xfId="0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16" borderId="1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5" fillId="5" borderId="3" xfId="0" applyFont="1" applyFill="1" applyBorder="1" applyAlignment="1">
      <alignment horizontal="center" vertical="center"/>
    </xf>
    <xf numFmtId="0" fontId="11" fillId="2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/>
    <xf numFmtId="0" fontId="0" fillId="13" borderId="3" xfId="0" applyFill="1" applyBorder="1" applyAlignment="1">
      <alignment horizontal="center" vertical="center"/>
    </xf>
    <xf numFmtId="0" fontId="4" fillId="15" borderId="0" xfId="0" applyFont="1" applyFill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0" fillId="17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0" fillId="20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9" fillId="15" borderId="0" xfId="0" applyFont="1" applyFill="1" applyAlignment="1">
      <alignment horizontal="center"/>
    </xf>
    <xf numFmtId="0" fontId="0" fillId="10" borderId="3" xfId="0" applyFill="1" applyBorder="1" applyAlignment="1">
      <alignment horizontal="center"/>
    </xf>
    <xf numFmtId="0" fontId="0" fillId="2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9" borderId="6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8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15" borderId="0" xfId="0" applyFont="1" applyFill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0" fillId="14" borderId="1" xfId="0" applyFont="1" applyFill="1" applyBorder="1" applyAlignment="1">
      <alignment horizontal="center"/>
    </xf>
    <xf numFmtId="0" fontId="9" fillId="18" borderId="9" xfId="0" applyFont="1" applyFill="1" applyBorder="1" applyAlignment="1">
      <alignment horizontal="center" vertical="center"/>
    </xf>
    <xf numFmtId="0" fontId="9" fillId="18" borderId="10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1" fillId="22" borderId="0" xfId="0" applyFont="1" applyFill="1" applyAlignment="1">
      <alignment horizontal="center" vertical="center"/>
    </xf>
    <xf numFmtId="0" fontId="0" fillId="13" borderId="3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 sales OF</a:t>
            </a:r>
            <a:r>
              <a:rPr lang="en-US" baseline="0"/>
              <a:t> EVERY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'Q.1.(a,b,c)'!$M$64</c:f>
              <c:strCache>
                <c:ptCount val="1"/>
                <c:pt idx="0">
                  <c:v>Total  sales (BDT)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B5-4A25-8534-2B5D6FFC51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E08-40BE-A65E-F3596771C6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AB5-4A25-8534-2B5D6FFC51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AB5-4A25-8534-2B5D6FFC51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AB5-4A25-8534-2B5D6FFC512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AB5-4A25-8534-2B5D6FFC512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AB5-4A25-8534-2B5D6FFC512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CE08-40BE-A65E-F3596771C68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2AB5-4A25-8534-2B5D6FFC512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2AB5-4A25-8534-2B5D6FFC512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2AB5-4A25-8534-2B5D6FFC512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2AB5-4A25-8534-2B5D6FFC512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'Q.1.(a,b,c)'!$L$65:$L$70</c:f>
              <c:strCache>
                <c:ptCount val="6"/>
                <c:pt idx="0">
                  <c:v>Barishal 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'Q.1.(a,b,c)'!$M$65:$M$70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8-40BE-A65E-F3596771C68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 MARUF _Project (Roll_01-021-15) Batch-21_Excel.xlsx]Q.1.(D,E)!PivotTable1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0719706911636046"/>
          <c:w val="0.80113429571303596"/>
          <c:h val="0.70946959755030625"/>
        </c:manualLayout>
      </c:layout>
      <c:pie3DChart>
        <c:varyColors val="1"/>
        <c:ser>
          <c:idx val="0"/>
          <c:order val="0"/>
          <c:tx>
            <c:strRef>
              <c:f>'Q.1.(D,E)'!$B$3</c:f>
              <c:strCache>
                <c:ptCount val="1"/>
                <c:pt idx="0">
                  <c:v>Total</c:v>
                </c:pt>
              </c:strCache>
            </c:strRef>
          </c:tx>
          <c:explosion val="8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031-4788-B2E4-EDA7447E45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031-4788-B2E4-EDA7447E45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031-4788-B2E4-EDA7447E45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6031-4788-B2E4-EDA7447E45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'Q.1.(D,E)'!$A$4:$A$8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'Q.1.(D,E)'!$B$4:$B$8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548-4819-A9FC-54724D0F90F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780096237970263"/>
          <c:y val="0.2743150335374745"/>
          <c:w val="0.16731125301482244"/>
          <c:h val="0.39586609161552638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3"/>
          <c:tx>
            <c:strRef>
              <c:f>'Q.2.(a,b,c,d)'!$O$7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'Q.2.(a,b,c,d)'!$K$8:$K$13</c:f>
              <c:strCache>
                <c:ptCount val="6"/>
                <c:pt idx="0">
                  <c:v>Nabila Sultana</c:v>
                </c:pt>
                <c:pt idx="1">
                  <c:v>Arif Hossain</c:v>
                </c:pt>
                <c:pt idx="2">
                  <c:v>parvez Hasan</c:v>
                </c:pt>
                <c:pt idx="3">
                  <c:v>Eva Karim </c:v>
                </c:pt>
                <c:pt idx="4">
                  <c:v>Oishi das</c:v>
                </c:pt>
                <c:pt idx="5">
                  <c:v>Farhan Islam </c:v>
                </c:pt>
              </c:strCache>
            </c:strRef>
          </c:cat>
          <c:val>
            <c:numRef>
              <c:f>'Q.2.(a,b,c,d)'!$O$8:$O$13</c:f>
              <c:numCache>
                <c:formatCode>General</c:formatCode>
                <c:ptCount val="6"/>
                <c:pt idx="0">
                  <c:v>364000</c:v>
                </c:pt>
                <c:pt idx="1">
                  <c:v>170800</c:v>
                </c:pt>
                <c:pt idx="2">
                  <c:v>30000</c:v>
                </c:pt>
                <c:pt idx="3">
                  <c:v>30000</c:v>
                </c:pt>
                <c:pt idx="4">
                  <c:v>80400</c:v>
                </c:pt>
                <c:pt idx="5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E-4D1C-9BDB-3F0DA64A944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3176792"/>
        <c:axId val="4131777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'Q.2.(a,b,c,d)'!$L$7</c15:sqref>
                        </c15:formulaRef>
                      </c:ext>
                    </c:extLst>
                    <c:strCache>
                      <c:ptCount val="1"/>
                      <c:pt idx="0">
                        <c:v>Salary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'Q.2.(a,b,c,d)'!$K$8:$K$13</c15:sqref>
                        </c15:formulaRef>
                      </c:ext>
                    </c:extLst>
                    <c:strCache>
                      <c:ptCount val="6"/>
                      <c:pt idx="0">
                        <c:v>Nabila Sultana</c:v>
                      </c:pt>
                      <c:pt idx="1">
                        <c:v>Arif Hossain</c:v>
                      </c:pt>
                      <c:pt idx="2">
                        <c:v>parvez Hasan</c:v>
                      </c:pt>
                      <c:pt idx="3">
                        <c:v>Eva Karim </c:v>
                      </c:pt>
                      <c:pt idx="4">
                        <c:v>Oishi das</c:v>
                      </c:pt>
                      <c:pt idx="5">
                        <c:v>Farhan Islam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'Q.2.(a,b,c,d)'!$L$8:$L$13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30000</c:v>
                      </c:pt>
                      <c:pt idx="1">
                        <c:v>30000</c:v>
                      </c:pt>
                      <c:pt idx="2">
                        <c:v>30000</c:v>
                      </c:pt>
                      <c:pt idx="3">
                        <c:v>30000</c:v>
                      </c:pt>
                      <c:pt idx="4">
                        <c:v>30000</c:v>
                      </c:pt>
                      <c:pt idx="5">
                        <c:v>30000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B5E-4D1C-9BDB-3F0DA64A944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'Q.2.(a,b,c,d)'!$M$7</c15:sqref>
                        </c15:formulaRef>
                      </c:ext>
                    </c:extLst>
                    <c:strCache>
                      <c:ptCount val="1"/>
                      <c:pt idx="0">
                        <c:v>Sales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'Q.2.(a,b,c,d)'!$K$8:$K$13</c15:sqref>
                        </c15:formulaRef>
                      </c:ext>
                    </c:extLst>
                    <c:strCache>
                      <c:ptCount val="6"/>
                      <c:pt idx="0">
                        <c:v>Nabila Sultana</c:v>
                      </c:pt>
                      <c:pt idx="1">
                        <c:v>Arif Hossain</c:v>
                      </c:pt>
                      <c:pt idx="2">
                        <c:v>parvez Hasan</c:v>
                      </c:pt>
                      <c:pt idx="3">
                        <c:v>Eva Karim </c:v>
                      </c:pt>
                      <c:pt idx="4">
                        <c:v>Oishi das</c:v>
                      </c:pt>
                      <c:pt idx="5">
                        <c:v>Farhan Islam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'Q.2.(a,b,c,d)'!$M$8:$M$13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3340000</c:v>
                      </c:pt>
                      <c:pt idx="1">
                        <c:v>1760000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840000</c:v>
                      </c:pt>
                      <c:pt idx="5">
                        <c:v>700000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B5E-4D1C-9BDB-3F0DA64A944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'Q.2.(a,b,c,d)'!$N$7</c15:sqref>
                        </c15:formulaRef>
                      </c:ext>
                    </c:extLst>
                    <c:strCache>
                      <c:ptCount val="1"/>
                      <c:pt idx="0">
                        <c:v>Bonus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'Q.2.(a,b,c,d)'!$K$8:$K$13</c15:sqref>
                        </c15:formulaRef>
                      </c:ext>
                    </c:extLst>
                    <c:strCache>
                      <c:ptCount val="6"/>
                      <c:pt idx="0">
                        <c:v>Nabila Sultana</c:v>
                      </c:pt>
                      <c:pt idx="1">
                        <c:v>Arif Hossain</c:v>
                      </c:pt>
                      <c:pt idx="2">
                        <c:v>parvez Hasan</c:v>
                      </c:pt>
                      <c:pt idx="3">
                        <c:v>Eva Karim </c:v>
                      </c:pt>
                      <c:pt idx="4">
                        <c:v>Oishi das</c:v>
                      </c:pt>
                      <c:pt idx="5">
                        <c:v>Farhan Islam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'Q.2.(a,b,c,d)'!$N$8:$N$13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334000</c:v>
                      </c:pt>
                      <c:pt idx="1">
                        <c:v>140800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50400</c:v>
                      </c:pt>
                      <c:pt idx="5">
                        <c:v>42000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5E-4D1C-9BDB-3F0DA64A944D}"/>
                  </c:ext>
                </c:extLst>
              </c15:ser>
            </c15:filteredBarSeries>
          </c:ext>
        </c:extLst>
      </c:barChart>
      <c:catAx>
        <c:axId val="413176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77776"/>
        <c:crosses val="autoZero"/>
        <c:auto val="1"/>
        <c:lblAlgn val="ctr"/>
        <c:lblOffset val="100"/>
        <c:noMultiLvlLbl val="0"/>
      </c:catAx>
      <c:valAx>
        <c:axId val="41317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7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69203849518809"/>
          <c:y val="6.9444444444444448E-2"/>
          <c:w val="0.78151704453232929"/>
          <c:h val="0.657067658209390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Q.4!$D$4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Q.4!$C$5:$C$16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Q.4!$D$5:$D$16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4-4256-8503-20283930050C}"/>
            </c:ext>
          </c:extLst>
        </c:ser>
        <c:ser>
          <c:idx val="1"/>
          <c:order val="1"/>
          <c:tx>
            <c:strRef>
              <c:f>Q.4!$E$4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Q.4!$C$5:$C$16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Q.4!$E$5:$E$16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4-4256-8503-202839300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633464"/>
        <c:axId val="41863149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Q.4!$F$4</c15:sqref>
                        </c15:formulaRef>
                      </c:ext>
                    </c:extLst>
                    <c:strCache>
                      <c:ptCount val="1"/>
                      <c:pt idx="0">
                        <c:v>Profit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Q.4!$C$5:$C$16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Q.4!$F$5:$F$16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-538500</c:v>
                      </c:pt>
                      <c:pt idx="1">
                        <c:v>175700</c:v>
                      </c:pt>
                      <c:pt idx="2">
                        <c:v>1095300</c:v>
                      </c:pt>
                      <c:pt idx="3">
                        <c:v>612200</c:v>
                      </c:pt>
                      <c:pt idx="4">
                        <c:v>889500</c:v>
                      </c:pt>
                      <c:pt idx="5">
                        <c:v>-50900</c:v>
                      </c:pt>
                      <c:pt idx="6">
                        <c:v>1567100</c:v>
                      </c:pt>
                      <c:pt idx="7">
                        <c:v>111200</c:v>
                      </c:pt>
                      <c:pt idx="8">
                        <c:v>90800</c:v>
                      </c:pt>
                      <c:pt idx="9">
                        <c:v>789200</c:v>
                      </c:pt>
                      <c:pt idx="10">
                        <c:v>274500</c:v>
                      </c:pt>
                      <c:pt idx="11">
                        <c:v>486100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454-4256-8503-20283930050C}"/>
                  </c:ext>
                </c:extLst>
              </c15:ser>
            </c15:filteredBarSeries>
          </c:ext>
        </c:extLst>
      </c:barChart>
      <c:catAx>
        <c:axId val="41863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31496"/>
        <c:crosses val="autoZero"/>
        <c:auto val="1"/>
        <c:lblAlgn val="ctr"/>
        <c:lblOffset val="100"/>
        <c:noMultiLvlLbl val="0"/>
      </c:catAx>
      <c:valAx>
        <c:axId val="41863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3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Q.4!$C$5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Q.4!$D$4:$F$4</c15:sqref>
                  </c15:fullRef>
                </c:ext>
              </c:extLst>
              <c:f>Q.4!$F$4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Q.4!$D$5:$F$5</c15:sqref>
                  </c15:fullRef>
                </c:ext>
              </c:extLst>
              <c:f>Q.4!$F$5</c:f>
              <c:numCache>
                <c:formatCode>General</c:formatCode>
                <c:ptCount val="1"/>
                <c:pt idx="0">
                  <c:v>-538500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4-4C86-AF1B-5310DB53971C}"/>
            </c:ext>
          </c:extLst>
        </c:ser>
        <c:ser>
          <c:idx val="1"/>
          <c:order val="1"/>
          <c:tx>
            <c:strRef>
              <c:f>Q.4!$C$6</c:f>
              <c:strCache>
                <c:ptCount val="1"/>
                <c:pt idx="0">
                  <c:v>February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Q.4!$D$4:$F$4</c15:sqref>
                  </c15:fullRef>
                </c:ext>
              </c:extLst>
              <c:f>Q.4!$F$4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Q.4!$D$6:$F$6</c15:sqref>
                  </c15:fullRef>
                </c:ext>
              </c:extLst>
              <c:f>Q.4!$F$6</c:f>
              <c:numCache>
                <c:formatCode>General</c:formatCode>
                <c:ptCount val="1"/>
                <c:pt idx="0">
                  <c:v>175700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A4-4C86-AF1B-5310DB53971C}"/>
            </c:ext>
          </c:extLst>
        </c:ser>
        <c:ser>
          <c:idx val="2"/>
          <c:order val="2"/>
          <c:tx>
            <c:strRef>
              <c:f>Q.4!$C$7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Q.4!$D$4:$F$4</c15:sqref>
                  </c15:fullRef>
                </c:ext>
              </c:extLst>
              <c:f>Q.4!$F$4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Q.4!$D$7:$F$7</c15:sqref>
                  </c15:fullRef>
                </c:ext>
              </c:extLst>
              <c:f>Q.4!$F$7</c:f>
              <c:numCache>
                <c:formatCode>General</c:formatCode>
                <c:ptCount val="1"/>
                <c:pt idx="0">
                  <c:v>1095300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A4-4C86-AF1B-5310DB53971C}"/>
            </c:ext>
          </c:extLst>
        </c:ser>
        <c:ser>
          <c:idx val="3"/>
          <c:order val="3"/>
          <c:tx>
            <c:strRef>
              <c:f>Q.4!$C$8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Q.4!$D$4:$F$4</c15:sqref>
                  </c15:fullRef>
                </c:ext>
              </c:extLst>
              <c:f>Q.4!$F$4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Q.4!$D$8:$F$8</c15:sqref>
                  </c15:fullRef>
                </c:ext>
              </c:extLst>
              <c:f>Q.4!$F$8</c:f>
              <c:numCache>
                <c:formatCode>General</c:formatCode>
                <c:ptCount val="1"/>
                <c:pt idx="0">
                  <c:v>612200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A4-4C86-AF1B-5310DB53971C}"/>
            </c:ext>
          </c:extLst>
        </c:ser>
        <c:ser>
          <c:idx val="4"/>
          <c:order val="4"/>
          <c:tx>
            <c:strRef>
              <c:f>Q.4!$C$9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Q.4!$D$4:$F$4</c15:sqref>
                  </c15:fullRef>
                </c:ext>
              </c:extLst>
              <c:f>Q.4!$F$4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Q.4!$D$9:$F$9</c15:sqref>
                  </c15:fullRef>
                </c:ext>
              </c:extLst>
              <c:f>Q.4!$F$9</c:f>
              <c:numCache>
                <c:formatCode>General</c:formatCode>
                <c:ptCount val="1"/>
                <c:pt idx="0">
                  <c:v>889500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A4-4C86-AF1B-5310DB53971C}"/>
            </c:ext>
          </c:extLst>
        </c:ser>
        <c:ser>
          <c:idx val="5"/>
          <c:order val="5"/>
          <c:tx>
            <c:strRef>
              <c:f>Q.4!$C$10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Q.4!$D$4:$F$4</c15:sqref>
                  </c15:fullRef>
                </c:ext>
              </c:extLst>
              <c:f>Q.4!$F$4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Q.4!$D$10:$F$10</c15:sqref>
                  </c15:fullRef>
                </c:ext>
              </c:extLst>
              <c:f>Q.4!$F$10</c:f>
              <c:numCache>
                <c:formatCode>General</c:formatCode>
                <c:ptCount val="1"/>
                <c:pt idx="0">
                  <c:v>-50900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A4-4C86-AF1B-5310DB53971C}"/>
            </c:ext>
          </c:extLst>
        </c:ser>
        <c:ser>
          <c:idx val="6"/>
          <c:order val="6"/>
          <c:tx>
            <c:strRef>
              <c:f>Q.4!$C$11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Q.4!$D$4:$F$4</c15:sqref>
                  </c15:fullRef>
                </c:ext>
              </c:extLst>
              <c:f>Q.4!$F$4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Q.4!$D$11:$F$11</c15:sqref>
                  </c15:fullRef>
                </c:ext>
              </c:extLst>
              <c:f>Q.4!$F$11</c:f>
              <c:numCache>
                <c:formatCode>General</c:formatCode>
                <c:ptCount val="1"/>
                <c:pt idx="0">
                  <c:v>1567100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A4-4C86-AF1B-5310DB53971C}"/>
            </c:ext>
          </c:extLst>
        </c:ser>
        <c:ser>
          <c:idx val="7"/>
          <c:order val="7"/>
          <c:tx>
            <c:strRef>
              <c:f>Q.4!$C$12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Q.4!$D$4:$F$4</c15:sqref>
                  </c15:fullRef>
                </c:ext>
              </c:extLst>
              <c:f>Q.4!$F$4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Q.4!$D$12:$F$12</c15:sqref>
                  </c15:fullRef>
                </c:ext>
              </c:extLst>
              <c:f>Q.4!$F$12</c:f>
              <c:numCache>
                <c:formatCode>General</c:formatCode>
                <c:ptCount val="1"/>
                <c:pt idx="0">
                  <c:v>111200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A4-4C86-AF1B-5310DB53971C}"/>
            </c:ext>
          </c:extLst>
        </c:ser>
        <c:ser>
          <c:idx val="8"/>
          <c:order val="8"/>
          <c:tx>
            <c:strRef>
              <c:f>Q.4!$C$13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Q.4!$D$4:$F$4</c15:sqref>
                  </c15:fullRef>
                </c:ext>
              </c:extLst>
              <c:f>Q.4!$F$4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Q.4!$D$13:$F$13</c15:sqref>
                  </c15:fullRef>
                </c:ext>
              </c:extLst>
              <c:f>Q.4!$F$13</c:f>
              <c:numCache>
                <c:formatCode>General</c:formatCode>
                <c:ptCount val="1"/>
                <c:pt idx="0">
                  <c:v>90800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4-4C86-AF1B-5310DB53971C}"/>
            </c:ext>
          </c:extLst>
        </c:ser>
        <c:ser>
          <c:idx val="9"/>
          <c:order val="9"/>
          <c:tx>
            <c:strRef>
              <c:f>Q.4!$C$14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Q.4!$D$4:$F$4</c15:sqref>
                  </c15:fullRef>
                </c:ext>
              </c:extLst>
              <c:f>Q.4!$F$4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Q.4!$D$14:$F$14</c15:sqref>
                  </c15:fullRef>
                </c:ext>
              </c:extLst>
              <c:f>Q.4!$F$14</c:f>
              <c:numCache>
                <c:formatCode>General</c:formatCode>
                <c:ptCount val="1"/>
                <c:pt idx="0">
                  <c:v>789200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AA4-4C86-AF1B-5310DB53971C}"/>
            </c:ext>
          </c:extLst>
        </c:ser>
        <c:ser>
          <c:idx val="10"/>
          <c:order val="10"/>
          <c:tx>
            <c:strRef>
              <c:f>Q.4!$C$15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Q.4!$D$4:$F$4</c15:sqref>
                  </c15:fullRef>
                </c:ext>
              </c:extLst>
              <c:f>Q.4!$F$4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Q.4!$D$15:$F$15</c15:sqref>
                  </c15:fullRef>
                </c:ext>
              </c:extLst>
              <c:f>Q.4!$F$15</c:f>
              <c:numCache>
                <c:formatCode>General</c:formatCode>
                <c:ptCount val="1"/>
                <c:pt idx="0">
                  <c:v>274500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AA4-4C86-AF1B-5310DB53971C}"/>
            </c:ext>
          </c:extLst>
        </c:ser>
        <c:ser>
          <c:idx val="11"/>
          <c:order val="11"/>
          <c:tx>
            <c:strRef>
              <c:f>Q.4!$C$16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Q.4!$D$4:$F$4</c15:sqref>
                  </c15:fullRef>
                </c:ext>
              </c:extLst>
              <c:f>Q.4!$F$4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Q.4!$D$16:$F$16</c15:sqref>
                  </c15:fullRef>
                </c:ext>
              </c:extLst>
              <c:f>Q.4!$F$16</c:f>
              <c:numCache>
                <c:formatCode>General</c:formatCode>
                <c:ptCount val="1"/>
                <c:pt idx="0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AA4-4C86-AF1B-5310DB539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550072"/>
        <c:axId val="490551384"/>
      </c:barChart>
      <c:catAx>
        <c:axId val="49055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51384"/>
        <c:crosses val="autoZero"/>
        <c:auto val="1"/>
        <c:lblAlgn val="ctr"/>
        <c:lblOffset val="100"/>
        <c:noMultiLvlLbl val="0"/>
      </c:catAx>
      <c:valAx>
        <c:axId val="49055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50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294680</xdr:colOff>
      <xdr:row>73</xdr:row>
      <xdr:rowOff>78868</xdr:rowOff>
    </xdr:from>
    <xdr:to>
      <xdr:col>15</xdr:col>
      <xdr:colOff>517073</xdr:colOff>
      <xdr:row>90</xdr:row>
      <xdr:rowOff>117929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E6A2AD-1F26-4238-8DC5-AC3649168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644874</xdr:colOff>
      <xdr:row>11</xdr:row>
      <xdr:rowOff>162017</xdr:rowOff>
    </xdr:from>
    <xdr:to>
      <xdr:col>7</xdr:col>
      <xdr:colOff>589073</xdr:colOff>
      <xdr:row>22</xdr:row>
      <xdr:rowOff>177220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E55011-B5F5-4AA7-9804-8212FE606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</xdr:colOff>
      <xdr:row>17</xdr:row>
      <xdr:rowOff>95250</xdr:rowOff>
    </xdr:from>
    <xdr:to>
      <xdr:col>17</xdr:col>
      <xdr:colOff>552450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520D7F-6F67-4E06-AF7A-9EE14F8BC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19594</xdr:colOff>
      <xdr:row>4</xdr:row>
      <xdr:rowOff>35923</xdr:rowOff>
    </xdr:from>
    <xdr:to>
      <xdr:col>23</xdr:col>
      <xdr:colOff>430712</xdr:colOff>
      <xdr:row>20</xdr:row>
      <xdr:rowOff>13064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24FE5-4BCB-41B9-AE2F-F2E6739E6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54429</xdr:colOff>
      <xdr:row>3</xdr:row>
      <xdr:rowOff>119198</xdr:rowOff>
    </xdr:from>
    <xdr:to>
      <xdr:col>14</xdr:col>
      <xdr:colOff>124279</xdr:colOff>
      <xdr:row>19</xdr:row>
      <xdr:rowOff>22859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F653C8-DE10-4E8D-8166-DB3BDC3F5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B143-2F06-4994-A554-E9C98F323430}">
  <dimension ref="B1:Y85"/>
  <sheetViews>
    <sheetView topLeftCell="A61" zoomScale="70" zoomScaleNormal="70" workbookViewId="0">
      <selection activeCell="M71" sqref="M71"/>
    </sheetView>
  </sheetViews>
  <sheetFormatPr defaultRowHeight="14.5" x14ac:dyDescent="0.35"/>
  <cols>
    <col min="2" max="2" width="12.36328125" customWidth="1"/>
    <col min="3" max="3" width="10.36328125" customWidth="1"/>
    <col min="4" max="4" width="14.54296875" customWidth="1"/>
    <col min="5" max="5" width="12.6328125" customWidth="1"/>
    <col min="8" max="8" width="14.81640625" customWidth="1"/>
    <col min="10" max="10" width="6.1796875" customWidth="1"/>
    <col min="11" max="11" width="12.453125" customWidth="1"/>
    <col min="12" max="12" width="14.453125" customWidth="1"/>
    <col min="13" max="13" width="19.6328125" customWidth="1"/>
    <col min="14" max="14" width="11.08984375" customWidth="1"/>
    <col min="15" max="15" width="12.54296875" customWidth="1"/>
    <col min="20" max="20" width="10" customWidth="1"/>
  </cols>
  <sheetData>
    <row r="1" spans="2:25" ht="31" x14ac:dyDescent="0.7">
      <c r="B1" s="27"/>
      <c r="E1" s="28" t="s">
        <v>89</v>
      </c>
      <c r="F1" s="28"/>
      <c r="J1" s="50" t="s">
        <v>86</v>
      </c>
      <c r="K1" s="50"/>
      <c r="L1" s="50"/>
      <c r="M1" s="50"/>
    </row>
    <row r="2" spans="2:25" ht="22.75" customHeight="1" x14ac:dyDescent="0.35">
      <c r="B2" s="49" t="s">
        <v>90</v>
      </c>
      <c r="C2" s="49"/>
      <c r="D2" s="49"/>
      <c r="E2" s="49"/>
      <c r="F2" s="49"/>
      <c r="G2" s="49"/>
      <c r="H2" s="49"/>
    </row>
    <row r="3" spans="2:25" ht="43.5" x14ac:dyDescent="0.3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K3" s="21"/>
      <c r="L3" s="18"/>
      <c r="N3" s="22" t="s">
        <v>87</v>
      </c>
      <c r="O3" s="22"/>
    </row>
    <row r="4" spans="2:25" ht="28.75" customHeight="1" x14ac:dyDescent="0.35">
      <c r="B4" s="3">
        <v>45296</v>
      </c>
      <c r="C4" s="4" t="s">
        <v>7</v>
      </c>
      <c r="D4" s="4" t="s">
        <v>8</v>
      </c>
      <c r="E4" s="4" t="s">
        <v>9</v>
      </c>
      <c r="F4" s="4">
        <v>5</v>
      </c>
      <c r="G4" s="4">
        <v>70000</v>
      </c>
      <c r="H4" s="4">
        <f>F4*G4</f>
        <v>350000</v>
      </c>
      <c r="K4" s="53" t="s">
        <v>88</v>
      </c>
      <c r="L4" s="54"/>
      <c r="M4" s="54"/>
      <c r="N4" s="54"/>
      <c r="O4" s="54"/>
      <c r="P4" s="54"/>
      <c r="Q4" s="54"/>
      <c r="S4" s="55" t="s">
        <v>105</v>
      </c>
      <c r="T4" s="56"/>
      <c r="U4" s="56"/>
      <c r="V4" s="56"/>
      <c r="W4" s="56"/>
      <c r="X4" s="56"/>
      <c r="Y4" s="56"/>
    </row>
    <row r="5" spans="2:25" x14ac:dyDescent="0.35">
      <c r="B5" s="3">
        <v>45297</v>
      </c>
      <c r="C5" s="4" t="s">
        <v>10</v>
      </c>
      <c r="D5" s="4" t="s">
        <v>11</v>
      </c>
      <c r="E5" s="4" t="s">
        <v>12</v>
      </c>
      <c r="F5" s="4">
        <v>10</v>
      </c>
      <c r="G5" s="4">
        <v>50000</v>
      </c>
      <c r="H5" s="4">
        <f t="shared" ref="H5:H68" si="0">F5*G5</f>
        <v>500000</v>
      </c>
      <c r="K5" s="54"/>
      <c r="L5" s="54"/>
      <c r="M5" s="54"/>
      <c r="N5" s="54"/>
      <c r="O5" s="54"/>
      <c r="P5" s="54"/>
      <c r="Q5" s="54"/>
      <c r="S5" s="56"/>
      <c r="T5" s="56"/>
      <c r="U5" s="56"/>
      <c r="V5" s="56"/>
      <c r="W5" s="56"/>
      <c r="X5" s="56"/>
      <c r="Y5" s="56"/>
    </row>
    <row r="6" spans="2:25" ht="43.5" x14ac:dyDescent="0.35">
      <c r="B6" s="3">
        <v>45298</v>
      </c>
      <c r="C6" s="4" t="s">
        <v>13</v>
      </c>
      <c r="D6" s="4" t="s">
        <v>14</v>
      </c>
      <c r="E6" s="4" t="s">
        <v>15</v>
      </c>
      <c r="F6" s="4">
        <v>7</v>
      </c>
      <c r="G6" s="4">
        <v>20000</v>
      </c>
      <c r="H6" s="4">
        <f t="shared" si="0"/>
        <v>140000</v>
      </c>
      <c r="K6" s="2" t="s">
        <v>0</v>
      </c>
      <c r="L6" s="2" t="s">
        <v>1</v>
      </c>
      <c r="M6" s="2" t="s">
        <v>2</v>
      </c>
      <c r="N6" s="2" t="s">
        <v>3</v>
      </c>
      <c r="O6" s="2" t="s">
        <v>4</v>
      </c>
      <c r="P6" s="2" t="s">
        <v>5</v>
      </c>
      <c r="Q6" s="2" t="s">
        <v>6</v>
      </c>
      <c r="S6" s="2" t="s">
        <v>0</v>
      </c>
      <c r="T6" s="2" t="s">
        <v>1</v>
      </c>
      <c r="U6" s="2" t="s">
        <v>2</v>
      </c>
      <c r="V6" s="2" t="s">
        <v>3</v>
      </c>
      <c r="W6" s="2" t="s">
        <v>4</v>
      </c>
      <c r="X6" s="2" t="s">
        <v>5</v>
      </c>
      <c r="Y6" s="2" t="s">
        <v>6</v>
      </c>
    </row>
    <row r="7" spans="2:25" x14ac:dyDescent="0.35">
      <c r="B7" s="3">
        <v>45299</v>
      </c>
      <c r="C7" s="4" t="s">
        <v>16</v>
      </c>
      <c r="D7" s="4" t="s">
        <v>17</v>
      </c>
      <c r="E7" s="4" t="s">
        <v>18</v>
      </c>
      <c r="F7" s="4">
        <v>15</v>
      </c>
      <c r="G7" s="4">
        <v>30000</v>
      </c>
      <c r="H7" s="4">
        <f t="shared" si="0"/>
        <v>450000</v>
      </c>
      <c r="K7" s="3">
        <v>45296</v>
      </c>
      <c r="L7" s="4" t="s">
        <v>7</v>
      </c>
      <c r="M7" s="4" t="s">
        <v>8</v>
      </c>
      <c r="N7" s="4" t="s">
        <v>9</v>
      </c>
      <c r="O7" s="4">
        <v>5</v>
      </c>
      <c r="P7" s="4">
        <v>70000</v>
      </c>
      <c r="Q7" s="4">
        <v>350000</v>
      </c>
      <c r="S7" s="3">
        <v>45297</v>
      </c>
      <c r="T7" s="4" t="s">
        <v>10</v>
      </c>
      <c r="U7" s="4" t="s">
        <v>11</v>
      </c>
      <c r="V7" s="4" t="s">
        <v>12</v>
      </c>
      <c r="W7" s="4">
        <v>10</v>
      </c>
      <c r="X7" s="4">
        <v>50000</v>
      </c>
      <c r="Y7" s="4">
        <v>500000</v>
      </c>
    </row>
    <row r="8" spans="2:25" ht="29" x14ac:dyDescent="0.35">
      <c r="B8" s="3">
        <v>45300</v>
      </c>
      <c r="C8" s="4" t="s">
        <v>19</v>
      </c>
      <c r="D8" s="4" t="s">
        <v>20</v>
      </c>
      <c r="E8" s="4" t="s">
        <v>9</v>
      </c>
      <c r="F8" s="4">
        <v>3</v>
      </c>
      <c r="G8" s="4">
        <v>70000</v>
      </c>
      <c r="H8" s="4">
        <f t="shared" si="0"/>
        <v>210000</v>
      </c>
      <c r="K8" s="3">
        <v>45304</v>
      </c>
      <c r="L8" s="4" t="s">
        <v>7</v>
      </c>
      <c r="M8" s="4" t="s">
        <v>8</v>
      </c>
      <c r="N8" s="4" t="s">
        <v>9</v>
      </c>
      <c r="O8" s="4">
        <v>8</v>
      </c>
      <c r="P8" s="4">
        <v>70000</v>
      </c>
      <c r="Q8" s="4">
        <v>560000</v>
      </c>
      <c r="S8" s="3">
        <v>45302</v>
      </c>
      <c r="T8" s="4" t="s">
        <v>10</v>
      </c>
      <c r="U8" s="4" t="s">
        <v>14</v>
      </c>
      <c r="V8" s="4" t="s">
        <v>15</v>
      </c>
      <c r="W8" s="4">
        <v>4</v>
      </c>
      <c r="X8" s="4">
        <v>20000</v>
      </c>
      <c r="Y8" s="4">
        <v>80000</v>
      </c>
    </row>
    <row r="9" spans="2:25" ht="29" x14ac:dyDescent="0.35">
      <c r="B9" s="3">
        <v>45301</v>
      </c>
      <c r="C9" s="4" t="s">
        <v>21</v>
      </c>
      <c r="D9" s="4" t="s">
        <v>22</v>
      </c>
      <c r="E9" s="4" t="s">
        <v>12</v>
      </c>
      <c r="F9" s="4">
        <v>6</v>
      </c>
      <c r="G9" s="4">
        <v>50000</v>
      </c>
      <c r="H9" s="4">
        <f t="shared" si="0"/>
        <v>300000</v>
      </c>
      <c r="K9" s="3">
        <v>45312</v>
      </c>
      <c r="L9" s="4" t="s">
        <v>7</v>
      </c>
      <c r="M9" s="4" t="s">
        <v>17</v>
      </c>
      <c r="N9" s="4" t="s">
        <v>9</v>
      </c>
      <c r="O9" s="4">
        <v>9</v>
      </c>
      <c r="P9" s="4">
        <v>70000</v>
      </c>
      <c r="Q9" s="4">
        <v>630000</v>
      </c>
      <c r="S9" s="3">
        <v>45307</v>
      </c>
      <c r="T9" s="4" t="s">
        <v>10</v>
      </c>
      <c r="U9" s="4" t="s">
        <v>14</v>
      </c>
      <c r="V9" s="4" t="s">
        <v>18</v>
      </c>
      <c r="W9" s="4">
        <v>5</v>
      </c>
      <c r="X9" s="4">
        <v>30000</v>
      </c>
      <c r="Y9" s="4">
        <v>150000</v>
      </c>
    </row>
    <row r="10" spans="2:25" ht="29" x14ac:dyDescent="0.35">
      <c r="B10" s="3">
        <v>45302</v>
      </c>
      <c r="C10" s="4" t="s">
        <v>10</v>
      </c>
      <c r="D10" s="4" t="s">
        <v>14</v>
      </c>
      <c r="E10" s="4" t="s">
        <v>15</v>
      </c>
      <c r="F10" s="4">
        <v>4</v>
      </c>
      <c r="G10" s="4">
        <v>20000</v>
      </c>
      <c r="H10" s="4">
        <f t="shared" si="0"/>
        <v>80000</v>
      </c>
      <c r="K10" s="3">
        <v>45318</v>
      </c>
      <c r="L10" s="4" t="s">
        <v>7</v>
      </c>
      <c r="M10" s="4" t="s">
        <v>11</v>
      </c>
      <c r="N10" s="4" t="s">
        <v>15</v>
      </c>
      <c r="O10" s="4">
        <v>8</v>
      </c>
      <c r="P10" s="4">
        <v>20000</v>
      </c>
      <c r="Q10" s="4">
        <v>160000</v>
      </c>
      <c r="S10" s="3">
        <v>45317</v>
      </c>
      <c r="T10" s="4" t="s">
        <v>10</v>
      </c>
      <c r="U10" s="4" t="s">
        <v>8</v>
      </c>
      <c r="V10" s="4" t="s">
        <v>12</v>
      </c>
      <c r="W10" s="4">
        <v>5</v>
      </c>
      <c r="X10" s="4">
        <v>50000</v>
      </c>
      <c r="Y10" s="4">
        <v>250000</v>
      </c>
    </row>
    <row r="11" spans="2:25" ht="29" x14ac:dyDescent="0.35">
      <c r="B11" s="3">
        <v>45303</v>
      </c>
      <c r="C11" s="4" t="s">
        <v>13</v>
      </c>
      <c r="D11" s="4" t="s">
        <v>17</v>
      </c>
      <c r="E11" s="4" t="s">
        <v>18</v>
      </c>
      <c r="F11" s="4">
        <v>10</v>
      </c>
      <c r="G11" s="4">
        <v>30000</v>
      </c>
      <c r="H11" s="4">
        <f t="shared" si="0"/>
        <v>300000</v>
      </c>
      <c r="K11" s="3">
        <v>45327</v>
      </c>
      <c r="L11" s="4" t="s">
        <v>7</v>
      </c>
      <c r="M11" s="4" t="s">
        <v>20</v>
      </c>
      <c r="N11" s="4" t="s">
        <v>9</v>
      </c>
      <c r="O11" s="4">
        <v>4</v>
      </c>
      <c r="P11" s="4">
        <v>70000</v>
      </c>
      <c r="Q11" s="4">
        <v>280000</v>
      </c>
      <c r="S11" s="3">
        <v>45324</v>
      </c>
      <c r="T11" s="4" t="s">
        <v>10</v>
      </c>
      <c r="U11" s="4" t="s">
        <v>22</v>
      </c>
      <c r="V11" s="4" t="s">
        <v>12</v>
      </c>
      <c r="W11" s="4">
        <v>6</v>
      </c>
      <c r="X11" s="4">
        <v>50000</v>
      </c>
      <c r="Y11" s="4">
        <v>300000</v>
      </c>
    </row>
    <row r="12" spans="2:25" ht="29" x14ac:dyDescent="0.35">
      <c r="B12" s="3">
        <v>45304</v>
      </c>
      <c r="C12" s="4" t="s">
        <v>7</v>
      </c>
      <c r="D12" s="4" t="s">
        <v>8</v>
      </c>
      <c r="E12" s="4" t="s">
        <v>9</v>
      </c>
      <c r="F12" s="4">
        <v>8</v>
      </c>
      <c r="G12" s="4">
        <v>70000</v>
      </c>
      <c r="H12" s="4">
        <f t="shared" si="0"/>
        <v>560000</v>
      </c>
      <c r="K12" s="3">
        <v>45330</v>
      </c>
      <c r="L12" s="4" t="s">
        <v>7</v>
      </c>
      <c r="M12" s="4" t="s">
        <v>22</v>
      </c>
      <c r="N12" s="4" t="s">
        <v>18</v>
      </c>
      <c r="O12" s="4">
        <v>15</v>
      </c>
      <c r="P12" s="4">
        <v>30000</v>
      </c>
      <c r="Q12" s="4">
        <v>450000</v>
      </c>
      <c r="S12" s="3">
        <v>45329</v>
      </c>
      <c r="T12" s="4" t="s">
        <v>10</v>
      </c>
      <c r="U12" s="4" t="s">
        <v>20</v>
      </c>
      <c r="V12" s="4" t="s">
        <v>15</v>
      </c>
      <c r="W12" s="4">
        <v>5</v>
      </c>
      <c r="X12" s="4">
        <v>20000</v>
      </c>
      <c r="Y12" s="4">
        <v>100000</v>
      </c>
    </row>
    <row r="13" spans="2:25" ht="29" x14ac:dyDescent="0.35">
      <c r="B13" s="3">
        <v>45305</v>
      </c>
      <c r="C13" s="4" t="s">
        <v>19</v>
      </c>
      <c r="D13" s="4" t="s">
        <v>8</v>
      </c>
      <c r="E13" s="4" t="s">
        <v>12</v>
      </c>
      <c r="F13" s="4">
        <v>12</v>
      </c>
      <c r="G13" s="4">
        <v>50000</v>
      </c>
      <c r="H13" s="4">
        <f t="shared" si="0"/>
        <v>600000</v>
      </c>
      <c r="K13" s="3">
        <v>45338</v>
      </c>
      <c r="L13" s="4" t="s">
        <v>7</v>
      </c>
      <c r="M13" s="4" t="s">
        <v>20</v>
      </c>
      <c r="N13" s="4" t="s">
        <v>18</v>
      </c>
      <c r="O13" s="4">
        <v>14</v>
      </c>
      <c r="P13" s="4">
        <v>30000</v>
      </c>
      <c r="Q13" s="4">
        <v>420000</v>
      </c>
      <c r="S13" s="3">
        <v>45334</v>
      </c>
      <c r="T13" s="4" t="s">
        <v>10</v>
      </c>
      <c r="U13" s="4" t="s">
        <v>8</v>
      </c>
      <c r="V13" s="4" t="s">
        <v>18</v>
      </c>
      <c r="W13" s="4">
        <v>10</v>
      </c>
      <c r="X13" s="4">
        <v>30000</v>
      </c>
      <c r="Y13" s="4">
        <v>300000</v>
      </c>
    </row>
    <row r="14" spans="2:25" ht="29" x14ac:dyDescent="0.35">
      <c r="B14" s="3">
        <v>45306</v>
      </c>
      <c r="C14" s="4" t="s">
        <v>21</v>
      </c>
      <c r="D14" s="4" t="s">
        <v>11</v>
      </c>
      <c r="E14" s="4" t="s">
        <v>15</v>
      </c>
      <c r="F14" s="4">
        <v>9</v>
      </c>
      <c r="G14" s="4">
        <v>20000</v>
      </c>
      <c r="H14" s="4">
        <f t="shared" si="0"/>
        <v>180000</v>
      </c>
      <c r="K14" s="3">
        <v>45346</v>
      </c>
      <c r="L14" s="4" t="s">
        <v>7</v>
      </c>
      <c r="M14" s="4" t="s">
        <v>8</v>
      </c>
      <c r="N14" s="4" t="s">
        <v>18</v>
      </c>
      <c r="O14" s="4">
        <v>12</v>
      </c>
      <c r="P14" s="4">
        <v>30000</v>
      </c>
      <c r="Q14" s="4">
        <v>360000</v>
      </c>
      <c r="S14" s="3">
        <v>45339</v>
      </c>
      <c r="T14" s="4" t="s">
        <v>10</v>
      </c>
      <c r="U14" s="4" t="s">
        <v>22</v>
      </c>
      <c r="V14" s="4" t="s">
        <v>9</v>
      </c>
      <c r="W14" s="4">
        <v>10</v>
      </c>
      <c r="X14" s="4">
        <v>70000</v>
      </c>
      <c r="Y14" s="4">
        <v>700000</v>
      </c>
    </row>
    <row r="15" spans="2:25" ht="29" x14ac:dyDescent="0.35">
      <c r="B15" s="3">
        <v>45307</v>
      </c>
      <c r="C15" s="4" t="s">
        <v>10</v>
      </c>
      <c r="D15" s="4" t="s">
        <v>14</v>
      </c>
      <c r="E15" s="4" t="s">
        <v>18</v>
      </c>
      <c r="F15" s="4">
        <v>5</v>
      </c>
      <c r="G15" s="4">
        <v>30000</v>
      </c>
      <c r="H15" s="4">
        <f t="shared" si="0"/>
        <v>150000</v>
      </c>
      <c r="K15" s="3">
        <v>45357</v>
      </c>
      <c r="L15" s="4" t="s">
        <v>7</v>
      </c>
      <c r="M15" s="4" t="s">
        <v>22</v>
      </c>
      <c r="N15" s="4" t="s">
        <v>12</v>
      </c>
      <c r="O15" s="4">
        <v>10</v>
      </c>
      <c r="P15" s="4">
        <v>50000</v>
      </c>
      <c r="Q15" s="4">
        <v>500000</v>
      </c>
      <c r="S15" s="3">
        <v>45344</v>
      </c>
      <c r="T15" s="4" t="s">
        <v>10</v>
      </c>
      <c r="U15" s="4" t="s">
        <v>14</v>
      </c>
      <c r="V15" s="4" t="s">
        <v>12</v>
      </c>
      <c r="W15" s="4">
        <v>7</v>
      </c>
      <c r="X15" s="4">
        <v>50000</v>
      </c>
      <c r="Y15" s="4">
        <v>350000</v>
      </c>
    </row>
    <row r="16" spans="2:25" ht="29" x14ac:dyDescent="0.35">
      <c r="B16" s="3">
        <v>45308</v>
      </c>
      <c r="C16" s="4" t="s">
        <v>13</v>
      </c>
      <c r="D16" s="4" t="s">
        <v>17</v>
      </c>
      <c r="E16" s="4" t="s">
        <v>9</v>
      </c>
      <c r="F16" s="4">
        <v>11</v>
      </c>
      <c r="G16" s="4">
        <v>70000</v>
      </c>
      <c r="H16" s="4">
        <f t="shared" si="0"/>
        <v>770000</v>
      </c>
      <c r="K16" s="3">
        <v>45359</v>
      </c>
      <c r="L16" s="4" t="s">
        <v>7</v>
      </c>
      <c r="M16" s="4" t="s">
        <v>17</v>
      </c>
      <c r="N16" s="4" t="s">
        <v>18</v>
      </c>
      <c r="O16" s="4">
        <v>13</v>
      </c>
      <c r="P16" s="4">
        <v>30000</v>
      </c>
      <c r="Q16" s="4">
        <v>390000</v>
      </c>
      <c r="S16" s="3">
        <v>45353</v>
      </c>
      <c r="T16" s="4" t="s">
        <v>10</v>
      </c>
      <c r="U16" s="4" t="s">
        <v>8</v>
      </c>
      <c r="V16" s="4" t="s">
        <v>12</v>
      </c>
      <c r="W16" s="4">
        <v>8</v>
      </c>
      <c r="X16" s="4">
        <v>50000</v>
      </c>
      <c r="Y16" s="4">
        <v>400000</v>
      </c>
    </row>
    <row r="17" spans="2:25" ht="29" x14ac:dyDescent="0.35">
      <c r="B17" s="3">
        <v>45309</v>
      </c>
      <c r="C17" s="4" t="s">
        <v>16</v>
      </c>
      <c r="D17" s="4" t="s">
        <v>20</v>
      </c>
      <c r="E17" s="4" t="s">
        <v>12</v>
      </c>
      <c r="F17" s="4">
        <v>7</v>
      </c>
      <c r="G17" s="4">
        <v>50000</v>
      </c>
      <c r="H17" s="4">
        <f t="shared" si="0"/>
        <v>350000</v>
      </c>
      <c r="K17" s="3">
        <v>45366</v>
      </c>
      <c r="L17" s="4" t="s">
        <v>7</v>
      </c>
      <c r="M17" s="4" t="s">
        <v>22</v>
      </c>
      <c r="N17" s="4" t="s">
        <v>15</v>
      </c>
      <c r="O17" s="4">
        <v>8</v>
      </c>
      <c r="P17" s="4">
        <v>20000</v>
      </c>
      <c r="Q17" s="4">
        <v>160000</v>
      </c>
      <c r="S17" s="3">
        <v>45358</v>
      </c>
      <c r="T17" s="4" t="s">
        <v>10</v>
      </c>
      <c r="U17" s="4" t="s">
        <v>14</v>
      </c>
      <c r="V17" s="4" t="s">
        <v>15</v>
      </c>
      <c r="W17" s="4">
        <v>8</v>
      </c>
      <c r="X17" s="4">
        <v>20000</v>
      </c>
      <c r="Y17" s="4">
        <v>160000</v>
      </c>
    </row>
    <row r="18" spans="2:25" ht="29" x14ac:dyDescent="0.35">
      <c r="B18" s="3">
        <v>45310</v>
      </c>
      <c r="C18" s="4" t="s">
        <v>19</v>
      </c>
      <c r="D18" s="4" t="s">
        <v>22</v>
      </c>
      <c r="E18" s="4" t="s">
        <v>15</v>
      </c>
      <c r="F18" s="4">
        <v>6</v>
      </c>
      <c r="G18" s="4">
        <v>20000</v>
      </c>
      <c r="H18" s="4">
        <f t="shared" si="0"/>
        <v>120000</v>
      </c>
      <c r="K18" s="3">
        <v>45369</v>
      </c>
      <c r="L18" s="4" t="s">
        <v>7</v>
      </c>
      <c r="M18" s="4" t="s">
        <v>11</v>
      </c>
      <c r="N18" s="4" t="s">
        <v>12</v>
      </c>
      <c r="O18" s="4">
        <v>7</v>
      </c>
      <c r="P18" s="4">
        <v>50000</v>
      </c>
      <c r="Q18" s="4">
        <v>350000</v>
      </c>
      <c r="S18" s="3">
        <v>45363</v>
      </c>
      <c r="T18" s="4" t="s">
        <v>10</v>
      </c>
      <c r="U18" s="4" t="s">
        <v>14</v>
      </c>
      <c r="V18" s="4" t="s">
        <v>18</v>
      </c>
      <c r="W18" s="4">
        <v>14</v>
      </c>
      <c r="X18" s="4">
        <v>30000</v>
      </c>
      <c r="Y18" s="4">
        <v>420000</v>
      </c>
    </row>
    <row r="19" spans="2:25" ht="29" x14ac:dyDescent="0.35">
      <c r="B19" s="3">
        <v>45311</v>
      </c>
      <c r="C19" s="4" t="s">
        <v>21</v>
      </c>
      <c r="D19" s="4" t="s">
        <v>14</v>
      </c>
      <c r="E19" s="4" t="s">
        <v>18</v>
      </c>
      <c r="F19" s="4">
        <v>13</v>
      </c>
      <c r="G19" s="4">
        <v>30000</v>
      </c>
      <c r="H19" s="4">
        <f t="shared" si="0"/>
        <v>390000</v>
      </c>
      <c r="K19" s="3">
        <v>45373</v>
      </c>
      <c r="L19" s="4" t="s">
        <v>7</v>
      </c>
      <c r="M19" s="4" t="s">
        <v>22</v>
      </c>
      <c r="N19" s="4" t="s">
        <v>12</v>
      </c>
      <c r="O19" s="4">
        <v>5</v>
      </c>
      <c r="P19" s="4">
        <v>50000</v>
      </c>
      <c r="Q19" s="4">
        <v>250000</v>
      </c>
      <c r="S19" s="3">
        <v>45368</v>
      </c>
      <c r="T19" s="4" t="s">
        <v>10</v>
      </c>
      <c r="U19" s="4" t="s">
        <v>17</v>
      </c>
      <c r="V19" s="4" t="s">
        <v>9</v>
      </c>
      <c r="W19" s="4">
        <v>9</v>
      </c>
      <c r="X19" s="4">
        <v>70000</v>
      </c>
      <c r="Y19" s="4">
        <v>630000</v>
      </c>
    </row>
    <row r="20" spans="2:25" x14ac:dyDescent="0.35">
      <c r="B20" s="3">
        <v>45312</v>
      </c>
      <c r="C20" s="4" t="s">
        <v>7</v>
      </c>
      <c r="D20" s="4" t="s">
        <v>17</v>
      </c>
      <c r="E20" s="4" t="s">
        <v>9</v>
      </c>
      <c r="F20" s="4">
        <v>9</v>
      </c>
      <c r="G20" s="4">
        <v>70000</v>
      </c>
      <c r="H20" s="4">
        <f t="shared" si="0"/>
        <v>630000</v>
      </c>
      <c r="K20" s="3">
        <v>45381</v>
      </c>
      <c r="L20" s="4" t="s">
        <v>7</v>
      </c>
      <c r="M20" s="4" t="s">
        <v>17</v>
      </c>
      <c r="N20" s="4" t="s">
        <v>18</v>
      </c>
      <c r="O20" s="4">
        <v>5</v>
      </c>
      <c r="P20" s="4">
        <v>30000</v>
      </c>
      <c r="Q20" s="4">
        <v>150000</v>
      </c>
      <c r="V20" s="5" t="s">
        <v>23</v>
      </c>
      <c r="W20" s="6">
        <f>SUM(W7:W19)</f>
        <v>101</v>
      </c>
      <c r="X20" s="6">
        <f>SUM(X7:X19)</f>
        <v>540000</v>
      </c>
      <c r="Y20" s="6">
        <f>SUM(Y7:Y19)</f>
        <v>4340000</v>
      </c>
    </row>
    <row r="21" spans="2:25" x14ac:dyDescent="0.35">
      <c r="B21" s="3">
        <v>45313</v>
      </c>
      <c r="C21" s="4" t="s">
        <v>13</v>
      </c>
      <c r="D21" s="4" t="s">
        <v>20</v>
      </c>
      <c r="E21" s="4" t="s">
        <v>12</v>
      </c>
      <c r="F21" s="4">
        <v>8</v>
      </c>
      <c r="G21" s="4">
        <v>50000</v>
      </c>
      <c r="H21" s="4">
        <f t="shared" si="0"/>
        <v>400000</v>
      </c>
      <c r="N21" s="5" t="s">
        <v>23</v>
      </c>
      <c r="O21" s="6">
        <f>SUM(O7:O20)</f>
        <v>123</v>
      </c>
      <c r="P21" s="6">
        <f>SUM(P7:P20)</f>
        <v>620000</v>
      </c>
      <c r="Q21" s="6">
        <f>SUM(Q7:Q20)</f>
        <v>5010000</v>
      </c>
    </row>
    <row r="22" spans="2:25" x14ac:dyDescent="0.35">
      <c r="B22" s="3">
        <v>45314</v>
      </c>
      <c r="C22" s="4" t="s">
        <v>16</v>
      </c>
      <c r="D22" s="4" t="s">
        <v>22</v>
      </c>
      <c r="E22" s="4" t="s">
        <v>15</v>
      </c>
      <c r="F22" s="4">
        <v>14</v>
      </c>
      <c r="G22" s="4">
        <v>20000</v>
      </c>
      <c r="H22" s="4">
        <f t="shared" si="0"/>
        <v>280000</v>
      </c>
    </row>
    <row r="23" spans="2:25" x14ac:dyDescent="0.35">
      <c r="B23" s="3">
        <v>45315</v>
      </c>
      <c r="C23" s="4" t="s">
        <v>19</v>
      </c>
      <c r="D23" s="4" t="s">
        <v>14</v>
      </c>
      <c r="E23" s="4" t="s">
        <v>18</v>
      </c>
      <c r="F23" s="4">
        <v>7</v>
      </c>
      <c r="G23" s="4">
        <v>30000</v>
      </c>
      <c r="H23" s="4">
        <f t="shared" si="0"/>
        <v>210000</v>
      </c>
    </row>
    <row r="24" spans="2:25" x14ac:dyDescent="0.35">
      <c r="B24" s="3">
        <v>45316</v>
      </c>
      <c r="C24" s="4" t="s">
        <v>21</v>
      </c>
      <c r="D24" s="4" t="s">
        <v>17</v>
      </c>
      <c r="E24" s="4" t="s">
        <v>9</v>
      </c>
      <c r="F24" s="4">
        <v>10</v>
      </c>
      <c r="G24" s="4">
        <v>70000</v>
      </c>
      <c r="H24" s="4">
        <f t="shared" si="0"/>
        <v>700000</v>
      </c>
    </row>
    <row r="25" spans="2:25" x14ac:dyDescent="0.35">
      <c r="B25" s="3">
        <v>45317</v>
      </c>
      <c r="C25" s="4" t="s">
        <v>10</v>
      </c>
      <c r="D25" s="4" t="s">
        <v>8</v>
      </c>
      <c r="E25" s="4" t="s">
        <v>12</v>
      </c>
      <c r="F25" s="4">
        <v>5</v>
      </c>
      <c r="G25" s="4">
        <v>50000</v>
      </c>
      <c r="H25" s="4">
        <f t="shared" si="0"/>
        <v>250000</v>
      </c>
      <c r="K25" s="57" t="s">
        <v>103</v>
      </c>
      <c r="L25" s="57"/>
      <c r="M25" s="57"/>
      <c r="N25" s="57"/>
      <c r="O25" s="57"/>
      <c r="P25" s="57"/>
      <c r="Q25" s="57"/>
    </row>
    <row r="26" spans="2:25" x14ac:dyDescent="0.35">
      <c r="B26" s="3">
        <v>45318</v>
      </c>
      <c r="C26" s="4" t="s">
        <v>7</v>
      </c>
      <c r="D26" s="4" t="s">
        <v>11</v>
      </c>
      <c r="E26" s="4" t="s">
        <v>15</v>
      </c>
      <c r="F26" s="4">
        <v>8</v>
      </c>
      <c r="G26" s="4">
        <v>20000</v>
      </c>
      <c r="H26" s="4">
        <f t="shared" si="0"/>
        <v>160000</v>
      </c>
      <c r="K26" s="57"/>
      <c r="L26" s="57"/>
      <c r="M26" s="57"/>
      <c r="N26" s="57"/>
      <c r="O26" s="57"/>
      <c r="P26" s="57"/>
      <c r="Q26" s="57"/>
      <c r="S26" s="58" t="s">
        <v>104</v>
      </c>
      <c r="T26" s="58"/>
      <c r="U26" s="58"/>
      <c r="V26" s="58"/>
      <c r="W26" s="58"/>
      <c r="X26" s="58"/>
      <c r="Y26" s="58"/>
    </row>
    <row r="27" spans="2:25" ht="43.5" x14ac:dyDescent="0.35">
      <c r="B27" s="3">
        <v>45319</v>
      </c>
      <c r="C27" s="4" t="s">
        <v>16</v>
      </c>
      <c r="D27" s="4" t="s">
        <v>14</v>
      </c>
      <c r="E27" s="4" t="s">
        <v>18</v>
      </c>
      <c r="F27" s="4">
        <v>6</v>
      </c>
      <c r="G27" s="4">
        <v>30000</v>
      </c>
      <c r="H27" s="4">
        <f t="shared" si="0"/>
        <v>180000</v>
      </c>
      <c r="K27" s="2" t="s">
        <v>0</v>
      </c>
      <c r="L27" s="2" t="s">
        <v>1</v>
      </c>
      <c r="M27" s="2" t="s">
        <v>2</v>
      </c>
      <c r="N27" s="2" t="s">
        <v>3</v>
      </c>
      <c r="O27" s="2" t="s">
        <v>4</v>
      </c>
      <c r="P27" s="2" t="s">
        <v>5</v>
      </c>
      <c r="Q27" s="2" t="s">
        <v>6</v>
      </c>
      <c r="S27" s="58"/>
      <c r="T27" s="58"/>
      <c r="U27" s="58"/>
      <c r="V27" s="58"/>
      <c r="W27" s="58"/>
      <c r="X27" s="58"/>
      <c r="Y27" s="58"/>
    </row>
    <row r="28" spans="2:25" ht="43.5" x14ac:dyDescent="0.35">
      <c r="B28" s="3">
        <v>45320</v>
      </c>
      <c r="C28" s="4" t="s">
        <v>19</v>
      </c>
      <c r="D28" s="4" t="s">
        <v>17</v>
      </c>
      <c r="E28" s="4" t="s">
        <v>9</v>
      </c>
      <c r="F28" s="4">
        <v>7</v>
      </c>
      <c r="G28" s="4">
        <v>70000</v>
      </c>
      <c r="H28" s="4">
        <f t="shared" si="0"/>
        <v>490000</v>
      </c>
      <c r="K28" s="3">
        <v>45301</v>
      </c>
      <c r="L28" s="4" t="s">
        <v>21</v>
      </c>
      <c r="M28" s="4" t="s">
        <v>22</v>
      </c>
      <c r="N28" s="4" t="s">
        <v>12</v>
      </c>
      <c r="O28" s="4">
        <v>6</v>
      </c>
      <c r="P28" s="4">
        <v>50000</v>
      </c>
      <c r="Q28" s="4">
        <v>300000</v>
      </c>
      <c r="S28" s="2" t="s">
        <v>0</v>
      </c>
      <c r="T28" s="2" t="s">
        <v>1</v>
      </c>
      <c r="U28" s="2" t="s">
        <v>2</v>
      </c>
      <c r="V28" s="2" t="s">
        <v>3</v>
      </c>
      <c r="W28" s="2" t="s">
        <v>4</v>
      </c>
      <c r="X28" s="2" t="s">
        <v>5</v>
      </c>
      <c r="Y28" s="2" t="s">
        <v>6</v>
      </c>
    </row>
    <row r="29" spans="2:25" ht="29" x14ac:dyDescent="0.35">
      <c r="B29" s="3">
        <v>45323</v>
      </c>
      <c r="C29" s="4" t="s">
        <v>21</v>
      </c>
      <c r="D29" s="4" t="s">
        <v>20</v>
      </c>
      <c r="E29" s="4" t="s">
        <v>9</v>
      </c>
      <c r="F29" s="4">
        <v>8</v>
      </c>
      <c r="G29" s="4">
        <v>70000</v>
      </c>
      <c r="H29" s="4">
        <f t="shared" si="0"/>
        <v>560000</v>
      </c>
      <c r="K29" s="3">
        <v>45306</v>
      </c>
      <c r="L29" s="4" t="s">
        <v>21</v>
      </c>
      <c r="M29" s="4" t="s">
        <v>11</v>
      </c>
      <c r="N29" s="4" t="s">
        <v>15</v>
      </c>
      <c r="O29" s="4">
        <v>9</v>
      </c>
      <c r="P29" s="4">
        <v>20000</v>
      </c>
      <c r="Q29" s="4">
        <v>180000</v>
      </c>
      <c r="S29" s="3">
        <v>45298</v>
      </c>
      <c r="T29" s="4" t="s">
        <v>13</v>
      </c>
      <c r="U29" s="4" t="s">
        <v>14</v>
      </c>
      <c r="V29" s="4" t="s">
        <v>15</v>
      </c>
      <c r="W29" s="4">
        <v>7</v>
      </c>
      <c r="X29" s="4">
        <v>20000</v>
      </c>
      <c r="Y29" s="4">
        <v>140000</v>
      </c>
    </row>
    <row r="30" spans="2:25" ht="29" x14ac:dyDescent="0.35">
      <c r="B30" s="3">
        <v>45324</v>
      </c>
      <c r="C30" s="4" t="s">
        <v>10</v>
      </c>
      <c r="D30" s="4" t="s">
        <v>22</v>
      </c>
      <c r="E30" s="4" t="s">
        <v>12</v>
      </c>
      <c r="F30" s="4">
        <v>6</v>
      </c>
      <c r="G30" s="4">
        <v>50000</v>
      </c>
      <c r="H30" s="4">
        <f t="shared" si="0"/>
        <v>300000</v>
      </c>
      <c r="K30" s="3">
        <v>45311</v>
      </c>
      <c r="L30" s="4" t="s">
        <v>21</v>
      </c>
      <c r="M30" s="4" t="s">
        <v>14</v>
      </c>
      <c r="N30" s="4" t="s">
        <v>18</v>
      </c>
      <c r="O30" s="4">
        <v>13</v>
      </c>
      <c r="P30" s="4">
        <v>30000</v>
      </c>
      <c r="Q30" s="4">
        <v>390000</v>
      </c>
      <c r="S30" s="3">
        <v>45303</v>
      </c>
      <c r="T30" s="4" t="s">
        <v>13</v>
      </c>
      <c r="U30" s="4" t="s">
        <v>17</v>
      </c>
      <c r="V30" s="4" t="s">
        <v>18</v>
      </c>
      <c r="W30" s="4">
        <v>10</v>
      </c>
      <c r="X30" s="4">
        <v>30000</v>
      </c>
      <c r="Y30" s="4">
        <v>300000</v>
      </c>
    </row>
    <row r="31" spans="2:25" ht="29" x14ac:dyDescent="0.35">
      <c r="B31" s="3">
        <v>45325</v>
      </c>
      <c r="C31" s="4" t="s">
        <v>13</v>
      </c>
      <c r="D31" s="4" t="s">
        <v>14</v>
      </c>
      <c r="E31" s="4" t="s">
        <v>15</v>
      </c>
      <c r="F31" s="4">
        <v>10</v>
      </c>
      <c r="G31" s="4">
        <v>20000</v>
      </c>
      <c r="H31" s="4">
        <f t="shared" si="0"/>
        <v>200000</v>
      </c>
      <c r="K31" s="3">
        <v>45316</v>
      </c>
      <c r="L31" s="4" t="s">
        <v>21</v>
      </c>
      <c r="M31" s="4" t="s">
        <v>17</v>
      </c>
      <c r="N31" s="4" t="s">
        <v>9</v>
      </c>
      <c r="O31" s="4">
        <v>10</v>
      </c>
      <c r="P31" s="4">
        <v>70000</v>
      </c>
      <c r="Q31" s="4">
        <v>700000</v>
      </c>
      <c r="S31" s="3">
        <v>45308</v>
      </c>
      <c r="T31" s="4" t="s">
        <v>13</v>
      </c>
      <c r="U31" s="4" t="s">
        <v>17</v>
      </c>
      <c r="V31" s="4" t="s">
        <v>9</v>
      </c>
      <c r="W31" s="4">
        <v>11</v>
      </c>
      <c r="X31" s="4">
        <v>70000</v>
      </c>
      <c r="Y31" s="4">
        <v>770000</v>
      </c>
    </row>
    <row r="32" spans="2:25" ht="29" x14ac:dyDescent="0.35">
      <c r="B32" s="3">
        <v>45326</v>
      </c>
      <c r="C32" s="4" t="s">
        <v>16</v>
      </c>
      <c r="D32" s="4" t="s">
        <v>8</v>
      </c>
      <c r="E32" s="4" t="s">
        <v>18</v>
      </c>
      <c r="F32" s="4">
        <v>20</v>
      </c>
      <c r="G32" s="4">
        <v>30000</v>
      </c>
      <c r="H32" s="4">
        <f t="shared" si="0"/>
        <v>600000</v>
      </c>
      <c r="K32" s="3">
        <v>45323</v>
      </c>
      <c r="L32" s="4" t="s">
        <v>21</v>
      </c>
      <c r="M32" s="4" t="s">
        <v>20</v>
      </c>
      <c r="N32" s="4" t="s">
        <v>9</v>
      </c>
      <c r="O32" s="4">
        <v>8</v>
      </c>
      <c r="P32" s="4">
        <v>70000</v>
      </c>
      <c r="Q32" s="4">
        <v>560000</v>
      </c>
      <c r="S32" s="3">
        <v>45313</v>
      </c>
      <c r="T32" s="4" t="s">
        <v>13</v>
      </c>
      <c r="U32" s="4" t="s">
        <v>20</v>
      </c>
      <c r="V32" s="4" t="s">
        <v>12</v>
      </c>
      <c r="W32" s="4">
        <v>8</v>
      </c>
      <c r="X32" s="4">
        <v>50000</v>
      </c>
      <c r="Y32" s="4">
        <v>400000</v>
      </c>
    </row>
    <row r="33" spans="2:25" ht="29" x14ac:dyDescent="0.35">
      <c r="B33" s="3">
        <v>45327</v>
      </c>
      <c r="C33" s="4" t="s">
        <v>7</v>
      </c>
      <c r="D33" s="4" t="s">
        <v>20</v>
      </c>
      <c r="E33" s="4" t="s">
        <v>9</v>
      </c>
      <c r="F33" s="4">
        <v>4</v>
      </c>
      <c r="G33" s="4">
        <v>70000</v>
      </c>
      <c r="H33" s="4">
        <f t="shared" si="0"/>
        <v>280000</v>
      </c>
      <c r="K33" s="3">
        <v>45328</v>
      </c>
      <c r="L33" s="4" t="s">
        <v>21</v>
      </c>
      <c r="M33" s="4" t="s">
        <v>22</v>
      </c>
      <c r="N33" s="4" t="s">
        <v>12</v>
      </c>
      <c r="O33" s="4">
        <v>9</v>
      </c>
      <c r="P33" s="4">
        <v>50000</v>
      </c>
      <c r="Q33" s="4">
        <v>450000</v>
      </c>
      <c r="S33" s="3">
        <v>45325</v>
      </c>
      <c r="T33" s="4" t="s">
        <v>13</v>
      </c>
      <c r="U33" s="4" t="s">
        <v>14</v>
      </c>
      <c r="V33" s="4" t="s">
        <v>15</v>
      </c>
      <c r="W33" s="4">
        <v>10</v>
      </c>
      <c r="X33" s="4">
        <v>20000</v>
      </c>
      <c r="Y33" s="4">
        <v>200000</v>
      </c>
    </row>
    <row r="34" spans="2:25" x14ac:dyDescent="0.35">
      <c r="B34" s="3">
        <v>45328</v>
      </c>
      <c r="C34" s="4" t="s">
        <v>21</v>
      </c>
      <c r="D34" s="4" t="s">
        <v>22</v>
      </c>
      <c r="E34" s="4" t="s">
        <v>12</v>
      </c>
      <c r="F34" s="4">
        <v>9</v>
      </c>
      <c r="G34" s="4">
        <v>50000</v>
      </c>
      <c r="H34" s="4">
        <f t="shared" si="0"/>
        <v>450000</v>
      </c>
      <c r="K34" s="3">
        <v>45333</v>
      </c>
      <c r="L34" s="4" t="s">
        <v>21</v>
      </c>
      <c r="M34" s="4" t="s">
        <v>8</v>
      </c>
      <c r="N34" s="4" t="s">
        <v>15</v>
      </c>
      <c r="O34" s="4">
        <v>12</v>
      </c>
      <c r="P34" s="4">
        <v>20000</v>
      </c>
      <c r="Q34" s="4">
        <v>240000</v>
      </c>
      <c r="S34" s="3">
        <v>45335</v>
      </c>
      <c r="T34" s="4" t="s">
        <v>13</v>
      </c>
      <c r="U34" s="4" t="s">
        <v>11</v>
      </c>
      <c r="V34" s="4" t="s">
        <v>9</v>
      </c>
      <c r="W34" s="4">
        <v>9</v>
      </c>
      <c r="X34" s="4">
        <v>70000</v>
      </c>
      <c r="Y34" s="4">
        <v>630000</v>
      </c>
    </row>
    <row r="35" spans="2:25" ht="29" x14ac:dyDescent="0.35">
      <c r="B35" s="3">
        <v>45329</v>
      </c>
      <c r="C35" s="4" t="s">
        <v>10</v>
      </c>
      <c r="D35" s="4" t="s">
        <v>20</v>
      </c>
      <c r="E35" s="4" t="s">
        <v>15</v>
      </c>
      <c r="F35" s="4">
        <v>5</v>
      </c>
      <c r="G35" s="4">
        <v>20000</v>
      </c>
      <c r="H35" s="4">
        <f t="shared" si="0"/>
        <v>100000</v>
      </c>
      <c r="K35" s="3">
        <v>45343</v>
      </c>
      <c r="L35" s="4" t="s">
        <v>21</v>
      </c>
      <c r="M35" s="4" t="s">
        <v>22</v>
      </c>
      <c r="N35" s="4" t="s">
        <v>9</v>
      </c>
      <c r="O35" s="4">
        <v>12</v>
      </c>
      <c r="P35" s="4">
        <v>70000</v>
      </c>
      <c r="Q35" s="4">
        <v>840000</v>
      </c>
      <c r="S35" s="3">
        <v>45340</v>
      </c>
      <c r="T35" s="4" t="s">
        <v>13</v>
      </c>
      <c r="U35" s="4" t="s">
        <v>14</v>
      </c>
      <c r="V35" s="4" t="s">
        <v>12</v>
      </c>
      <c r="W35" s="4">
        <v>9</v>
      </c>
      <c r="X35" s="4">
        <v>50000</v>
      </c>
      <c r="Y35" s="4">
        <v>450000</v>
      </c>
    </row>
    <row r="36" spans="2:25" ht="29" x14ac:dyDescent="0.35">
      <c r="B36" s="3">
        <v>45330</v>
      </c>
      <c r="C36" s="4" t="s">
        <v>7</v>
      </c>
      <c r="D36" s="4" t="s">
        <v>22</v>
      </c>
      <c r="E36" s="4" t="s">
        <v>18</v>
      </c>
      <c r="F36" s="4">
        <v>15</v>
      </c>
      <c r="G36" s="4">
        <v>30000</v>
      </c>
      <c r="H36" s="4">
        <f t="shared" si="0"/>
        <v>450000</v>
      </c>
      <c r="K36" s="3">
        <v>45352</v>
      </c>
      <c r="L36" s="4" t="s">
        <v>21</v>
      </c>
      <c r="M36" s="4" t="s">
        <v>8</v>
      </c>
      <c r="N36" s="4" t="s">
        <v>9</v>
      </c>
      <c r="O36" s="4">
        <v>12</v>
      </c>
      <c r="P36" s="4">
        <v>70000</v>
      </c>
      <c r="Q36" s="4">
        <v>840000</v>
      </c>
      <c r="S36" s="3">
        <v>45345</v>
      </c>
      <c r="T36" s="4" t="s">
        <v>13</v>
      </c>
      <c r="U36" s="4" t="s">
        <v>17</v>
      </c>
      <c r="V36" s="4" t="s">
        <v>15</v>
      </c>
      <c r="W36" s="4">
        <v>9</v>
      </c>
      <c r="X36" s="4">
        <v>20000</v>
      </c>
      <c r="Y36" s="4">
        <v>180000</v>
      </c>
    </row>
    <row r="37" spans="2:25" ht="29" x14ac:dyDescent="0.35">
      <c r="B37" s="3">
        <v>45331</v>
      </c>
      <c r="C37" s="4" t="s">
        <v>16</v>
      </c>
      <c r="D37" s="4" t="s">
        <v>14</v>
      </c>
      <c r="E37" s="4" t="s">
        <v>9</v>
      </c>
      <c r="F37" s="4">
        <v>7</v>
      </c>
      <c r="G37" s="4">
        <v>70000</v>
      </c>
      <c r="H37" s="4">
        <f t="shared" si="0"/>
        <v>490000</v>
      </c>
      <c r="K37" s="3">
        <v>45362</v>
      </c>
      <c r="L37" s="4" t="s">
        <v>21</v>
      </c>
      <c r="M37" s="4" t="s">
        <v>11</v>
      </c>
      <c r="N37" s="4" t="s">
        <v>15</v>
      </c>
      <c r="O37" s="4">
        <v>11</v>
      </c>
      <c r="P37" s="4">
        <v>20000</v>
      </c>
      <c r="Q37" s="4">
        <v>220000</v>
      </c>
      <c r="S37" s="3">
        <v>45354</v>
      </c>
      <c r="T37" s="4" t="s">
        <v>13</v>
      </c>
      <c r="U37" s="4" t="s">
        <v>20</v>
      </c>
      <c r="V37" s="4" t="s">
        <v>15</v>
      </c>
      <c r="W37" s="4">
        <v>7</v>
      </c>
      <c r="X37" s="4">
        <v>20000</v>
      </c>
      <c r="Y37" s="4">
        <v>140000</v>
      </c>
    </row>
    <row r="38" spans="2:25" ht="29" x14ac:dyDescent="0.35">
      <c r="B38" s="3">
        <v>45332</v>
      </c>
      <c r="C38" s="4" t="s">
        <v>19</v>
      </c>
      <c r="D38" s="4" t="s">
        <v>17</v>
      </c>
      <c r="E38" s="4" t="s">
        <v>12</v>
      </c>
      <c r="F38" s="4">
        <v>11</v>
      </c>
      <c r="G38" s="4">
        <v>50000</v>
      </c>
      <c r="H38" s="4">
        <f t="shared" si="0"/>
        <v>550000</v>
      </c>
      <c r="K38" s="3">
        <v>45367</v>
      </c>
      <c r="L38" s="4" t="s">
        <v>21</v>
      </c>
      <c r="M38" s="4" t="s">
        <v>14</v>
      </c>
      <c r="N38" s="4" t="s">
        <v>18</v>
      </c>
      <c r="O38" s="4">
        <v>12</v>
      </c>
      <c r="P38" s="4">
        <v>30000</v>
      </c>
      <c r="Q38" s="4">
        <v>360000</v>
      </c>
      <c r="S38" s="3">
        <v>45364</v>
      </c>
      <c r="T38" s="4" t="s">
        <v>13</v>
      </c>
      <c r="U38" s="4" t="s">
        <v>17</v>
      </c>
      <c r="V38" s="4" t="s">
        <v>9</v>
      </c>
      <c r="W38" s="4">
        <v>10</v>
      </c>
      <c r="X38" s="4">
        <v>70000</v>
      </c>
      <c r="Y38" s="4">
        <v>700000</v>
      </c>
    </row>
    <row r="39" spans="2:25" ht="29" x14ac:dyDescent="0.35">
      <c r="B39" s="3">
        <v>45333</v>
      </c>
      <c r="C39" s="4" t="s">
        <v>21</v>
      </c>
      <c r="D39" s="4" t="s">
        <v>8</v>
      </c>
      <c r="E39" s="4" t="s">
        <v>15</v>
      </c>
      <c r="F39" s="4">
        <v>12</v>
      </c>
      <c r="G39" s="4">
        <v>20000</v>
      </c>
      <c r="H39" s="4">
        <f t="shared" si="0"/>
        <v>240000</v>
      </c>
      <c r="K39" s="3">
        <v>45372</v>
      </c>
      <c r="L39" s="4" t="s">
        <v>21</v>
      </c>
      <c r="M39" s="4" t="s">
        <v>20</v>
      </c>
      <c r="N39" s="4" t="s">
        <v>9</v>
      </c>
      <c r="O39" s="4">
        <v>11</v>
      </c>
      <c r="P39" s="4">
        <v>70000</v>
      </c>
      <c r="Q39" s="4">
        <v>770000</v>
      </c>
      <c r="S39" s="3">
        <v>45374</v>
      </c>
      <c r="T39" s="4" t="s">
        <v>13</v>
      </c>
      <c r="U39" s="4" t="s">
        <v>14</v>
      </c>
      <c r="V39" s="4" t="s">
        <v>15</v>
      </c>
      <c r="W39" s="4">
        <v>10</v>
      </c>
      <c r="X39" s="4">
        <v>20000</v>
      </c>
      <c r="Y39" s="4">
        <v>200000</v>
      </c>
    </row>
    <row r="40" spans="2:25" x14ac:dyDescent="0.35">
      <c r="B40" s="3">
        <v>45334</v>
      </c>
      <c r="C40" s="4" t="s">
        <v>10</v>
      </c>
      <c r="D40" s="4" t="s">
        <v>8</v>
      </c>
      <c r="E40" s="4" t="s">
        <v>18</v>
      </c>
      <c r="F40" s="4">
        <v>10</v>
      </c>
      <c r="G40" s="4">
        <v>30000</v>
      </c>
      <c r="H40" s="4">
        <f t="shared" si="0"/>
        <v>300000</v>
      </c>
      <c r="N40" s="5" t="s">
        <v>23</v>
      </c>
      <c r="O40" s="6">
        <f>SUM(O28:O39)</f>
        <v>125</v>
      </c>
      <c r="P40" s="6">
        <f>SUM(P28:P39)</f>
        <v>570000</v>
      </c>
      <c r="Q40" s="6">
        <f>SUM(Q28:Q39)</f>
        <v>5850000</v>
      </c>
      <c r="V40" s="5" t="s">
        <v>23</v>
      </c>
      <c r="W40" s="6">
        <f>SUM(W29:W39)</f>
        <v>100</v>
      </c>
      <c r="X40" s="6">
        <f>SUM(X29:X39)</f>
        <v>440000</v>
      </c>
      <c r="Y40" s="6">
        <f>SUM(Y29:Y39)</f>
        <v>4110000</v>
      </c>
    </row>
    <row r="41" spans="2:25" x14ac:dyDescent="0.35">
      <c r="B41" s="3">
        <v>45335</v>
      </c>
      <c r="C41" s="4" t="s">
        <v>13</v>
      </c>
      <c r="D41" s="4" t="s">
        <v>11</v>
      </c>
      <c r="E41" s="4" t="s">
        <v>9</v>
      </c>
      <c r="F41" s="4">
        <v>9</v>
      </c>
      <c r="G41" s="4">
        <v>70000</v>
      </c>
      <c r="H41" s="4">
        <f t="shared" si="0"/>
        <v>630000</v>
      </c>
    </row>
    <row r="42" spans="2:25" x14ac:dyDescent="0.35">
      <c r="B42" s="3">
        <v>45336</v>
      </c>
      <c r="C42" s="4" t="s">
        <v>16</v>
      </c>
      <c r="D42" s="4" t="s">
        <v>14</v>
      </c>
      <c r="E42" s="4" t="s">
        <v>12</v>
      </c>
      <c r="F42" s="4">
        <v>8</v>
      </c>
      <c r="G42" s="4">
        <v>50000</v>
      </c>
      <c r="H42" s="4">
        <f t="shared" si="0"/>
        <v>400000</v>
      </c>
    </row>
    <row r="43" spans="2:25" x14ac:dyDescent="0.35">
      <c r="B43" s="3">
        <v>45337</v>
      </c>
      <c r="C43" s="4" t="s">
        <v>19</v>
      </c>
      <c r="D43" s="4" t="s">
        <v>17</v>
      </c>
      <c r="E43" s="4" t="s">
        <v>15</v>
      </c>
      <c r="F43" s="4">
        <v>11</v>
      </c>
      <c r="G43" s="4">
        <v>20000</v>
      </c>
      <c r="H43" s="4">
        <f t="shared" si="0"/>
        <v>220000</v>
      </c>
      <c r="K43" s="51" t="s">
        <v>106</v>
      </c>
      <c r="L43" s="51"/>
      <c r="M43" s="51"/>
      <c r="N43" s="51"/>
      <c r="O43" s="51"/>
      <c r="P43" s="51"/>
      <c r="Q43" s="51"/>
      <c r="S43" s="52" t="s">
        <v>107</v>
      </c>
      <c r="T43" s="52"/>
      <c r="U43" s="52"/>
      <c r="V43" s="52"/>
      <c r="W43" s="52"/>
      <c r="X43" s="52"/>
      <c r="Y43" s="52"/>
    </row>
    <row r="44" spans="2:25" x14ac:dyDescent="0.35">
      <c r="B44" s="3">
        <v>45338</v>
      </c>
      <c r="C44" s="4" t="s">
        <v>7</v>
      </c>
      <c r="D44" s="4" t="s">
        <v>20</v>
      </c>
      <c r="E44" s="4" t="s">
        <v>18</v>
      </c>
      <c r="F44" s="4">
        <v>14</v>
      </c>
      <c r="G44" s="4">
        <v>30000</v>
      </c>
      <c r="H44" s="4">
        <f t="shared" si="0"/>
        <v>420000</v>
      </c>
      <c r="K44" s="51"/>
      <c r="L44" s="51"/>
      <c r="M44" s="51"/>
      <c r="N44" s="51"/>
      <c r="O44" s="51"/>
      <c r="P44" s="51"/>
      <c r="Q44" s="51"/>
      <c r="S44" s="52"/>
      <c r="T44" s="52"/>
      <c r="U44" s="52"/>
      <c r="V44" s="52"/>
      <c r="W44" s="52"/>
      <c r="X44" s="52"/>
      <c r="Y44" s="52"/>
    </row>
    <row r="45" spans="2:25" ht="43.5" x14ac:dyDescent="0.35">
      <c r="B45" s="3">
        <v>45339</v>
      </c>
      <c r="C45" s="4" t="s">
        <v>10</v>
      </c>
      <c r="D45" s="4" t="s">
        <v>22</v>
      </c>
      <c r="E45" s="4" t="s">
        <v>9</v>
      </c>
      <c r="F45" s="4">
        <v>10</v>
      </c>
      <c r="G45" s="4">
        <v>70000</v>
      </c>
      <c r="H45" s="4">
        <f t="shared" si="0"/>
        <v>700000</v>
      </c>
      <c r="K45" s="2" t="s">
        <v>0</v>
      </c>
      <c r="L45" s="2" t="s">
        <v>1</v>
      </c>
      <c r="M45" s="2" t="s">
        <v>2</v>
      </c>
      <c r="N45" s="2" t="s">
        <v>3</v>
      </c>
      <c r="O45" s="2" t="s">
        <v>4</v>
      </c>
      <c r="P45" s="2" t="s">
        <v>5</v>
      </c>
      <c r="Q45" s="2" t="s">
        <v>6</v>
      </c>
      <c r="S45" s="2" t="s">
        <v>0</v>
      </c>
      <c r="T45" s="2" t="s">
        <v>1</v>
      </c>
      <c r="U45" s="2" t="s">
        <v>2</v>
      </c>
      <c r="V45" s="2" t="s">
        <v>3</v>
      </c>
      <c r="W45" s="2" t="s">
        <v>4</v>
      </c>
      <c r="X45" s="2" t="s">
        <v>5</v>
      </c>
      <c r="Y45" s="2" t="s">
        <v>6</v>
      </c>
    </row>
    <row r="46" spans="2:25" ht="29" x14ac:dyDescent="0.35">
      <c r="B46" s="3">
        <v>45340</v>
      </c>
      <c r="C46" s="4" t="s">
        <v>13</v>
      </c>
      <c r="D46" s="4" t="s">
        <v>14</v>
      </c>
      <c r="E46" s="4" t="s">
        <v>12</v>
      </c>
      <c r="F46" s="4">
        <v>9</v>
      </c>
      <c r="G46" s="4">
        <v>50000</v>
      </c>
      <c r="H46" s="4">
        <f t="shared" si="0"/>
        <v>450000</v>
      </c>
      <c r="K46" s="3">
        <v>45299</v>
      </c>
      <c r="L46" s="4" t="s">
        <v>16</v>
      </c>
      <c r="M46" s="4" t="s">
        <v>17</v>
      </c>
      <c r="N46" s="4" t="s">
        <v>18</v>
      </c>
      <c r="O46" s="4">
        <v>15</v>
      </c>
      <c r="P46" s="4">
        <v>30000</v>
      </c>
      <c r="Q46" s="4">
        <v>450000</v>
      </c>
      <c r="S46" s="3">
        <v>45300</v>
      </c>
      <c r="T46" s="4" t="s">
        <v>19</v>
      </c>
      <c r="U46" s="4" t="s">
        <v>20</v>
      </c>
      <c r="V46" s="4" t="s">
        <v>9</v>
      </c>
      <c r="W46" s="4">
        <v>3</v>
      </c>
      <c r="X46" s="4">
        <v>70000</v>
      </c>
      <c r="Y46" s="4">
        <v>210000</v>
      </c>
    </row>
    <row r="47" spans="2:25" ht="29" x14ac:dyDescent="0.35">
      <c r="B47" s="3">
        <v>45341</v>
      </c>
      <c r="C47" s="4" t="s">
        <v>16</v>
      </c>
      <c r="D47" s="4" t="s">
        <v>17</v>
      </c>
      <c r="E47" s="4" t="s">
        <v>15</v>
      </c>
      <c r="F47" s="4">
        <v>13</v>
      </c>
      <c r="G47" s="4">
        <v>20000</v>
      </c>
      <c r="H47" s="4">
        <f t="shared" si="0"/>
        <v>260000</v>
      </c>
      <c r="K47" s="3">
        <v>45309</v>
      </c>
      <c r="L47" s="4" t="s">
        <v>16</v>
      </c>
      <c r="M47" s="4" t="s">
        <v>20</v>
      </c>
      <c r="N47" s="4" t="s">
        <v>12</v>
      </c>
      <c r="O47" s="4">
        <v>7</v>
      </c>
      <c r="P47" s="4">
        <v>50000</v>
      </c>
      <c r="Q47" s="4">
        <v>350000</v>
      </c>
      <c r="S47" s="3">
        <v>45305</v>
      </c>
      <c r="T47" s="4" t="s">
        <v>19</v>
      </c>
      <c r="U47" s="4" t="s">
        <v>8</v>
      </c>
      <c r="V47" s="4" t="s">
        <v>12</v>
      </c>
      <c r="W47" s="4">
        <v>12</v>
      </c>
      <c r="X47" s="4">
        <v>50000</v>
      </c>
      <c r="Y47" s="4">
        <v>600000</v>
      </c>
    </row>
    <row r="48" spans="2:25" ht="29" x14ac:dyDescent="0.35">
      <c r="B48" s="3">
        <v>45342</v>
      </c>
      <c r="C48" s="4" t="s">
        <v>19</v>
      </c>
      <c r="D48" s="4" t="s">
        <v>20</v>
      </c>
      <c r="E48" s="4" t="s">
        <v>18</v>
      </c>
      <c r="F48" s="4">
        <v>8</v>
      </c>
      <c r="G48" s="4">
        <v>30000</v>
      </c>
      <c r="H48" s="4">
        <f t="shared" si="0"/>
        <v>240000</v>
      </c>
      <c r="K48" s="3">
        <v>45314</v>
      </c>
      <c r="L48" s="4" t="s">
        <v>16</v>
      </c>
      <c r="M48" s="4" t="s">
        <v>22</v>
      </c>
      <c r="N48" s="4" t="s">
        <v>15</v>
      </c>
      <c r="O48" s="4">
        <v>14</v>
      </c>
      <c r="P48" s="4">
        <v>20000</v>
      </c>
      <c r="Q48" s="4">
        <v>280000</v>
      </c>
      <c r="S48" s="3">
        <v>45310</v>
      </c>
      <c r="T48" s="4" t="s">
        <v>19</v>
      </c>
      <c r="U48" s="4" t="s">
        <v>22</v>
      </c>
      <c r="V48" s="4" t="s">
        <v>15</v>
      </c>
      <c r="W48" s="4">
        <v>6</v>
      </c>
      <c r="X48" s="4">
        <v>20000</v>
      </c>
      <c r="Y48" s="4">
        <v>120000</v>
      </c>
    </row>
    <row r="49" spans="2:25" ht="29" x14ac:dyDescent="0.35">
      <c r="B49" s="3">
        <v>45343</v>
      </c>
      <c r="C49" s="4" t="s">
        <v>21</v>
      </c>
      <c r="D49" s="4" t="s">
        <v>22</v>
      </c>
      <c r="E49" s="4" t="s">
        <v>9</v>
      </c>
      <c r="F49" s="4">
        <v>12</v>
      </c>
      <c r="G49" s="4">
        <v>70000</v>
      </c>
      <c r="H49" s="4">
        <f t="shared" si="0"/>
        <v>840000</v>
      </c>
      <c r="K49" s="3">
        <v>45319</v>
      </c>
      <c r="L49" s="4" t="s">
        <v>16</v>
      </c>
      <c r="M49" s="4" t="s">
        <v>14</v>
      </c>
      <c r="N49" s="4" t="s">
        <v>18</v>
      </c>
      <c r="O49" s="4">
        <v>6</v>
      </c>
      <c r="P49" s="4">
        <v>30000</v>
      </c>
      <c r="Q49" s="4">
        <v>180000</v>
      </c>
      <c r="S49" s="3">
        <v>45315</v>
      </c>
      <c r="T49" s="4" t="s">
        <v>19</v>
      </c>
      <c r="U49" s="4" t="s">
        <v>14</v>
      </c>
      <c r="V49" s="4" t="s">
        <v>18</v>
      </c>
      <c r="W49" s="4">
        <v>7</v>
      </c>
      <c r="X49" s="4">
        <v>30000</v>
      </c>
      <c r="Y49" s="4">
        <v>210000</v>
      </c>
    </row>
    <row r="50" spans="2:25" ht="29" x14ac:dyDescent="0.35">
      <c r="B50" s="3">
        <v>45344</v>
      </c>
      <c r="C50" s="4" t="s">
        <v>10</v>
      </c>
      <c r="D50" s="4" t="s">
        <v>14</v>
      </c>
      <c r="E50" s="4" t="s">
        <v>12</v>
      </c>
      <c r="F50" s="4">
        <v>7</v>
      </c>
      <c r="G50" s="4">
        <v>50000</v>
      </c>
      <c r="H50" s="4">
        <f t="shared" si="0"/>
        <v>350000</v>
      </c>
      <c r="K50" s="3">
        <v>45326</v>
      </c>
      <c r="L50" s="4" t="s">
        <v>16</v>
      </c>
      <c r="M50" s="4" t="s">
        <v>8</v>
      </c>
      <c r="N50" s="4" t="s">
        <v>18</v>
      </c>
      <c r="O50" s="4">
        <v>20</v>
      </c>
      <c r="P50" s="4">
        <v>30000</v>
      </c>
      <c r="Q50" s="4">
        <v>600000</v>
      </c>
      <c r="S50" s="3">
        <v>45320</v>
      </c>
      <c r="T50" s="4" t="s">
        <v>19</v>
      </c>
      <c r="U50" s="4" t="s">
        <v>17</v>
      </c>
      <c r="V50" s="4" t="s">
        <v>9</v>
      </c>
      <c r="W50" s="4">
        <v>7</v>
      </c>
      <c r="X50" s="4">
        <v>70000</v>
      </c>
      <c r="Y50" s="4">
        <v>490000</v>
      </c>
    </row>
    <row r="51" spans="2:25" ht="29" x14ac:dyDescent="0.35">
      <c r="B51" s="3">
        <v>45345</v>
      </c>
      <c r="C51" s="4" t="s">
        <v>13</v>
      </c>
      <c r="D51" s="4" t="s">
        <v>17</v>
      </c>
      <c r="E51" s="4" t="s">
        <v>15</v>
      </c>
      <c r="F51" s="4">
        <v>9</v>
      </c>
      <c r="G51" s="4">
        <v>20000</v>
      </c>
      <c r="H51" s="4">
        <f t="shared" si="0"/>
        <v>180000</v>
      </c>
      <c r="K51" s="3">
        <v>45331</v>
      </c>
      <c r="L51" s="4" t="s">
        <v>16</v>
      </c>
      <c r="M51" s="4" t="s">
        <v>14</v>
      </c>
      <c r="N51" s="4" t="s">
        <v>9</v>
      </c>
      <c r="O51" s="4">
        <v>7</v>
      </c>
      <c r="P51" s="4">
        <v>70000</v>
      </c>
      <c r="Q51" s="4">
        <v>490000</v>
      </c>
      <c r="S51" s="3">
        <v>45332</v>
      </c>
      <c r="T51" s="4" t="s">
        <v>19</v>
      </c>
      <c r="U51" s="4" t="s">
        <v>17</v>
      </c>
      <c r="V51" s="4" t="s">
        <v>12</v>
      </c>
      <c r="W51" s="4">
        <v>11</v>
      </c>
      <c r="X51" s="4">
        <v>50000</v>
      </c>
      <c r="Y51" s="4">
        <v>550000</v>
      </c>
    </row>
    <row r="52" spans="2:25" ht="29" x14ac:dyDescent="0.35">
      <c r="B52" s="3">
        <v>45346</v>
      </c>
      <c r="C52" s="4" t="s">
        <v>7</v>
      </c>
      <c r="D52" s="4" t="s">
        <v>8</v>
      </c>
      <c r="E52" s="4" t="s">
        <v>18</v>
      </c>
      <c r="F52" s="4">
        <v>12</v>
      </c>
      <c r="G52" s="4">
        <v>30000</v>
      </c>
      <c r="H52" s="4">
        <f t="shared" si="0"/>
        <v>360000</v>
      </c>
      <c r="K52" s="3">
        <v>45336</v>
      </c>
      <c r="L52" s="4" t="s">
        <v>16</v>
      </c>
      <c r="M52" s="4" t="s">
        <v>14</v>
      </c>
      <c r="N52" s="4" t="s">
        <v>12</v>
      </c>
      <c r="O52" s="4">
        <v>8</v>
      </c>
      <c r="P52" s="4">
        <v>50000</v>
      </c>
      <c r="Q52" s="4">
        <v>400000</v>
      </c>
      <c r="S52" s="3">
        <v>45337</v>
      </c>
      <c r="T52" s="4" t="s">
        <v>19</v>
      </c>
      <c r="U52" s="4" t="s">
        <v>17</v>
      </c>
      <c r="V52" s="4" t="s">
        <v>15</v>
      </c>
      <c r="W52" s="4">
        <v>11</v>
      </c>
      <c r="X52" s="4">
        <v>20000</v>
      </c>
      <c r="Y52" s="4">
        <v>220000</v>
      </c>
    </row>
    <row r="53" spans="2:25" ht="29" x14ac:dyDescent="0.35">
      <c r="B53" s="3">
        <v>45347</v>
      </c>
      <c r="C53" s="4" t="s">
        <v>19</v>
      </c>
      <c r="D53" s="4" t="s">
        <v>11</v>
      </c>
      <c r="E53" s="4" t="s">
        <v>9</v>
      </c>
      <c r="F53" s="4">
        <v>5</v>
      </c>
      <c r="G53" s="4">
        <v>70000</v>
      </c>
      <c r="H53" s="4">
        <f t="shared" si="0"/>
        <v>350000</v>
      </c>
      <c r="K53" s="3">
        <v>45341</v>
      </c>
      <c r="L53" s="4" t="s">
        <v>16</v>
      </c>
      <c r="M53" s="4" t="s">
        <v>17</v>
      </c>
      <c r="N53" s="4" t="s">
        <v>15</v>
      </c>
      <c r="O53" s="4">
        <v>13</v>
      </c>
      <c r="P53" s="4">
        <v>20000</v>
      </c>
      <c r="Q53" s="4">
        <v>260000</v>
      </c>
      <c r="S53" s="3">
        <v>45342</v>
      </c>
      <c r="T53" s="4" t="s">
        <v>19</v>
      </c>
      <c r="U53" s="4" t="s">
        <v>20</v>
      </c>
      <c r="V53" s="4" t="s">
        <v>18</v>
      </c>
      <c r="W53" s="4">
        <v>8</v>
      </c>
      <c r="X53" s="4">
        <v>30000</v>
      </c>
      <c r="Y53" s="4">
        <v>240000</v>
      </c>
    </row>
    <row r="54" spans="2:25" x14ac:dyDescent="0.35">
      <c r="B54" s="3">
        <v>45352</v>
      </c>
      <c r="C54" s="4" t="s">
        <v>21</v>
      </c>
      <c r="D54" s="4" t="s">
        <v>8</v>
      </c>
      <c r="E54" s="4" t="s">
        <v>9</v>
      </c>
      <c r="F54" s="4">
        <v>12</v>
      </c>
      <c r="G54" s="4">
        <v>70000</v>
      </c>
      <c r="H54" s="4">
        <f t="shared" si="0"/>
        <v>840000</v>
      </c>
      <c r="K54" s="3">
        <v>45355</v>
      </c>
      <c r="L54" s="4" t="s">
        <v>16</v>
      </c>
      <c r="M54" s="4" t="s">
        <v>22</v>
      </c>
      <c r="N54" s="4" t="s">
        <v>18</v>
      </c>
      <c r="O54" s="4">
        <v>9</v>
      </c>
      <c r="P54" s="4">
        <v>30000</v>
      </c>
      <c r="Q54" s="4">
        <v>270000</v>
      </c>
      <c r="S54" s="3">
        <v>45347</v>
      </c>
      <c r="T54" s="4" t="s">
        <v>19</v>
      </c>
      <c r="U54" s="4" t="s">
        <v>11</v>
      </c>
      <c r="V54" s="4" t="s">
        <v>9</v>
      </c>
      <c r="W54" s="4">
        <v>5</v>
      </c>
      <c r="X54" s="4">
        <v>70000</v>
      </c>
      <c r="Y54" s="4">
        <v>350000</v>
      </c>
    </row>
    <row r="55" spans="2:25" ht="29" x14ac:dyDescent="0.35">
      <c r="B55" s="3">
        <v>45353</v>
      </c>
      <c r="C55" s="4" t="s">
        <v>10</v>
      </c>
      <c r="D55" s="4" t="s">
        <v>8</v>
      </c>
      <c r="E55" s="4" t="s">
        <v>12</v>
      </c>
      <c r="F55" s="4">
        <v>8</v>
      </c>
      <c r="G55" s="4">
        <v>50000</v>
      </c>
      <c r="H55" s="4">
        <f t="shared" si="0"/>
        <v>400000</v>
      </c>
      <c r="K55" s="3">
        <v>45360</v>
      </c>
      <c r="L55" s="4" t="s">
        <v>16</v>
      </c>
      <c r="M55" s="4" t="s">
        <v>8</v>
      </c>
      <c r="N55" s="4" t="s">
        <v>9</v>
      </c>
      <c r="O55" s="4">
        <v>9</v>
      </c>
      <c r="P55" s="4">
        <v>70000</v>
      </c>
      <c r="Q55" s="4">
        <v>630000</v>
      </c>
      <c r="S55" s="3">
        <v>45356</v>
      </c>
      <c r="T55" s="4" t="s">
        <v>19</v>
      </c>
      <c r="U55" s="4" t="s">
        <v>20</v>
      </c>
      <c r="V55" s="4" t="s">
        <v>9</v>
      </c>
      <c r="W55" s="4">
        <v>6</v>
      </c>
      <c r="X55" s="4">
        <v>70000</v>
      </c>
      <c r="Y55" s="4">
        <v>420000</v>
      </c>
    </row>
    <row r="56" spans="2:25" ht="29" x14ac:dyDescent="0.35">
      <c r="B56" s="3">
        <v>45354</v>
      </c>
      <c r="C56" s="4" t="s">
        <v>13</v>
      </c>
      <c r="D56" s="4" t="s">
        <v>20</v>
      </c>
      <c r="E56" s="4" t="s">
        <v>15</v>
      </c>
      <c r="F56" s="4">
        <v>7</v>
      </c>
      <c r="G56" s="4">
        <v>20000</v>
      </c>
      <c r="H56" s="4">
        <f t="shared" si="0"/>
        <v>140000</v>
      </c>
      <c r="K56" s="3">
        <v>45365</v>
      </c>
      <c r="L56" s="4" t="s">
        <v>16</v>
      </c>
      <c r="M56" s="4" t="s">
        <v>20</v>
      </c>
      <c r="N56" s="4" t="s">
        <v>12</v>
      </c>
      <c r="O56" s="4">
        <v>6</v>
      </c>
      <c r="P56" s="4">
        <v>50000</v>
      </c>
      <c r="Q56" s="4">
        <v>300000</v>
      </c>
      <c r="S56" s="3">
        <v>45361</v>
      </c>
      <c r="T56" s="4" t="s">
        <v>19</v>
      </c>
      <c r="U56" s="4" t="s">
        <v>14</v>
      </c>
      <c r="V56" s="4" t="s">
        <v>12</v>
      </c>
      <c r="W56" s="4">
        <v>5</v>
      </c>
      <c r="X56" s="4">
        <v>50000</v>
      </c>
      <c r="Y56" s="4">
        <v>250000</v>
      </c>
    </row>
    <row r="57" spans="2:25" ht="29" x14ac:dyDescent="0.35">
      <c r="B57" s="3">
        <v>45355</v>
      </c>
      <c r="C57" s="4" t="s">
        <v>16</v>
      </c>
      <c r="D57" s="4" t="s">
        <v>22</v>
      </c>
      <c r="E57" s="4" t="s">
        <v>18</v>
      </c>
      <c r="F57" s="4">
        <v>9</v>
      </c>
      <c r="G57" s="4">
        <v>30000</v>
      </c>
      <c r="H57" s="4">
        <f t="shared" si="0"/>
        <v>270000</v>
      </c>
      <c r="K57" s="3">
        <v>45370</v>
      </c>
      <c r="L57" s="4" t="s">
        <v>16</v>
      </c>
      <c r="M57" s="4" t="s">
        <v>14</v>
      </c>
      <c r="N57" s="4" t="s">
        <v>15</v>
      </c>
      <c r="O57" s="4">
        <v>14</v>
      </c>
      <c r="P57" s="4">
        <v>20000</v>
      </c>
      <c r="Q57" s="4">
        <v>280000</v>
      </c>
      <c r="S57" s="3">
        <v>45371</v>
      </c>
      <c r="T57" s="4" t="s">
        <v>19</v>
      </c>
      <c r="U57" s="4" t="s">
        <v>17</v>
      </c>
      <c r="V57" s="4" t="s">
        <v>18</v>
      </c>
      <c r="W57" s="4">
        <v>8</v>
      </c>
      <c r="X57" s="4">
        <v>30000</v>
      </c>
      <c r="Y57" s="4">
        <v>240000</v>
      </c>
    </row>
    <row r="58" spans="2:25" ht="29" x14ac:dyDescent="0.35">
      <c r="B58" s="3">
        <v>45356</v>
      </c>
      <c r="C58" s="4" t="s">
        <v>19</v>
      </c>
      <c r="D58" s="4" t="s">
        <v>20</v>
      </c>
      <c r="E58" s="4" t="s">
        <v>9</v>
      </c>
      <c r="F58" s="4">
        <v>6</v>
      </c>
      <c r="G58" s="4">
        <v>70000</v>
      </c>
      <c r="H58" s="4">
        <f t="shared" si="0"/>
        <v>420000</v>
      </c>
      <c r="K58" s="3">
        <v>45375</v>
      </c>
      <c r="L58" s="4" t="s">
        <v>16</v>
      </c>
      <c r="M58" s="4" t="s">
        <v>17</v>
      </c>
      <c r="N58" s="4" t="s">
        <v>18</v>
      </c>
      <c r="O58" s="4">
        <v>9</v>
      </c>
      <c r="P58" s="4">
        <v>30000</v>
      </c>
      <c r="Q58" s="4">
        <v>270000</v>
      </c>
      <c r="S58" s="3">
        <v>45376</v>
      </c>
      <c r="T58" s="4" t="s">
        <v>19</v>
      </c>
      <c r="U58" s="4" t="s">
        <v>22</v>
      </c>
      <c r="V58" s="4" t="s">
        <v>9</v>
      </c>
      <c r="W58" s="4">
        <v>10</v>
      </c>
      <c r="X58" s="4">
        <v>70000</v>
      </c>
      <c r="Y58" s="4">
        <v>700000</v>
      </c>
    </row>
    <row r="59" spans="2:25" x14ac:dyDescent="0.35">
      <c r="B59" s="3">
        <v>45357</v>
      </c>
      <c r="C59" s="4" t="s">
        <v>7</v>
      </c>
      <c r="D59" s="4" t="s">
        <v>22</v>
      </c>
      <c r="E59" s="4" t="s">
        <v>12</v>
      </c>
      <c r="F59" s="4">
        <v>10</v>
      </c>
      <c r="G59" s="4">
        <v>50000</v>
      </c>
      <c r="H59" s="4">
        <f t="shared" si="0"/>
        <v>500000</v>
      </c>
      <c r="N59" s="5" t="s">
        <v>23</v>
      </c>
      <c r="O59" s="6">
        <f>SUM(O46:O58)</f>
        <v>137</v>
      </c>
      <c r="P59" s="6">
        <f>SUM(P46:P58)</f>
        <v>500000</v>
      </c>
      <c r="Q59" s="6">
        <f>SUM(Q46:Q58)</f>
        <v>4760000</v>
      </c>
      <c r="V59" s="5" t="s">
        <v>23</v>
      </c>
      <c r="W59" s="6">
        <f>SUM(W46:W58)</f>
        <v>99</v>
      </c>
      <c r="X59" s="6">
        <f>SUM(X46:X58)</f>
        <v>630000</v>
      </c>
      <c r="Y59" s="6">
        <f>SUM(Y46:Y58)</f>
        <v>4600000</v>
      </c>
    </row>
    <row r="60" spans="2:25" x14ac:dyDescent="0.35">
      <c r="B60" s="3">
        <v>45358</v>
      </c>
      <c r="C60" s="4" t="s">
        <v>10</v>
      </c>
      <c r="D60" s="4" t="s">
        <v>14</v>
      </c>
      <c r="E60" s="4" t="s">
        <v>15</v>
      </c>
      <c r="F60" s="4">
        <v>8</v>
      </c>
      <c r="G60" s="4">
        <v>20000</v>
      </c>
      <c r="H60" s="4">
        <f t="shared" si="0"/>
        <v>160000</v>
      </c>
    </row>
    <row r="61" spans="2:25" x14ac:dyDescent="0.35">
      <c r="B61" s="3">
        <v>45359</v>
      </c>
      <c r="C61" s="4" t="s">
        <v>7</v>
      </c>
      <c r="D61" s="4" t="s">
        <v>17</v>
      </c>
      <c r="E61" s="4" t="s">
        <v>18</v>
      </c>
      <c r="F61" s="4">
        <v>13</v>
      </c>
      <c r="G61" s="4">
        <v>30000</v>
      </c>
      <c r="H61" s="4">
        <f t="shared" si="0"/>
        <v>390000</v>
      </c>
    </row>
    <row r="62" spans="2:25" x14ac:dyDescent="0.35">
      <c r="B62" s="3">
        <v>45360</v>
      </c>
      <c r="C62" s="4" t="s">
        <v>16</v>
      </c>
      <c r="D62" s="4" t="s">
        <v>8</v>
      </c>
      <c r="E62" s="4" t="s">
        <v>9</v>
      </c>
      <c r="F62" s="4">
        <v>9</v>
      </c>
      <c r="G62" s="4">
        <v>70000</v>
      </c>
      <c r="H62" s="4">
        <f t="shared" si="0"/>
        <v>630000</v>
      </c>
    </row>
    <row r="63" spans="2:25" x14ac:dyDescent="0.35">
      <c r="B63" s="3">
        <v>45361</v>
      </c>
      <c r="C63" s="4" t="s">
        <v>19</v>
      </c>
      <c r="D63" s="4" t="s">
        <v>14</v>
      </c>
      <c r="E63" s="4" t="s">
        <v>12</v>
      </c>
      <c r="F63" s="4">
        <v>5</v>
      </c>
      <c r="G63" s="4">
        <v>50000</v>
      </c>
      <c r="H63" s="4">
        <f t="shared" si="0"/>
        <v>250000</v>
      </c>
    </row>
    <row r="64" spans="2:25" ht="18.5" x14ac:dyDescent="0.35">
      <c r="B64" s="3">
        <v>45362</v>
      </c>
      <c r="C64" s="4" t="s">
        <v>21</v>
      </c>
      <c r="D64" s="4" t="s">
        <v>11</v>
      </c>
      <c r="E64" s="4" t="s">
        <v>15</v>
      </c>
      <c r="F64" s="4">
        <v>11</v>
      </c>
      <c r="G64" s="4">
        <v>20000</v>
      </c>
      <c r="H64" s="4">
        <f t="shared" si="0"/>
        <v>220000</v>
      </c>
      <c r="L64" s="25" t="s">
        <v>24</v>
      </c>
      <c r="M64" s="26" t="s">
        <v>25</v>
      </c>
      <c r="P64" s="7"/>
    </row>
    <row r="65" spans="2:21" x14ac:dyDescent="0.35">
      <c r="B65" s="3">
        <v>45363</v>
      </c>
      <c r="C65" s="4" t="s">
        <v>10</v>
      </c>
      <c r="D65" s="4" t="s">
        <v>14</v>
      </c>
      <c r="E65" s="4" t="s">
        <v>18</v>
      </c>
      <c r="F65" s="4">
        <v>14</v>
      </c>
      <c r="G65" s="4">
        <v>30000</v>
      </c>
      <c r="H65" s="4">
        <f t="shared" si="0"/>
        <v>420000</v>
      </c>
      <c r="L65" s="23" t="s">
        <v>26</v>
      </c>
      <c r="M65" s="23">
        <f>SUMIF(C4:C79,"Barishal",H4:H79)</f>
        <v>5010000</v>
      </c>
    </row>
    <row r="66" spans="2:21" x14ac:dyDescent="0.35">
      <c r="B66" s="3">
        <v>45364</v>
      </c>
      <c r="C66" s="4" t="s">
        <v>13</v>
      </c>
      <c r="D66" s="4" t="s">
        <v>17</v>
      </c>
      <c r="E66" s="4" t="s">
        <v>9</v>
      </c>
      <c r="F66" s="4">
        <v>10</v>
      </c>
      <c r="G66" s="4">
        <v>70000</v>
      </c>
      <c r="H66" s="4">
        <f t="shared" si="0"/>
        <v>700000</v>
      </c>
      <c r="L66" s="23" t="s">
        <v>10</v>
      </c>
      <c r="M66" s="23">
        <f>SUMIF(C5:C80,"Chittagong",H5:H80)</f>
        <v>4340000</v>
      </c>
    </row>
    <row r="67" spans="2:21" x14ac:dyDescent="0.35">
      <c r="B67" s="3">
        <v>45365</v>
      </c>
      <c r="C67" s="4" t="s">
        <v>16</v>
      </c>
      <c r="D67" s="4" t="s">
        <v>20</v>
      </c>
      <c r="E67" s="4" t="s">
        <v>12</v>
      </c>
      <c r="F67" s="4">
        <v>6</v>
      </c>
      <c r="G67" s="4">
        <v>50000</v>
      </c>
      <c r="H67" s="4">
        <f t="shared" si="0"/>
        <v>300000</v>
      </c>
      <c r="L67" s="23" t="s">
        <v>21</v>
      </c>
      <c r="M67" s="23">
        <f>SUMIF(C6:C81,"Dhaka",H6:H81)</f>
        <v>5850000</v>
      </c>
    </row>
    <row r="68" spans="2:21" x14ac:dyDescent="0.35">
      <c r="B68" s="3">
        <v>45366</v>
      </c>
      <c r="C68" s="4" t="s">
        <v>7</v>
      </c>
      <c r="D68" s="4" t="s">
        <v>22</v>
      </c>
      <c r="E68" s="4" t="s">
        <v>15</v>
      </c>
      <c r="F68" s="4">
        <v>8</v>
      </c>
      <c r="G68" s="4">
        <v>20000</v>
      </c>
      <c r="H68" s="4">
        <f t="shared" si="0"/>
        <v>160000</v>
      </c>
      <c r="L68" s="23" t="s">
        <v>13</v>
      </c>
      <c r="M68" s="23">
        <f>SUMIF(C4:C79,"Khulna",H4:H79)</f>
        <v>4110000</v>
      </c>
    </row>
    <row r="69" spans="2:21" x14ac:dyDescent="0.35">
      <c r="B69" s="3">
        <v>45367</v>
      </c>
      <c r="C69" s="4" t="s">
        <v>21</v>
      </c>
      <c r="D69" s="4" t="s">
        <v>14</v>
      </c>
      <c r="E69" s="4" t="s">
        <v>18</v>
      </c>
      <c r="F69" s="4">
        <v>12</v>
      </c>
      <c r="G69" s="4">
        <v>30000</v>
      </c>
      <c r="H69" s="4">
        <f t="shared" ref="H69:H79" si="1">F69*G69</f>
        <v>360000</v>
      </c>
      <c r="L69" s="23" t="s">
        <v>16</v>
      </c>
      <c r="M69" s="23">
        <f>SUMIF(C4:C79,"Rajshahi",H4:H79)</f>
        <v>4760000</v>
      </c>
    </row>
    <row r="70" spans="2:21" x14ac:dyDescent="0.35">
      <c r="B70" s="3">
        <v>45368</v>
      </c>
      <c r="C70" s="4" t="s">
        <v>10</v>
      </c>
      <c r="D70" s="4" t="s">
        <v>17</v>
      </c>
      <c r="E70" s="4" t="s">
        <v>9</v>
      </c>
      <c r="F70" s="4">
        <v>9</v>
      </c>
      <c r="G70" s="4">
        <v>70000</v>
      </c>
      <c r="H70" s="4">
        <f t="shared" si="1"/>
        <v>630000</v>
      </c>
      <c r="L70" s="23" t="s">
        <v>19</v>
      </c>
      <c r="M70" s="23">
        <f>SUMIF(C4:C79,"sylhet",H4:H79)</f>
        <v>4600000</v>
      </c>
    </row>
    <row r="71" spans="2:21" x14ac:dyDescent="0.35">
      <c r="B71" s="3">
        <v>45369</v>
      </c>
      <c r="C71" s="4" t="s">
        <v>7</v>
      </c>
      <c r="D71" s="4" t="s">
        <v>11</v>
      </c>
      <c r="E71" s="4" t="s">
        <v>12</v>
      </c>
      <c r="F71" s="4">
        <v>7</v>
      </c>
      <c r="G71" s="4">
        <v>50000</v>
      </c>
      <c r="H71" s="4">
        <f t="shared" si="1"/>
        <v>350000</v>
      </c>
      <c r="L71" s="24" t="s">
        <v>23</v>
      </c>
      <c r="M71" s="24">
        <f>SUM(M65:M70)</f>
        <v>28670000</v>
      </c>
    </row>
    <row r="72" spans="2:21" x14ac:dyDescent="0.35">
      <c r="B72" s="3">
        <v>45370</v>
      </c>
      <c r="C72" s="4" t="s">
        <v>16</v>
      </c>
      <c r="D72" s="4" t="s">
        <v>14</v>
      </c>
      <c r="E72" s="4" t="s">
        <v>15</v>
      </c>
      <c r="F72" s="4">
        <v>14</v>
      </c>
      <c r="G72" s="4">
        <v>20000</v>
      </c>
      <c r="H72" s="4">
        <f t="shared" si="1"/>
        <v>280000</v>
      </c>
    </row>
    <row r="73" spans="2:21" x14ac:dyDescent="0.35">
      <c r="B73" s="3">
        <v>45371</v>
      </c>
      <c r="C73" s="4" t="s">
        <v>19</v>
      </c>
      <c r="D73" s="4" t="s">
        <v>17</v>
      </c>
      <c r="E73" s="4" t="s">
        <v>18</v>
      </c>
      <c r="F73" s="4">
        <v>8</v>
      </c>
      <c r="G73" s="4">
        <v>30000</v>
      </c>
      <c r="H73" s="4">
        <f t="shared" si="1"/>
        <v>240000</v>
      </c>
    </row>
    <row r="74" spans="2:21" x14ac:dyDescent="0.35">
      <c r="B74" s="3">
        <v>45372</v>
      </c>
      <c r="C74" s="4" t="s">
        <v>21</v>
      </c>
      <c r="D74" s="4" t="s">
        <v>20</v>
      </c>
      <c r="E74" s="4" t="s">
        <v>9</v>
      </c>
      <c r="F74" s="4">
        <v>11</v>
      </c>
      <c r="G74" s="4">
        <v>70000</v>
      </c>
      <c r="H74" s="4">
        <f t="shared" si="1"/>
        <v>770000</v>
      </c>
    </row>
    <row r="75" spans="2:21" x14ac:dyDescent="0.35">
      <c r="B75" s="3">
        <v>45373</v>
      </c>
      <c r="C75" s="4" t="s">
        <v>7</v>
      </c>
      <c r="D75" s="4" t="s">
        <v>22</v>
      </c>
      <c r="E75" s="4" t="s">
        <v>12</v>
      </c>
      <c r="F75" s="4">
        <v>5</v>
      </c>
      <c r="G75" s="4">
        <v>50000</v>
      </c>
      <c r="H75" s="4">
        <f t="shared" si="1"/>
        <v>250000</v>
      </c>
    </row>
    <row r="76" spans="2:21" x14ac:dyDescent="0.35">
      <c r="B76" s="3">
        <v>45374</v>
      </c>
      <c r="C76" s="4" t="s">
        <v>13</v>
      </c>
      <c r="D76" s="4" t="s">
        <v>14</v>
      </c>
      <c r="E76" s="4" t="s">
        <v>15</v>
      </c>
      <c r="F76" s="4">
        <v>10</v>
      </c>
      <c r="G76" s="4">
        <v>20000</v>
      </c>
      <c r="H76" s="4">
        <f t="shared" si="1"/>
        <v>200000</v>
      </c>
    </row>
    <row r="77" spans="2:21" x14ac:dyDescent="0.35">
      <c r="B77" s="3">
        <v>45375</v>
      </c>
      <c r="C77" s="4" t="s">
        <v>16</v>
      </c>
      <c r="D77" s="4" t="s">
        <v>17</v>
      </c>
      <c r="E77" s="4" t="s">
        <v>18</v>
      </c>
      <c r="F77" s="4">
        <v>9</v>
      </c>
      <c r="G77" s="4">
        <v>30000</v>
      </c>
      <c r="H77" s="4">
        <f t="shared" si="1"/>
        <v>270000</v>
      </c>
    </row>
    <row r="78" spans="2:21" x14ac:dyDescent="0.35">
      <c r="B78" s="3">
        <v>45376</v>
      </c>
      <c r="C78" s="4" t="s">
        <v>19</v>
      </c>
      <c r="D78" s="4" t="s">
        <v>22</v>
      </c>
      <c r="E78" s="4" t="s">
        <v>9</v>
      </c>
      <c r="F78" s="4">
        <v>10</v>
      </c>
      <c r="G78" s="4">
        <v>70000</v>
      </c>
      <c r="H78" s="4">
        <f t="shared" si="1"/>
        <v>700000</v>
      </c>
      <c r="S78" t="s">
        <v>27</v>
      </c>
    </row>
    <row r="79" spans="2:21" x14ac:dyDescent="0.35">
      <c r="B79" s="3">
        <v>45381</v>
      </c>
      <c r="C79" s="4" t="s">
        <v>7</v>
      </c>
      <c r="D79" s="4" t="s">
        <v>17</v>
      </c>
      <c r="E79" s="4" t="s">
        <v>18</v>
      </c>
      <c r="F79" s="4">
        <v>5</v>
      </c>
      <c r="G79" s="4">
        <v>30000</v>
      </c>
      <c r="H79" s="4">
        <f t="shared" si="1"/>
        <v>150000</v>
      </c>
    </row>
    <row r="80" spans="2:21" x14ac:dyDescent="0.35">
      <c r="G80" s="6" t="s">
        <v>23</v>
      </c>
      <c r="H80" s="1">
        <f>SUM(H4:H79)</f>
        <v>28670000</v>
      </c>
      <c r="O80" s="12" t="s">
        <v>27</v>
      </c>
      <c r="P80" s="12" t="s">
        <v>27</v>
      </c>
      <c r="Q80" s="12" t="s">
        <v>27</v>
      </c>
      <c r="R80" s="12" t="s">
        <v>27</v>
      </c>
      <c r="S80" s="12" t="s">
        <v>27</v>
      </c>
      <c r="T80" s="12" t="s">
        <v>27</v>
      </c>
      <c r="U80" s="12"/>
    </row>
    <row r="81" spans="15:21" x14ac:dyDescent="0.35">
      <c r="O81" s="12"/>
      <c r="P81" s="12"/>
      <c r="Q81" s="12"/>
      <c r="R81" s="12"/>
      <c r="S81" s="12"/>
      <c r="T81" s="12"/>
      <c r="U81" s="12"/>
    </row>
    <row r="82" spans="15:21" x14ac:dyDescent="0.35">
      <c r="O82" s="13" t="s">
        <v>27</v>
      </c>
      <c r="P82" s="14" t="s">
        <v>27</v>
      </c>
      <c r="Q82" s="14" t="s">
        <v>27</v>
      </c>
      <c r="R82" s="14" t="s">
        <v>27</v>
      </c>
      <c r="S82" s="14" t="s">
        <v>27</v>
      </c>
      <c r="T82" s="14" t="s">
        <v>27</v>
      </c>
      <c r="U82" s="14" t="s">
        <v>27</v>
      </c>
    </row>
    <row r="83" spans="15:21" x14ac:dyDescent="0.35">
      <c r="O83" s="13" t="s">
        <v>27</v>
      </c>
      <c r="P83" s="14" t="s">
        <v>27</v>
      </c>
      <c r="Q83" s="14" t="s">
        <v>27</v>
      </c>
      <c r="R83" s="14" t="s">
        <v>27</v>
      </c>
      <c r="S83" s="14" t="s">
        <v>27</v>
      </c>
      <c r="T83" s="14" t="s">
        <v>27</v>
      </c>
      <c r="U83" s="14" t="s">
        <v>27</v>
      </c>
    </row>
    <row r="84" spans="15:21" x14ac:dyDescent="0.35">
      <c r="O84" s="13" t="s">
        <v>27</v>
      </c>
      <c r="P84" s="14" t="s">
        <v>27</v>
      </c>
      <c r="Q84" s="14" t="s">
        <v>27</v>
      </c>
      <c r="R84" s="14" t="s">
        <v>27</v>
      </c>
      <c r="S84" s="14" t="s">
        <v>27</v>
      </c>
      <c r="T84" s="14" t="s">
        <v>27</v>
      </c>
      <c r="U84" s="14" t="s">
        <v>27</v>
      </c>
    </row>
    <row r="85" spans="15:21" x14ac:dyDescent="0.35">
      <c r="R85" s="15" t="s">
        <v>27</v>
      </c>
      <c r="S85" s="15" t="s">
        <v>27</v>
      </c>
      <c r="T85" s="15" t="s">
        <v>27</v>
      </c>
      <c r="U85" s="15" t="s">
        <v>27</v>
      </c>
    </row>
  </sheetData>
  <autoFilter ref="B3:H80" xr:uid="{69C3E432-9308-4EFA-9DF3-4A89ABF01D1F}"/>
  <mergeCells count="8">
    <mergeCell ref="B2:H2"/>
    <mergeCell ref="J1:M1"/>
    <mergeCell ref="K43:Q44"/>
    <mergeCell ref="S43:Y44"/>
    <mergeCell ref="K4:Q5"/>
    <mergeCell ref="S4:Y5"/>
    <mergeCell ref="K25:Q26"/>
    <mergeCell ref="S26:Y2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8C916-DE4F-4302-88F8-28555B2C5A76}">
  <dimension ref="A1:R44"/>
  <sheetViews>
    <sheetView zoomScale="70" zoomScaleNormal="70" workbookViewId="0">
      <selection activeCell="K17" sqref="K17"/>
    </sheetView>
  </sheetViews>
  <sheetFormatPr defaultRowHeight="14.5" x14ac:dyDescent="0.35"/>
  <cols>
    <col min="1" max="1" width="12.90625" bestFit="1" customWidth="1"/>
    <col min="2" max="2" width="22.453125" customWidth="1"/>
    <col min="3" max="3" width="12.54296875" customWidth="1"/>
    <col min="7" max="7" width="14.08984375" customWidth="1"/>
    <col min="8" max="8" width="11.08984375" bestFit="1" customWidth="1"/>
    <col min="9" max="9" width="15" customWidth="1"/>
    <col min="10" max="10" width="10.36328125" customWidth="1"/>
    <col min="11" max="11" width="13.54296875" customWidth="1"/>
    <col min="13" max="13" width="10.90625" customWidth="1"/>
    <col min="16" max="16" width="10.6328125" customWidth="1"/>
    <col min="18" max="18" width="10.90625" customWidth="1"/>
    <col min="20" max="20" width="13" customWidth="1"/>
    <col min="24" max="24" width="8.26953125" customWidth="1"/>
    <col min="25" max="25" width="11.7265625" customWidth="1"/>
    <col min="26" max="26" width="16.54296875" customWidth="1"/>
    <col min="27" max="27" width="8.7265625" customWidth="1"/>
  </cols>
  <sheetData>
    <row r="1" spans="1:15" ht="26" x14ac:dyDescent="0.35">
      <c r="B1" s="33" t="s">
        <v>83</v>
      </c>
    </row>
    <row r="3" spans="1:15" ht="23.5" x14ac:dyDescent="0.55000000000000004">
      <c r="A3" s="9" t="s">
        <v>28</v>
      </c>
      <c r="B3" t="s">
        <v>30</v>
      </c>
      <c r="F3" s="34" t="s">
        <v>84</v>
      </c>
    </row>
    <row r="4" spans="1:15" x14ac:dyDescent="0.35">
      <c r="A4" s="10" t="s">
        <v>12</v>
      </c>
      <c r="B4">
        <v>6950000</v>
      </c>
      <c r="E4" s="60" t="s">
        <v>95</v>
      </c>
      <c r="F4" s="61"/>
      <c r="G4" s="61"/>
      <c r="H4" s="61"/>
      <c r="I4" s="61"/>
      <c r="J4" s="61"/>
      <c r="K4" s="61"/>
    </row>
    <row r="5" spans="1:15" ht="10.75" customHeight="1" x14ac:dyDescent="0.35">
      <c r="A5" s="10" t="s">
        <v>9</v>
      </c>
      <c r="B5">
        <v>12250000</v>
      </c>
      <c r="E5" s="61"/>
      <c r="F5" s="61"/>
      <c r="G5" s="61"/>
      <c r="H5" s="61"/>
      <c r="I5" s="61"/>
      <c r="J5" s="61"/>
      <c r="K5" s="61"/>
    </row>
    <row r="6" spans="1:15" ht="24" customHeight="1" x14ac:dyDescent="0.35">
      <c r="A6" s="10" t="s">
        <v>18</v>
      </c>
      <c r="B6">
        <v>6150000</v>
      </c>
      <c r="E6" s="2" t="s">
        <v>0</v>
      </c>
      <c r="F6" s="2" t="s">
        <v>1</v>
      </c>
      <c r="G6" s="2" t="s">
        <v>2</v>
      </c>
      <c r="H6" s="2" t="s">
        <v>3</v>
      </c>
      <c r="I6" s="2" t="s">
        <v>4</v>
      </c>
      <c r="J6" s="2" t="s">
        <v>5</v>
      </c>
      <c r="K6" s="2" t="s">
        <v>6</v>
      </c>
    </row>
    <row r="7" spans="1:15" ht="28.75" customHeight="1" x14ac:dyDescent="0.35">
      <c r="A7" s="10" t="s">
        <v>15</v>
      </c>
      <c r="B7">
        <v>3320000</v>
      </c>
      <c r="E7" s="3">
        <v>45326</v>
      </c>
      <c r="F7" s="4" t="s">
        <v>16</v>
      </c>
      <c r="G7" s="4" t="s">
        <v>8</v>
      </c>
      <c r="H7" s="4" t="s">
        <v>18</v>
      </c>
      <c r="I7" s="4">
        <v>20</v>
      </c>
      <c r="J7" s="4">
        <v>30000</v>
      </c>
      <c r="K7" s="4">
        <f>I7*J7</f>
        <v>600000</v>
      </c>
      <c r="L7" s="35"/>
      <c r="M7" s="35"/>
      <c r="N7" s="35"/>
      <c r="O7" s="35"/>
    </row>
    <row r="8" spans="1:15" ht="14.5" customHeight="1" x14ac:dyDescent="0.35">
      <c r="A8" s="10" t="s">
        <v>29</v>
      </c>
      <c r="B8">
        <v>28670000</v>
      </c>
      <c r="E8" s="3">
        <v>45334</v>
      </c>
      <c r="F8" s="4" t="s">
        <v>10</v>
      </c>
      <c r="G8" s="4" t="s">
        <v>8</v>
      </c>
      <c r="H8" s="4" t="s">
        <v>18</v>
      </c>
      <c r="I8" s="4">
        <v>10</v>
      </c>
      <c r="J8" s="4">
        <v>30000</v>
      </c>
      <c r="K8" s="4">
        <f t="shared" ref="K8:K9" si="0">I8*J8</f>
        <v>300000</v>
      </c>
      <c r="L8" s="35"/>
      <c r="M8" s="35"/>
      <c r="N8" s="35"/>
      <c r="O8" s="35"/>
    </row>
    <row r="9" spans="1:15" x14ac:dyDescent="0.35">
      <c r="E9" s="37">
        <v>45346</v>
      </c>
      <c r="F9" s="38" t="s">
        <v>7</v>
      </c>
      <c r="G9" s="38" t="s">
        <v>8</v>
      </c>
      <c r="H9" s="4" t="s">
        <v>18</v>
      </c>
      <c r="I9" s="4">
        <v>12</v>
      </c>
      <c r="J9" s="4">
        <v>30000</v>
      </c>
      <c r="K9" s="4">
        <f t="shared" si="0"/>
        <v>360000</v>
      </c>
    </row>
    <row r="10" spans="1:15" x14ac:dyDescent="0.35">
      <c r="H10" s="36" t="s">
        <v>23</v>
      </c>
      <c r="I10" s="24">
        <f>SUM(I7:I9)</f>
        <v>42</v>
      </c>
      <c r="J10" s="24">
        <f>SUM(J7:J9)</f>
        <v>90000</v>
      </c>
      <c r="K10" s="24">
        <f>SUM(K7:K9)</f>
        <v>1260000</v>
      </c>
    </row>
    <row r="17" spans="2:18" ht="33.5" x14ac:dyDescent="0.75">
      <c r="D17" s="11"/>
      <c r="H17" s="59"/>
      <c r="I17" s="59"/>
      <c r="J17" s="59"/>
    </row>
    <row r="18" spans="2:18" ht="28.5" x14ac:dyDescent="0.65">
      <c r="I18" s="32"/>
    </row>
    <row r="25" spans="2:18" x14ac:dyDescent="0.35">
      <c r="R25" t="s">
        <v>27</v>
      </c>
    </row>
    <row r="31" spans="2:18" x14ac:dyDescent="0.35">
      <c r="B31" s="11"/>
      <c r="C31" s="11"/>
      <c r="D31" s="11"/>
      <c r="E31" s="11"/>
      <c r="F31" s="11"/>
      <c r="G31" s="11"/>
      <c r="J31" s="11"/>
      <c r="K31" s="11"/>
      <c r="L31" s="11"/>
      <c r="M31" s="11"/>
      <c r="N31" s="11"/>
      <c r="O31" s="11"/>
    </row>
    <row r="32" spans="2:18" x14ac:dyDescent="0.35">
      <c r="B32" s="11"/>
      <c r="C32" s="11"/>
      <c r="D32" s="11"/>
      <c r="E32" s="11"/>
      <c r="F32" s="11"/>
      <c r="G32" s="11"/>
    </row>
    <row r="44" spans="11:11" x14ac:dyDescent="0.35">
      <c r="K44" t="s">
        <v>27</v>
      </c>
    </row>
  </sheetData>
  <sortState xmlns:xlrd2="http://schemas.microsoft.com/office/spreadsheetml/2017/richdata2" ref="J25:O30">
    <sortCondition ref="J24"/>
  </sortState>
  <mergeCells count="2">
    <mergeCell ref="H17:J17"/>
    <mergeCell ref="E4:K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BDB54-4C67-4F82-85EC-5F6F5BB9C05E}">
  <dimension ref="B2:P58"/>
  <sheetViews>
    <sheetView tabSelected="1" topLeftCell="A10" workbookViewId="0">
      <selection activeCell="I21" sqref="I21:I26"/>
    </sheetView>
  </sheetViews>
  <sheetFormatPr defaultRowHeight="14.5" x14ac:dyDescent="0.35"/>
  <cols>
    <col min="3" max="3" width="12.54296875" customWidth="1"/>
    <col min="4" max="4" width="10.90625" customWidth="1"/>
    <col min="5" max="5" width="12.7265625" customWidth="1"/>
    <col min="8" max="8" width="11.54296875" customWidth="1"/>
    <col min="9" max="9" width="15.36328125" customWidth="1"/>
    <col min="11" max="11" width="12.54296875" customWidth="1"/>
    <col min="16" max="16" width="9.7265625" customWidth="1"/>
  </cols>
  <sheetData>
    <row r="2" spans="2:16" ht="15.5" x14ac:dyDescent="0.35">
      <c r="G2" s="63" t="s">
        <v>96</v>
      </c>
      <c r="H2" s="63"/>
    </row>
    <row r="5" spans="2:16" x14ac:dyDescent="0.35">
      <c r="B5" s="65" t="s">
        <v>108</v>
      </c>
      <c r="C5" s="65"/>
      <c r="D5" s="65"/>
      <c r="E5" s="65"/>
      <c r="F5" s="65"/>
      <c r="G5" s="65"/>
      <c r="J5" s="65" t="s">
        <v>108</v>
      </c>
      <c r="K5" s="65"/>
      <c r="L5" s="65"/>
      <c r="M5" s="65"/>
      <c r="N5" s="65"/>
      <c r="O5" s="65"/>
      <c r="P5" s="65"/>
    </row>
    <row r="6" spans="2:16" x14ac:dyDescent="0.35">
      <c r="B6" s="66" t="s">
        <v>37</v>
      </c>
      <c r="C6" s="66"/>
      <c r="D6" s="66"/>
      <c r="E6" s="66"/>
      <c r="F6" s="66"/>
      <c r="G6" s="66"/>
      <c r="J6" s="64" t="s">
        <v>37</v>
      </c>
      <c r="K6" s="64"/>
      <c r="L6" s="64"/>
      <c r="M6" s="64"/>
      <c r="N6" s="64"/>
      <c r="O6" s="64"/>
      <c r="P6" s="64"/>
    </row>
    <row r="7" spans="2:16" x14ac:dyDescent="0.35">
      <c r="B7" s="16" t="s">
        <v>31</v>
      </c>
      <c r="C7" s="16" t="s">
        <v>32</v>
      </c>
      <c r="D7" s="16" t="s">
        <v>33</v>
      </c>
      <c r="E7" s="16" t="s">
        <v>34</v>
      </c>
      <c r="F7" s="16" t="s">
        <v>35</v>
      </c>
      <c r="G7" s="16" t="s">
        <v>36</v>
      </c>
      <c r="J7" s="16" t="s">
        <v>31</v>
      </c>
      <c r="K7" s="16" t="s">
        <v>32</v>
      </c>
      <c r="L7" s="16" t="s">
        <v>33</v>
      </c>
      <c r="M7" s="16" t="s">
        <v>34</v>
      </c>
      <c r="N7" s="16" t="s">
        <v>35</v>
      </c>
      <c r="O7" s="16" t="s">
        <v>36</v>
      </c>
      <c r="P7" s="16" t="s">
        <v>42</v>
      </c>
    </row>
    <row r="8" spans="2:16" x14ac:dyDescent="0.35">
      <c r="B8" s="16">
        <v>2</v>
      </c>
      <c r="C8" s="16" t="s">
        <v>8</v>
      </c>
      <c r="D8" s="16">
        <v>30000</v>
      </c>
      <c r="E8" s="16"/>
      <c r="F8" s="16"/>
      <c r="G8" s="16"/>
      <c r="J8" s="16">
        <v>3</v>
      </c>
      <c r="K8" s="16" t="s">
        <v>17</v>
      </c>
      <c r="L8" s="16">
        <v>30000</v>
      </c>
      <c r="M8" s="16">
        <f>SUMIF('Q.2.(a,b,c,d)'!E34:E58,"Nabila Sultana",'Q.2.(a,b,c,d)'!I34:I58)</f>
        <v>3340000</v>
      </c>
      <c r="N8" s="16">
        <f t="shared" ref="N8:N13" si="0">IF(M8&gt;=2000000,M8*10%,IF(M8&gt;=1000000,M8*8%,IF(M8&lt;1000000,M8*6%)))</f>
        <v>334000</v>
      </c>
      <c r="O8" s="16">
        <f t="shared" ref="O8:O13" si="1">SUM(L8+N8)</f>
        <v>364000</v>
      </c>
      <c r="P8" s="30">
        <f>AVERAGE(O8:O13)</f>
        <v>124533.33333333333</v>
      </c>
    </row>
    <row r="9" spans="2:16" x14ac:dyDescent="0.35">
      <c r="B9" s="16">
        <v>5</v>
      </c>
      <c r="C9" s="16" t="s">
        <v>38</v>
      </c>
      <c r="D9" s="16">
        <v>30000</v>
      </c>
      <c r="E9" s="16"/>
      <c r="F9" s="16"/>
      <c r="G9" s="16"/>
      <c r="J9" s="16">
        <v>2</v>
      </c>
      <c r="K9" s="16" t="s">
        <v>8</v>
      </c>
      <c r="L9" s="16">
        <v>30000</v>
      </c>
      <c r="M9" s="16">
        <f>SUMIF('Q.2.(a,b,c,d)'!E34:E58,"Arif Hossain",'Q.2.(a,b,c,d)'!I34:I58)</f>
        <v>1760000</v>
      </c>
      <c r="N9" s="16">
        <f t="shared" si="0"/>
        <v>140800</v>
      </c>
      <c r="O9" s="16">
        <f t="shared" si="1"/>
        <v>170800</v>
      </c>
      <c r="P9" s="16">
        <f>AVERAGE(O9:O13)</f>
        <v>76640</v>
      </c>
    </row>
    <row r="10" spans="2:16" x14ac:dyDescent="0.35">
      <c r="B10" s="16">
        <v>1</v>
      </c>
      <c r="C10" s="16" t="s">
        <v>39</v>
      </c>
      <c r="D10" s="16">
        <v>30000</v>
      </c>
      <c r="E10" s="16"/>
      <c r="F10" s="16"/>
      <c r="G10" s="16"/>
      <c r="J10" s="16">
        <v>1</v>
      </c>
      <c r="K10" s="16" t="s">
        <v>39</v>
      </c>
      <c r="L10" s="16">
        <v>30000</v>
      </c>
      <c r="M10" s="16">
        <f>SUMIF('Q.1.(D,E)'!D61:D62,"parvez Hasan",'Q.1.(D,E)'!H61:H62)</f>
        <v>0</v>
      </c>
      <c r="N10" s="16">
        <f t="shared" si="0"/>
        <v>0</v>
      </c>
      <c r="O10" s="16">
        <f t="shared" si="1"/>
        <v>30000</v>
      </c>
      <c r="P10" s="16">
        <f>AVERAGE(O10:O13)</f>
        <v>53100</v>
      </c>
    </row>
    <row r="11" spans="2:16" x14ac:dyDescent="0.35">
      <c r="B11" s="16">
        <v>3</v>
      </c>
      <c r="C11" s="16" t="s">
        <v>17</v>
      </c>
      <c r="D11" s="16">
        <v>30000</v>
      </c>
      <c r="E11" s="16"/>
      <c r="F11" s="16"/>
      <c r="G11" s="16"/>
      <c r="J11" s="16">
        <v>4</v>
      </c>
      <c r="K11" s="16" t="s">
        <v>40</v>
      </c>
      <c r="L11" s="16">
        <v>30000</v>
      </c>
      <c r="M11" s="16">
        <f>SUMIF('Q.1.(D,E)'!D61:D62,"Eva Karim",'Q.1.(D,E)'!H61:H62)</f>
        <v>0</v>
      </c>
      <c r="N11" s="16">
        <f t="shared" si="0"/>
        <v>0</v>
      </c>
      <c r="O11" s="16">
        <f t="shared" si="1"/>
        <v>30000</v>
      </c>
      <c r="P11" s="16">
        <f>AVERAGE(O11:O13)</f>
        <v>60800</v>
      </c>
    </row>
    <row r="12" spans="2:16" x14ac:dyDescent="0.35">
      <c r="B12" s="16">
        <v>4</v>
      </c>
      <c r="C12" s="16" t="s">
        <v>40</v>
      </c>
      <c r="D12" s="16">
        <v>30000</v>
      </c>
      <c r="E12" s="16"/>
      <c r="F12" s="16"/>
      <c r="G12" s="16"/>
      <c r="J12" s="16">
        <v>5</v>
      </c>
      <c r="K12" s="16" t="s">
        <v>38</v>
      </c>
      <c r="L12" s="16">
        <v>30000</v>
      </c>
      <c r="M12" s="16">
        <f>SUMIF('Q.2.(a,b,c,d)'!E34:E58,"Oishi das",'Q.2.(a,b,c,d)'!I34:I58)</f>
        <v>840000</v>
      </c>
      <c r="N12" s="16">
        <f t="shared" si="0"/>
        <v>50400</v>
      </c>
      <c r="O12" s="16">
        <f t="shared" si="1"/>
        <v>80400</v>
      </c>
      <c r="P12" s="16">
        <f>AVERAGE(O12:O13)</f>
        <v>76200</v>
      </c>
    </row>
    <row r="13" spans="2:16" x14ac:dyDescent="0.35">
      <c r="B13" s="16">
        <v>6</v>
      </c>
      <c r="C13" s="16" t="s">
        <v>41</v>
      </c>
      <c r="D13" s="16">
        <v>30000</v>
      </c>
      <c r="E13" s="16"/>
      <c r="F13" s="16"/>
      <c r="G13" s="16"/>
      <c r="J13" s="16">
        <v>6</v>
      </c>
      <c r="K13" s="16" t="s">
        <v>41</v>
      </c>
      <c r="L13" s="16">
        <v>30000</v>
      </c>
      <c r="M13" s="16">
        <f>SUMIF('Q.2.(a,b,c,d)'!E34:E58,"Farhan islam",'Q.2.(a,b,c,d)'!I34:I58)</f>
        <v>700000</v>
      </c>
      <c r="N13" s="16">
        <f t="shared" si="0"/>
        <v>42000</v>
      </c>
      <c r="O13" s="16">
        <f t="shared" si="1"/>
        <v>72000</v>
      </c>
      <c r="P13" s="16">
        <f>AVERAGE(O13:O13)</f>
        <v>72000</v>
      </c>
    </row>
    <row r="18" spans="2:9" x14ac:dyDescent="0.35">
      <c r="B18" s="67" t="s">
        <v>91</v>
      </c>
      <c r="C18" s="68"/>
      <c r="D18" s="68"/>
      <c r="E18" s="68"/>
      <c r="F18" s="68"/>
      <c r="G18" s="68"/>
      <c r="H18" s="68"/>
      <c r="I18" s="69"/>
    </row>
    <row r="19" spans="2:9" x14ac:dyDescent="0.35">
      <c r="B19" s="70" t="s">
        <v>37</v>
      </c>
      <c r="C19" s="71"/>
      <c r="D19" s="71"/>
      <c r="E19" s="71"/>
      <c r="F19" s="71"/>
      <c r="G19" s="71"/>
      <c r="H19" s="71"/>
      <c r="I19" s="72"/>
    </row>
    <row r="20" spans="2:9" x14ac:dyDescent="0.35">
      <c r="B20" s="29" t="s">
        <v>92</v>
      </c>
      <c r="C20" s="29" t="s">
        <v>32</v>
      </c>
      <c r="D20" s="29" t="s">
        <v>33</v>
      </c>
      <c r="E20" s="29" t="s">
        <v>34</v>
      </c>
      <c r="F20" s="29" t="s">
        <v>35</v>
      </c>
      <c r="G20" s="29" t="s">
        <v>36</v>
      </c>
      <c r="H20" s="29" t="s">
        <v>93</v>
      </c>
      <c r="I20" s="29" t="s">
        <v>94</v>
      </c>
    </row>
    <row r="21" spans="2:9" x14ac:dyDescent="0.35">
      <c r="B21" s="16">
        <v>1</v>
      </c>
      <c r="C21" s="8" t="s">
        <v>14</v>
      </c>
      <c r="D21" s="16">
        <v>30000</v>
      </c>
      <c r="E21" s="16">
        <v>1150000</v>
      </c>
      <c r="F21" s="16">
        <f t="shared" ref="F21:F26" si="2">IF(E21&gt;=2000000,E21/10,IF(AND(E21&gt;=1000000,E21&lt;2000000),E21*8/100,IF(E21&lt;1000000,E21*6/100)))</f>
        <v>92000</v>
      </c>
      <c r="G21" s="16">
        <f t="shared" ref="G21:G26" si="3">SUM(D21+F21)</f>
        <v>122000</v>
      </c>
      <c r="H21" s="90">
        <f>MAX(G21:G26)</f>
        <v>364000</v>
      </c>
      <c r="I21" s="93" t="s">
        <v>17</v>
      </c>
    </row>
    <row r="22" spans="2:9" x14ac:dyDescent="0.35">
      <c r="B22" s="16">
        <v>2</v>
      </c>
      <c r="C22" s="8" t="s">
        <v>8</v>
      </c>
      <c r="D22" s="16">
        <v>30000</v>
      </c>
      <c r="E22" s="16">
        <v>1760000</v>
      </c>
      <c r="F22" s="16">
        <f t="shared" si="2"/>
        <v>140800</v>
      </c>
      <c r="G22" s="16">
        <f t="shared" si="3"/>
        <v>170800</v>
      </c>
      <c r="H22" s="91"/>
      <c r="I22" s="94"/>
    </row>
    <row r="23" spans="2:9" x14ac:dyDescent="0.35">
      <c r="B23" s="16">
        <v>3</v>
      </c>
      <c r="C23" s="8" t="s">
        <v>17</v>
      </c>
      <c r="D23" s="16">
        <v>30000</v>
      </c>
      <c r="E23" s="16">
        <v>3340000</v>
      </c>
      <c r="F23" s="16">
        <f t="shared" si="2"/>
        <v>334000</v>
      </c>
      <c r="G23" s="16">
        <f t="shared" si="3"/>
        <v>364000</v>
      </c>
      <c r="H23" s="91"/>
      <c r="I23" s="94"/>
    </row>
    <row r="24" spans="2:9" x14ac:dyDescent="0.35">
      <c r="B24" s="16">
        <v>4</v>
      </c>
      <c r="C24" s="8" t="s">
        <v>20</v>
      </c>
      <c r="D24" s="16">
        <v>30000</v>
      </c>
      <c r="E24" s="16">
        <v>960000</v>
      </c>
      <c r="F24" s="16">
        <f t="shared" si="2"/>
        <v>57600</v>
      </c>
      <c r="G24" s="16">
        <f t="shared" si="3"/>
        <v>87600</v>
      </c>
      <c r="H24" s="91"/>
      <c r="I24" s="94"/>
    </row>
    <row r="25" spans="2:9" x14ac:dyDescent="0.35">
      <c r="B25" s="16">
        <v>5</v>
      </c>
      <c r="C25" s="8" t="s">
        <v>11</v>
      </c>
      <c r="D25" s="16">
        <v>30000</v>
      </c>
      <c r="E25" s="16">
        <v>840000</v>
      </c>
      <c r="F25" s="16">
        <f t="shared" si="2"/>
        <v>50400</v>
      </c>
      <c r="G25" s="16">
        <f t="shared" si="3"/>
        <v>80400</v>
      </c>
      <c r="H25" s="91"/>
      <c r="I25" s="94"/>
    </row>
    <row r="26" spans="2:9" x14ac:dyDescent="0.35">
      <c r="B26" s="16">
        <v>6</v>
      </c>
      <c r="C26" s="8" t="s">
        <v>22</v>
      </c>
      <c r="D26" s="16">
        <v>30000</v>
      </c>
      <c r="E26" s="16">
        <v>700000</v>
      </c>
      <c r="F26" s="16">
        <f t="shared" si="2"/>
        <v>42000</v>
      </c>
      <c r="G26" s="16">
        <f t="shared" si="3"/>
        <v>72000</v>
      </c>
      <c r="H26" s="92"/>
      <c r="I26" s="95"/>
    </row>
    <row r="31" spans="2:9" x14ac:dyDescent="0.35">
      <c r="C31" s="62" t="s">
        <v>97</v>
      </c>
      <c r="D31" s="62"/>
      <c r="E31" s="62"/>
      <c r="F31" s="62"/>
      <c r="G31" s="62"/>
      <c r="H31" s="62"/>
      <c r="I31" s="62"/>
    </row>
    <row r="32" spans="2:9" x14ac:dyDescent="0.35">
      <c r="C32" s="62"/>
      <c r="D32" s="62"/>
      <c r="E32" s="62"/>
      <c r="F32" s="62"/>
      <c r="G32" s="62"/>
      <c r="H32" s="62"/>
      <c r="I32" s="62"/>
    </row>
    <row r="33" spans="3:9" ht="29" x14ac:dyDescent="0.35">
      <c r="C33" s="2" t="s">
        <v>0</v>
      </c>
      <c r="D33" s="2" t="s">
        <v>1</v>
      </c>
      <c r="E33" s="2" t="s">
        <v>2</v>
      </c>
      <c r="F33" s="2" t="s">
        <v>3</v>
      </c>
      <c r="G33" s="2" t="s">
        <v>4</v>
      </c>
      <c r="H33" s="2" t="s">
        <v>5</v>
      </c>
      <c r="I33" s="2" t="s">
        <v>6</v>
      </c>
    </row>
    <row r="34" spans="3:9" x14ac:dyDescent="0.35">
      <c r="C34" s="3">
        <v>45296</v>
      </c>
      <c r="D34" s="4" t="s">
        <v>7</v>
      </c>
      <c r="E34" s="4" t="s">
        <v>8</v>
      </c>
      <c r="F34" s="4" t="s">
        <v>9</v>
      </c>
      <c r="G34" s="4">
        <v>5</v>
      </c>
      <c r="H34" s="4">
        <v>70000</v>
      </c>
      <c r="I34" s="4">
        <f t="shared" ref="I34:I58" si="4">G34*H34</f>
        <v>350000</v>
      </c>
    </row>
    <row r="35" spans="3:9" x14ac:dyDescent="0.35">
      <c r="C35" s="3">
        <v>45297</v>
      </c>
      <c r="D35" s="4" t="s">
        <v>10</v>
      </c>
      <c r="E35" s="4" t="s">
        <v>11</v>
      </c>
      <c r="F35" s="4" t="s">
        <v>12</v>
      </c>
      <c r="G35" s="4">
        <v>10</v>
      </c>
      <c r="H35" s="4">
        <v>50000</v>
      </c>
      <c r="I35" s="4">
        <f t="shared" si="4"/>
        <v>500000</v>
      </c>
    </row>
    <row r="36" spans="3:9" x14ac:dyDescent="0.35">
      <c r="C36" s="3">
        <v>45298</v>
      </c>
      <c r="D36" s="4" t="s">
        <v>13</v>
      </c>
      <c r="E36" s="4" t="s">
        <v>14</v>
      </c>
      <c r="F36" s="4" t="s">
        <v>15</v>
      </c>
      <c r="G36" s="4">
        <v>7</v>
      </c>
      <c r="H36" s="4">
        <v>20000</v>
      </c>
      <c r="I36" s="4">
        <f t="shared" si="4"/>
        <v>140000</v>
      </c>
    </row>
    <row r="37" spans="3:9" ht="29" x14ac:dyDescent="0.35">
      <c r="C37" s="3">
        <v>45299</v>
      </c>
      <c r="D37" s="4" t="s">
        <v>16</v>
      </c>
      <c r="E37" s="4" t="s">
        <v>17</v>
      </c>
      <c r="F37" s="4" t="s">
        <v>18</v>
      </c>
      <c r="G37" s="4">
        <v>15</v>
      </c>
      <c r="H37" s="4">
        <v>30000</v>
      </c>
      <c r="I37" s="4">
        <f t="shared" si="4"/>
        <v>450000</v>
      </c>
    </row>
    <row r="38" spans="3:9" x14ac:dyDescent="0.35">
      <c r="C38" s="3">
        <v>45300</v>
      </c>
      <c r="D38" s="4" t="s">
        <v>19</v>
      </c>
      <c r="E38" s="4" t="s">
        <v>20</v>
      </c>
      <c r="F38" s="4" t="s">
        <v>9</v>
      </c>
      <c r="G38" s="4">
        <v>3</v>
      </c>
      <c r="H38" s="4">
        <v>70000</v>
      </c>
      <c r="I38" s="4">
        <f t="shared" si="4"/>
        <v>210000</v>
      </c>
    </row>
    <row r="39" spans="3:9" x14ac:dyDescent="0.35">
      <c r="C39" s="3">
        <v>45301</v>
      </c>
      <c r="D39" s="4" t="s">
        <v>21</v>
      </c>
      <c r="E39" s="4" t="s">
        <v>22</v>
      </c>
      <c r="F39" s="4" t="s">
        <v>12</v>
      </c>
      <c r="G39" s="4">
        <v>6</v>
      </c>
      <c r="H39" s="4">
        <v>50000</v>
      </c>
      <c r="I39" s="4">
        <f t="shared" si="4"/>
        <v>300000</v>
      </c>
    </row>
    <row r="40" spans="3:9" x14ac:dyDescent="0.35">
      <c r="C40" s="3">
        <v>45302</v>
      </c>
      <c r="D40" s="4" t="s">
        <v>10</v>
      </c>
      <c r="E40" s="4" t="s">
        <v>14</v>
      </c>
      <c r="F40" s="4" t="s">
        <v>15</v>
      </c>
      <c r="G40" s="4">
        <v>4</v>
      </c>
      <c r="H40" s="4">
        <v>20000</v>
      </c>
      <c r="I40" s="4">
        <f t="shared" si="4"/>
        <v>80000</v>
      </c>
    </row>
    <row r="41" spans="3:9" ht="29" x14ac:dyDescent="0.35">
      <c r="C41" s="3">
        <v>45303</v>
      </c>
      <c r="D41" s="4" t="s">
        <v>13</v>
      </c>
      <c r="E41" s="4" t="s">
        <v>17</v>
      </c>
      <c r="F41" s="4" t="s">
        <v>18</v>
      </c>
      <c r="G41" s="4">
        <v>10</v>
      </c>
      <c r="H41" s="4">
        <v>30000</v>
      </c>
      <c r="I41" s="4">
        <f t="shared" si="4"/>
        <v>300000</v>
      </c>
    </row>
    <row r="42" spans="3:9" x14ac:dyDescent="0.35">
      <c r="C42" s="3">
        <v>45304</v>
      </c>
      <c r="D42" s="4" t="s">
        <v>7</v>
      </c>
      <c r="E42" s="4" t="s">
        <v>8</v>
      </c>
      <c r="F42" s="4" t="s">
        <v>9</v>
      </c>
      <c r="G42" s="4">
        <v>8</v>
      </c>
      <c r="H42" s="4">
        <v>70000</v>
      </c>
      <c r="I42" s="4">
        <f t="shared" si="4"/>
        <v>560000</v>
      </c>
    </row>
    <row r="43" spans="3:9" x14ac:dyDescent="0.35">
      <c r="C43" s="3">
        <v>45305</v>
      </c>
      <c r="D43" s="4" t="s">
        <v>19</v>
      </c>
      <c r="E43" s="4" t="s">
        <v>8</v>
      </c>
      <c r="F43" s="4" t="s">
        <v>12</v>
      </c>
      <c r="G43" s="4">
        <v>12</v>
      </c>
      <c r="H43" s="4">
        <v>50000</v>
      </c>
      <c r="I43" s="4">
        <f t="shared" si="4"/>
        <v>600000</v>
      </c>
    </row>
    <row r="44" spans="3:9" x14ac:dyDescent="0.35">
      <c r="C44" s="3">
        <v>45306</v>
      </c>
      <c r="D44" s="4" t="s">
        <v>21</v>
      </c>
      <c r="E44" s="4" t="s">
        <v>11</v>
      </c>
      <c r="F44" s="4" t="s">
        <v>15</v>
      </c>
      <c r="G44" s="4">
        <v>9</v>
      </c>
      <c r="H44" s="4">
        <v>20000</v>
      </c>
      <c r="I44" s="4">
        <f t="shared" si="4"/>
        <v>180000</v>
      </c>
    </row>
    <row r="45" spans="3:9" ht="29" x14ac:dyDescent="0.35">
      <c r="C45" s="3">
        <v>45307</v>
      </c>
      <c r="D45" s="4" t="s">
        <v>10</v>
      </c>
      <c r="E45" s="4" t="s">
        <v>14</v>
      </c>
      <c r="F45" s="4" t="s">
        <v>18</v>
      </c>
      <c r="G45" s="4">
        <v>5</v>
      </c>
      <c r="H45" s="4">
        <v>30000</v>
      </c>
      <c r="I45" s="4">
        <f t="shared" si="4"/>
        <v>150000</v>
      </c>
    </row>
    <row r="46" spans="3:9" x14ac:dyDescent="0.35">
      <c r="C46" s="3">
        <v>45308</v>
      </c>
      <c r="D46" s="4" t="s">
        <v>13</v>
      </c>
      <c r="E46" s="4" t="s">
        <v>17</v>
      </c>
      <c r="F46" s="4" t="s">
        <v>9</v>
      </c>
      <c r="G46" s="4">
        <v>11</v>
      </c>
      <c r="H46" s="4">
        <v>70000</v>
      </c>
      <c r="I46" s="4">
        <f t="shared" si="4"/>
        <v>770000</v>
      </c>
    </row>
    <row r="47" spans="3:9" x14ac:dyDescent="0.35">
      <c r="C47" s="3">
        <v>45309</v>
      </c>
      <c r="D47" s="4" t="s">
        <v>16</v>
      </c>
      <c r="E47" s="4" t="s">
        <v>20</v>
      </c>
      <c r="F47" s="4" t="s">
        <v>12</v>
      </c>
      <c r="G47" s="4">
        <v>7</v>
      </c>
      <c r="H47" s="4">
        <v>50000</v>
      </c>
      <c r="I47" s="4">
        <f t="shared" si="4"/>
        <v>350000</v>
      </c>
    </row>
    <row r="48" spans="3:9" x14ac:dyDescent="0.35">
      <c r="C48" s="3">
        <v>45310</v>
      </c>
      <c r="D48" s="4" t="s">
        <v>19</v>
      </c>
      <c r="E48" s="4" t="s">
        <v>22</v>
      </c>
      <c r="F48" s="4" t="s">
        <v>15</v>
      </c>
      <c r="G48" s="4">
        <v>6</v>
      </c>
      <c r="H48" s="4">
        <v>20000</v>
      </c>
      <c r="I48" s="4">
        <f t="shared" si="4"/>
        <v>120000</v>
      </c>
    </row>
    <row r="49" spans="3:9" ht="29" x14ac:dyDescent="0.35">
      <c r="C49" s="3">
        <v>45311</v>
      </c>
      <c r="D49" s="4" t="s">
        <v>21</v>
      </c>
      <c r="E49" s="4" t="s">
        <v>14</v>
      </c>
      <c r="F49" s="4" t="s">
        <v>18</v>
      </c>
      <c r="G49" s="4">
        <v>13</v>
      </c>
      <c r="H49" s="4">
        <v>30000</v>
      </c>
      <c r="I49" s="4">
        <f t="shared" si="4"/>
        <v>390000</v>
      </c>
    </row>
    <row r="50" spans="3:9" x14ac:dyDescent="0.35">
      <c r="C50" s="3">
        <v>45312</v>
      </c>
      <c r="D50" s="4" t="s">
        <v>7</v>
      </c>
      <c r="E50" s="4" t="s">
        <v>17</v>
      </c>
      <c r="F50" s="4" t="s">
        <v>9</v>
      </c>
      <c r="G50" s="4">
        <v>9</v>
      </c>
      <c r="H50" s="4">
        <v>70000</v>
      </c>
      <c r="I50" s="4">
        <f t="shared" si="4"/>
        <v>630000</v>
      </c>
    </row>
    <row r="51" spans="3:9" x14ac:dyDescent="0.35">
      <c r="C51" s="3">
        <v>45313</v>
      </c>
      <c r="D51" s="4" t="s">
        <v>13</v>
      </c>
      <c r="E51" s="4" t="s">
        <v>20</v>
      </c>
      <c r="F51" s="4" t="s">
        <v>12</v>
      </c>
      <c r="G51" s="4">
        <v>8</v>
      </c>
      <c r="H51" s="4">
        <v>50000</v>
      </c>
      <c r="I51" s="4">
        <f t="shared" si="4"/>
        <v>400000</v>
      </c>
    </row>
    <row r="52" spans="3:9" x14ac:dyDescent="0.35">
      <c r="C52" s="3">
        <v>45314</v>
      </c>
      <c r="D52" s="4" t="s">
        <v>16</v>
      </c>
      <c r="E52" s="4" t="s">
        <v>22</v>
      </c>
      <c r="F52" s="4" t="s">
        <v>15</v>
      </c>
      <c r="G52" s="4">
        <v>14</v>
      </c>
      <c r="H52" s="4">
        <v>20000</v>
      </c>
      <c r="I52" s="4">
        <f t="shared" si="4"/>
        <v>280000</v>
      </c>
    </row>
    <row r="53" spans="3:9" ht="29" x14ac:dyDescent="0.35">
      <c r="C53" s="3">
        <v>45315</v>
      </c>
      <c r="D53" s="4" t="s">
        <v>19</v>
      </c>
      <c r="E53" s="4" t="s">
        <v>14</v>
      </c>
      <c r="F53" s="4" t="s">
        <v>18</v>
      </c>
      <c r="G53" s="4">
        <v>7</v>
      </c>
      <c r="H53" s="4">
        <v>30000</v>
      </c>
      <c r="I53" s="4">
        <f t="shared" si="4"/>
        <v>210000</v>
      </c>
    </row>
    <row r="54" spans="3:9" x14ac:dyDescent="0.35">
      <c r="C54" s="3">
        <v>45316</v>
      </c>
      <c r="D54" s="4" t="s">
        <v>21</v>
      </c>
      <c r="E54" s="4" t="s">
        <v>17</v>
      </c>
      <c r="F54" s="4" t="s">
        <v>9</v>
      </c>
      <c r="G54" s="4">
        <v>10</v>
      </c>
      <c r="H54" s="4">
        <v>70000</v>
      </c>
      <c r="I54" s="4">
        <f t="shared" si="4"/>
        <v>700000</v>
      </c>
    </row>
    <row r="55" spans="3:9" x14ac:dyDescent="0.35">
      <c r="C55" s="3">
        <v>45317</v>
      </c>
      <c r="D55" s="4" t="s">
        <v>10</v>
      </c>
      <c r="E55" s="4" t="s">
        <v>8</v>
      </c>
      <c r="F55" s="4" t="s">
        <v>12</v>
      </c>
      <c r="G55" s="4">
        <v>5</v>
      </c>
      <c r="H55" s="4">
        <v>50000</v>
      </c>
      <c r="I55" s="4">
        <f t="shared" si="4"/>
        <v>250000</v>
      </c>
    </row>
    <row r="56" spans="3:9" x14ac:dyDescent="0.35">
      <c r="C56" s="3">
        <v>45318</v>
      </c>
      <c r="D56" s="4" t="s">
        <v>7</v>
      </c>
      <c r="E56" s="4" t="s">
        <v>11</v>
      </c>
      <c r="F56" s="4" t="s">
        <v>15</v>
      </c>
      <c r="G56" s="4">
        <v>8</v>
      </c>
      <c r="H56" s="4">
        <v>20000</v>
      </c>
      <c r="I56" s="4">
        <f t="shared" si="4"/>
        <v>160000</v>
      </c>
    </row>
    <row r="57" spans="3:9" ht="29" x14ac:dyDescent="0.35">
      <c r="C57" s="3">
        <v>45319</v>
      </c>
      <c r="D57" s="4" t="s">
        <v>16</v>
      </c>
      <c r="E57" s="4" t="s">
        <v>14</v>
      </c>
      <c r="F57" s="4" t="s">
        <v>18</v>
      </c>
      <c r="G57" s="4">
        <v>6</v>
      </c>
      <c r="H57" s="4">
        <v>30000</v>
      </c>
      <c r="I57" s="4">
        <f t="shared" si="4"/>
        <v>180000</v>
      </c>
    </row>
    <row r="58" spans="3:9" x14ac:dyDescent="0.35">
      <c r="C58" s="3">
        <v>45320</v>
      </c>
      <c r="D58" s="4" t="s">
        <v>19</v>
      </c>
      <c r="E58" s="4" t="s">
        <v>17</v>
      </c>
      <c r="F58" s="4" t="s">
        <v>9</v>
      </c>
      <c r="G58" s="4">
        <v>7</v>
      </c>
      <c r="H58" s="4">
        <v>70000</v>
      </c>
      <c r="I58" s="4">
        <f t="shared" si="4"/>
        <v>490000</v>
      </c>
    </row>
  </sheetData>
  <mergeCells count="10">
    <mergeCell ref="C31:I32"/>
    <mergeCell ref="G2:H2"/>
    <mergeCell ref="J6:P6"/>
    <mergeCell ref="B5:G5"/>
    <mergeCell ref="B6:G6"/>
    <mergeCell ref="J5:P5"/>
    <mergeCell ref="B18:I18"/>
    <mergeCell ref="B19:I19"/>
    <mergeCell ref="H21:H26"/>
    <mergeCell ref="I21:I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8490E-1596-4C0D-95A2-19203F300E5D}">
  <dimension ref="A3:X100"/>
  <sheetViews>
    <sheetView topLeftCell="A33" zoomScale="55" zoomScaleNormal="55" workbookViewId="0">
      <selection activeCell="N62" sqref="N62"/>
    </sheetView>
  </sheetViews>
  <sheetFormatPr defaultRowHeight="14.5" x14ac:dyDescent="0.35"/>
  <cols>
    <col min="2" max="2" width="18.36328125" customWidth="1"/>
    <col min="3" max="3" width="21" customWidth="1"/>
    <col min="4" max="4" width="16.1796875" customWidth="1"/>
    <col min="5" max="5" width="17.54296875" customWidth="1"/>
    <col min="6" max="6" width="17.90625" customWidth="1"/>
    <col min="7" max="7" width="22.90625" customWidth="1"/>
    <col min="8" max="8" width="22.08984375" customWidth="1"/>
    <col min="9" max="9" width="19.08984375" customWidth="1"/>
    <col min="10" max="10" width="16.90625" customWidth="1"/>
    <col min="11" max="11" width="23" customWidth="1"/>
    <col min="12" max="12" width="23.36328125" customWidth="1"/>
    <col min="13" max="13" width="14.7265625" customWidth="1"/>
    <col min="14" max="14" width="10.54296875" customWidth="1"/>
    <col min="15" max="15" width="14.453125" customWidth="1"/>
    <col min="16" max="16" width="15.26953125" customWidth="1"/>
    <col min="17" max="17" width="8.81640625" bestFit="1" customWidth="1"/>
    <col min="18" max="18" width="8.81640625" customWidth="1"/>
    <col min="19" max="19" width="12.7265625" customWidth="1"/>
    <col min="20" max="20" width="13.54296875" customWidth="1"/>
    <col min="21" max="21" width="13" customWidth="1"/>
    <col min="23" max="23" width="16.36328125" customWidth="1"/>
    <col min="24" max="24" width="15.6328125" customWidth="1"/>
    <col min="25" max="25" width="8.81640625" bestFit="1" customWidth="1"/>
    <col min="26" max="26" width="10.453125" customWidth="1"/>
    <col min="27" max="27" width="8.81640625" bestFit="1" customWidth="1"/>
  </cols>
  <sheetData>
    <row r="3" spans="1:24" ht="33.5" x14ac:dyDescent="0.75">
      <c r="A3" s="18"/>
      <c r="B3" s="18"/>
      <c r="C3" s="18"/>
      <c r="D3" s="73" t="s">
        <v>85</v>
      </c>
      <c r="E3" s="73"/>
      <c r="F3" s="73"/>
      <c r="G3" s="73"/>
      <c r="H3" s="73"/>
      <c r="I3" s="73"/>
      <c r="J3" s="31"/>
      <c r="K3" s="31"/>
      <c r="L3" s="31"/>
      <c r="M3" s="31"/>
      <c r="N3" s="31"/>
      <c r="O3" s="31"/>
      <c r="P3" s="31"/>
      <c r="Q3" s="31"/>
    </row>
    <row r="4" spans="1:24" ht="33.5" x14ac:dyDescent="0.75">
      <c r="A4" s="18"/>
      <c r="B4" s="18"/>
      <c r="C4" s="18"/>
      <c r="E4" s="18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</row>
    <row r="5" spans="1:24" ht="33.5" x14ac:dyDescent="0.75">
      <c r="A5" s="18"/>
      <c r="B5" s="87" t="s">
        <v>98</v>
      </c>
      <c r="C5" s="87"/>
      <c r="D5" s="87"/>
      <c r="E5" s="87"/>
      <c r="F5" s="87"/>
      <c r="G5" s="87"/>
      <c r="H5" s="87"/>
      <c r="I5" s="31"/>
      <c r="J5" s="88" t="s">
        <v>99</v>
      </c>
      <c r="K5" s="88"/>
      <c r="L5" s="88"/>
      <c r="M5" s="88"/>
      <c r="N5" s="88"/>
      <c r="O5" s="88"/>
      <c r="P5" s="88"/>
      <c r="Q5" s="31"/>
      <c r="R5" s="78" t="s">
        <v>100</v>
      </c>
      <c r="S5" s="78"/>
      <c r="T5" s="78"/>
      <c r="U5" s="78"/>
      <c r="V5" s="78"/>
      <c r="W5" s="78"/>
      <c r="X5" s="79"/>
    </row>
    <row r="6" spans="1:24" ht="14.5" customHeight="1" x14ac:dyDescent="0.35">
      <c r="A6" s="19"/>
      <c r="B6" s="44"/>
      <c r="C6" s="44"/>
      <c r="D6" s="44"/>
      <c r="E6" s="44"/>
      <c r="F6" s="44"/>
      <c r="G6" s="44"/>
      <c r="H6" s="44"/>
      <c r="J6" s="45"/>
      <c r="K6" s="45"/>
      <c r="L6" s="45"/>
      <c r="M6" s="45"/>
      <c r="N6" s="45"/>
      <c r="O6" s="45"/>
      <c r="P6" s="45"/>
      <c r="R6" s="80"/>
      <c r="S6" s="80"/>
      <c r="T6" s="80"/>
      <c r="U6" s="80"/>
      <c r="V6" s="80"/>
      <c r="W6" s="80"/>
      <c r="X6" s="81"/>
    </row>
    <row r="7" spans="1:24" ht="15.5" customHeight="1" x14ac:dyDescent="0.35">
      <c r="B7" s="20" t="s">
        <v>0</v>
      </c>
      <c r="C7" s="20" t="s">
        <v>1</v>
      </c>
      <c r="D7" s="20" t="s">
        <v>2</v>
      </c>
      <c r="E7" s="20" t="s">
        <v>3</v>
      </c>
      <c r="F7" s="20" t="s">
        <v>4</v>
      </c>
      <c r="G7" s="20" t="s">
        <v>5</v>
      </c>
      <c r="H7" s="20" t="s">
        <v>6</v>
      </c>
      <c r="J7" s="2" t="s">
        <v>0</v>
      </c>
      <c r="K7" s="2" t="s">
        <v>1</v>
      </c>
      <c r="L7" s="2" t="s">
        <v>2</v>
      </c>
      <c r="M7" s="2" t="s">
        <v>3</v>
      </c>
      <c r="N7" s="2" t="s">
        <v>4</v>
      </c>
      <c r="O7" s="2" t="s">
        <v>5</v>
      </c>
      <c r="P7" s="2" t="s">
        <v>6</v>
      </c>
      <c r="R7" s="2" t="s">
        <v>0</v>
      </c>
      <c r="S7" s="2" t="s">
        <v>1</v>
      </c>
      <c r="T7" s="2" t="s">
        <v>2</v>
      </c>
      <c r="U7" s="2" t="s">
        <v>3</v>
      </c>
      <c r="V7" s="2" t="s">
        <v>4</v>
      </c>
      <c r="W7" s="2" t="s">
        <v>5</v>
      </c>
      <c r="X7" s="2" t="s">
        <v>6</v>
      </c>
    </row>
    <row r="8" spans="1:24" ht="14.5" customHeight="1" x14ac:dyDescent="0.35">
      <c r="B8" s="3">
        <v>45296</v>
      </c>
      <c r="C8" s="4" t="s">
        <v>7</v>
      </c>
      <c r="D8" s="4" t="s">
        <v>8</v>
      </c>
      <c r="E8" s="4" t="s">
        <v>9</v>
      </c>
      <c r="F8" s="4">
        <v>5</v>
      </c>
      <c r="G8" s="4">
        <v>70000</v>
      </c>
      <c r="H8" s="4">
        <f t="shared" ref="H8:H32" si="0">F8*G8</f>
        <v>350000</v>
      </c>
      <c r="J8" s="3">
        <v>45323</v>
      </c>
      <c r="K8" s="4" t="s">
        <v>21</v>
      </c>
      <c r="L8" s="4" t="s">
        <v>20</v>
      </c>
      <c r="M8" s="4" t="s">
        <v>9</v>
      </c>
      <c r="N8" s="4">
        <v>8</v>
      </c>
      <c r="O8" s="4">
        <v>70000</v>
      </c>
      <c r="P8" s="4">
        <f>N8*O8</f>
        <v>560000</v>
      </c>
      <c r="R8" s="3">
        <v>45352</v>
      </c>
      <c r="S8" s="4" t="s">
        <v>21</v>
      </c>
      <c r="T8" s="4" t="s">
        <v>8</v>
      </c>
      <c r="U8" s="4" t="s">
        <v>9</v>
      </c>
      <c r="V8" s="4">
        <v>12</v>
      </c>
      <c r="W8" s="4">
        <v>70000</v>
      </c>
      <c r="X8" s="4">
        <f>V8*W8</f>
        <v>840000</v>
      </c>
    </row>
    <row r="9" spans="1:24" x14ac:dyDescent="0.35">
      <c r="B9" s="3">
        <v>45297</v>
      </c>
      <c r="C9" s="4" t="s">
        <v>10</v>
      </c>
      <c r="D9" s="4" t="s">
        <v>11</v>
      </c>
      <c r="E9" s="4" t="s">
        <v>12</v>
      </c>
      <c r="F9" s="4">
        <v>10</v>
      </c>
      <c r="G9" s="4">
        <v>50000</v>
      </c>
      <c r="H9" s="4">
        <f t="shared" si="0"/>
        <v>500000</v>
      </c>
      <c r="J9" s="3">
        <v>45324</v>
      </c>
      <c r="K9" s="4" t="s">
        <v>10</v>
      </c>
      <c r="L9" s="4" t="s">
        <v>22</v>
      </c>
      <c r="M9" s="4" t="s">
        <v>12</v>
      </c>
      <c r="N9" s="4">
        <v>6</v>
      </c>
      <c r="O9" s="4">
        <v>50000</v>
      </c>
      <c r="P9" s="4">
        <f t="shared" ref="P9:P32" si="1">N9*O9</f>
        <v>300000</v>
      </c>
      <c r="R9" s="3">
        <v>45353</v>
      </c>
      <c r="S9" s="4" t="s">
        <v>10</v>
      </c>
      <c r="T9" s="4" t="s">
        <v>8</v>
      </c>
      <c r="U9" s="4" t="s">
        <v>12</v>
      </c>
      <c r="V9" s="4">
        <v>8</v>
      </c>
      <c r="W9" s="4">
        <v>50000</v>
      </c>
      <c r="X9" s="4">
        <f t="shared" ref="X9:X33" si="2">V9*W9</f>
        <v>400000</v>
      </c>
    </row>
    <row r="10" spans="1:24" x14ac:dyDescent="0.35">
      <c r="B10" s="3">
        <v>45298</v>
      </c>
      <c r="C10" s="4" t="s">
        <v>13</v>
      </c>
      <c r="D10" s="4" t="s">
        <v>14</v>
      </c>
      <c r="E10" s="4" t="s">
        <v>15</v>
      </c>
      <c r="F10" s="4">
        <v>7</v>
      </c>
      <c r="G10" s="4">
        <v>20000</v>
      </c>
      <c r="H10" s="4">
        <f t="shared" si="0"/>
        <v>140000</v>
      </c>
      <c r="J10" s="3">
        <v>45325</v>
      </c>
      <c r="K10" s="4" t="s">
        <v>13</v>
      </c>
      <c r="L10" s="4" t="s">
        <v>14</v>
      </c>
      <c r="M10" s="4" t="s">
        <v>15</v>
      </c>
      <c r="N10" s="4">
        <v>10</v>
      </c>
      <c r="O10" s="4">
        <v>20000</v>
      </c>
      <c r="P10" s="4">
        <f t="shared" si="1"/>
        <v>200000</v>
      </c>
      <c r="R10" s="3">
        <v>45354</v>
      </c>
      <c r="S10" s="4" t="s">
        <v>13</v>
      </c>
      <c r="T10" s="4" t="s">
        <v>20</v>
      </c>
      <c r="U10" s="4" t="s">
        <v>15</v>
      </c>
      <c r="V10" s="4">
        <v>7</v>
      </c>
      <c r="W10" s="4">
        <v>20000</v>
      </c>
      <c r="X10" s="4">
        <f t="shared" si="2"/>
        <v>140000</v>
      </c>
    </row>
    <row r="11" spans="1:24" x14ac:dyDescent="0.35">
      <c r="B11" s="3">
        <v>45299</v>
      </c>
      <c r="C11" s="4" t="s">
        <v>16</v>
      </c>
      <c r="D11" s="4" t="s">
        <v>17</v>
      </c>
      <c r="E11" s="4" t="s">
        <v>18</v>
      </c>
      <c r="F11" s="4">
        <v>15</v>
      </c>
      <c r="G11" s="4">
        <v>30000</v>
      </c>
      <c r="H11" s="4">
        <f t="shared" si="0"/>
        <v>450000</v>
      </c>
      <c r="J11" s="3">
        <v>45326</v>
      </c>
      <c r="K11" s="4" t="s">
        <v>16</v>
      </c>
      <c r="L11" s="4" t="s">
        <v>8</v>
      </c>
      <c r="M11" s="4" t="s">
        <v>18</v>
      </c>
      <c r="N11" s="4">
        <v>20</v>
      </c>
      <c r="O11" s="4">
        <v>30000</v>
      </c>
      <c r="P11" s="4">
        <f t="shared" si="1"/>
        <v>600000</v>
      </c>
      <c r="R11" s="3">
        <v>45355</v>
      </c>
      <c r="S11" s="4" t="s">
        <v>16</v>
      </c>
      <c r="T11" s="4" t="s">
        <v>22</v>
      </c>
      <c r="U11" s="4" t="s">
        <v>18</v>
      </c>
      <c r="V11" s="4">
        <v>9</v>
      </c>
      <c r="W11" s="4">
        <v>30000</v>
      </c>
      <c r="X11" s="4">
        <f t="shared" si="2"/>
        <v>270000</v>
      </c>
    </row>
    <row r="12" spans="1:24" x14ac:dyDescent="0.35">
      <c r="B12" s="3">
        <v>45300</v>
      </c>
      <c r="C12" s="4" t="s">
        <v>19</v>
      </c>
      <c r="D12" s="4" t="s">
        <v>20</v>
      </c>
      <c r="E12" s="4" t="s">
        <v>9</v>
      </c>
      <c r="F12" s="4">
        <v>3</v>
      </c>
      <c r="G12" s="4">
        <v>70000</v>
      </c>
      <c r="H12" s="4">
        <f t="shared" si="0"/>
        <v>210000</v>
      </c>
      <c r="J12" s="3">
        <v>45327</v>
      </c>
      <c r="K12" s="4" t="s">
        <v>7</v>
      </c>
      <c r="L12" s="4" t="s">
        <v>20</v>
      </c>
      <c r="M12" s="4" t="s">
        <v>9</v>
      </c>
      <c r="N12" s="4">
        <v>4</v>
      </c>
      <c r="O12" s="4">
        <v>70000</v>
      </c>
      <c r="P12" s="4">
        <f t="shared" si="1"/>
        <v>280000</v>
      </c>
      <c r="R12" s="3">
        <v>45356</v>
      </c>
      <c r="S12" s="4" t="s">
        <v>19</v>
      </c>
      <c r="T12" s="4" t="s">
        <v>20</v>
      </c>
      <c r="U12" s="4" t="s">
        <v>9</v>
      </c>
      <c r="V12" s="4">
        <v>6</v>
      </c>
      <c r="W12" s="4">
        <v>70000</v>
      </c>
      <c r="X12" s="4">
        <f t="shared" si="2"/>
        <v>420000</v>
      </c>
    </row>
    <row r="13" spans="1:24" x14ac:dyDescent="0.35">
      <c r="B13" s="3">
        <v>45301</v>
      </c>
      <c r="C13" s="4" t="s">
        <v>21</v>
      </c>
      <c r="D13" s="4" t="s">
        <v>22</v>
      </c>
      <c r="E13" s="4" t="s">
        <v>12</v>
      </c>
      <c r="F13" s="4">
        <v>6</v>
      </c>
      <c r="G13" s="4">
        <v>50000</v>
      </c>
      <c r="H13" s="4">
        <f t="shared" si="0"/>
        <v>300000</v>
      </c>
      <c r="J13" s="3">
        <v>45328</v>
      </c>
      <c r="K13" s="4" t="s">
        <v>21</v>
      </c>
      <c r="L13" s="4" t="s">
        <v>22</v>
      </c>
      <c r="M13" s="4" t="s">
        <v>12</v>
      </c>
      <c r="N13" s="4">
        <v>9</v>
      </c>
      <c r="O13" s="4">
        <v>50000</v>
      </c>
      <c r="P13" s="4">
        <f t="shared" si="1"/>
        <v>450000</v>
      </c>
      <c r="R13" s="3">
        <v>45357</v>
      </c>
      <c r="S13" s="4" t="s">
        <v>7</v>
      </c>
      <c r="T13" s="4" t="s">
        <v>22</v>
      </c>
      <c r="U13" s="4" t="s">
        <v>12</v>
      </c>
      <c r="V13" s="4">
        <v>10</v>
      </c>
      <c r="W13" s="4">
        <v>50000</v>
      </c>
      <c r="X13" s="4">
        <f t="shared" si="2"/>
        <v>500000</v>
      </c>
    </row>
    <row r="14" spans="1:24" x14ac:dyDescent="0.35">
      <c r="B14" s="3">
        <v>45302</v>
      </c>
      <c r="C14" s="4" t="s">
        <v>10</v>
      </c>
      <c r="D14" s="4" t="s">
        <v>14</v>
      </c>
      <c r="E14" s="4" t="s">
        <v>15</v>
      </c>
      <c r="F14" s="4">
        <v>4</v>
      </c>
      <c r="G14" s="4">
        <v>20000</v>
      </c>
      <c r="H14" s="4">
        <f t="shared" si="0"/>
        <v>80000</v>
      </c>
      <c r="J14" s="3">
        <v>45329</v>
      </c>
      <c r="K14" s="4" t="s">
        <v>10</v>
      </c>
      <c r="L14" s="4" t="s">
        <v>20</v>
      </c>
      <c r="M14" s="4" t="s">
        <v>15</v>
      </c>
      <c r="N14" s="4">
        <v>5</v>
      </c>
      <c r="O14" s="4">
        <v>20000</v>
      </c>
      <c r="P14" s="4">
        <f t="shared" si="1"/>
        <v>100000</v>
      </c>
      <c r="R14" s="3">
        <v>45358</v>
      </c>
      <c r="S14" s="4" t="s">
        <v>10</v>
      </c>
      <c r="T14" s="4" t="s">
        <v>14</v>
      </c>
      <c r="U14" s="4" t="s">
        <v>15</v>
      </c>
      <c r="V14" s="4">
        <v>8</v>
      </c>
      <c r="W14" s="4">
        <v>20000</v>
      </c>
      <c r="X14" s="4">
        <f t="shared" si="2"/>
        <v>160000</v>
      </c>
    </row>
    <row r="15" spans="1:24" x14ac:dyDescent="0.35">
      <c r="B15" s="3">
        <v>45303</v>
      </c>
      <c r="C15" s="4" t="s">
        <v>13</v>
      </c>
      <c r="D15" s="4" t="s">
        <v>17</v>
      </c>
      <c r="E15" s="4" t="s">
        <v>18</v>
      </c>
      <c r="F15" s="4">
        <v>10</v>
      </c>
      <c r="G15" s="4">
        <v>30000</v>
      </c>
      <c r="H15" s="4">
        <f t="shared" si="0"/>
        <v>300000</v>
      </c>
      <c r="J15" s="3">
        <v>45330</v>
      </c>
      <c r="K15" s="4" t="s">
        <v>7</v>
      </c>
      <c r="L15" s="4" t="s">
        <v>22</v>
      </c>
      <c r="M15" s="4" t="s">
        <v>18</v>
      </c>
      <c r="N15" s="4">
        <v>15</v>
      </c>
      <c r="O15" s="4">
        <v>30000</v>
      </c>
      <c r="P15" s="4">
        <f t="shared" si="1"/>
        <v>450000</v>
      </c>
      <c r="R15" s="3">
        <v>45359</v>
      </c>
      <c r="S15" s="4" t="s">
        <v>7</v>
      </c>
      <c r="T15" s="4" t="s">
        <v>17</v>
      </c>
      <c r="U15" s="4" t="s">
        <v>18</v>
      </c>
      <c r="V15" s="4">
        <v>13</v>
      </c>
      <c r="W15" s="4">
        <v>30000</v>
      </c>
      <c r="X15" s="4">
        <f t="shared" si="2"/>
        <v>390000</v>
      </c>
    </row>
    <row r="16" spans="1:24" x14ac:dyDescent="0.35">
      <c r="B16" s="3">
        <v>45304</v>
      </c>
      <c r="C16" s="4" t="s">
        <v>7</v>
      </c>
      <c r="D16" s="4" t="s">
        <v>8</v>
      </c>
      <c r="E16" s="4" t="s">
        <v>9</v>
      </c>
      <c r="F16" s="4">
        <v>8</v>
      </c>
      <c r="G16" s="4">
        <v>70000</v>
      </c>
      <c r="H16" s="4">
        <f t="shared" si="0"/>
        <v>560000</v>
      </c>
      <c r="J16" s="3">
        <v>45331</v>
      </c>
      <c r="K16" s="4" t="s">
        <v>16</v>
      </c>
      <c r="L16" s="4" t="s">
        <v>14</v>
      </c>
      <c r="M16" s="4" t="s">
        <v>9</v>
      </c>
      <c r="N16" s="4">
        <v>7</v>
      </c>
      <c r="O16" s="4">
        <v>70000</v>
      </c>
      <c r="P16" s="4">
        <f t="shared" si="1"/>
        <v>490000</v>
      </c>
      <c r="R16" s="3">
        <v>45360</v>
      </c>
      <c r="S16" s="4" t="s">
        <v>16</v>
      </c>
      <c r="T16" s="4" t="s">
        <v>8</v>
      </c>
      <c r="U16" s="4" t="s">
        <v>9</v>
      </c>
      <c r="V16" s="4">
        <v>9</v>
      </c>
      <c r="W16" s="4">
        <v>70000</v>
      </c>
      <c r="X16" s="4">
        <f t="shared" si="2"/>
        <v>630000</v>
      </c>
    </row>
    <row r="17" spans="2:24" x14ac:dyDescent="0.35">
      <c r="B17" s="3">
        <v>45305</v>
      </c>
      <c r="C17" s="4" t="s">
        <v>19</v>
      </c>
      <c r="D17" s="4" t="s">
        <v>8</v>
      </c>
      <c r="E17" s="4" t="s">
        <v>12</v>
      </c>
      <c r="F17" s="4">
        <v>12</v>
      </c>
      <c r="G17" s="4">
        <v>50000</v>
      </c>
      <c r="H17" s="4">
        <f t="shared" si="0"/>
        <v>600000</v>
      </c>
      <c r="J17" s="3">
        <v>45332</v>
      </c>
      <c r="K17" s="4" t="s">
        <v>19</v>
      </c>
      <c r="L17" s="4" t="s">
        <v>17</v>
      </c>
      <c r="M17" s="4" t="s">
        <v>12</v>
      </c>
      <c r="N17" s="4">
        <v>11</v>
      </c>
      <c r="O17" s="4">
        <v>50000</v>
      </c>
      <c r="P17" s="4">
        <f t="shared" si="1"/>
        <v>550000</v>
      </c>
      <c r="R17" s="3">
        <v>45361</v>
      </c>
      <c r="S17" s="4" t="s">
        <v>19</v>
      </c>
      <c r="T17" s="4" t="s">
        <v>14</v>
      </c>
      <c r="U17" s="4" t="s">
        <v>12</v>
      </c>
      <c r="V17" s="4">
        <v>5</v>
      </c>
      <c r="W17" s="4">
        <v>50000</v>
      </c>
      <c r="X17" s="4">
        <f t="shared" si="2"/>
        <v>250000</v>
      </c>
    </row>
    <row r="18" spans="2:24" x14ac:dyDescent="0.35">
      <c r="B18" s="3">
        <v>45306</v>
      </c>
      <c r="C18" s="4" t="s">
        <v>21</v>
      </c>
      <c r="D18" s="4" t="s">
        <v>11</v>
      </c>
      <c r="E18" s="4" t="s">
        <v>15</v>
      </c>
      <c r="F18" s="4">
        <v>9</v>
      </c>
      <c r="G18" s="4">
        <v>20000</v>
      </c>
      <c r="H18" s="4">
        <f t="shared" si="0"/>
        <v>180000</v>
      </c>
      <c r="J18" s="3">
        <v>45333</v>
      </c>
      <c r="K18" s="4" t="s">
        <v>21</v>
      </c>
      <c r="L18" s="4" t="s">
        <v>8</v>
      </c>
      <c r="M18" s="4" t="s">
        <v>15</v>
      </c>
      <c r="N18" s="4">
        <v>12</v>
      </c>
      <c r="O18" s="4">
        <v>20000</v>
      </c>
      <c r="P18" s="4">
        <f t="shared" si="1"/>
        <v>240000</v>
      </c>
      <c r="R18" s="3">
        <v>45362</v>
      </c>
      <c r="S18" s="4" t="s">
        <v>21</v>
      </c>
      <c r="T18" s="4" t="s">
        <v>11</v>
      </c>
      <c r="U18" s="4" t="s">
        <v>15</v>
      </c>
      <c r="V18" s="4">
        <v>11</v>
      </c>
      <c r="W18" s="4">
        <v>20000</v>
      </c>
      <c r="X18" s="4">
        <f t="shared" si="2"/>
        <v>220000</v>
      </c>
    </row>
    <row r="19" spans="2:24" x14ac:dyDescent="0.35">
      <c r="B19" s="3">
        <v>45307</v>
      </c>
      <c r="C19" s="4" t="s">
        <v>10</v>
      </c>
      <c r="D19" s="4" t="s">
        <v>14</v>
      </c>
      <c r="E19" s="4" t="s">
        <v>18</v>
      </c>
      <c r="F19" s="4">
        <v>5</v>
      </c>
      <c r="G19" s="4">
        <v>30000</v>
      </c>
      <c r="H19" s="4">
        <f t="shared" si="0"/>
        <v>150000</v>
      </c>
      <c r="J19" s="3">
        <v>45334</v>
      </c>
      <c r="K19" s="4" t="s">
        <v>10</v>
      </c>
      <c r="L19" s="4" t="s">
        <v>8</v>
      </c>
      <c r="M19" s="4" t="s">
        <v>18</v>
      </c>
      <c r="N19" s="4">
        <v>10</v>
      </c>
      <c r="O19" s="4">
        <v>30000</v>
      </c>
      <c r="P19" s="4">
        <f t="shared" si="1"/>
        <v>300000</v>
      </c>
      <c r="R19" s="3">
        <v>45363</v>
      </c>
      <c r="S19" s="4" t="s">
        <v>10</v>
      </c>
      <c r="T19" s="4" t="s">
        <v>14</v>
      </c>
      <c r="U19" s="4" t="s">
        <v>18</v>
      </c>
      <c r="V19" s="4">
        <v>14</v>
      </c>
      <c r="W19" s="4">
        <v>30000</v>
      </c>
      <c r="X19" s="4">
        <f t="shared" si="2"/>
        <v>420000</v>
      </c>
    </row>
    <row r="20" spans="2:24" x14ac:dyDescent="0.35">
      <c r="B20" s="3">
        <v>45308</v>
      </c>
      <c r="C20" s="4" t="s">
        <v>13</v>
      </c>
      <c r="D20" s="4" t="s">
        <v>17</v>
      </c>
      <c r="E20" s="4" t="s">
        <v>9</v>
      </c>
      <c r="F20" s="4">
        <v>11</v>
      </c>
      <c r="G20" s="4">
        <v>70000</v>
      </c>
      <c r="H20" s="4">
        <f t="shared" si="0"/>
        <v>770000</v>
      </c>
      <c r="J20" s="3">
        <v>45335</v>
      </c>
      <c r="K20" s="4" t="s">
        <v>13</v>
      </c>
      <c r="L20" s="4" t="s">
        <v>11</v>
      </c>
      <c r="M20" s="4" t="s">
        <v>9</v>
      </c>
      <c r="N20" s="4">
        <v>9</v>
      </c>
      <c r="O20" s="4">
        <v>70000</v>
      </c>
      <c r="P20" s="4">
        <f t="shared" si="1"/>
        <v>630000</v>
      </c>
      <c r="R20" s="3">
        <v>45364</v>
      </c>
      <c r="S20" s="4" t="s">
        <v>13</v>
      </c>
      <c r="T20" s="4" t="s">
        <v>17</v>
      </c>
      <c r="U20" s="4" t="s">
        <v>9</v>
      </c>
      <c r="V20" s="4">
        <v>10</v>
      </c>
      <c r="W20" s="4">
        <v>70000</v>
      </c>
      <c r="X20" s="4">
        <f t="shared" si="2"/>
        <v>700000</v>
      </c>
    </row>
    <row r="21" spans="2:24" x14ac:dyDescent="0.35">
      <c r="B21" s="3">
        <v>45309</v>
      </c>
      <c r="C21" s="4" t="s">
        <v>16</v>
      </c>
      <c r="D21" s="4" t="s">
        <v>20</v>
      </c>
      <c r="E21" s="4" t="s">
        <v>12</v>
      </c>
      <c r="F21" s="4">
        <v>7</v>
      </c>
      <c r="G21" s="4">
        <v>50000</v>
      </c>
      <c r="H21" s="4">
        <f t="shared" si="0"/>
        <v>350000</v>
      </c>
      <c r="J21" s="3">
        <v>45336</v>
      </c>
      <c r="K21" s="4" t="s">
        <v>16</v>
      </c>
      <c r="L21" s="4" t="s">
        <v>14</v>
      </c>
      <c r="M21" s="4" t="s">
        <v>12</v>
      </c>
      <c r="N21" s="4">
        <v>8</v>
      </c>
      <c r="O21" s="4">
        <v>50000</v>
      </c>
      <c r="P21" s="4">
        <f t="shared" si="1"/>
        <v>400000</v>
      </c>
      <c r="R21" s="3">
        <v>45365</v>
      </c>
      <c r="S21" s="4" t="s">
        <v>16</v>
      </c>
      <c r="T21" s="4" t="s">
        <v>20</v>
      </c>
      <c r="U21" s="4" t="s">
        <v>12</v>
      </c>
      <c r="V21" s="4">
        <v>6</v>
      </c>
      <c r="W21" s="4">
        <v>50000</v>
      </c>
      <c r="X21" s="4">
        <f t="shared" si="2"/>
        <v>300000</v>
      </c>
    </row>
    <row r="22" spans="2:24" x14ac:dyDescent="0.35">
      <c r="B22" s="3">
        <v>45310</v>
      </c>
      <c r="C22" s="4" t="s">
        <v>19</v>
      </c>
      <c r="D22" s="4" t="s">
        <v>22</v>
      </c>
      <c r="E22" s="4" t="s">
        <v>15</v>
      </c>
      <c r="F22" s="4">
        <v>6</v>
      </c>
      <c r="G22" s="4">
        <v>20000</v>
      </c>
      <c r="H22" s="4">
        <f t="shared" si="0"/>
        <v>120000</v>
      </c>
      <c r="J22" s="3">
        <v>45337</v>
      </c>
      <c r="K22" s="4" t="s">
        <v>19</v>
      </c>
      <c r="L22" s="4" t="s">
        <v>17</v>
      </c>
      <c r="M22" s="4" t="s">
        <v>15</v>
      </c>
      <c r="N22" s="4">
        <v>11</v>
      </c>
      <c r="O22" s="4">
        <v>20000</v>
      </c>
      <c r="P22" s="4">
        <f t="shared" si="1"/>
        <v>220000</v>
      </c>
      <c r="R22" s="3">
        <v>45366</v>
      </c>
      <c r="S22" s="4" t="s">
        <v>7</v>
      </c>
      <c r="T22" s="4" t="s">
        <v>22</v>
      </c>
      <c r="U22" s="4" t="s">
        <v>15</v>
      </c>
      <c r="V22" s="4">
        <v>8</v>
      </c>
      <c r="W22" s="4">
        <v>20000</v>
      </c>
      <c r="X22" s="4">
        <f t="shared" si="2"/>
        <v>160000</v>
      </c>
    </row>
    <row r="23" spans="2:24" x14ac:dyDescent="0.35">
      <c r="B23" s="3">
        <v>45311</v>
      </c>
      <c r="C23" s="4" t="s">
        <v>21</v>
      </c>
      <c r="D23" s="4" t="s">
        <v>14</v>
      </c>
      <c r="E23" s="4" t="s">
        <v>18</v>
      </c>
      <c r="F23" s="4">
        <v>13</v>
      </c>
      <c r="G23" s="4">
        <v>30000</v>
      </c>
      <c r="H23" s="4">
        <f t="shared" si="0"/>
        <v>390000</v>
      </c>
      <c r="J23" s="3">
        <v>45338</v>
      </c>
      <c r="K23" s="4" t="s">
        <v>7</v>
      </c>
      <c r="L23" s="4" t="s">
        <v>20</v>
      </c>
      <c r="M23" s="4" t="s">
        <v>18</v>
      </c>
      <c r="N23" s="4">
        <v>14</v>
      </c>
      <c r="O23" s="4">
        <v>30000</v>
      </c>
      <c r="P23" s="4">
        <f t="shared" si="1"/>
        <v>420000</v>
      </c>
      <c r="R23" s="3">
        <v>45367</v>
      </c>
      <c r="S23" s="4" t="s">
        <v>21</v>
      </c>
      <c r="T23" s="4" t="s">
        <v>14</v>
      </c>
      <c r="U23" s="4" t="s">
        <v>18</v>
      </c>
      <c r="V23" s="4">
        <v>12</v>
      </c>
      <c r="W23" s="4">
        <v>30000</v>
      </c>
      <c r="X23" s="4">
        <f t="shared" si="2"/>
        <v>360000</v>
      </c>
    </row>
    <row r="24" spans="2:24" x14ac:dyDescent="0.35">
      <c r="B24" s="3">
        <v>45312</v>
      </c>
      <c r="C24" s="4" t="s">
        <v>7</v>
      </c>
      <c r="D24" s="4" t="s">
        <v>17</v>
      </c>
      <c r="E24" s="4" t="s">
        <v>9</v>
      </c>
      <c r="F24" s="4">
        <v>9</v>
      </c>
      <c r="G24" s="4">
        <v>70000</v>
      </c>
      <c r="H24" s="4">
        <f t="shared" si="0"/>
        <v>630000</v>
      </c>
      <c r="J24" s="3">
        <v>45339</v>
      </c>
      <c r="K24" s="4" t="s">
        <v>10</v>
      </c>
      <c r="L24" s="4" t="s">
        <v>22</v>
      </c>
      <c r="M24" s="4" t="s">
        <v>9</v>
      </c>
      <c r="N24" s="4">
        <v>10</v>
      </c>
      <c r="O24" s="4">
        <v>70000</v>
      </c>
      <c r="P24" s="4">
        <f t="shared" si="1"/>
        <v>700000</v>
      </c>
      <c r="R24" s="3">
        <v>45368</v>
      </c>
      <c r="S24" s="4" t="s">
        <v>10</v>
      </c>
      <c r="T24" s="4" t="s">
        <v>17</v>
      </c>
      <c r="U24" s="4" t="s">
        <v>9</v>
      </c>
      <c r="V24" s="4">
        <v>9</v>
      </c>
      <c r="W24" s="4">
        <v>70000</v>
      </c>
      <c r="X24" s="4">
        <f t="shared" si="2"/>
        <v>630000</v>
      </c>
    </row>
    <row r="25" spans="2:24" x14ac:dyDescent="0.35">
      <c r="B25" s="3">
        <v>45313</v>
      </c>
      <c r="C25" s="4" t="s">
        <v>13</v>
      </c>
      <c r="D25" s="4" t="s">
        <v>20</v>
      </c>
      <c r="E25" s="4" t="s">
        <v>12</v>
      </c>
      <c r="F25" s="4">
        <v>8</v>
      </c>
      <c r="G25" s="4">
        <v>50000</v>
      </c>
      <c r="H25" s="4">
        <f t="shared" si="0"/>
        <v>400000</v>
      </c>
      <c r="J25" s="3">
        <v>45340</v>
      </c>
      <c r="K25" s="4" t="s">
        <v>13</v>
      </c>
      <c r="L25" s="4" t="s">
        <v>14</v>
      </c>
      <c r="M25" s="4" t="s">
        <v>12</v>
      </c>
      <c r="N25" s="4">
        <v>9</v>
      </c>
      <c r="O25" s="4">
        <v>50000</v>
      </c>
      <c r="P25" s="4">
        <f t="shared" si="1"/>
        <v>450000</v>
      </c>
      <c r="R25" s="3">
        <v>45369</v>
      </c>
      <c r="S25" s="4" t="s">
        <v>7</v>
      </c>
      <c r="T25" s="4" t="s">
        <v>11</v>
      </c>
      <c r="U25" s="4" t="s">
        <v>12</v>
      </c>
      <c r="V25" s="4">
        <v>7</v>
      </c>
      <c r="W25" s="4">
        <v>50000</v>
      </c>
      <c r="X25" s="4">
        <f t="shared" si="2"/>
        <v>350000</v>
      </c>
    </row>
    <row r="26" spans="2:24" x14ac:dyDescent="0.35">
      <c r="B26" s="3">
        <v>45314</v>
      </c>
      <c r="C26" s="4" t="s">
        <v>16</v>
      </c>
      <c r="D26" s="4" t="s">
        <v>22</v>
      </c>
      <c r="E26" s="4" t="s">
        <v>15</v>
      </c>
      <c r="F26" s="4">
        <v>14</v>
      </c>
      <c r="G26" s="4">
        <v>20000</v>
      </c>
      <c r="H26" s="4">
        <f t="shared" si="0"/>
        <v>280000</v>
      </c>
      <c r="J26" s="3">
        <v>45341</v>
      </c>
      <c r="K26" s="4" t="s">
        <v>16</v>
      </c>
      <c r="L26" s="4" t="s">
        <v>17</v>
      </c>
      <c r="M26" s="4" t="s">
        <v>15</v>
      </c>
      <c r="N26" s="4">
        <v>13</v>
      </c>
      <c r="O26" s="4">
        <v>20000</v>
      </c>
      <c r="P26" s="4">
        <f t="shared" si="1"/>
        <v>260000</v>
      </c>
      <c r="R26" s="3">
        <v>45370</v>
      </c>
      <c r="S26" s="4" t="s">
        <v>16</v>
      </c>
      <c r="T26" s="4" t="s">
        <v>14</v>
      </c>
      <c r="U26" s="4" t="s">
        <v>15</v>
      </c>
      <c r="V26" s="4">
        <v>14</v>
      </c>
      <c r="W26" s="4">
        <v>20000</v>
      </c>
      <c r="X26" s="4">
        <f t="shared" si="2"/>
        <v>280000</v>
      </c>
    </row>
    <row r="27" spans="2:24" x14ac:dyDescent="0.35">
      <c r="B27" s="3">
        <v>45315</v>
      </c>
      <c r="C27" s="4" t="s">
        <v>19</v>
      </c>
      <c r="D27" s="4" t="s">
        <v>14</v>
      </c>
      <c r="E27" s="4" t="s">
        <v>18</v>
      </c>
      <c r="F27" s="4">
        <v>7</v>
      </c>
      <c r="G27" s="4">
        <v>30000</v>
      </c>
      <c r="H27" s="4">
        <f t="shared" si="0"/>
        <v>210000</v>
      </c>
      <c r="J27" s="3">
        <v>45342</v>
      </c>
      <c r="K27" s="4" t="s">
        <v>19</v>
      </c>
      <c r="L27" s="4" t="s">
        <v>20</v>
      </c>
      <c r="M27" s="4" t="s">
        <v>18</v>
      </c>
      <c r="N27" s="4">
        <v>8</v>
      </c>
      <c r="O27" s="4">
        <v>30000</v>
      </c>
      <c r="P27" s="4">
        <f t="shared" si="1"/>
        <v>240000</v>
      </c>
      <c r="R27" s="3">
        <v>45371</v>
      </c>
      <c r="S27" s="4" t="s">
        <v>19</v>
      </c>
      <c r="T27" s="4" t="s">
        <v>17</v>
      </c>
      <c r="U27" s="4" t="s">
        <v>18</v>
      </c>
      <c r="V27" s="4">
        <v>8</v>
      </c>
      <c r="W27" s="4">
        <v>30000</v>
      </c>
      <c r="X27" s="4">
        <f t="shared" si="2"/>
        <v>240000</v>
      </c>
    </row>
    <row r="28" spans="2:24" x14ac:dyDescent="0.35">
      <c r="B28" s="3">
        <v>45316</v>
      </c>
      <c r="C28" s="4" t="s">
        <v>21</v>
      </c>
      <c r="D28" s="4" t="s">
        <v>17</v>
      </c>
      <c r="E28" s="4" t="s">
        <v>9</v>
      </c>
      <c r="F28" s="4">
        <v>10</v>
      </c>
      <c r="G28" s="4">
        <v>70000</v>
      </c>
      <c r="H28" s="4">
        <f t="shared" si="0"/>
        <v>700000</v>
      </c>
      <c r="J28" s="3">
        <v>45343</v>
      </c>
      <c r="K28" s="4" t="s">
        <v>21</v>
      </c>
      <c r="L28" s="4" t="s">
        <v>22</v>
      </c>
      <c r="M28" s="4" t="s">
        <v>9</v>
      </c>
      <c r="N28" s="4">
        <v>12</v>
      </c>
      <c r="O28" s="4">
        <v>70000</v>
      </c>
      <c r="P28" s="4">
        <f t="shared" si="1"/>
        <v>840000</v>
      </c>
      <c r="R28" s="3">
        <v>45372</v>
      </c>
      <c r="S28" s="4" t="s">
        <v>21</v>
      </c>
      <c r="T28" s="4" t="s">
        <v>20</v>
      </c>
      <c r="U28" s="4" t="s">
        <v>9</v>
      </c>
      <c r="V28" s="4">
        <v>11</v>
      </c>
      <c r="W28" s="4">
        <v>70000</v>
      </c>
      <c r="X28" s="4">
        <f t="shared" si="2"/>
        <v>770000</v>
      </c>
    </row>
    <row r="29" spans="2:24" x14ac:dyDescent="0.35">
      <c r="B29" s="3">
        <v>45317</v>
      </c>
      <c r="C29" s="4" t="s">
        <v>10</v>
      </c>
      <c r="D29" s="4" t="s">
        <v>8</v>
      </c>
      <c r="E29" s="4" t="s">
        <v>12</v>
      </c>
      <c r="F29" s="4">
        <v>5</v>
      </c>
      <c r="G29" s="4">
        <v>50000</v>
      </c>
      <c r="H29" s="4">
        <f t="shared" si="0"/>
        <v>250000</v>
      </c>
      <c r="J29" s="3">
        <v>45344</v>
      </c>
      <c r="K29" s="4" t="s">
        <v>10</v>
      </c>
      <c r="L29" s="4" t="s">
        <v>14</v>
      </c>
      <c r="M29" s="4" t="s">
        <v>12</v>
      </c>
      <c r="N29" s="4">
        <v>7</v>
      </c>
      <c r="O29" s="4">
        <v>50000</v>
      </c>
      <c r="P29" s="4">
        <f t="shared" si="1"/>
        <v>350000</v>
      </c>
      <c r="R29" s="3">
        <v>45373</v>
      </c>
      <c r="S29" s="4" t="s">
        <v>7</v>
      </c>
      <c r="T29" s="4" t="s">
        <v>22</v>
      </c>
      <c r="U29" s="4" t="s">
        <v>12</v>
      </c>
      <c r="V29" s="4">
        <v>5</v>
      </c>
      <c r="W29" s="4">
        <v>50000</v>
      </c>
      <c r="X29" s="4">
        <f t="shared" si="2"/>
        <v>250000</v>
      </c>
    </row>
    <row r="30" spans="2:24" x14ac:dyDescent="0.35">
      <c r="B30" s="3">
        <v>45318</v>
      </c>
      <c r="C30" s="4" t="s">
        <v>7</v>
      </c>
      <c r="D30" s="4" t="s">
        <v>11</v>
      </c>
      <c r="E30" s="4" t="s">
        <v>15</v>
      </c>
      <c r="F30" s="4">
        <v>8</v>
      </c>
      <c r="G30" s="4">
        <v>20000</v>
      </c>
      <c r="H30" s="4">
        <f t="shared" si="0"/>
        <v>160000</v>
      </c>
      <c r="J30" s="3">
        <v>45345</v>
      </c>
      <c r="K30" s="4" t="s">
        <v>13</v>
      </c>
      <c r="L30" s="4" t="s">
        <v>17</v>
      </c>
      <c r="M30" s="4" t="s">
        <v>15</v>
      </c>
      <c r="N30" s="4">
        <v>9</v>
      </c>
      <c r="O30" s="4">
        <v>20000</v>
      </c>
      <c r="P30" s="4">
        <f t="shared" si="1"/>
        <v>180000</v>
      </c>
      <c r="R30" s="3">
        <v>45374</v>
      </c>
      <c r="S30" s="4" t="s">
        <v>13</v>
      </c>
      <c r="T30" s="4" t="s">
        <v>14</v>
      </c>
      <c r="U30" s="4" t="s">
        <v>15</v>
      </c>
      <c r="V30" s="4">
        <v>10</v>
      </c>
      <c r="W30" s="4">
        <v>20000</v>
      </c>
      <c r="X30" s="4">
        <f t="shared" si="2"/>
        <v>200000</v>
      </c>
    </row>
    <row r="31" spans="2:24" x14ac:dyDescent="0.35">
      <c r="B31" s="3">
        <v>45319</v>
      </c>
      <c r="C31" s="4" t="s">
        <v>16</v>
      </c>
      <c r="D31" s="4" t="s">
        <v>14</v>
      </c>
      <c r="E31" s="4" t="s">
        <v>18</v>
      </c>
      <c r="F31" s="4">
        <v>6</v>
      </c>
      <c r="G31" s="4">
        <v>30000</v>
      </c>
      <c r="H31" s="4">
        <f t="shared" si="0"/>
        <v>180000</v>
      </c>
      <c r="J31" s="3">
        <v>45346</v>
      </c>
      <c r="K31" s="4" t="s">
        <v>7</v>
      </c>
      <c r="L31" s="4" t="s">
        <v>8</v>
      </c>
      <c r="M31" s="4" t="s">
        <v>18</v>
      </c>
      <c r="N31" s="4">
        <v>12</v>
      </c>
      <c r="O31" s="4">
        <v>30000</v>
      </c>
      <c r="P31" s="4">
        <f t="shared" si="1"/>
        <v>360000</v>
      </c>
      <c r="R31" s="3">
        <v>45375</v>
      </c>
      <c r="S31" s="4" t="s">
        <v>16</v>
      </c>
      <c r="T31" s="4" t="s">
        <v>17</v>
      </c>
      <c r="U31" s="4" t="s">
        <v>18</v>
      </c>
      <c r="V31" s="4">
        <v>9</v>
      </c>
      <c r="W31" s="4">
        <v>30000</v>
      </c>
      <c r="X31" s="4">
        <f t="shared" si="2"/>
        <v>270000</v>
      </c>
    </row>
    <row r="32" spans="2:24" x14ac:dyDescent="0.35">
      <c r="B32" s="3">
        <v>45320</v>
      </c>
      <c r="C32" s="4" t="s">
        <v>19</v>
      </c>
      <c r="D32" s="4" t="s">
        <v>17</v>
      </c>
      <c r="E32" s="4" t="s">
        <v>9</v>
      </c>
      <c r="F32" s="4">
        <v>7</v>
      </c>
      <c r="G32" s="4">
        <v>70000</v>
      </c>
      <c r="H32" s="4">
        <f t="shared" si="0"/>
        <v>490000</v>
      </c>
      <c r="J32" s="3">
        <v>45347</v>
      </c>
      <c r="K32" s="4" t="s">
        <v>19</v>
      </c>
      <c r="L32" s="4" t="s">
        <v>11</v>
      </c>
      <c r="M32" s="4" t="s">
        <v>9</v>
      </c>
      <c r="N32" s="4">
        <v>5</v>
      </c>
      <c r="O32" s="4">
        <v>70000</v>
      </c>
      <c r="P32" s="4">
        <f t="shared" si="1"/>
        <v>350000</v>
      </c>
      <c r="R32" s="3">
        <v>45376</v>
      </c>
      <c r="S32" s="4" t="s">
        <v>19</v>
      </c>
      <c r="T32" s="4" t="s">
        <v>22</v>
      </c>
      <c r="U32" s="4" t="s">
        <v>9</v>
      </c>
      <c r="V32" s="4">
        <v>10</v>
      </c>
      <c r="W32" s="4">
        <v>70000</v>
      </c>
      <c r="X32" s="4">
        <f t="shared" si="2"/>
        <v>700000</v>
      </c>
    </row>
    <row r="33" spans="2:24" x14ac:dyDescent="0.35">
      <c r="R33" s="3">
        <v>45381</v>
      </c>
      <c r="S33" s="4" t="s">
        <v>7</v>
      </c>
      <c r="T33" s="4" t="s">
        <v>17</v>
      </c>
      <c r="U33" s="4" t="s">
        <v>18</v>
      </c>
      <c r="V33" s="4">
        <v>5</v>
      </c>
      <c r="W33" s="4">
        <v>30000</v>
      </c>
      <c r="X33" s="4">
        <f t="shared" si="2"/>
        <v>150000</v>
      </c>
    </row>
    <row r="35" spans="2:24" ht="21" x14ac:dyDescent="0.5">
      <c r="F35" s="40" t="s">
        <v>58</v>
      </c>
      <c r="G35" s="40" t="s">
        <v>43</v>
      </c>
      <c r="H35" s="40" t="s">
        <v>34</v>
      </c>
      <c r="I35" s="40" t="s">
        <v>101</v>
      </c>
      <c r="J35" s="40" t="s">
        <v>60</v>
      </c>
    </row>
    <row r="36" spans="2:24" ht="21" x14ac:dyDescent="0.5">
      <c r="F36" s="41" t="s">
        <v>59</v>
      </c>
      <c r="G36" s="41">
        <f>SUM(F48:F61)</f>
        <v>7854500</v>
      </c>
      <c r="H36" s="41">
        <f>SUM(H8:H32)</f>
        <v>8750000</v>
      </c>
      <c r="I36" s="41">
        <f>(H36-G36)</f>
        <v>895500</v>
      </c>
      <c r="J36" s="42" t="str">
        <f>IF(G36&gt;H36,"Loss",IF(G36&lt;H36,"Profit"))</f>
        <v>Profit</v>
      </c>
    </row>
    <row r="37" spans="2:24" ht="21" x14ac:dyDescent="0.5">
      <c r="F37" s="41" t="s">
        <v>80</v>
      </c>
      <c r="G37" s="41">
        <f>SUM(F67:F80)</f>
        <v>9998300</v>
      </c>
      <c r="H37" s="41">
        <f>SUM(P8:P32)</f>
        <v>9920000</v>
      </c>
      <c r="I37" s="41">
        <f>(H37-G37)</f>
        <v>-78300</v>
      </c>
      <c r="J37" s="41" t="str">
        <f>IF(G37&gt;H37,"Loss",IF(G37&lt;H37,"Profit"))</f>
        <v>Loss</v>
      </c>
    </row>
    <row r="38" spans="2:24" ht="21" x14ac:dyDescent="0.5">
      <c r="F38" s="41" t="s">
        <v>46</v>
      </c>
      <c r="G38" s="41">
        <f>SUM(F86:F99)</f>
        <v>8985700</v>
      </c>
      <c r="H38" s="41">
        <f>SUM(X8:X33)</f>
        <v>10000000</v>
      </c>
      <c r="I38" s="41">
        <f>(H38-G38)</f>
        <v>1014300</v>
      </c>
      <c r="J38" s="41" t="str">
        <f>IF(G38&gt;H38,"Loss",IF(G38&lt;H38,"Profit"))</f>
        <v>Profit</v>
      </c>
    </row>
    <row r="44" spans="2:24" ht="18.5" customHeight="1" x14ac:dyDescent="0.35">
      <c r="B44" s="86" t="s">
        <v>79</v>
      </c>
      <c r="C44" s="86"/>
      <c r="D44" s="86"/>
      <c r="E44" s="86"/>
      <c r="F44" s="86"/>
      <c r="G44" s="86"/>
      <c r="H44" s="86"/>
    </row>
    <row r="45" spans="2:24" ht="14.5" customHeight="1" x14ac:dyDescent="0.35">
      <c r="B45" s="86"/>
      <c r="C45" s="86"/>
      <c r="D45" s="86"/>
      <c r="E45" s="86"/>
      <c r="F45" s="86"/>
      <c r="G45" s="86"/>
      <c r="H45" s="86"/>
      <c r="K45" s="82" t="s">
        <v>114</v>
      </c>
    </row>
    <row r="46" spans="2:24" ht="18.5" x14ac:dyDescent="0.45">
      <c r="B46" s="75" t="s">
        <v>37</v>
      </c>
      <c r="C46" s="75"/>
      <c r="D46" s="75"/>
      <c r="E46" s="75"/>
      <c r="F46" s="75"/>
      <c r="G46" s="75"/>
      <c r="H46" s="75"/>
      <c r="K46" s="82"/>
    </row>
    <row r="47" spans="2:24" x14ac:dyDescent="0.35">
      <c r="B47" s="46" t="s">
        <v>61</v>
      </c>
      <c r="C47" s="46" t="s">
        <v>82</v>
      </c>
      <c r="D47" s="46" t="s">
        <v>4</v>
      </c>
      <c r="E47" s="46" t="s">
        <v>63</v>
      </c>
      <c r="F47" s="46" t="s">
        <v>36</v>
      </c>
      <c r="G47" s="46" t="s">
        <v>111</v>
      </c>
      <c r="H47" s="46" t="s">
        <v>112</v>
      </c>
    </row>
    <row r="48" spans="2:24" ht="14.5" customHeight="1" x14ac:dyDescent="0.35">
      <c r="B48" s="23" t="s">
        <v>9</v>
      </c>
      <c r="C48" s="23" t="s">
        <v>3</v>
      </c>
      <c r="D48" s="23">
        <v>53</v>
      </c>
      <c r="E48" s="23">
        <v>60000</v>
      </c>
      <c r="F48" s="23">
        <f>D48*E48</f>
        <v>3180000</v>
      </c>
      <c r="G48" s="74">
        <f>COUNTIF(C48:C61,C48)</f>
        <v>4</v>
      </c>
      <c r="H48" s="74">
        <f>SUMIF(C48:C61,C48,D48:D61)</f>
        <v>205</v>
      </c>
      <c r="J48" s="84" t="s">
        <v>58</v>
      </c>
      <c r="K48" s="85" t="s">
        <v>109</v>
      </c>
      <c r="L48" s="76" t="s">
        <v>110</v>
      </c>
    </row>
    <row r="49" spans="2:15" ht="18.5" customHeight="1" x14ac:dyDescent="0.35">
      <c r="B49" s="23" t="s">
        <v>12</v>
      </c>
      <c r="C49" s="23" t="s">
        <v>3</v>
      </c>
      <c r="D49" s="23">
        <v>48</v>
      </c>
      <c r="E49" s="23">
        <v>45000</v>
      </c>
      <c r="F49" s="23">
        <f t="shared" ref="F49:F51" si="3">D49*E49</f>
        <v>2160000</v>
      </c>
      <c r="G49" s="74"/>
      <c r="H49" s="74"/>
      <c r="J49" s="84"/>
      <c r="K49" s="85"/>
      <c r="L49" s="77"/>
    </row>
    <row r="50" spans="2:15" ht="18.5" x14ac:dyDescent="0.45">
      <c r="B50" s="23" t="s">
        <v>18</v>
      </c>
      <c r="C50" s="23" t="s">
        <v>3</v>
      </c>
      <c r="D50" s="23">
        <v>56</v>
      </c>
      <c r="E50" s="23">
        <v>26000</v>
      </c>
      <c r="F50" s="23">
        <f t="shared" si="3"/>
        <v>1456000</v>
      </c>
      <c r="G50" s="74"/>
      <c r="H50" s="74"/>
      <c r="J50" s="43" t="s">
        <v>37</v>
      </c>
      <c r="K50" s="43">
        <f>COUNTIF(C48:C61,C48)</f>
        <v>4</v>
      </c>
      <c r="L50" s="43">
        <f>SUMIF(C48:C61,C48,D48:D61)</f>
        <v>205</v>
      </c>
      <c r="O50" s="18" t="s">
        <v>27</v>
      </c>
    </row>
    <row r="51" spans="2:15" ht="18.5" x14ac:dyDescent="0.45">
      <c r="B51" s="23" t="s">
        <v>64</v>
      </c>
      <c r="C51" s="23" t="s">
        <v>3</v>
      </c>
      <c r="D51" s="23">
        <v>48</v>
      </c>
      <c r="E51" s="23">
        <v>17000</v>
      </c>
      <c r="F51" s="23">
        <f t="shared" si="3"/>
        <v>816000</v>
      </c>
      <c r="G51" s="74"/>
      <c r="H51" s="74"/>
      <c r="J51" s="39" t="s">
        <v>46</v>
      </c>
      <c r="K51" s="39">
        <f>COUNTIF(C86:C99,C86)</f>
        <v>4</v>
      </c>
      <c r="L51" s="39">
        <f>SUMIF(C85:C98,"Product",D85:D98)</f>
        <v>236</v>
      </c>
    </row>
    <row r="52" spans="2:15" ht="18.5" x14ac:dyDescent="0.45">
      <c r="B52" s="23" t="s">
        <v>65</v>
      </c>
      <c r="C52" s="23" t="s">
        <v>75</v>
      </c>
      <c r="D52" s="23"/>
      <c r="E52" s="23"/>
      <c r="F52" s="23">
        <v>12000</v>
      </c>
      <c r="G52" s="74"/>
      <c r="H52" s="74"/>
      <c r="J52" s="39" t="s">
        <v>80</v>
      </c>
      <c r="K52" s="39">
        <f>COUNTIF(C67:C80,C67)</f>
        <v>4</v>
      </c>
      <c r="L52" s="39">
        <f>SUMIF(C67:C81,"Product",D67:D81)</f>
        <v>244</v>
      </c>
    </row>
    <row r="53" spans="2:15" x14ac:dyDescent="0.35">
      <c r="B53" s="23" t="s">
        <v>66</v>
      </c>
      <c r="C53" s="23" t="s">
        <v>76</v>
      </c>
      <c r="D53" s="23"/>
      <c r="E53" s="23"/>
      <c r="F53" s="23">
        <v>5000</v>
      </c>
      <c r="G53" s="74"/>
      <c r="H53" s="74"/>
    </row>
    <row r="54" spans="2:15" ht="15.5" x14ac:dyDescent="0.35">
      <c r="B54" s="23" t="s">
        <v>67</v>
      </c>
      <c r="C54" s="23" t="s">
        <v>75</v>
      </c>
      <c r="D54" s="23"/>
      <c r="E54" s="23"/>
      <c r="F54" s="23">
        <v>8000</v>
      </c>
      <c r="G54" s="74"/>
      <c r="H54" s="74"/>
      <c r="J54" s="83" t="s">
        <v>113</v>
      </c>
      <c r="K54" s="83"/>
      <c r="L54" s="83"/>
    </row>
    <row r="55" spans="2:15" x14ac:dyDescent="0.35">
      <c r="B55" s="23" t="s">
        <v>68</v>
      </c>
      <c r="C55" s="23" t="s">
        <v>77</v>
      </c>
      <c r="D55" s="23"/>
      <c r="E55" s="23"/>
      <c r="F55" s="23">
        <v>1500</v>
      </c>
      <c r="G55" s="74"/>
      <c r="H55" s="74"/>
    </row>
    <row r="56" spans="2:15" x14ac:dyDescent="0.35">
      <c r="B56" s="23" t="s">
        <v>69</v>
      </c>
      <c r="C56" s="23" t="s">
        <v>78</v>
      </c>
      <c r="D56" s="23">
        <v>5</v>
      </c>
      <c r="E56" s="23">
        <v>30000</v>
      </c>
      <c r="F56" s="23">
        <f>D56*E56</f>
        <v>150000</v>
      </c>
      <c r="G56" s="74"/>
      <c r="H56" s="74"/>
    </row>
    <row r="57" spans="2:15" x14ac:dyDescent="0.35">
      <c r="B57" s="23" t="s">
        <v>70</v>
      </c>
      <c r="C57" s="23" t="s">
        <v>78</v>
      </c>
      <c r="D57" s="23"/>
      <c r="E57" s="23"/>
      <c r="F57" s="23">
        <v>20000</v>
      </c>
      <c r="G57" s="74"/>
      <c r="H57" s="74"/>
    </row>
    <row r="58" spans="2:15" x14ac:dyDescent="0.35">
      <c r="B58" s="23" t="s">
        <v>71</v>
      </c>
      <c r="C58" s="23" t="s">
        <v>77</v>
      </c>
      <c r="D58" s="23"/>
      <c r="E58" s="23"/>
      <c r="F58" s="23">
        <v>2000</v>
      </c>
      <c r="G58" s="74"/>
      <c r="H58" s="74"/>
    </row>
    <row r="59" spans="2:15" x14ac:dyDescent="0.35">
      <c r="B59" s="23" t="s">
        <v>72</v>
      </c>
      <c r="C59" s="23" t="s">
        <v>76</v>
      </c>
      <c r="D59" s="23"/>
      <c r="E59" s="23"/>
      <c r="F59" s="23">
        <v>3000</v>
      </c>
      <c r="G59" s="74"/>
      <c r="H59" s="74"/>
    </row>
    <row r="60" spans="2:15" x14ac:dyDescent="0.35">
      <c r="B60" s="23" t="s">
        <v>73</v>
      </c>
      <c r="C60" s="23" t="s">
        <v>77</v>
      </c>
      <c r="D60" s="23"/>
      <c r="E60" s="23"/>
      <c r="F60" s="23">
        <v>1000</v>
      </c>
      <c r="G60" s="74"/>
      <c r="H60" s="74"/>
    </row>
    <row r="61" spans="2:15" x14ac:dyDescent="0.35">
      <c r="B61" s="23" t="s">
        <v>74</v>
      </c>
      <c r="C61" s="23"/>
      <c r="D61" s="23"/>
      <c r="E61" s="23"/>
      <c r="F61" s="23">
        <v>40000</v>
      </c>
      <c r="G61" s="74"/>
      <c r="H61" s="74"/>
    </row>
    <row r="62" spans="2:15" x14ac:dyDescent="0.35">
      <c r="B62" s="47"/>
      <c r="C62" s="47"/>
      <c r="D62" s="47"/>
      <c r="E62" s="24" t="s">
        <v>23</v>
      </c>
      <c r="F62" s="24">
        <f>SUM(F48:F61)</f>
        <v>7854500</v>
      </c>
    </row>
    <row r="65" spans="2:8" ht="18.5" x14ac:dyDescent="0.45">
      <c r="B65" s="75" t="s">
        <v>80</v>
      </c>
      <c r="C65" s="75"/>
      <c r="D65" s="75"/>
      <c r="E65" s="75"/>
      <c r="F65" s="75"/>
      <c r="G65" s="75"/>
      <c r="H65" s="75"/>
    </row>
    <row r="66" spans="2:8" x14ac:dyDescent="0.35">
      <c r="B66" s="17" t="s">
        <v>61</v>
      </c>
      <c r="C66" s="17" t="s">
        <v>62</v>
      </c>
      <c r="D66" s="17" t="s">
        <v>4</v>
      </c>
      <c r="E66" s="17" t="s">
        <v>63</v>
      </c>
      <c r="F66" s="17" t="s">
        <v>36</v>
      </c>
      <c r="G66" s="17" t="s">
        <v>111</v>
      </c>
      <c r="H66" s="17" t="s">
        <v>112</v>
      </c>
    </row>
    <row r="67" spans="2:8" x14ac:dyDescent="0.35">
      <c r="B67" s="8" t="s">
        <v>9</v>
      </c>
      <c r="C67" s="8" t="s">
        <v>3</v>
      </c>
      <c r="D67" s="8">
        <v>55</v>
      </c>
      <c r="E67" s="8">
        <v>60000</v>
      </c>
      <c r="F67" s="8">
        <f>D67*E67</f>
        <v>3300000</v>
      </c>
      <c r="G67" s="74">
        <f>COUNTIF(C67:C80,C67)</f>
        <v>4</v>
      </c>
      <c r="H67" s="74">
        <f>SUMIF(C67:C80,C67,D67:D80)</f>
        <v>244</v>
      </c>
    </row>
    <row r="68" spans="2:8" x14ac:dyDescent="0.35">
      <c r="B68" s="8" t="s">
        <v>12</v>
      </c>
      <c r="C68" s="8" t="s">
        <v>3</v>
      </c>
      <c r="D68" s="8">
        <v>50</v>
      </c>
      <c r="E68" s="8">
        <v>45000</v>
      </c>
      <c r="F68" s="8">
        <f t="shared" ref="F68:F70" si="4">D68*E68</f>
        <v>2250000</v>
      </c>
      <c r="G68" s="74"/>
      <c r="H68" s="74"/>
    </row>
    <row r="69" spans="2:8" x14ac:dyDescent="0.35">
      <c r="B69" s="8" t="s">
        <v>18</v>
      </c>
      <c r="C69" s="8" t="s">
        <v>3</v>
      </c>
      <c r="D69" s="8">
        <v>79</v>
      </c>
      <c r="E69" s="8">
        <v>26000</v>
      </c>
      <c r="F69" s="8">
        <f t="shared" si="4"/>
        <v>2054000</v>
      </c>
      <c r="G69" s="74"/>
      <c r="H69" s="74"/>
    </row>
    <row r="70" spans="2:8" x14ac:dyDescent="0.35">
      <c r="B70" s="8" t="s">
        <v>64</v>
      </c>
      <c r="C70" s="8" t="s">
        <v>3</v>
      </c>
      <c r="D70" s="8">
        <v>60</v>
      </c>
      <c r="E70" s="8">
        <v>17000</v>
      </c>
      <c r="F70" s="8">
        <f t="shared" si="4"/>
        <v>1020000</v>
      </c>
      <c r="G70" s="74"/>
      <c r="H70" s="74"/>
    </row>
    <row r="71" spans="2:8" x14ac:dyDescent="0.35">
      <c r="B71" s="8" t="s">
        <v>65</v>
      </c>
      <c r="C71" s="8" t="s">
        <v>75</v>
      </c>
      <c r="D71" s="8"/>
      <c r="E71" s="8"/>
      <c r="F71" s="8">
        <v>12000</v>
      </c>
      <c r="G71" s="74"/>
      <c r="H71" s="74"/>
    </row>
    <row r="72" spans="2:8" x14ac:dyDescent="0.35">
      <c r="B72" s="8" t="s">
        <v>66</v>
      </c>
      <c r="C72" s="8" t="s">
        <v>76</v>
      </c>
      <c r="D72" s="8"/>
      <c r="E72" s="8"/>
      <c r="F72" s="8">
        <v>8000</v>
      </c>
      <c r="G72" s="74"/>
      <c r="H72" s="74"/>
    </row>
    <row r="73" spans="2:8" x14ac:dyDescent="0.35">
      <c r="B73" s="8" t="s">
        <v>67</v>
      </c>
      <c r="C73" s="8" t="s">
        <v>75</v>
      </c>
      <c r="D73" s="8"/>
      <c r="E73" s="8"/>
      <c r="F73" s="8">
        <v>8000</v>
      </c>
      <c r="G73" s="74"/>
      <c r="H73" s="74"/>
    </row>
    <row r="74" spans="2:8" x14ac:dyDescent="0.35">
      <c r="B74" s="8" t="s">
        <v>68</v>
      </c>
      <c r="C74" s="8" t="s">
        <v>77</v>
      </c>
      <c r="D74" s="8"/>
      <c r="E74" s="8"/>
      <c r="F74" s="8">
        <v>1500</v>
      </c>
      <c r="G74" s="74"/>
      <c r="H74" s="74"/>
    </row>
    <row r="75" spans="2:8" x14ac:dyDescent="0.35">
      <c r="B75" s="8" t="s">
        <v>69</v>
      </c>
      <c r="C75" s="8" t="s">
        <v>78</v>
      </c>
      <c r="D75" s="8">
        <v>5</v>
      </c>
      <c r="E75" s="8">
        <v>30000</v>
      </c>
      <c r="F75" s="8">
        <f>D75*E75</f>
        <v>150000</v>
      </c>
      <c r="G75" s="74"/>
      <c r="H75" s="74"/>
    </row>
    <row r="76" spans="2:8" x14ac:dyDescent="0.35">
      <c r="B76" s="8" t="s">
        <v>70</v>
      </c>
      <c r="C76" s="8" t="s">
        <v>78</v>
      </c>
      <c r="D76" s="8"/>
      <c r="E76" s="8"/>
      <c r="F76" s="8">
        <v>20000</v>
      </c>
      <c r="G76" s="74"/>
      <c r="H76" s="74"/>
    </row>
    <row r="77" spans="2:8" x14ac:dyDescent="0.35">
      <c r="B77" s="8" t="s">
        <v>71</v>
      </c>
      <c r="C77" s="8" t="s">
        <v>77</v>
      </c>
      <c r="D77" s="8"/>
      <c r="E77" s="8"/>
      <c r="F77" s="8">
        <v>3000</v>
      </c>
      <c r="G77" s="74"/>
      <c r="H77" s="74"/>
    </row>
    <row r="78" spans="2:8" x14ac:dyDescent="0.35">
      <c r="B78" s="8" t="s">
        <v>72</v>
      </c>
      <c r="C78" s="8" t="s">
        <v>76</v>
      </c>
      <c r="D78" s="8"/>
      <c r="E78" s="8"/>
      <c r="F78" s="8">
        <v>1000</v>
      </c>
      <c r="G78" s="74"/>
      <c r="H78" s="74"/>
    </row>
    <row r="79" spans="2:8" x14ac:dyDescent="0.35">
      <c r="B79" s="8" t="s">
        <v>73</v>
      </c>
      <c r="C79" s="8" t="s">
        <v>77</v>
      </c>
      <c r="D79" s="8"/>
      <c r="E79" s="8"/>
      <c r="F79" s="8">
        <v>800</v>
      </c>
      <c r="G79" s="74"/>
      <c r="H79" s="74"/>
    </row>
    <row r="80" spans="2:8" x14ac:dyDescent="0.35">
      <c r="B80" s="8" t="s">
        <v>74</v>
      </c>
      <c r="C80" s="8"/>
      <c r="D80" s="8"/>
      <c r="E80" s="8"/>
      <c r="F80" s="8">
        <v>1170000</v>
      </c>
      <c r="G80" s="74"/>
      <c r="H80" s="74"/>
    </row>
    <row r="81" spans="2:8" x14ac:dyDescent="0.35">
      <c r="E81" s="48" t="s">
        <v>23</v>
      </c>
      <c r="F81" s="48">
        <f>SUM(F67:F80)</f>
        <v>9998300</v>
      </c>
    </row>
    <row r="84" spans="2:8" ht="18.5" x14ac:dyDescent="0.45">
      <c r="B84" s="75" t="s">
        <v>81</v>
      </c>
      <c r="C84" s="75"/>
      <c r="D84" s="75"/>
      <c r="E84" s="75"/>
      <c r="F84" s="75"/>
      <c r="G84" s="75"/>
      <c r="H84" s="75"/>
    </row>
    <row r="85" spans="2:8" x14ac:dyDescent="0.35">
      <c r="B85" s="17" t="s">
        <v>61</v>
      </c>
      <c r="C85" s="17" t="s">
        <v>62</v>
      </c>
      <c r="D85" s="17" t="s">
        <v>4</v>
      </c>
      <c r="E85" s="17" t="s">
        <v>63</v>
      </c>
      <c r="F85" s="17" t="s">
        <v>36</v>
      </c>
      <c r="G85" s="17" t="s">
        <v>111</v>
      </c>
      <c r="H85" s="17" t="s">
        <v>112</v>
      </c>
    </row>
    <row r="86" spans="2:8" x14ac:dyDescent="0.35">
      <c r="B86" s="8" t="s">
        <v>9</v>
      </c>
      <c r="C86" s="8" t="s">
        <v>3</v>
      </c>
      <c r="D86" s="8">
        <v>67</v>
      </c>
      <c r="E86" s="8">
        <v>60000</v>
      </c>
      <c r="F86" s="8">
        <f>D86*E86</f>
        <v>4020000</v>
      </c>
      <c r="G86" s="74">
        <f>COUNTIF(C86:C99,C86)</f>
        <v>4</v>
      </c>
      <c r="H86" s="74">
        <f>SUMIF(C86:C99,C86,D86:D99)</f>
        <v>236</v>
      </c>
    </row>
    <row r="87" spans="2:8" x14ac:dyDescent="0.35">
      <c r="B87" s="8" t="s">
        <v>12</v>
      </c>
      <c r="C87" s="8" t="s">
        <v>3</v>
      </c>
      <c r="D87" s="8">
        <v>41</v>
      </c>
      <c r="E87" s="8">
        <v>45000</v>
      </c>
      <c r="F87" s="8">
        <f t="shared" ref="F87:F89" si="5">D87*E87</f>
        <v>1845000</v>
      </c>
      <c r="G87" s="74"/>
      <c r="H87" s="74"/>
    </row>
    <row r="88" spans="2:8" x14ac:dyDescent="0.35">
      <c r="B88" s="8" t="s">
        <v>18</v>
      </c>
      <c r="C88" s="8" t="s">
        <v>3</v>
      </c>
      <c r="D88" s="8">
        <v>70</v>
      </c>
      <c r="E88" s="8">
        <v>26000</v>
      </c>
      <c r="F88" s="8">
        <f t="shared" si="5"/>
        <v>1820000</v>
      </c>
      <c r="G88" s="74"/>
      <c r="H88" s="74"/>
    </row>
    <row r="89" spans="2:8" x14ac:dyDescent="0.35">
      <c r="B89" s="8" t="s">
        <v>64</v>
      </c>
      <c r="C89" s="8" t="s">
        <v>3</v>
      </c>
      <c r="D89" s="8">
        <v>58</v>
      </c>
      <c r="E89" s="8">
        <v>17000</v>
      </c>
      <c r="F89" s="8">
        <f t="shared" si="5"/>
        <v>986000</v>
      </c>
      <c r="G89" s="74"/>
      <c r="H89" s="74"/>
    </row>
    <row r="90" spans="2:8" x14ac:dyDescent="0.35">
      <c r="B90" s="8" t="s">
        <v>65</v>
      </c>
      <c r="C90" s="8" t="s">
        <v>75</v>
      </c>
      <c r="D90" s="8"/>
      <c r="E90" s="8"/>
      <c r="F90" s="8">
        <v>13000</v>
      </c>
      <c r="G90" s="74"/>
      <c r="H90" s="74"/>
    </row>
    <row r="91" spans="2:8" x14ac:dyDescent="0.35">
      <c r="B91" s="8" t="s">
        <v>66</v>
      </c>
      <c r="C91" s="8" t="s">
        <v>76</v>
      </c>
      <c r="D91" s="8"/>
      <c r="E91" s="8"/>
      <c r="F91" s="8">
        <v>2000</v>
      </c>
      <c r="G91" s="74"/>
      <c r="H91" s="74"/>
    </row>
    <row r="92" spans="2:8" x14ac:dyDescent="0.35">
      <c r="B92" s="8" t="s">
        <v>67</v>
      </c>
      <c r="C92" s="8" t="s">
        <v>75</v>
      </c>
      <c r="D92" s="8"/>
      <c r="E92" s="8"/>
      <c r="F92" s="8">
        <v>8000</v>
      </c>
      <c r="G92" s="74"/>
      <c r="H92" s="74"/>
    </row>
    <row r="93" spans="2:8" x14ac:dyDescent="0.35">
      <c r="B93" s="8" t="s">
        <v>68</v>
      </c>
      <c r="C93" s="8" t="s">
        <v>77</v>
      </c>
      <c r="D93" s="8"/>
      <c r="E93" s="8"/>
      <c r="F93" s="8">
        <v>1500</v>
      </c>
      <c r="G93" s="74"/>
      <c r="H93" s="74"/>
    </row>
    <row r="94" spans="2:8" x14ac:dyDescent="0.35">
      <c r="B94" s="8" t="s">
        <v>69</v>
      </c>
      <c r="C94" s="8" t="s">
        <v>78</v>
      </c>
      <c r="D94" s="8">
        <v>5</v>
      </c>
      <c r="E94" s="8">
        <v>30000</v>
      </c>
      <c r="F94" s="8">
        <f>D94*E94</f>
        <v>150000</v>
      </c>
      <c r="G94" s="74"/>
      <c r="H94" s="74"/>
    </row>
    <row r="95" spans="2:8" x14ac:dyDescent="0.35">
      <c r="B95" s="8" t="s">
        <v>70</v>
      </c>
      <c r="C95" s="8" t="s">
        <v>78</v>
      </c>
      <c r="D95" s="8"/>
      <c r="E95" s="8"/>
      <c r="F95" s="8">
        <v>20000</v>
      </c>
      <c r="G95" s="74"/>
      <c r="H95" s="74"/>
    </row>
    <row r="96" spans="2:8" x14ac:dyDescent="0.35">
      <c r="B96" s="8" t="s">
        <v>71</v>
      </c>
      <c r="C96" s="8" t="s">
        <v>77</v>
      </c>
      <c r="D96" s="8"/>
      <c r="E96" s="8"/>
      <c r="F96" s="8">
        <v>2000</v>
      </c>
      <c r="G96" s="74"/>
      <c r="H96" s="74"/>
    </row>
    <row r="97" spans="2:8" x14ac:dyDescent="0.35">
      <c r="B97" s="8" t="s">
        <v>72</v>
      </c>
      <c r="C97" s="8" t="s">
        <v>76</v>
      </c>
      <c r="D97" s="8"/>
      <c r="E97" s="8"/>
      <c r="F97" s="8">
        <v>7000</v>
      </c>
      <c r="G97" s="74"/>
      <c r="H97" s="74"/>
    </row>
    <row r="98" spans="2:8" x14ac:dyDescent="0.35">
      <c r="B98" s="8" t="s">
        <v>73</v>
      </c>
      <c r="C98" s="8" t="s">
        <v>77</v>
      </c>
      <c r="D98" s="8"/>
      <c r="E98" s="8"/>
      <c r="F98" s="8">
        <v>1200</v>
      </c>
      <c r="G98" s="74"/>
      <c r="H98" s="74"/>
    </row>
    <row r="99" spans="2:8" x14ac:dyDescent="0.35">
      <c r="B99" s="8" t="s">
        <v>74</v>
      </c>
      <c r="C99" s="8"/>
      <c r="D99" s="8"/>
      <c r="E99" s="8"/>
      <c r="F99" s="8">
        <v>110000</v>
      </c>
      <c r="G99" s="74"/>
      <c r="H99" s="74"/>
    </row>
    <row r="100" spans="2:8" x14ac:dyDescent="0.35">
      <c r="E100" s="48" t="s">
        <v>23</v>
      </c>
      <c r="F100" s="48">
        <f>SUM(F86:F99)</f>
        <v>8985700</v>
      </c>
    </row>
  </sheetData>
  <sortState xmlns:xlrd2="http://schemas.microsoft.com/office/spreadsheetml/2017/richdata2" ref="J50:L52">
    <sortCondition ref="L50"/>
  </sortState>
  <mergeCells count="19">
    <mergeCell ref="R5:X6"/>
    <mergeCell ref="K45:K46"/>
    <mergeCell ref="J54:L54"/>
    <mergeCell ref="G86:G99"/>
    <mergeCell ref="H86:H99"/>
    <mergeCell ref="B84:H84"/>
    <mergeCell ref="J48:J49"/>
    <mergeCell ref="K48:K49"/>
    <mergeCell ref="B44:H45"/>
    <mergeCell ref="B46:H46"/>
    <mergeCell ref="B5:H5"/>
    <mergeCell ref="J5:P5"/>
    <mergeCell ref="G48:G61"/>
    <mergeCell ref="H48:H61"/>
    <mergeCell ref="D3:I3"/>
    <mergeCell ref="G67:G80"/>
    <mergeCell ref="H67:H80"/>
    <mergeCell ref="B65:H65"/>
    <mergeCell ref="L48:L49"/>
  </mergeCells>
  <conditionalFormatting sqref="J36:J38">
    <cfRule type="containsText" dxfId="1" priority="1" operator="containsText" text="Profit">
      <formula>NOT(ISERROR(SEARCH("Profit",J36)))</formula>
    </cfRule>
    <cfRule type="containsText" dxfId="0" priority="2" operator="containsText" text="Loss">
      <formula>NOT(ISERROR(SEARCH("Loss",J36)))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DED60-29F9-446D-AD95-3CDE87E4A4BC}">
  <dimension ref="C1:M16"/>
  <sheetViews>
    <sheetView zoomScale="70" zoomScaleNormal="70" workbookViewId="0">
      <selection activeCell="E5" sqref="E5"/>
    </sheetView>
  </sheetViews>
  <sheetFormatPr defaultRowHeight="14.5" x14ac:dyDescent="0.35"/>
  <cols>
    <col min="3" max="3" width="10.1796875" customWidth="1"/>
    <col min="4" max="4" width="9.90625" customWidth="1"/>
    <col min="5" max="5" width="9.453125" customWidth="1"/>
    <col min="6" max="6" width="10.1796875" customWidth="1"/>
    <col min="11" max="11" width="12.08984375" customWidth="1"/>
  </cols>
  <sheetData>
    <row r="1" spans="3:13" ht="31" x14ac:dyDescent="0.7">
      <c r="I1" s="50" t="s">
        <v>102</v>
      </c>
      <c r="J1" s="50"/>
      <c r="K1" s="50"/>
      <c r="L1" s="50"/>
      <c r="M1" s="50"/>
    </row>
    <row r="3" spans="3:13" x14ac:dyDescent="0.35">
      <c r="C3" s="89" t="s">
        <v>57</v>
      </c>
      <c r="D3" s="89"/>
      <c r="E3" s="89"/>
      <c r="F3" s="89"/>
    </row>
    <row r="4" spans="3:13" x14ac:dyDescent="0.35">
      <c r="C4" s="8" t="s">
        <v>56</v>
      </c>
      <c r="D4" s="17" t="s">
        <v>43</v>
      </c>
      <c r="E4" s="17" t="s">
        <v>34</v>
      </c>
      <c r="F4" s="17" t="s">
        <v>44</v>
      </c>
    </row>
    <row r="5" spans="3:13" x14ac:dyDescent="0.35">
      <c r="C5" s="8" t="s">
        <v>37</v>
      </c>
      <c r="D5" s="8">
        <v>9288500</v>
      </c>
      <c r="E5" s="8">
        <v>8750000</v>
      </c>
      <c r="F5" s="8">
        <v>-538500</v>
      </c>
    </row>
    <row r="6" spans="3:13" x14ac:dyDescent="0.35">
      <c r="C6" s="8" t="s">
        <v>45</v>
      </c>
      <c r="D6" s="8">
        <v>9744300</v>
      </c>
      <c r="E6" s="8">
        <v>9920000</v>
      </c>
      <c r="F6" s="8">
        <v>175700</v>
      </c>
    </row>
    <row r="7" spans="3:13" x14ac:dyDescent="0.35">
      <c r="C7" s="8" t="s">
        <v>46</v>
      </c>
      <c r="D7" s="8">
        <v>8904700</v>
      </c>
      <c r="E7" s="8">
        <v>10000000</v>
      </c>
      <c r="F7" s="8">
        <v>1095300</v>
      </c>
    </row>
    <row r="8" spans="3:13" x14ac:dyDescent="0.35">
      <c r="C8" s="8" t="s">
        <v>47</v>
      </c>
      <c r="D8" s="8">
        <v>7345200</v>
      </c>
      <c r="E8" s="8">
        <v>7957400</v>
      </c>
      <c r="F8" s="8">
        <v>612200</v>
      </c>
    </row>
    <row r="9" spans="3:13" x14ac:dyDescent="0.35">
      <c r="C9" s="8" t="s">
        <v>48</v>
      </c>
      <c r="D9" s="8">
        <v>8987000</v>
      </c>
      <c r="E9" s="8">
        <v>9876500</v>
      </c>
      <c r="F9" s="8">
        <v>889500</v>
      </c>
    </row>
    <row r="10" spans="3:13" x14ac:dyDescent="0.35">
      <c r="C10" s="8" t="s">
        <v>49</v>
      </c>
      <c r="D10" s="8">
        <v>5215400</v>
      </c>
      <c r="E10" s="8">
        <v>5164500</v>
      </c>
      <c r="F10" s="8">
        <v>-50900</v>
      </c>
    </row>
    <row r="11" spans="3:13" x14ac:dyDescent="0.35">
      <c r="C11" s="8" t="s">
        <v>50</v>
      </c>
      <c r="D11" s="8">
        <v>9976500</v>
      </c>
      <c r="E11" s="8">
        <v>11543600</v>
      </c>
      <c r="F11" s="8">
        <v>1567100</v>
      </c>
    </row>
    <row r="12" spans="3:13" x14ac:dyDescent="0.35">
      <c r="C12" s="8" t="s">
        <v>51</v>
      </c>
      <c r="D12" s="8">
        <v>7976700</v>
      </c>
      <c r="E12" s="8">
        <v>8087900</v>
      </c>
      <c r="F12" s="8">
        <v>111200</v>
      </c>
    </row>
    <row r="13" spans="3:13" x14ac:dyDescent="0.35">
      <c r="C13" s="8" t="s">
        <v>52</v>
      </c>
      <c r="D13" s="8">
        <v>9879000</v>
      </c>
      <c r="E13" s="8">
        <v>9969800</v>
      </c>
      <c r="F13" s="8">
        <v>90800</v>
      </c>
    </row>
    <row r="14" spans="3:13" x14ac:dyDescent="0.35">
      <c r="C14" s="8" t="s">
        <v>53</v>
      </c>
      <c r="D14" s="8">
        <v>6234800</v>
      </c>
      <c r="E14" s="8">
        <v>7024000</v>
      </c>
      <c r="F14" s="8">
        <v>789200</v>
      </c>
    </row>
    <row r="15" spans="3:13" x14ac:dyDescent="0.35">
      <c r="C15" s="8" t="s">
        <v>54</v>
      </c>
      <c r="D15" s="8">
        <v>4534800</v>
      </c>
      <c r="E15" s="8">
        <v>4809300</v>
      </c>
      <c r="F15" s="8">
        <v>274500</v>
      </c>
    </row>
    <row r="16" spans="3:13" x14ac:dyDescent="0.35">
      <c r="C16" s="8" t="s">
        <v>55</v>
      </c>
      <c r="D16" s="8">
        <v>8348700</v>
      </c>
      <c r="E16" s="8">
        <v>8834800</v>
      </c>
      <c r="F16" s="8">
        <v>486100</v>
      </c>
    </row>
  </sheetData>
  <mergeCells count="2">
    <mergeCell ref="C3:F3"/>
    <mergeCell ref="I1:M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Q.1.(a,b,c)</vt:lpstr>
      <vt:lpstr>Q.1.(D,E)</vt:lpstr>
      <vt:lpstr>Q.2.(a,b,c,d)</vt:lpstr>
      <vt:lpstr>Q.3.(A,B)</vt:lpstr>
      <vt:lpstr>Q.4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Almaruf Touhid</cp:lastModifiedBy>
  <dcterms:created xsi:type="dcterms:W3CDTF">2024-05-29T21:50:26Z</dcterms:created>
  <dcterms:modified xsi:type="dcterms:W3CDTF">2024-10-22T12:58:47Z</dcterms:modified>
</cp:coreProperties>
</file>