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380D581-0330-624A-A09E-27054E41B9DF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1" l="1"/>
  <c r="P8" i="21"/>
  <c r="O8" i="21"/>
  <c r="N8" i="21"/>
  <c r="U4" i="21"/>
  <c r="U2" i="21"/>
  <c r="AA2" i="21"/>
  <c r="U3" i="21"/>
  <c r="AA3" i="21"/>
  <c r="AA4" i="21"/>
  <c r="U5" i="21"/>
  <c r="AA5" i="21"/>
  <c r="U6" i="21"/>
  <c r="AA6" i="21"/>
  <c r="U7" i="21"/>
  <c r="AA7" i="21"/>
  <c r="U8" i="21"/>
  <c r="AA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<sst xmlns="http://schemas.openxmlformats.org/spreadsheetml/2006/main" count="503" uniqueCount="224">
  <si>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</si>
  <si>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</si>
  <si>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</si>
  <si>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</si>
  <si>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</si>
  <si>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</si>
  <si>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</si>
  <si>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</si>
  <si>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</si>
  <si>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</si>
  <si>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</si>
  <si>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</si>
  <si>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</si>
  <si>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</si>
  <si>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</si>
  <si>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</si>
  <si>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</si>
  <si>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</si>
  <si>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</si>
  <si>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</si>
  <si>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</si>
  <si>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</si>
  <si>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</si>
  <si>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</si>
  <si>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</si>
  <si>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</si>
  <si>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</si>
  <si>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</si>
  <si>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</si>
  <si>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</si>
  <si>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</si>
  <si>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</si>
  <si>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</si>
  <si>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</si>
  <si>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</si>
  <si>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</si>
  <si>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</si>
  <si>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</si>
  <si>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</si>
  <si>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</si>
  <si>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</si>
  <si>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</si>
  <si>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</si>
  <si>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</si>
  <si>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</si>
  <si>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</si>
  <si>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</si>
  <si>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</si>
  <si>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</si>
  <si>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</si>
  <si>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</si>
  <si>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</si>
  <si>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</si>
  <si>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</si>
  <si>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</si>
  <si>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</si>
  <si>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</si>
  <si>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</si>
  <si>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</si>
  <si>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</si>
  <si>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</si>
  <si>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</si>
  <si>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</si>
  <si>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</si>
  <si>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</si>
  <si>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</si>
  <si>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</si>
  <si>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</si>
  <si>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</si>
  <si>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</si>
  <si>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</si>
  <si>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</si>
  <si>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</si>
  <si>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</si>
  <si>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</si>
  <si>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</si>
  <si>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</si>
  <si>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</si>
  <si>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</si>
  <si>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</si>
  <si>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</si>
  <si>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</si>
  <si>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</si>
  <si>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</si>
  <si>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</si>
  <si>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</si>
  <si>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</si>
  <si>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</si>
  <si>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</si>
  <si>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</si>
  <si>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</si>
  <si>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</si>
  <si>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</si>
  <si>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</si>
  <si>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</si>
  <si>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</si>
  <si>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</si>
  <si>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</si>
  <si>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</si>
  <si>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</si>
  <si>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</si>
  <si>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</si>
  <si>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</si>
  <si>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</si>
  <si>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</si>
  <si>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</si>
  <si>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</si>
  <si>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</si>
  <si>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</si>
  <si>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</si>
  <si>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</si>
  <si>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</si>
  <si>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</si>
  <si>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</si>
  <si>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</si>
  <si>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</si>
  <si>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</si>
  <si>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</si>
  <si>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</si>
  <si>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</si>
  <si>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</si>
  <si>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</si>
  <si>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</si>
  <si>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</si>
  <si>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</si>
  <si>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</si>
  <si>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</si>
  <si>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</si>
  <si>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</si>
  <si>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</si>
  <si>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</si>
  <si>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</si>
  <si>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</si>
  <si>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</si>
  <si>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</si>
  <si>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</si>
  <si>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</si>
  <si>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</si>
  <si>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</si>
  <si>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</si>
  <si>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</si>
  <si>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</si>
  <si>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</si>
  <si>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</si>
  <si>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</si>
  <si>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</si>
  <si>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</si>
  <si>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</si>
  <si>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</si>
  <si>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</si>
  <si>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</si>
  <si>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</si>
  <si>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</si>
  <si>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</si>
  <si>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</si>
  <si>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</si>
  <si>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</si>
  <si>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</si>
  <si>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</si>
  <si>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</si>
  <si>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</si>
  <si>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</si>
  <si>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</si>
  <si>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</si>
  <si>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</si>
  <si>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</si>
  <si>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</si>
  <si>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</si>
  <si>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</si>
  <si>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</si>
  <si>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</si>
  <si>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</si>
  <si>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</si>
  <si>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</si>
  <si>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</si>
  <si>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</si>
  <si>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</si>
  <si>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</si>
  <si>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</si>
  <si>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</si>
  <si>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</si>
  <si>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</si>
  <si>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</si>
  <si>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</si>
  <si>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</si>
  <si>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</si>
  <si>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</si>
  <si>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</si>
  <si>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</si>
  <si>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</si>
  <si>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</si>
  <si>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</si>
  <si>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</si>
  <si>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</si>
  <si>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</si>
  <si>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</si>
  <si>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</si>
  <si>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</si>
  <si>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</si>
  <si>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</si>
  <si>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</si>
  <si>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</si>
  <si>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</si>
  <si>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</si>
  <si>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</si>
  <si>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</si>
  <si>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</si>
  <si>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</si>
  <si>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</si>
  <si>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</si>
  <si>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</si>
  <si>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</si>
  <si>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</si>
  <si>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</si>
  <si>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</si>
  <si>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</si>
  <si>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</si>
  <si>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</si>
  <si>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</si>
  <si>
    <t>Ouverture du ravito : maintenant à 30 km, pas 50km</t>
  </si>
  <si>
    <t>La Sarre - Amos</t>
  </si>
  <si>
    <t>96.4 km + ( 5 x 5.4 km) = 123.4 km</t>
  </si>
  <si>
    <t>https://ridewithgps.com/routes/41972181</t>
  </si>
  <si>
    <t>Preissac - 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</si>
</sst>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5" sqref="A5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88</v>
      </c>
    </row>
    <row r="2" spans="1:1" x14ac:dyDescent="0.15">
      <c r="A2" s="16" t="s">
        <v>89</v>
      </c>
    </row>
    <row r="3" spans="1:1" x14ac:dyDescent="0.15">
      <c r="A3" t="s">
        <v>120</v>
      </c>
    </row>
    <row r="4" spans="1:1" x14ac:dyDescent="0.15">
      <c r="A4" s="24" t="s">
        <v>219</v>
      </c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topLeftCell="M1" workbookViewId="0">
      <selection activeCell="T14" sqref="T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</cols>
  <sheetData>
    <row r="1" spans="1:2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t="s">
        <v>131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t="s">
        <v>218</v>
      </c>
    </row>
    <row r="2" spans="1:2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7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_xlfn.CONCAT(Tableau2[[#This Row],[Heure_dep]],":",Tableau2[[#This Row],[min_dep]])</f>
        <v>9:30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0.38541666666666663</v>
      </c>
      <c r="Z4" s="32">
        <f>Tableau2[[#This Row],[Départ]]-Tableau2[[#This Row],[Delai Signature]]</f>
        <v>0.38541666666666663</v>
      </c>
      <c r="AA4" s="32">
        <f>Tableau2[[#This Row],[KM_Total]]/Tableau2[[#This Row],[Vit_moy]]/24+Tableau2[[#This Row],[Départ]]</f>
        <v>0.40509259259259256</v>
      </c>
    </row>
    <row r="5" spans="1:27" x14ac:dyDescent="0.15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220</v>
      </c>
      <c r="G8" s="25" t="s">
        <v>221</v>
      </c>
      <c r="H8">
        <v>14</v>
      </c>
      <c r="I8" s="25">
        <v>0</v>
      </c>
      <c r="J8">
        <f>99.4+Tableau2[[#This Row],[Nb_tours]]*Tableau2[[#This Row],[KM_par_tours]]</f>
        <v>126.4</v>
      </c>
      <c r="K8">
        <v>3</v>
      </c>
      <c r="L8" s="21">
        <v>5</v>
      </c>
      <c r="M8" s="21">
        <v>5.4</v>
      </c>
      <c r="N8" s="28">
        <f t="shared" ref="N8" si="2">P8-O8</f>
        <v>96.4</v>
      </c>
      <c r="O8" s="28">
        <f>Tableau2[[#This Row],[KM_par_tours]]*Tableau2[[#This Row],[Nb_tours]]</f>
        <v>27</v>
      </c>
      <c r="P8" s="29">
        <f>Tableau2[[#This Row],[KM_Total]]-Tableau2[[#This Row],[KM_Neutres]]</f>
        <v>123.4</v>
      </c>
      <c r="Q8">
        <v>45</v>
      </c>
      <c r="R8">
        <v>43</v>
      </c>
      <c r="S8" s="25">
        <f t="shared" si="1"/>
        <v>41</v>
      </c>
      <c r="T8" s="31" t="s">
        <v>222</v>
      </c>
      <c r="U8" t="str">
        <f>_xlfn.CONCAT(Tableau2[[#This Row],[Heure_dep]],":",Tableau2[[#This Row],[min_dep]])</f>
        <v>14:0</v>
      </c>
      <c r="V8" s="32">
        <v>5.2083333333333336E-2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0.47916666666666669</v>
      </c>
      <c r="Z8" s="32">
        <f>Tableau2[[#This Row],[Départ]]-Tableau2[[#This Row],[Delai Signature]]</f>
        <v>0.55208333333333337</v>
      </c>
      <c r="AA8" s="32">
        <f>Tableau2[[#This Row],[KM_Total]]/Tableau2[[#This Row],[Vit_moy]]/24+Tableau2[[#This Row],[Départ]]</f>
        <v>0.70581395348837217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223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2023-02-10T13:26:28Z</dcterms:modified>
</cp:coreProperties>
</file>