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6FB84429-71D6-9C4C-B6E0-2E7C53C5644C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21" l="1"/>
  <c r="AA3" i="21"/>
  <c r="AA4" i="21"/>
  <c r="AA5" i="21"/>
  <c r="AA6" i="21"/>
  <c r="AA7" i="21"/>
  <c r="AA8" i="21"/>
  <c r="P2" i="21"/>
  <c r="P3" i="21"/>
  <c r="P4" i="21"/>
  <c r="P5" i="21"/>
  <c r="P6" i="21"/>
  <c r="P7" i="21"/>
  <c r="P8" i="21"/>
  <c r="U2" i="21"/>
  <c r="Z2" i="21"/>
  <c r="U3" i="21"/>
  <c r="Z3" i="21"/>
  <c r="U4" i="21"/>
  <c r="Z4" i="21"/>
  <c r="U5" i="21"/>
  <c r="Z5" i="21"/>
  <c r="U6" i="21"/>
  <c r="Z6" i="21"/>
  <c r="U7" i="21"/>
  <c r="Z7" i="21"/>
  <c r="U8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O2" i="21"/>
  <c r="N2" i="21"/>
  <c r="O3" i="21"/>
  <c r="N3" i="21"/>
  <c r="O4" i="21"/>
  <c r="N4" i="21"/>
  <c r="O5" i="21"/>
  <c r="N5" i="21"/>
  <c r="O6" i="21"/>
  <c r="N6" i="21"/>
  <c r="O7" i="21"/>
  <c r="N7" i="21"/>
  <c r="O8" i="21"/>
  <c r="N8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<sst xmlns="http://schemas.openxmlformats.org/spreadsheetml/2006/main" count="499" uniqueCount="221">
  <si>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</si>
  <si>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</si>
  <si>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</si>
  <si>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</si>
  <si>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</si>
  <si>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</si>
  <si>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</si>
  <si>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</si>
  <si>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</si>
  <si>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</si>
  <si>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</si>
  <si>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</si>
  <si>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</si>
  <si>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</si>
  <si>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</si>
  <si>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</si>
  <si>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</si>
  <si>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</si>
  <si>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</si>
  <si>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</si>
  <si>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</si>
  <si>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</si>
  <si>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</si>
  <si>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</si>
  <si>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</si>
  <si>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</si>
  <si>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</si>
  <si>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</si>
  <si>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</si>
  <si>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</si>
  <si>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</si>
  <si>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</si>
  <si>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</si>
  <si>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</si>
  <si>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</si>
  <si>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</si>
  <si>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</si>
  <si>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</si>
  <si>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</si>
  <si>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</si>
  <si>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</si>
  <si>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</si>
  <si>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</si>
  <si>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</si>
  <si>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</si>
  <si>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</si>
  <si>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</si>
  <si>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</si>
  <si>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</si>
  <si>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</si>
  <si>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</si>
  <si>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</si>
  <si>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</si>
  <si>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</si>
  <si>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</si>
  <si>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</si>
  <si>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</si>
  <si>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</si>
  <si>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</si>
  <si>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</si>
  <si>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</si>
  <si>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</si>
  <si>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</si>
  <si>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</si>
  <si>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</si>
  <si>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</si>
  <si>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</si>
  <si>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</si>
  <si>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</si>
  <si>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</si>
  <si>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</si>
  <si>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</si>
  <si>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</si>
  <si>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</si>
  <si>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</si>
  <si>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</si>
  <si>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</si>
  <si>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</si>
  <si>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</si>
  <si>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</si>
  <si>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10 x 10.8 km = 108 km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</si>
  <si>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</si>
  <si>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</si>
  <si>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</si>
  <si>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</si>
  <si>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</si>
  <si>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</si>
  <si>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</si>
  <si>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</si>
  <si>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</si>
  <si>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</si>
  <si>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</si>
  <si>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</si>
  <si>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</si>
  <si>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</si>
  <si>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</si>
  <si>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</si>
  <si>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</si>
  <si>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</si>
  <si>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</si>
  <si>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</si>
  <si>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</si>
  <si>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</si>
  <si>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</si>
  <si>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</si>
  <si>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</si>
  <si>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</si>
  <si>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</si>
  <si>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</si>
  <si>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</si>
  <si>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</si>
  <si>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</si>
  <si>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</si>
  <si>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</si>
  <si>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</si>
  <si>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</si>
  <si>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</si>
  <si>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</si>
  <si>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</si>
  <si>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</si>
  <si>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</si>
  <si>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</si>
  <si>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</si>
  <si>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</si>
  <si>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</si>
  <si>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</si>
  <si>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</si>
  <si>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</si>
  <si>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</si>
  <si>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</si>
  <si>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</si>
  <si>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</si>
  <si>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</si>
  <si>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</si>
  <si>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</si>
  <si>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</si>
  <si>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</si>
  <si>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</si>
  <si>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</si>
  <si>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</si>
  <si>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</si>
  <si>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</si>
  <si>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</si>
  <si>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</si>
  <si>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</si>
  <si>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</si>
  <si>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</si>
  <si>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</si>
  <si>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</si>
  <si>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</si>
  <si>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</si>
  <si>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</si>
  <si>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</si>
  <si>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</si>
  <si>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</si>
  <si>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</si>
  <si>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</si>
  <si>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</si>
  <si>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</si>
  <si>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</si>
  <si>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</si>
  <si>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</si>
  <si>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</si>
  <si>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</si>
  <si>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</si>
  <si>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</si>
  <si>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</si>
  <si>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</si>
  <si>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</si>
  <si>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</si>
  <si>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</si>
  <si>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</si>
  <si>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</si>
  <si>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</si>
  <si>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</si>
  <si>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</si>
  <si>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</si>
  <si>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</si>
  <si>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</si>
  <si>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</si>
  <si>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</si>
  <si>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</si>
  <si>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</si>
  <si>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</si>
  <si>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</si>
  <si>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</si>
  <si>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</si>
  <si>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</si>
  <si>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</si>
  <si>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</si>
  <si>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</si>
  <si>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</si>
  <si>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</si>
  <si>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</si>
  <si>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</si>
  <si>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</si>
  <si>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</si>
  <si>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</si>
  <si>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</si>
  <si>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</si>
  <si>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</si>
  <si>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</si>
  <si>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</si>
  <si>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</si>
  <si>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</si>
  <si>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</si>
  <si>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</si>
  <si>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</si>
  <si>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</si>
  <si>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</si>
  <si>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</si>
  <si>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</si>
  <si>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</si>
  <si>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</si>
  <si>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</si>
  <si>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</si>
  <si>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</si>
  <si>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</si>
  <si>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</si>
  <si>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</si>
  <si>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Heure Arrivee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</si>
</sst>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28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2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A8" totalsRowShown="0">
  <autoFilter ref="A1:AA8" xr:uid="{8DFF6054-52E9-474A-8B81-4940D285ED76}"/>
  <tableColumns count="2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6"/>
    <tableColumn id="2" xr3:uid="{B450C706-68CE-4E8A-AFDB-4B447D80EDA8}" name="Heure_dep"/>
    <tableColumn id="3" xr3:uid="{9E140560-130D-4628-86EE-1A55F160D78B}" name="min_dep" dataDxfId="2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4"/>
    <tableColumn id="16" xr3:uid="{0F6AA147-5F2C-7844-AA70-39BA69D17822}" name="KM_par_tours" dataDxfId="23"/>
    <tableColumn id="9" xr3:uid="{D427D8CB-CD24-494C-8C89-5C11E9AD38F5}" name="Distance_Route" dataDxfId="22">
      <calculatedColumnFormula>P2-O2</calculatedColumnFormula>
    </tableColumn>
    <tableColumn id="17" xr3:uid="{017DA8AC-0426-3748-9B31-2FBF5A4A71CC}" name="Distance_en_circuit" dataDxfId="21">
      <calculatedColumnFormula>Tableau2[[#This Row],[KM_par_tours]]*Tableau2[[#This Row],[Nb_tours]]</calculatedColumnFormula>
    </tableColumn>
    <tableColumn id="15" xr3:uid="{45950B2C-FA23-0C41-BD9A-2B87B2F2A583}" name="Distance_totale" dataDxfId="20">
      <calculatedColumnFormula>Tableau2[[#This Row],[KM_Total]]-Tableau2[[#This Row],[KM_Neutres]]</calculatedColumnFormula>
    </tableColumn>
    <tableColumn id="4" xr3:uid="{B6A83BA6-1D6C-4B6F-AEB9-C659AC6292AB}" name="Vit_rapide" dataDxfId="19">
      <calculatedColumnFormula>IF(R2&gt;0,R2+3,"")</calculatedColumnFormula>
    </tableColumn>
    <tableColumn id="5" xr3:uid="{7644F403-E43B-41CD-AA3D-80D9B7BE282A}" name="Vit_moy" dataDxfId="18"/>
    <tableColumn id="6" xr3:uid="{D6AC70F3-4051-4632-820E-D8AF8DE14301}" name="Vit_lent" dataDxfId="17">
      <calculatedColumnFormula>IF(R2&gt;0,R2-2,"")</calculatedColumnFormula>
    </tableColumn>
    <tableColumn id="10" xr3:uid="{94F4814B-ACC3-42BB-BE44-22DD4EEFAAC9}" name="Liens" dataDxfId="16" dataCellStyle="Lien hypertexte"/>
    <tableColumn id="21" xr3:uid="{F2204A86-7E8B-4F1F-89A0-9523DD2193D9}" name="Départ" dataDxfId="15">
      <calculatedColumnFormula>_xlfn.CONCAT(Tableau2[[#This Row],[Heure_dep]],":",Tableau2[[#This Row],[min_dep]])</calculatedColumnFormula>
    </tableColumn>
    <tableColumn id="22" xr3:uid="{2B5A63D9-26DC-4A28-8248-6E6EA5709678}" name="Temps Transport" dataDxfId="14"/>
    <tableColumn id="25" xr3:uid="{F7C0E5F3-60BA-4A5C-949D-A330E373C447}" name="Delai Preparation" dataDxfId="13"/>
    <tableColumn id="23" xr3:uid="{B5478C0D-EFC2-4CDA-831C-0997C386A960}" name="Delai Signature" dataDxfId="12"/>
    <tableColumn id="24" xr3:uid="{A09046F5-0413-4C19-909F-C542FD5D89A5}" name="Heure_Navette" dataDxfId="11">
      <calculatedColumnFormula>Tableau2[[#This Row],[Départ]]-Tableau2[[#This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0">
      <calculatedColumnFormula>Tableau2[[#This Row],[Départ]]-Tableau2[[#This Row],[Delai Signature]]</calculatedColumnFormula>
    </tableColumn>
    <tableColumn id="27" xr3:uid="{C742E3EE-A1EA-443B-8ED2-262CF7394F0A}" name="Heure Arrivee" dataDxfId="9">
      <calculatedColumnFormula>Tableau2[[#This Row],[KM_Total]]/Tableau2[[#This Row],[Vit_moy]]/24+Tableau2[[#This Row],[Départ]]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16" sqref="A16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90</v>
      </c>
    </row>
    <row r="2" spans="1:1" x14ac:dyDescent="0.15">
      <c r="A2" s="16" t="s">
        <v>91</v>
      </c>
    </row>
    <row r="3" spans="1:1" x14ac:dyDescent="0.15">
      <c r="A3" t="s">
        <v>122</v>
      </c>
    </row>
    <row r="4" spans="1:1" x14ac:dyDescent="0.15">
      <c r="A4" s="24"/>
    </row>
    <row r="5" spans="1:1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3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100</v>
      </c>
      <c r="C5" s="4" t="s">
        <v>126</v>
      </c>
      <c r="D5" s="17" t="s">
        <v>127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3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100</v>
      </c>
      <c r="C5" s="4" t="s">
        <v>126</v>
      </c>
      <c r="D5" s="17" t="s">
        <v>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B31" sqref="B31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94</v>
      </c>
      <c r="D1" s="11" t="s">
        <v>95</v>
      </c>
    </row>
    <row r="2" spans="1:4" x14ac:dyDescent="0.15">
      <c r="A2" t="s">
        <v>134</v>
      </c>
      <c r="B2" t="s">
        <v>123</v>
      </c>
      <c r="C2" s="16" t="s">
        <v>96</v>
      </c>
      <c r="D2" s="16" t="s">
        <v>97</v>
      </c>
    </row>
    <row r="3" spans="1:4" x14ac:dyDescent="0.15">
      <c r="A3" t="s">
        <v>150</v>
      </c>
      <c r="B3" t="s">
        <v>118</v>
      </c>
      <c r="C3" s="16" t="s">
        <v>20</v>
      </c>
      <c r="D3" s="16" t="s">
        <v>98</v>
      </c>
    </row>
    <row r="4" spans="1:4" x14ac:dyDescent="0.15">
      <c r="A4" t="s">
        <v>151</v>
      </c>
      <c r="B4" t="s">
        <v>119</v>
      </c>
      <c r="C4" s="16" t="s">
        <v>45</v>
      </c>
      <c r="D4" s="16" t="s">
        <v>99</v>
      </c>
    </row>
    <row r="5" spans="1:4" x14ac:dyDescent="0.15">
      <c r="A5" t="s">
        <v>100</v>
      </c>
      <c r="B5" t="s">
        <v>116</v>
      </c>
      <c r="C5" s="16" t="s">
        <v>21</v>
      </c>
      <c r="D5" s="16" t="s">
        <v>100</v>
      </c>
    </row>
    <row r="6" spans="1:4" x14ac:dyDescent="0.15">
      <c r="A6" t="s">
        <v>62</v>
      </c>
      <c r="B6" t="s">
        <v>117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140</v>
      </c>
      <c r="C7" t="s">
        <v>19</v>
      </c>
      <c r="D7" t="s">
        <v>19</v>
      </c>
    </row>
    <row r="8" spans="1:4" x14ac:dyDescent="0.15">
      <c r="A8" t="s">
        <v>141</v>
      </c>
      <c r="B8" t="s">
        <v>121</v>
      </c>
      <c r="C8" s="16" t="s">
        <v>22</v>
      </c>
      <c r="D8" s="16" t="s">
        <v>101</v>
      </c>
    </row>
    <row r="9" spans="1:4" x14ac:dyDescent="0.15">
      <c r="A9" t="s">
        <v>142</v>
      </c>
      <c r="B9" t="s">
        <v>120</v>
      </c>
      <c r="C9" s="16" t="s">
        <v>0</v>
      </c>
      <c r="D9" s="16" t="s">
        <v>102</v>
      </c>
    </row>
    <row r="10" spans="1:4" x14ac:dyDescent="0.15">
      <c r="A10" t="s">
        <v>152</v>
      </c>
      <c r="B10" t="s">
        <v>115</v>
      </c>
      <c r="C10" s="16" t="s">
        <v>23</v>
      </c>
      <c r="D10" s="16" t="s">
        <v>103</v>
      </c>
    </row>
    <row r="11" spans="1:4" ht="14" x14ac:dyDescent="0.15">
      <c r="A11" t="s">
        <v>147</v>
      </c>
      <c r="B11" s="23" t="s">
        <v>137</v>
      </c>
      <c r="C11" s="16" t="s">
        <v>35</v>
      </c>
      <c r="D11" s="16" t="s">
        <v>104</v>
      </c>
    </row>
    <row r="12" spans="1:4" ht="14" x14ac:dyDescent="0.15">
      <c r="A12" t="s">
        <v>144</v>
      </c>
      <c r="B12" s="23" t="s">
        <v>136</v>
      </c>
      <c r="C12" s="16" t="s">
        <v>112</v>
      </c>
      <c r="D12" s="16" t="s">
        <v>105</v>
      </c>
    </row>
    <row r="13" spans="1:4" ht="14" x14ac:dyDescent="0.15">
      <c r="A13" t="s">
        <v>143</v>
      </c>
      <c r="B13" s="23" t="s">
        <v>135</v>
      </c>
      <c r="C13" s="16" t="s">
        <v>113</v>
      </c>
      <c r="D13" s="16" t="s">
        <v>106</v>
      </c>
    </row>
    <row r="14" spans="1:4" ht="14" x14ac:dyDescent="0.15">
      <c r="A14" t="s">
        <v>145</v>
      </c>
      <c r="B14" s="23" t="s">
        <v>138</v>
      </c>
      <c r="C14" s="16" t="s">
        <v>36</v>
      </c>
      <c r="D14" s="16" t="s">
        <v>107</v>
      </c>
    </row>
    <row r="15" spans="1:4" ht="14" x14ac:dyDescent="0.15">
      <c r="A15" t="s">
        <v>146</v>
      </c>
      <c r="B15" s="23" t="s">
        <v>139</v>
      </c>
      <c r="C15" s="16" t="s">
        <v>37</v>
      </c>
      <c r="D15" s="16" t="s">
        <v>108</v>
      </c>
    </row>
    <row r="16" spans="1:4" x14ac:dyDescent="0.15">
      <c r="A16" t="s">
        <v>153</v>
      </c>
      <c r="B16" t="s">
        <v>114</v>
      </c>
      <c r="C16" s="16" t="s">
        <v>60</v>
      </c>
      <c r="D16" s="16" t="s">
        <v>109</v>
      </c>
    </row>
    <row r="17" spans="1:4" x14ac:dyDescent="0.15">
      <c r="A17" t="s">
        <v>148</v>
      </c>
      <c r="B17" t="s">
        <v>114</v>
      </c>
      <c r="C17" s="16" t="s">
        <v>61</v>
      </c>
      <c r="D17" s="16" t="s">
        <v>110</v>
      </c>
    </row>
    <row r="18" spans="1:4" x14ac:dyDescent="0.15">
      <c r="A18" t="s">
        <v>149</v>
      </c>
      <c r="B18" t="s">
        <v>156</v>
      </c>
      <c r="C18" t="s">
        <v>154</v>
      </c>
      <c r="D18" t="s">
        <v>155</v>
      </c>
    </row>
    <row r="19" spans="1:4" x14ac:dyDescent="0.15">
      <c r="A19" t="s">
        <v>206</v>
      </c>
      <c r="B19" t="s">
        <v>210</v>
      </c>
      <c r="C19" t="s">
        <v>208</v>
      </c>
      <c r="D19" t="s">
        <v>209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A8"/>
  <sheetViews>
    <sheetView tabSelected="1" topLeftCell="M1" workbookViewId="0">
      <selection activeCell="R3" sqref="R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0" width="39.1640625" style="30" bestFit="1" customWidth="1"/>
    <col min="21" max="21" width="13" customWidth="1"/>
    <col min="22" max="22" width="18.5" bestFit="1" customWidth="1"/>
    <col min="23" max="23" width="18.83203125" bestFit="1" customWidth="1"/>
    <col min="24" max="24" width="16.83203125" bestFit="1" customWidth="1"/>
    <col min="25" max="25" width="17" bestFit="1" customWidth="1"/>
    <col min="26" max="26" width="17.83203125" bestFit="1" customWidth="1"/>
  </cols>
  <sheetData>
    <row r="1" spans="1:27" x14ac:dyDescent="0.15">
      <c r="A1" t="s">
        <v>63</v>
      </c>
      <c r="B1" t="s">
        <v>170</v>
      </c>
      <c r="C1" t="s">
        <v>178</v>
      </c>
      <c r="D1" t="s">
        <v>186</v>
      </c>
      <c r="E1" t="s">
        <v>157</v>
      </c>
      <c r="F1" t="s">
        <v>70</v>
      </c>
      <c r="G1" s="25" t="s">
        <v>71</v>
      </c>
      <c r="H1" t="s">
        <v>12</v>
      </c>
      <c r="I1" s="25" t="s">
        <v>64</v>
      </c>
      <c r="J1" t="s">
        <v>164</v>
      </c>
      <c r="K1" t="s">
        <v>165</v>
      </c>
      <c r="L1" t="s">
        <v>89</v>
      </c>
      <c r="M1" t="s">
        <v>167</v>
      </c>
      <c r="N1" t="s">
        <v>192</v>
      </c>
      <c r="O1" t="s">
        <v>168</v>
      </c>
      <c r="P1" s="25" t="s">
        <v>169</v>
      </c>
      <c r="Q1" t="s">
        <v>65</v>
      </c>
      <c r="R1" t="s">
        <v>66</v>
      </c>
      <c r="S1" s="25" t="s">
        <v>67</v>
      </c>
      <c r="T1" s="30" t="s">
        <v>81</v>
      </c>
      <c r="U1" t="s">
        <v>133</v>
      </c>
      <c r="V1" t="s">
        <v>218</v>
      </c>
      <c r="W1" t="s">
        <v>217</v>
      </c>
      <c r="X1" t="s">
        <v>215</v>
      </c>
      <c r="Y1" t="s">
        <v>216</v>
      </c>
      <c r="Z1" t="s">
        <v>219</v>
      </c>
      <c r="AA1" t="s">
        <v>220</v>
      </c>
    </row>
    <row r="2" spans="1:27" x14ac:dyDescent="0.15">
      <c r="A2">
        <v>1</v>
      </c>
      <c r="B2" t="s">
        <v>171</v>
      </c>
      <c r="C2" t="s">
        <v>179</v>
      </c>
      <c r="D2" s="27">
        <v>43656</v>
      </c>
      <c r="E2" t="s">
        <v>158</v>
      </c>
      <c r="F2" t="s">
        <v>72</v>
      </c>
      <c r="G2" s="25" t="s">
        <v>193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8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31" t="s">
        <v>82</v>
      </c>
      <c r="U2" t="str">
        <f>_xlfn.CONCAT(Tableau2[[#This Row],[Heure_dep]],":",Tableau2[[#This Row],[min_dep]])</f>
        <v>16:15</v>
      </c>
      <c r="V2" s="32">
        <v>7.2916666666666671E-2</v>
      </c>
      <c r="W2" s="32">
        <v>2.0833333333333332E-2</v>
      </c>
      <c r="X2" s="32">
        <v>3.125E-2</v>
      </c>
      <c r="Y2" s="32">
        <f>Tableau2[[#This Row],[Départ]]-Tableau2[[#This Row],[Temps Transport]]-Tableau2[[#This Row],[Delai Signature]]-Tableau2[[#This Row],[Delai Preparation]]</f>
        <v>0.55208333333333337</v>
      </c>
      <c r="Z2" s="32">
        <f>Tableau2[[#This Row],[Départ]]-Tableau2[[#This Row],[Delai Signature]]</f>
        <v>0.64583333333333337</v>
      </c>
      <c r="AA2" s="32">
        <f>Tableau2[[#This Row],[KM_Total]]/Tableau2[[#This Row],[Vit_moy]]/24+Tableau2[[#This Row],[Départ]]</f>
        <v>0.80653409090909089</v>
      </c>
    </row>
    <row r="3" spans="1:27" x14ac:dyDescent="0.15">
      <c r="A3">
        <v>2</v>
      </c>
      <c r="B3" t="s">
        <v>172</v>
      </c>
      <c r="C3" t="s">
        <v>180</v>
      </c>
      <c r="D3" s="27">
        <v>43657</v>
      </c>
      <c r="E3" t="s">
        <v>189</v>
      </c>
      <c r="F3" t="s">
        <v>199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31" t="s">
        <v>83</v>
      </c>
      <c r="U3" t="str">
        <f>_xlfn.CONCAT(Tableau2[[#This Row],[Heure_dep]],":",Tableau2[[#This Row],[min_dep]])</f>
        <v>16:45</v>
      </c>
      <c r="V3" s="32">
        <v>5.2083333333333336E-2</v>
      </c>
      <c r="W3" s="32">
        <v>2.0833333333333332E-2</v>
      </c>
      <c r="X3" s="32">
        <v>3.125E-2</v>
      </c>
      <c r="Y3" s="32">
        <f>Tableau2[[#This Row],[Départ]]-Tableau2[[#This Row],[Temps Transport]]-Tableau2[[#This Row],[Delai Signature]]-Tableau2[[#This Row],[Delai Preparation]]</f>
        <v>0.59374999999999989</v>
      </c>
      <c r="Z3" s="32">
        <f>Tableau2[[#This Row],[Départ]]-Tableau2[[#This Row],[Delai Signature]]</f>
        <v>0.66666666666666663</v>
      </c>
      <c r="AA3" s="32">
        <f>Tableau2[[#This Row],[KM_Total]]/Tableau2[[#This Row],[Vit_moy]]/24+Tableau2[[#This Row],[Départ]]</f>
        <v>0.81145833333333328</v>
      </c>
    </row>
    <row r="4" spans="1:27" x14ac:dyDescent="0.15">
      <c r="A4">
        <v>3</v>
      </c>
      <c r="B4" t="s">
        <v>173</v>
      </c>
      <c r="C4" t="s">
        <v>181</v>
      </c>
      <c r="D4" s="27">
        <v>43658</v>
      </c>
      <c r="E4" t="s">
        <v>159</v>
      </c>
      <c r="F4" t="s">
        <v>73</v>
      </c>
      <c r="G4" s="25" t="s">
        <v>74</v>
      </c>
      <c r="H4">
        <v>9</v>
      </c>
      <c r="I4" s="25">
        <v>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84</v>
      </c>
      <c r="U4" t="str">
        <f>_xlfn.CONCAT(Tableau2[[#This Row],[Heure_dep]],":",Tableau2[[#This Row],[min_dep]])</f>
        <v>9:0</v>
      </c>
      <c r="V4" s="32">
        <v>0</v>
      </c>
      <c r="W4" s="32"/>
      <c r="X4" s="32">
        <v>1.0416666666666666E-2</v>
      </c>
      <c r="Y4" s="32">
        <f>Tableau2[[#This Row],[Départ]]-Tableau2[[#This Row],[Temps Transport]]-Tableau2[[#This Row],[Delai Signature]]-Tableau2[[#This Row],[Delai Preparation]]</f>
        <v>0.36458333333333331</v>
      </c>
      <c r="Z4" s="32">
        <f>Tableau2[[#This Row],[Départ]]-Tableau2[[#This Row],[Delai Signature]]</f>
        <v>0.36458333333333331</v>
      </c>
      <c r="AA4" s="32">
        <f>Tableau2[[#This Row],[KM_Total]]/Tableau2[[#This Row],[Vit_moy]]/24+Tableau2[[#This Row],[Départ]]</f>
        <v>0.38425925925925924</v>
      </c>
    </row>
    <row r="5" spans="1:27" x14ac:dyDescent="0.15">
      <c r="A5">
        <v>4</v>
      </c>
      <c r="B5" t="s">
        <v>174</v>
      </c>
      <c r="C5" t="s">
        <v>182</v>
      </c>
      <c r="D5" s="27">
        <v>43658</v>
      </c>
      <c r="E5" t="s">
        <v>160</v>
      </c>
      <c r="F5" t="s">
        <v>76</v>
      </c>
      <c r="G5" s="25" t="s">
        <v>194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85</v>
      </c>
      <c r="U5" t="str">
        <f>_xlfn.CONCAT(Tableau2[[#This Row],[Heure_dep]],":",Tableau2[[#This Row],[min_dep]])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Row],[Départ]]-Tableau2[[#This Row],[Temps Transport]]-Tableau2[[#This Row],[Delai Signature]]-Tableau2[[#This Row],[Delai Preparation]]</f>
        <v>0.65625</v>
      </c>
      <c r="Z5" s="32">
        <f>Tableau2[[#This Row],[Départ]]-Tableau2[[#This Row],[Delai Signature]]</f>
        <v>0.72916666666666663</v>
      </c>
      <c r="AA5" s="32">
        <f>Tableau2[[#This Row],[KM_Total]]/Tableau2[[#This Row],[Vit_moy]]/24+Tableau2[[#This Row],[Départ]]</f>
        <v>0.81422101449275353</v>
      </c>
    </row>
    <row r="6" spans="1:27" x14ac:dyDescent="0.15">
      <c r="A6">
        <v>5</v>
      </c>
      <c r="B6" t="s">
        <v>175</v>
      </c>
      <c r="C6" t="s">
        <v>183</v>
      </c>
      <c r="D6" s="27">
        <v>43659</v>
      </c>
      <c r="E6" t="s">
        <v>161</v>
      </c>
      <c r="F6" t="s">
        <v>78</v>
      </c>
      <c r="G6" s="25" t="s">
        <v>195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86</v>
      </c>
      <c r="U6" t="str">
        <f>_xlfn.CONCAT(Tableau2[[#This Row],[Heure_dep]],":",Tableau2[[#This Row],[min_dep]])</f>
        <v>14:0</v>
      </c>
      <c r="V6" s="32">
        <v>7.2916666666666671E-2</v>
      </c>
      <c r="W6" s="32">
        <v>2.0833333333333332E-2</v>
      </c>
      <c r="X6" s="32">
        <v>3.125E-2</v>
      </c>
      <c r="Y6" s="32">
        <f>Tableau2[[#This Row],[Départ]]-Tableau2[[#This Row],[Temps Transport]]-Tableau2[[#This Row],[Delai Signature]]-Tableau2[[#This Row],[Delai Preparation]]</f>
        <v>0.45833333333333343</v>
      </c>
      <c r="Z6" s="32">
        <f>Tableau2[[#This Row],[Départ]]-Tableau2[[#This Row],[Delai Signature]]</f>
        <v>0.55208333333333337</v>
      </c>
      <c r="AA6" s="32">
        <f>Tableau2[[#This Row],[KM_Total]]/Tableau2[[#This Row],[Vit_moy]]/24+Tableau2[[#This Row],[Départ]]</f>
        <v>0.72383720930232565</v>
      </c>
    </row>
    <row r="7" spans="1:27" x14ac:dyDescent="0.15">
      <c r="A7">
        <v>6</v>
      </c>
      <c r="B7" t="s">
        <v>176</v>
      </c>
      <c r="C7" t="s">
        <v>184</v>
      </c>
      <c r="D7" s="27">
        <v>43660</v>
      </c>
      <c r="E7" t="s">
        <v>162</v>
      </c>
      <c r="F7" t="s">
        <v>77</v>
      </c>
      <c r="G7" s="25" t="s">
        <v>196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87</v>
      </c>
      <c r="U7" t="str">
        <f>_xlfn.CONCAT(Tableau2[[#This Row],[Heure_dep]],":",Tableau2[[#This Row],[min_dep]])</f>
        <v>16:30</v>
      </c>
      <c r="V7" s="32">
        <v>0</v>
      </c>
      <c r="W7" s="32">
        <v>2.0833333333333332E-2</v>
      </c>
      <c r="X7" s="32">
        <v>3.125E-2</v>
      </c>
      <c r="Y7" s="32">
        <f>Tableau2[[#This Row],[Départ]]-Tableau2[[#This Row],[Temps Transport]]-Tableau2[[#This Row],[Delai Signature]]-Tableau2[[#This Row],[Delai Preparation]]</f>
        <v>0.63541666666666663</v>
      </c>
      <c r="Z7" s="32">
        <f>Tableau2[[#This Row],[Départ]]-Tableau2[[#This Row],[Delai Signature]]</f>
        <v>0.65625</v>
      </c>
      <c r="AA7" s="32">
        <f>Tableau2[[#This Row],[KM_Total]]/Tableau2[[#This Row],[Vit_moy]]/24+Tableau2[[#This Row],[Départ]]</f>
        <v>0.80271317829457367</v>
      </c>
    </row>
    <row r="8" spans="1:27" x14ac:dyDescent="0.15">
      <c r="A8">
        <v>7</v>
      </c>
      <c r="B8" t="s">
        <v>177</v>
      </c>
      <c r="C8" t="s">
        <v>185</v>
      </c>
      <c r="D8" s="27">
        <v>43661</v>
      </c>
      <c r="E8" t="s">
        <v>163</v>
      </c>
      <c r="F8" t="s">
        <v>79</v>
      </c>
      <c r="G8" s="25" t="s">
        <v>80</v>
      </c>
      <c r="H8">
        <v>14</v>
      </c>
      <c r="I8" s="25">
        <v>30</v>
      </c>
      <c r="J8">
        <v>108</v>
      </c>
      <c r="K8">
        <v>0</v>
      </c>
      <c r="L8" s="21">
        <v>10</v>
      </c>
      <c r="M8" s="21">
        <v>10.8</v>
      </c>
      <c r="N8" s="28">
        <f t="shared" si="0"/>
        <v>0</v>
      </c>
      <c r="O8" s="28">
        <f>Tableau2[[#This Row],[KM_par_tours]]*Tableau2[[#This Row],[Nb_tours]]</f>
        <v>108</v>
      </c>
      <c r="P8" s="29">
        <f>Tableau2[[#This Row],[KM_Total]]-Tableau2[[#This Row],[KM_Neutres]]</f>
        <v>108</v>
      </c>
      <c r="Q8">
        <v>45</v>
      </c>
      <c r="R8">
        <v>43</v>
      </c>
      <c r="S8" s="25">
        <f t="shared" si="1"/>
        <v>41</v>
      </c>
      <c r="T8" s="31" t="s">
        <v>88</v>
      </c>
      <c r="U8" t="str">
        <f>_xlfn.CONCAT(Tableau2[[#This Row],[Heure_dep]],":",Tableau2[[#This Row],[min_dep]])</f>
        <v>14:30</v>
      </c>
      <c r="V8" s="32">
        <v>0</v>
      </c>
      <c r="W8" s="32">
        <v>2.0833333333333332E-2</v>
      </c>
      <c r="X8" s="32">
        <v>3.125E-2</v>
      </c>
      <c r="Y8" s="32">
        <f>Tableau2[[#This Row],[Départ]]-Tableau2[[#This Row],[Temps Transport]]-Tableau2[[#This Row],[Delai Signature]]-Tableau2[[#This Row],[Delai Preparation]]</f>
        <v>0.55208333333333326</v>
      </c>
      <c r="Z8" s="32">
        <f>Tableau2[[#This Row],[Départ]]-Tableau2[[#This Row],[Delai Signature]]</f>
        <v>0.57291666666666663</v>
      </c>
      <c r="AA8" s="32">
        <f>Tableau2[[#This Row],[KM_Total]]/Tableau2[[#This Row],[Vit_moy]]/24+Tableau2[[#This Row],[Départ]]</f>
        <v>0.70881782945736427</v>
      </c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8" r:id="rId4" display="https://ridewithgps.com/routes/39650511" xr:uid="{67B71125-04A3-4187-889F-1635E044BB03}"/>
    <hyperlink ref="T6" r:id="rId5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2"/>
  <sheetViews>
    <sheetView workbookViewId="0">
      <selection activeCell="C18" sqref="C18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170</v>
      </c>
      <c r="C1" t="s">
        <v>178</v>
      </c>
      <c r="D1" t="s">
        <v>186</v>
      </c>
      <c r="E1" t="s">
        <v>157</v>
      </c>
      <c r="F1" t="s">
        <v>70</v>
      </c>
      <c r="G1" s="25" t="s">
        <v>71</v>
      </c>
      <c r="H1" t="s">
        <v>12</v>
      </c>
      <c r="I1" s="25" t="s">
        <v>64</v>
      </c>
      <c r="J1" t="s">
        <v>164</v>
      </c>
      <c r="K1" t="s">
        <v>165</v>
      </c>
      <c r="L1" t="s">
        <v>166</v>
      </c>
      <c r="M1" t="s">
        <v>89</v>
      </c>
      <c r="N1" t="s">
        <v>167</v>
      </c>
      <c r="O1" t="s">
        <v>168</v>
      </c>
      <c r="P1" s="25" t="s">
        <v>169</v>
      </c>
      <c r="Q1" t="s">
        <v>65</v>
      </c>
      <c r="R1" t="s">
        <v>66</v>
      </c>
      <c r="S1" s="25" t="s">
        <v>67</v>
      </c>
      <c r="T1" t="s">
        <v>81</v>
      </c>
    </row>
    <row r="2" spans="1:20" x14ac:dyDescent="0.15">
      <c r="A2">
        <v>8</v>
      </c>
      <c r="B2" t="s">
        <v>176</v>
      </c>
      <c r="C2" t="s">
        <v>184</v>
      </c>
      <c r="D2" s="27">
        <v>43661</v>
      </c>
      <c r="E2" t="s">
        <v>163</v>
      </c>
      <c r="F2" t="s">
        <v>79</v>
      </c>
      <c r="G2" s="25" t="s">
        <v>191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190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4" zoomScale="150" zoomScaleNormal="150" workbookViewId="0">
      <selection activeCell="C18" sqref="C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147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150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142</v>
      </c>
      <c r="C9" s="10" t="s">
        <v>201</v>
      </c>
      <c r="D9" s="10" t="s">
        <v>201</v>
      </c>
      <c r="F9" s="22"/>
    </row>
    <row r="10" spans="1:6" ht="13" x14ac:dyDescent="0.15">
      <c r="A10" s="3">
        <v>34.700000000000003</v>
      </c>
      <c r="B10" s="7" t="s">
        <v>142</v>
      </c>
      <c r="C10" s="10" t="s">
        <v>200</v>
      </c>
      <c r="D10" s="10" t="s">
        <v>200</v>
      </c>
      <c r="F10" s="22"/>
    </row>
    <row r="11" spans="1:6" ht="26" x14ac:dyDescent="0.15">
      <c r="A11" s="3">
        <v>45.5</v>
      </c>
      <c r="B11" s="7" t="s">
        <v>141</v>
      </c>
      <c r="C11" s="4" t="s">
        <v>130</v>
      </c>
      <c r="D11" s="4" t="s">
        <v>130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152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143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144</v>
      </c>
      <c r="C16" s="8" t="s">
        <v>197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214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147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153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152</v>
      </c>
      <c r="C22" s="4" t="s">
        <v>92</v>
      </c>
      <c r="D22" s="17" t="s">
        <v>93</v>
      </c>
      <c r="F22" s="22"/>
    </row>
    <row r="23" spans="1:6" ht="13" x14ac:dyDescent="0.15">
      <c r="A23" s="3">
        <v>101.2</v>
      </c>
      <c r="B23" s="7" t="s">
        <v>148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153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141</v>
      </c>
      <c r="C26" s="4" t="s">
        <v>202</v>
      </c>
      <c r="D26" s="4" t="s">
        <v>203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147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147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143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145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147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147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147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147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147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147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147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151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100</v>
      </c>
      <c r="C40" s="4" t="s">
        <v>198</v>
      </c>
      <c r="D40" s="17" t="s">
        <v>111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C40" sqref="C4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134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147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150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149</v>
      </c>
      <c r="C8" s="5" t="s">
        <v>187</v>
      </c>
      <c r="D8" s="15" t="s">
        <v>188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142</v>
      </c>
      <c r="C10" s="10" t="s">
        <v>125</v>
      </c>
      <c r="D10" s="19" t="s">
        <v>132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141</v>
      </c>
      <c r="C12" s="4" t="s">
        <v>130</v>
      </c>
      <c r="D12" s="17" t="s">
        <v>131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143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144</v>
      </c>
      <c r="C16" s="8" t="s">
        <v>197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142</v>
      </c>
      <c r="C18" s="4" t="s">
        <v>204</v>
      </c>
      <c r="D18" s="17" t="s">
        <v>205</v>
      </c>
    </row>
    <row r="19" spans="1:4" ht="13" x14ac:dyDescent="0.15">
      <c r="A19" s="3">
        <v>74.400000000000006</v>
      </c>
      <c r="B19" s="7" t="s">
        <v>147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153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141</v>
      </c>
      <c r="C22" s="4" t="s">
        <v>129</v>
      </c>
      <c r="D22" s="17" t="s">
        <v>128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152</v>
      </c>
      <c r="C24" s="4" t="s">
        <v>92</v>
      </c>
      <c r="D24" s="17" t="s">
        <v>93</v>
      </c>
    </row>
    <row r="25" spans="1:4" ht="13" x14ac:dyDescent="0.15">
      <c r="A25" s="3">
        <v>101.2</v>
      </c>
      <c r="B25" s="7" t="s">
        <v>148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153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147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143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145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147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147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147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147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147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147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152</v>
      </c>
      <c r="C38" s="5" t="s">
        <v>211</v>
      </c>
      <c r="D38" s="15" t="s">
        <v>212</v>
      </c>
    </row>
    <row r="39" spans="1:4" ht="13" x14ac:dyDescent="0.15">
      <c r="A39" s="3">
        <v>114.4</v>
      </c>
      <c r="B39" s="7" t="s">
        <v>151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206</v>
      </c>
      <c r="C40" s="5" t="s">
        <v>213</v>
      </c>
      <c r="D40" s="15" t="s">
        <v>207</v>
      </c>
    </row>
    <row r="41" spans="1:4" ht="13" x14ac:dyDescent="0.15">
      <c r="A41" s="3">
        <v>119.9</v>
      </c>
      <c r="B41" s="13" t="s">
        <v>100</v>
      </c>
      <c r="C41" s="4" t="s">
        <v>126</v>
      </c>
      <c r="D41" s="17" t="s">
        <v>127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134</v>
      </c>
      <c r="C2" s="4" t="s">
        <v>133</v>
      </c>
      <c r="D2" s="17" t="s">
        <v>134</v>
      </c>
    </row>
    <row r="3" spans="1:4" ht="13" x14ac:dyDescent="0.15">
      <c r="A3" s="3">
        <v>111.2</v>
      </c>
      <c r="B3" s="7" t="s">
        <v>147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100</v>
      </c>
      <c r="C5" s="4" t="s">
        <v>126</v>
      </c>
      <c r="D5" s="17" t="s">
        <v>127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3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153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100</v>
      </c>
      <c r="C5" s="4" t="s">
        <v>126</v>
      </c>
      <c r="D5" s="17" t="s">
        <v>127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134</v>
      </c>
      <c r="C2" s="4" t="s">
        <v>133</v>
      </c>
      <c r="D2" s="17" t="s">
        <v>134</v>
      </c>
    </row>
    <row r="3" spans="1:4" ht="13" x14ac:dyDescent="0.15">
      <c r="A3" s="3">
        <v>111.2</v>
      </c>
      <c r="B3" s="7" t="s">
        <v>147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100</v>
      </c>
      <c r="C5" s="4" t="s">
        <v>126</v>
      </c>
      <c r="D5" s="17" t="s">
        <v>127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2023-02-03T13:25:06Z</dcterms:modified>
</cp:coreProperties>
</file>