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Bruno\Documents\guide2023\excel\"/>
    </mc:Choice>
  </mc:AlternateContent>
  <xr:revisionPtr revIDLastSave="0" documentId="13_ncr:1_{357808ED-2D23-4ED8-A0A6-B9B474E6E96D}" xr6:coauthVersionLast="47" xr6:coauthVersionMax="47" xr10:uidLastSave="{00000000-0000-0000-0000-000000000000}"/>
  <bookViews>
    <workbookView xWindow="38115" yWindow="975" windowWidth="35910" windowHeight="19680" tabRatio="758" xr2:uid="{00000000-000D-0000-FFFF-FFFF00000000}"/>
  </bookViews>
  <sheets>
    <sheet name="Notes" sheetId="23" r:id="rId1"/>
    <sheet name="Lexique" sheetId="20" r:id="rId2"/>
    <sheet name="Details" sheetId="21" r:id="rId3"/>
    <sheet name="Details_options" sheetId="29" r:id="rId4"/>
    <sheet name="Etape_1" sheetId="6" r:id="rId5"/>
    <sheet name="Etape_2" sheetId="22" r:id="rId6"/>
    <sheet name="Etape_3" sheetId="24" r:id="rId7"/>
    <sheet name="Etape_4" sheetId="25" r:id="rId8"/>
    <sheet name="Etape_5" sheetId="26" r:id="rId9"/>
    <sheet name="Etape_6" sheetId="27" r:id="rId10"/>
    <sheet name="Etape_7" sheetId="28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" i="21" l="1"/>
  <c r="AA2" i="21"/>
  <c r="AA3" i="21"/>
  <c r="AA4" i="21"/>
  <c r="AA5" i="21"/>
  <c r="AA6" i="21"/>
  <c r="AA7" i="21"/>
  <c r="AA8" i="21"/>
  <c r="P2" i="21"/>
  <c r="P3" i="21"/>
  <c r="P4" i="21"/>
  <c r="P5" i="21"/>
  <c r="P6" i="21"/>
  <c r="P7" i="21"/>
  <c r="P8" i="21"/>
  <c r="U2" i="21"/>
  <c r="Z2" i="21"/>
  <c r="U3" i="21"/>
  <c r="Z3" i="21"/>
  <c r="Z4" i="21"/>
  <c r="U5" i="21"/>
  <c r="Z5" i="21"/>
  <c r="U6" i="21"/>
  <c r="Z6" i="21"/>
  <c r="U7" i="21"/>
  <c r="Z7" i="21"/>
  <c r="U8" i="21"/>
  <c r="Z8" i="21"/>
  <c r="Y2" i="21"/>
  <c r="Y3" i="21"/>
  <c r="Y4" i="21"/>
  <c r="Y5" i="21"/>
  <c r="Y6" i="21"/>
  <c r="Y7" i="21"/>
  <c r="Y8" i="21"/>
  <c r="A24" i="22"/>
  <c r="A33" i="6"/>
  <c r="A27" i="6"/>
  <c r="A28" i="6"/>
  <c r="A29" i="6"/>
  <c r="A30" i="6"/>
  <c r="A31" i="6"/>
  <c r="A32" i="6"/>
  <c r="A34" i="6"/>
  <c r="A35" i="6"/>
  <c r="A36" i="6"/>
  <c r="A37" i="6"/>
  <c r="A38" i="6"/>
  <c r="A39" i="6"/>
  <c r="O2" i="21"/>
  <c r="N2" i="21"/>
  <c r="O3" i="21"/>
  <c r="N3" i="21"/>
  <c r="O4" i="21"/>
  <c r="N4" i="21"/>
  <c r="O5" i="21"/>
  <c r="N5" i="21"/>
  <c r="O6" i="21"/>
  <c r="N6" i="21"/>
  <c r="O7" i="21"/>
  <c r="N7" i="21"/>
  <c r="O8" i="21"/>
  <c r="N8" i="21"/>
  <c r="L2" i="29"/>
  <c r="P2" i="29"/>
  <c r="O2" i="29"/>
  <c r="S7" i="21"/>
  <c r="S8" i="21"/>
  <c r="S6" i="21"/>
  <c r="S5" i="21"/>
  <c r="S3" i="21"/>
  <c r="S2" i="21"/>
</calcChain>
</file>

<file path=xl/sharedStrings.xml><?xml version="1.0" encoding="utf-8"?>
<sst xmlns="http://schemas.openxmlformats.org/spreadsheetml/2006/main" count="500" uniqueCount="222">
  <si>
    <t>GPM</t>
  </si>
  <si>
    <t>Avenue Larivière/route 117</t>
  </si>
  <si>
    <t>Route 109</t>
  </si>
  <si>
    <t>2e Avenue</t>
  </si>
  <si>
    <t>Rue Wolfe</t>
  </si>
  <si>
    <t>1ere Avenue</t>
  </si>
  <si>
    <t>1ere Rue</t>
  </si>
  <si>
    <t>Avenue Delorimier</t>
  </si>
  <si>
    <t>6e Rue</t>
  </si>
  <si>
    <t>Rue de l'Ukraine</t>
  </si>
  <si>
    <r>
      <t xml:space="preserve">Route 117 Sud / </t>
    </r>
    <r>
      <rPr>
        <i/>
        <sz val="9"/>
        <rFont val="Trebuchet MS"/>
        <family val="2"/>
      </rPr>
      <t>Highway 117 south</t>
    </r>
  </si>
  <si>
    <r>
      <t xml:space="preserve">Ville de Malartic / </t>
    </r>
    <r>
      <rPr>
        <i/>
        <sz val="9"/>
        <rFont val="Trebuchet MS"/>
        <family val="2"/>
      </rPr>
      <t>City of Malartic</t>
    </r>
  </si>
  <si>
    <t>Heure_dep</t>
  </si>
  <si>
    <t>Pont</t>
  </si>
  <si>
    <t>Bridge</t>
  </si>
  <si>
    <t>Ville de McWatters</t>
  </si>
  <si>
    <t>Rond-point (prendre 2e sortie tout droit)</t>
  </si>
  <si>
    <t>Roundabout (use 2nd exit straight ahead)</t>
  </si>
  <si>
    <t>Emoji</t>
  </si>
  <si>
    <t>Info</t>
  </si>
  <si>
    <t>Départ réel</t>
  </si>
  <si>
    <t>Arrivée finale</t>
  </si>
  <si>
    <t>Sprint bonif</t>
  </si>
  <si>
    <t>Sprint Maire $</t>
  </si>
  <si>
    <t>Départ - Cegep</t>
  </si>
  <si>
    <t>Start – Cegep</t>
  </si>
  <si>
    <t>Départ officiel</t>
  </si>
  <si>
    <t>Official start</t>
  </si>
  <si>
    <t>Voie ferrée oblique</t>
  </si>
  <si>
    <t>Oblique railroad crossing</t>
  </si>
  <si>
    <t>Ville de Cadillac</t>
  </si>
  <si>
    <t>Sprint du maire de Rouyn-Noranda - $250 (mine Lapa)</t>
  </si>
  <si>
    <t>Ville de Rivière-Héva</t>
  </si>
  <si>
    <t>City of Riviere-Héva</t>
  </si>
  <si>
    <t>Highway 109</t>
  </si>
  <si>
    <t>Tout droit</t>
  </si>
  <si>
    <t>Déviation gauche</t>
  </si>
  <si>
    <t>Déviation droite</t>
  </si>
  <si>
    <t>Details_FR</t>
  </si>
  <si>
    <t>Details_ANG</t>
  </si>
  <si>
    <t>Symbol</t>
  </si>
  <si>
    <t>Début du 2e tour</t>
  </si>
  <si>
    <t>Début du 3e tour</t>
  </si>
  <si>
    <t>Start of 2nd lap</t>
  </si>
  <si>
    <t>Start of 3rd lap</t>
  </si>
  <si>
    <t>Dernier passage</t>
  </si>
  <si>
    <t>Start of 1st lap</t>
  </si>
  <si>
    <t>Début du 1er tour</t>
  </si>
  <si>
    <t>Railroad crossing</t>
  </si>
  <si>
    <t>Voie ferrée</t>
  </si>
  <si>
    <t>Voie de contournement rte 117</t>
  </si>
  <si>
    <t>Highway 117 bypass</t>
  </si>
  <si>
    <t>Pont de bois</t>
  </si>
  <si>
    <t>Wooden bridge</t>
  </si>
  <si>
    <t>Lac Malartic street</t>
  </si>
  <si>
    <t>City of Cadillac</t>
  </si>
  <si>
    <t>City of McWatters</t>
  </si>
  <si>
    <t>Mayor's sprint - $250 (mine Lapa)</t>
  </si>
  <si>
    <t>Route 117 Sud / Highway 117 south</t>
  </si>
  <si>
    <t>Ville de Malartic / City of Malartic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</si>
  <si>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</si>
  <si>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</si>
  <si>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</si>
  <si>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</si>
  <si>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</si>
  <si>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</si>
  <si>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</si>
  <si>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</si>
  <si>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Départ - Val-d'OR</t>
  </si>
  <si>
    <t>Start – Val-d'Or on the beach</t>
  </si>
  <si>
    <t>Descr_Villes</t>
  </si>
  <si>
    <t>Descr_km</t>
  </si>
  <si>
    <t>Rouyn-Noranda - Amos</t>
  </si>
  <si>
    <t>Amos - CLMI</t>
  </si>
  <si>
    <t>10.0 km</t>
  </si>
  <si>
    <t>95.3 km + (4 x 5.4 km) = 116.9 km</t>
  </si>
  <si>
    <t>Malartic - Malartic</t>
  </si>
  <si>
    <t>Amos -Preissac - RH - Amos</t>
  </si>
  <si>
    <t>Senneterre - VD - Senneterre</t>
  </si>
  <si>
    <t>Circuit - Amos</t>
  </si>
  <si>
    <t>10 x 10.8 km = 108 km</t>
  </si>
  <si>
    <t>Liens</t>
  </si>
  <si>
    <t>https://ridewithgps.com/routes/39641737</t>
  </si>
  <si>
    <t xml:space="preserve">https://ridewithgps.com/routes/39641884 </t>
  </si>
  <si>
    <t xml:space="preserve">https://ridewithgps.com/routes/39642105 </t>
  </si>
  <si>
    <t>https://ridewithgps.com/routes/39889304</t>
  </si>
  <si>
    <t>https://ridewithgps.com/routes/39569524</t>
  </si>
  <si>
    <t xml:space="preserve">https://ridewithgps.com/routes/39650118   </t>
  </si>
  <si>
    <t xml:space="preserve">https://ridewithgps.com/routes/39650511 </t>
  </si>
  <si>
    <t>Nb_tours</t>
  </si>
  <si>
    <t>Notes</t>
  </si>
  <si>
    <t>Utiliser '&lt;br/&gt;' pour indiquer un saut de ligne dans le tableau des détails</t>
  </si>
  <si>
    <t xml:space="preserve">Sprint du maire de Rouyn-Noranda - $250&lt;br/&gt;(École St-Philippe sur la traverse piétons) </t>
  </si>
  <si>
    <t xml:space="preserve">Mayor's sprint - $250&lt;br/&gt;(École St-Philippe sur la traverse piétons) 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</si>
  <si>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</si>
  <si>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</si>
  <si>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</si>
  <si>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</si>
  <si>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</si>
  <si>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</si>
  <si>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</si>
  <si>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</si>
  <si>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</si>
  <si>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</si>
  <si>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</si>
  <si>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</si>
  <si>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</si>
  <si>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</si>
  <si>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</si>
  <si>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</si>
  <si>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</si>
  <si>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Finish&lt;br/&gt;Time and points bonus&lt;br/&gt;(10-6-4 sec; 30-24-20-16-12-10-8-6-4-2 pts)</t>
  </si>
  <si>
    <t>Virage gauche</t>
  </si>
  <si>
    <t>Virage droite</t>
  </si>
  <si>
    <t>&amp;#8634;</t>
  </si>
  <si>
    <t>&amp;#65284;</t>
  </si>
  <si>
    <t>&amp;#127937;</t>
  </si>
  <si>
    <t>&amp;#9888;</t>
  </si>
  <si>
    <t>&amp;#129001;</t>
  </si>
  <si>
    <t>&amp;#128276;</t>
  </si>
  <si>
    <t>&amp;#9968;</t>
  </si>
  <si>
    <t>&amp;#127942;</t>
  </si>
  <si>
    <t>Source des unicodes pour Emoji : https://unicode-table.com/</t>
  </si>
  <si>
    <t>&amp;#9872;</t>
  </si>
  <si>
    <t>KM_reel</t>
  </si>
  <si>
    <t>Points GPM (Chemin Bousquet)</t>
  </si>
  <si>
    <t>Arrivée Finale&lt;br/&gt;Bonification temps et points</t>
  </si>
  <si>
    <t>Final Finish&lt;br/&gt;Time and points bonus</t>
  </si>
  <si>
    <t>Bonus sprint time and points&lt;br/&gt;(km 544)</t>
  </si>
  <si>
    <t>Sprint bonification temps et points&lt;br/&gt;(km 544)</t>
  </si>
  <si>
    <t>Sprint bonification temps et points&lt;br/&gt;(Chemin Lac Normand)</t>
  </si>
  <si>
    <t>Bonus sprint time and points&lt;br/&gt;(Chemin Lac Normand)</t>
  </si>
  <si>
    <t>KOM Points (Chemin Bousquet)</t>
  </si>
  <si>
    <t>Départ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</si>
  <si>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</si>
  <si>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</si>
  <si>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</si>
  <si>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</si>
  <si>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</si>
  <si>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</si>
  <si>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</si>
  <si>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</si>
  <si>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</si>
  <si>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</si>
  <si>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</si>
  <si>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</si>
  <si>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</si>
  <si>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</si>
  <si>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</si>
  <si>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</si>
  <si>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</si>
  <si>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</si>
  <si>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</si>
  <si>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</si>
  <si>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</si>
  <si>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</si>
  <si>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&amp;#127868;</t>
  </si>
  <si>
    <t>Commanditaire</t>
  </si>
  <si>
    <t>Agnico-Eagle</t>
  </si>
  <si>
    <t>Eldorado Gold</t>
  </si>
  <si>
    <t>Partenariat Canadian Malartic</t>
  </si>
  <si>
    <t>Résolu Produits forestiers</t>
  </si>
  <si>
    <t>CSS Harricana</t>
  </si>
  <si>
    <t>Ville d'Amos</t>
  </si>
  <si>
    <t>KM_Total</t>
  </si>
  <si>
    <t>KM_Neutres</t>
  </si>
  <si>
    <t>KM_Route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</si>
  <si>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</si>
  <si>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</si>
  <si>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</si>
  <si>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</si>
  <si>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</si>
  <si>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</si>
  <si>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</si>
  <si>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</si>
  <si>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</si>
  <si>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</si>
  <si>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</si>
  <si>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</si>
  <si>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</si>
  <si>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</si>
  <si>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</si>
  <si>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</si>
  <si>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</si>
  <si>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</si>
  <si>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</si>
  <si>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</si>
  <si>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Début ravitaillement</t>
  </si>
  <si>
    <t>Feed opening</t>
  </si>
  <si>
    <t>Gouvernement du Québec</t>
  </si>
  <si>
    <t>https://ridewithgps.com/routes/41813874</t>
  </si>
  <si>
    <t>5 x 18.4 km + approches = 93,7 km</t>
  </si>
  <si>
    <t>Distance_Route</t>
  </si>
  <si>
    <t>131.7 km</t>
  </si>
  <si>
    <t>57.4 km</t>
  </si>
  <si>
    <t>140 km</t>
  </si>
  <si>
    <t>115.9 km</t>
  </si>
  <si>
    <t>Rue  du Lac Malartic</t>
  </si>
  <si>
    <t>Arrivée&lt;br/&gt;Bonification en temps et points</t>
  </si>
  <si>
    <t>Val-d'Or - Amos</t>
  </si>
  <si>
    <t>GPM Points&lt;br/&gt;(Sortie Cléricy)</t>
  </si>
  <si>
    <t>GPM Points&lt;br/&gt;(Côte Lac Dufault)</t>
  </si>
  <si>
    <t>Sprint bonification temps et points&lt;br/&gt;(Halte Trecesson)</t>
  </si>
  <si>
    <t>Sprint bonification temps et points&lt;br/&gt;(Halte Trécesson)</t>
  </si>
  <si>
    <t>GPM - Flat de Landirenne</t>
  </si>
  <si>
    <t>KOM - Landrienne's flat</t>
  </si>
  <si>
    <t>Bypass</t>
  </si>
  <si>
    <t>Caravan bypass on the right</t>
  </si>
  <si>
    <t>Déviation Caravane</t>
  </si>
  <si>
    <t>Caravan Bypass</t>
  </si>
  <si>
    <t>&amp;#9936;</t>
  </si>
  <si>
    <t>Sprint du maire de Rouyn-Noranda - $250&lt;br/&gt;Début du 2e tour</t>
  </si>
  <si>
    <t>Mayor's sprint - $250&lt;br/&gt;Start of 2nd lap</t>
  </si>
  <si>
    <t>Déviation de la caravane sur la droite</t>
  </si>
  <si>
    <t>Pont de bois en feu</t>
  </si>
  <si>
    <t>Delai Signature</t>
  </si>
  <si>
    <t>Heure_Navette</t>
  </si>
  <si>
    <t>Delai Preparation</t>
  </si>
  <si>
    <t>Temps Transport</t>
  </si>
  <si>
    <t>Heure Signature</t>
  </si>
  <si>
    <t>Heure Arrivee</t>
  </si>
  <si>
    <t>Ouverture du ravito : maintenant à 30 km, pas 50km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</si>
</sst>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2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0" xfId="1"/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0" fontId="0" fillId="3" borderId="3" xfId="0" applyFill="1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</cellXfs>
  <cellStyles count="2">
    <cellStyle name="Lien hypertexte" xfId="1" builtinId="8"/>
    <cellStyle name="Normal" xfId="0" builtinId="0"/>
  </cellStyles>
  <dxfs count="28"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27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A8" totalsRowShown="0">
  <autoFilter ref="A1:AA8" xr:uid="{8DFF6054-52E9-474A-8B81-4940D285ED76}"/>
  <tableColumns count="27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6"/>
    <tableColumn id="2" xr3:uid="{B450C706-68CE-4E8A-AFDB-4B447D80EDA8}" name="Heure_dep"/>
    <tableColumn id="3" xr3:uid="{9E140560-130D-4628-86EE-1A55F160D78B}" name="min_dep" dataDxfId="25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4"/>
    <tableColumn id="16" xr3:uid="{0F6AA147-5F2C-7844-AA70-39BA69D17822}" name="KM_par_tours" dataDxfId="23"/>
    <tableColumn id="9" xr3:uid="{D427D8CB-CD24-494C-8C89-5C11E9AD38F5}" name="Distance_Route" dataDxfId="22">
      <calculatedColumnFormula>P2-O2</calculatedColumnFormula>
    </tableColumn>
    <tableColumn id="17" xr3:uid="{017DA8AC-0426-3748-9B31-2FBF5A4A71CC}" name="Distance_en_circuit" dataDxfId="21">
      <calculatedColumnFormula>Tableau2[[#This Row],[KM_par_tours]]*Tableau2[[#This Row],[Nb_tours]]</calculatedColumnFormula>
    </tableColumn>
    <tableColumn id="15" xr3:uid="{45950B2C-FA23-0C41-BD9A-2B87B2F2A583}" name="Distance_totale" dataDxfId="20">
      <calculatedColumnFormula>Tableau2[[#This Row],[KM_Total]]-Tableau2[[#This Row],[KM_Neutres]]</calculatedColumnFormula>
    </tableColumn>
    <tableColumn id="4" xr3:uid="{B6A83BA6-1D6C-4B6F-AEB9-C659AC6292AB}" name="Vit_rapide" dataDxfId="19">
      <calculatedColumnFormula>IF(R2&gt;0,R2+3,"")</calculatedColumnFormula>
    </tableColumn>
    <tableColumn id="5" xr3:uid="{7644F403-E43B-41CD-AA3D-80D9B7BE282A}" name="Vit_moy" dataDxfId="18"/>
    <tableColumn id="6" xr3:uid="{D6AC70F3-4051-4632-820E-D8AF8DE14301}" name="Vit_lent" dataDxfId="17">
      <calculatedColumnFormula>IF(R2&gt;0,R2-2,"")</calculatedColumnFormula>
    </tableColumn>
    <tableColumn id="10" xr3:uid="{94F4814B-ACC3-42BB-BE44-22DD4EEFAAC9}" name="Liens" dataDxfId="16" dataCellStyle="Lien hypertexte"/>
    <tableColumn id="21" xr3:uid="{F2204A86-7E8B-4F1F-89A0-9523DD2193D9}" name="Départ" dataDxfId="15">
      <calculatedColumnFormula>_xlfn.CONCAT(Tableau2[[#This Row],[Heure_dep]],":",Tableau2[[#This Row],[min_dep]])</calculatedColumnFormula>
    </tableColumn>
    <tableColumn id="22" xr3:uid="{2B5A63D9-26DC-4A28-8248-6E6EA5709678}" name="Temps Transport" dataDxfId="14"/>
    <tableColumn id="25" xr3:uid="{F7C0E5F3-60BA-4A5C-949D-A330E373C447}" name="Delai Preparation" dataDxfId="13"/>
    <tableColumn id="23" xr3:uid="{B5478C0D-EFC2-4CDA-831C-0997C386A960}" name="Delai Signature" dataDxfId="12"/>
    <tableColumn id="24" xr3:uid="{A09046F5-0413-4C19-909F-C542FD5D89A5}" name="Heure_Navette" dataDxfId="11">
      <calculatedColumnFormula>Tableau2[[#This Row],[Départ]]-Tableau2[[#This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0">
      <calculatedColumnFormula>Tableau2[[#This Row],[Départ]]-Tableau2[[#This Row],[Delai Signature]]</calculatedColumnFormula>
    </tableColumn>
    <tableColumn id="27" xr3:uid="{C742E3EE-A1EA-443B-8ED2-262CF7394F0A}" name="Heure Arrivee" dataDxfId="9">
      <calculatedColumnFormula>Tableau2[[#This Row],[KM_Total]]/Tableau2[[#This Row],[Vit_moy]]/24+Tableau2[[#This Row],[Départ]]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EED1FE-3653-0847-9EDE-8FA4564D716A}" name="Tableau24" displayName="Tableau24" ref="A1:T3" totalsRowShown="0">
  <autoFilter ref="A1:T3" xr:uid="{8DFF6054-52E9-474A-8B81-4940D285ED76}"/>
  <tableColumns count="20">
    <tableColumn id="1" xr3:uid="{0A284ACC-6EDA-AF4C-B772-1C1B570B7A1B}" name="Etape"/>
    <tableColumn id="19" xr3:uid="{AAE39FF3-3F24-A543-87FB-E807B6BECABD}" name="Jour"/>
    <tableColumn id="18" xr3:uid="{9218298C-2AF9-3046-A2EE-FF3EB3B8AC01}" name="Day"/>
    <tableColumn id="20" xr3:uid="{C58B5CB5-1055-E946-9174-9CFA1A9F8510}" name="Date"/>
    <tableColumn id="12" xr3:uid="{4DA263EE-9EC0-9142-87D5-E586E56C4A76}" name="Commanditaire"/>
    <tableColumn id="7" xr3:uid="{40EDD296-CC41-0F47-A1E5-1BA23B387446}" name="Descr_Villes"/>
    <tableColumn id="8" xr3:uid="{8FF107E9-B80F-1543-9DB4-25AC43FEAC3E}" name="Descr_km" dataDxfId="8"/>
    <tableColumn id="2" xr3:uid="{A56A105E-865C-F045-8CFB-93786B5EED14}" name="Heure_dep"/>
    <tableColumn id="3" xr3:uid="{9665B96E-65A0-D74C-9BAC-B6FD984A5691}" name="min_dep" dataDxfId="7"/>
    <tableColumn id="14" xr3:uid="{F711B5B6-E1E2-014E-B099-F8BF32C9584C}" name="KM_Total"/>
    <tableColumn id="13" xr3:uid="{25339A76-1EC8-2A42-8875-D8C55022492F}" name="KM_Neutres"/>
    <tableColumn id="9" xr3:uid="{AAE07AFC-8616-254C-A6DB-E791AF77E841}" name="KM_Route">
      <calculatedColumnFormula>Tableau24[[#This Row],[KM_Total]]-Tableau24[[#This Row],[KM_Neutres]]</calculatedColumnFormula>
    </tableColumn>
    <tableColumn id="11" xr3:uid="{2CD0635C-4E32-3144-B310-A053A714F7B2}" name="Nb_tours" dataDxfId="6"/>
    <tableColumn id="16" xr3:uid="{8BAF726B-764B-E048-82B7-CF9CE3069F74}" name="KM_par_tours" dataDxfId="5"/>
    <tableColumn id="17" xr3:uid="{F5504376-D823-E946-953E-C2E8F4207299}" name="Distance_en_circuit" dataDxfId="4">
      <calculatedColumnFormula>Tableau24[[#This Row],[KM_par_tours]]*Tableau24[[#This Row],[Nb_tours]]</calculatedColumnFormula>
    </tableColumn>
    <tableColumn id="15" xr3:uid="{33978460-C816-DB4B-943C-68325B247B09}" name="Distance_totale" dataDxfId="3">
      <calculatedColumnFormula>Tableau24[[#This Row],[KM_Route]]</calculatedColumnFormula>
    </tableColumn>
    <tableColumn id="4" xr3:uid="{E93341FB-DCFA-9C47-87D6-6EABB73E10CC}" name="Vit_rapide" dataDxfId="2">
      <calculatedColumnFormula>IF(R2&gt;0,R2+3,"")</calculatedColumnFormula>
    </tableColumn>
    <tableColumn id="5" xr3:uid="{E0F24E83-4567-2B4F-B51F-F7467CB5F4BE}" name="Vit_moy" dataDxfId="1"/>
    <tableColumn id="6" xr3:uid="{7C611F16-7217-524F-8C1C-D79CEB38C02D}" name="Vit_lent" dataDxfId="0">
      <calculatedColumnFormula>IF(R2&gt;0,R2-2,"")</calculatedColumnFormula>
    </tableColumn>
    <tableColumn id="10" xr3:uid="{9DEC91ED-8C76-674A-BFEB-DD00DFF6B1ED}" name="Liens" dataCellStyle="Lien hypertex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idewithgps.com/routes/39650118" TargetMode="External"/><Relationship Id="rId2" Type="http://schemas.openxmlformats.org/officeDocument/2006/relationships/hyperlink" Target="https://ridewithgps.com/routes/39641884" TargetMode="External"/><Relationship Id="rId1" Type="http://schemas.openxmlformats.org/officeDocument/2006/relationships/hyperlink" Target="https://ridewithgps.com/routes/39641737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ridewithgps.com/routes/39569524" TargetMode="External"/><Relationship Id="rId4" Type="http://schemas.openxmlformats.org/officeDocument/2006/relationships/hyperlink" Target="https://ridewithgps.com/routes/3965051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ridewithgps.com/routes/4181387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5"/>
  <sheetViews>
    <sheetView tabSelected="1" workbookViewId="0">
      <selection activeCell="A5" sqref="A5"/>
    </sheetView>
  </sheetViews>
  <sheetFormatPr baseColWidth="10" defaultRowHeight="12.75" x14ac:dyDescent="0.2"/>
  <cols>
    <col min="1" max="1" width="61.375" bestFit="1" customWidth="1"/>
  </cols>
  <sheetData>
    <row r="1" spans="1:1" x14ac:dyDescent="0.2">
      <c r="A1" s="11" t="s">
        <v>90</v>
      </c>
    </row>
    <row r="2" spans="1:1" x14ac:dyDescent="0.2">
      <c r="A2" s="16" t="s">
        <v>91</v>
      </c>
    </row>
    <row r="3" spans="1:1" x14ac:dyDescent="0.2">
      <c r="A3" t="s">
        <v>122</v>
      </c>
    </row>
    <row r="4" spans="1:1" x14ac:dyDescent="0.2">
      <c r="A4" s="24" t="s">
        <v>221</v>
      </c>
    </row>
    <row r="5" spans="1:1" x14ac:dyDescent="0.2">
      <c r="A5" s="2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workbookViewId="0">
      <selection activeCell="E1" sqref="E1:E1048576"/>
    </sheetView>
  </sheetViews>
  <sheetFormatPr baseColWidth="10" defaultColWidth="11" defaultRowHeight="13.5" x14ac:dyDescent="0.3"/>
  <cols>
    <col min="1" max="1" width="9.375" style="2" customWidth="1"/>
    <col min="2" max="2" width="9.125" style="14" customWidth="1"/>
    <col min="3" max="4" width="35.875" style="2" customWidth="1"/>
    <col min="5" max="16384" width="11" style="1"/>
  </cols>
  <sheetData>
    <row r="1" spans="1:6" ht="15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6" ht="15" x14ac:dyDescent="0.15">
      <c r="A2" s="6">
        <v>0</v>
      </c>
      <c r="B2" s="13" t="s">
        <v>134</v>
      </c>
      <c r="C2" s="4" t="s">
        <v>133</v>
      </c>
      <c r="D2" s="17" t="s">
        <v>134</v>
      </c>
      <c r="F2" s="22"/>
    </row>
    <row r="3" spans="1:6" ht="15" x14ac:dyDescent="0.15">
      <c r="A3" s="3">
        <v>111.2</v>
      </c>
      <c r="B3" s="7" t="s">
        <v>147</v>
      </c>
      <c r="C3" s="5" t="s">
        <v>41</v>
      </c>
      <c r="D3" s="15" t="s">
        <v>43</v>
      </c>
      <c r="F3" s="22"/>
    </row>
    <row r="4" spans="1:6" ht="15" x14ac:dyDescent="0.15">
      <c r="A4" s="3">
        <v>114.4</v>
      </c>
      <c r="B4" s="7" t="s">
        <v>151</v>
      </c>
      <c r="C4" s="5" t="s">
        <v>42</v>
      </c>
      <c r="D4" s="15" t="s">
        <v>44</v>
      </c>
      <c r="F4" s="22"/>
    </row>
    <row r="5" spans="1:6" ht="15" x14ac:dyDescent="0.15">
      <c r="A5" s="3">
        <v>115</v>
      </c>
      <c r="B5" s="13" t="s">
        <v>100</v>
      </c>
      <c r="C5" s="4" t="s">
        <v>126</v>
      </c>
      <c r="D5" s="17" t="s">
        <v>127</v>
      </c>
      <c r="F5" s="22"/>
    </row>
    <row r="6" spans="1:6" ht="15" x14ac:dyDescent="0.15">
      <c r="A6" s="3"/>
      <c r="B6" s="7"/>
      <c r="C6" s="8"/>
      <c r="D6" s="18"/>
      <c r="F6" s="22"/>
    </row>
    <row r="7" spans="1:6" ht="15" x14ac:dyDescent="0.15">
      <c r="A7" s="3"/>
      <c r="B7" s="7"/>
      <c r="C7" s="5"/>
      <c r="D7" s="15"/>
      <c r="F7" s="22"/>
    </row>
    <row r="8" spans="1:6" ht="15" x14ac:dyDescent="0.15">
      <c r="A8" s="3"/>
      <c r="B8" s="7"/>
      <c r="C8" s="5"/>
      <c r="D8" s="15"/>
      <c r="F8" s="22"/>
    </row>
    <row r="9" spans="1:6" ht="15" x14ac:dyDescent="0.15">
      <c r="A9" s="3"/>
      <c r="B9" s="7"/>
      <c r="C9" s="10"/>
      <c r="D9" s="19"/>
      <c r="F9" s="22"/>
    </row>
    <row r="10" spans="1:6" ht="15" x14ac:dyDescent="0.15">
      <c r="A10" s="3"/>
      <c r="B10" s="7"/>
      <c r="C10" s="5"/>
      <c r="D10" s="15"/>
      <c r="F10" s="22"/>
    </row>
    <row r="11" spans="1:6" ht="15" x14ac:dyDescent="0.15">
      <c r="A11" s="3"/>
      <c r="B11" s="7"/>
      <c r="C11" s="4"/>
      <c r="D11" s="17"/>
      <c r="F11" s="22"/>
    </row>
    <row r="12" spans="1:6" ht="15" x14ac:dyDescent="0.15">
      <c r="A12" s="3"/>
      <c r="B12" s="7"/>
      <c r="C12" s="8"/>
      <c r="D12" s="18"/>
      <c r="F12" s="22"/>
    </row>
    <row r="13" spans="1:6" ht="15" x14ac:dyDescent="0.15">
      <c r="A13" s="3"/>
      <c r="B13" s="7"/>
      <c r="C13" s="4"/>
      <c r="D13" s="17"/>
      <c r="F13" s="22"/>
    </row>
    <row r="14" spans="1:6" ht="15" x14ac:dyDescent="0.15">
      <c r="A14" s="3"/>
      <c r="B14" s="7"/>
      <c r="C14" s="8"/>
      <c r="D14" s="18"/>
      <c r="F14" s="22"/>
    </row>
    <row r="15" spans="1:6" ht="15" x14ac:dyDescent="0.15">
      <c r="A15" s="3"/>
      <c r="B15" s="7"/>
      <c r="C15" s="8"/>
      <c r="D15" s="18"/>
      <c r="F15" s="22"/>
    </row>
    <row r="16" spans="1:6" ht="15" x14ac:dyDescent="0.15">
      <c r="A16" s="3"/>
      <c r="B16" s="7"/>
      <c r="C16" s="8"/>
      <c r="D16" s="18"/>
      <c r="F16" s="22"/>
    </row>
    <row r="17" spans="1:6" ht="15" x14ac:dyDescent="0.15">
      <c r="A17" s="3"/>
      <c r="B17" s="7"/>
      <c r="C17" s="5"/>
      <c r="D17" s="15"/>
      <c r="F17" s="22"/>
    </row>
    <row r="18" spans="1:6" ht="15" x14ac:dyDescent="0.15">
      <c r="A18" s="3"/>
      <c r="B18" s="7"/>
      <c r="C18" s="5"/>
      <c r="D18" s="15"/>
      <c r="F18" s="22"/>
    </row>
    <row r="19" spans="1:6" ht="15" x14ac:dyDescent="0.15">
      <c r="A19" s="3"/>
      <c r="B19" s="7"/>
      <c r="C19" s="4"/>
      <c r="D19" s="17"/>
      <c r="F19" s="22"/>
    </row>
    <row r="20" spans="1:6" ht="15" x14ac:dyDescent="0.15">
      <c r="A20" s="3"/>
      <c r="B20" s="7"/>
      <c r="C20" s="8"/>
      <c r="D20" s="18"/>
      <c r="F20" s="22"/>
    </row>
    <row r="21" spans="1:6" ht="15" x14ac:dyDescent="0.15">
      <c r="A21" s="3"/>
      <c r="B21" s="7"/>
      <c r="C21" s="5"/>
      <c r="D21" s="15"/>
      <c r="F21" s="22"/>
    </row>
    <row r="22" spans="1:6" ht="15" x14ac:dyDescent="0.15">
      <c r="A22" s="3"/>
      <c r="B22" s="7"/>
      <c r="C22" s="4"/>
      <c r="D22" s="17"/>
      <c r="F22" s="22"/>
    </row>
    <row r="23" spans="1:6" ht="15" x14ac:dyDescent="0.15">
      <c r="A23" s="3"/>
      <c r="B23" s="7"/>
      <c r="C23" s="5"/>
      <c r="D23" s="15"/>
      <c r="F23" s="22"/>
    </row>
    <row r="24" spans="1:6" ht="15" x14ac:dyDescent="0.15">
      <c r="A24" s="3"/>
      <c r="B24" s="7"/>
      <c r="C24" s="5"/>
      <c r="D24" s="15"/>
      <c r="F24" s="22"/>
    </row>
    <row r="25" spans="1:6" ht="15" x14ac:dyDescent="0.15">
      <c r="A25" s="3"/>
      <c r="B25" s="7"/>
      <c r="C25" s="5"/>
      <c r="D25" s="15"/>
      <c r="F25" s="22"/>
    </row>
    <row r="26" spans="1:6" ht="15" x14ac:dyDescent="0.15">
      <c r="A26" s="3"/>
      <c r="B26" s="7"/>
      <c r="C26" s="5"/>
      <c r="D26" s="15"/>
      <c r="F26" s="22"/>
    </row>
    <row r="27" spans="1:6" ht="15" x14ac:dyDescent="0.15">
      <c r="A27" s="3"/>
      <c r="B27" s="7"/>
      <c r="C27" s="5"/>
      <c r="D27" s="15"/>
      <c r="F27" s="22"/>
    </row>
    <row r="28" spans="1:6" ht="15" x14ac:dyDescent="0.15">
      <c r="A28" s="3"/>
      <c r="B28" s="7"/>
      <c r="C28" s="5"/>
      <c r="D28" s="15"/>
      <c r="F28" s="22"/>
    </row>
    <row r="29" spans="1:6" ht="15" x14ac:dyDescent="0.15">
      <c r="A29" s="3"/>
      <c r="B29" s="7"/>
      <c r="C29" s="5"/>
      <c r="D29" s="15"/>
      <c r="F29" s="22"/>
    </row>
    <row r="30" spans="1:6" ht="15" x14ac:dyDescent="0.15">
      <c r="A30" s="3"/>
      <c r="B30" s="7"/>
      <c r="C30" s="5"/>
      <c r="D30" s="15"/>
      <c r="F30" s="22"/>
    </row>
    <row r="31" spans="1:6" ht="15" x14ac:dyDescent="0.15">
      <c r="A31" s="3"/>
      <c r="B31" s="7"/>
      <c r="C31" s="5"/>
      <c r="D31" s="15"/>
      <c r="F31" s="22"/>
    </row>
    <row r="32" spans="1:6" ht="15" x14ac:dyDescent="0.15">
      <c r="A32" s="3"/>
      <c r="B32" s="7"/>
      <c r="C32" s="5"/>
      <c r="D32" s="15"/>
      <c r="F32" s="22"/>
    </row>
    <row r="33" spans="1:6" ht="15" x14ac:dyDescent="0.15">
      <c r="A33" s="9"/>
      <c r="B33" s="7"/>
      <c r="C33" s="10"/>
      <c r="D33" s="19"/>
      <c r="F33" s="22"/>
    </row>
    <row r="34" spans="1:6" ht="15" x14ac:dyDescent="0.15">
      <c r="A34" s="9"/>
      <c r="B34" s="7"/>
      <c r="C34" s="5"/>
      <c r="D34" s="15"/>
      <c r="F34" s="22"/>
    </row>
    <row r="35" spans="1:6" ht="15" x14ac:dyDescent="0.15">
      <c r="A35" s="9"/>
      <c r="B35" s="7"/>
      <c r="C35" s="5"/>
      <c r="D35" s="15"/>
      <c r="F35" s="22"/>
    </row>
    <row r="36" spans="1:6" ht="15" x14ac:dyDescent="0.15">
      <c r="A36" s="9"/>
      <c r="B36" s="7"/>
      <c r="C36" s="5"/>
      <c r="D36" s="15"/>
      <c r="F36" s="22"/>
    </row>
    <row r="37" spans="1:6" ht="15" x14ac:dyDescent="0.15">
      <c r="A37" s="3"/>
      <c r="B37" s="7"/>
      <c r="C37" s="5"/>
      <c r="D37" s="15"/>
      <c r="F37" s="22"/>
    </row>
    <row r="38" spans="1:6" ht="15" x14ac:dyDescent="0.15">
      <c r="A38" s="9"/>
      <c r="B38" s="7"/>
      <c r="C38" s="5"/>
      <c r="D38" s="15"/>
      <c r="F38" s="22"/>
    </row>
    <row r="39" spans="1:6" ht="15" x14ac:dyDescent="0.15">
      <c r="A39" s="3"/>
      <c r="B39" s="7"/>
      <c r="C39" s="5"/>
      <c r="D39" s="15"/>
      <c r="F39" s="22"/>
    </row>
    <row r="40" spans="1:6" ht="15" x14ac:dyDescent="0.15">
      <c r="A40" s="3"/>
      <c r="B40" s="7"/>
      <c r="C40" s="5"/>
      <c r="D40" s="15"/>
      <c r="F40" s="22"/>
    </row>
    <row r="41" spans="1:6" ht="15" x14ac:dyDescent="0.15">
      <c r="A41" s="3"/>
      <c r="B41" s="13"/>
      <c r="C41" s="4"/>
      <c r="D41" s="17"/>
      <c r="F41" s="22"/>
    </row>
    <row r="42" spans="1:6" ht="47.25" customHeight="1" x14ac:dyDescent="0.3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F5"/>
  <sheetViews>
    <sheetView workbookViewId="0">
      <selection activeCell="C17" sqref="C17"/>
    </sheetView>
  </sheetViews>
  <sheetFormatPr baseColWidth="10" defaultColWidth="11" defaultRowHeight="13.5" x14ac:dyDescent="0.3"/>
  <cols>
    <col min="1" max="1" width="9.375" style="2" customWidth="1"/>
    <col min="2" max="2" width="9.125" style="14" customWidth="1"/>
    <col min="3" max="4" width="35.875" style="2" customWidth="1"/>
    <col min="5" max="16384" width="11" style="1"/>
  </cols>
  <sheetData>
    <row r="1" spans="1:6" ht="15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6" ht="15" x14ac:dyDescent="0.15">
      <c r="A2" s="6">
        <v>0</v>
      </c>
      <c r="B2" s="13" t="s">
        <v>134</v>
      </c>
      <c r="C2" s="4" t="s">
        <v>133</v>
      </c>
      <c r="D2" s="17" t="s">
        <v>134</v>
      </c>
      <c r="F2" s="22"/>
    </row>
    <row r="3" spans="1:6" ht="15" x14ac:dyDescent="0.15">
      <c r="A3" s="3">
        <v>111.2</v>
      </c>
      <c r="B3" s="7" t="s">
        <v>147</v>
      </c>
      <c r="C3" s="5" t="s">
        <v>41</v>
      </c>
      <c r="D3" s="15" t="s">
        <v>43</v>
      </c>
      <c r="F3" s="22"/>
    </row>
    <row r="4" spans="1:6" ht="47.25" customHeight="1" x14ac:dyDescent="0.15">
      <c r="A4" s="3">
        <v>114.4</v>
      </c>
      <c r="B4" s="7" t="s">
        <v>151</v>
      </c>
      <c r="C4" s="5" t="s">
        <v>42</v>
      </c>
      <c r="D4" s="15" t="s">
        <v>44</v>
      </c>
    </row>
    <row r="5" spans="1:6" ht="15" x14ac:dyDescent="0.15">
      <c r="A5" s="3">
        <v>115</v>
      </c>
      <c r="B5" s="13" t="s">
        <v>100</v>
      </c>
      <c r="C5" s="4" t="s">
        <v>126</v>
      </c>
      <c r="D5" s="17" t="s">
        <v>127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19"/>
  <sheetViews>
    <sheetView workbookViewId="0">
      <selection activeCell="B31" sqref="B31"/>
    </sheetView>
  </sheetViews>
  <sheetFormatPr baseColWidth="10" defaultRowHeight="12.75" x14ac:dyDescent="0.2"/>
  <cols>
    <col min="2" max="2" width="23.875" bestFit="1" customWidth="1"/>
    <col min="3" max="3" width="25" bestFit="1" customWidth="1"/>
    <col min="4" max="4" width="16.5" bestFit="1" customWidth="1"/>
  </cols>
  <sheetData>
    <row r="1" spans="1:4" s="11" customFormat="1" x14ac:dyDescent="0.2">
      <c r="A1" s="11" t="s">
        <v>40</v>
      </c>
      <c r="B1" s="11" t="s">
        <v>18</v>
      </c>
      <c r="C1" s="11" t="s">
        <v>94</v>
      </c>
      <c r="D1" s="11" t="s">
        <v>95</v>
      </c>
    </row>
    <row r="2" spans="1:4" x14ac:dyDescent="0.2">
      <c r="A2" t="s">
        <v>134</v>
      </c>
      <c r="B2" t="s">
        <v>123</v>
      </c>
      <c r="C2" s="16" t="s">
        <v>96</v>
      </c>
      <c r="D2" s="16" t="s">
        <v>97</v>
      </c>
    </row>
    <row r="3" spans="1:4" x14ac:dyDescent="0.2">
      <c r="A3" t="s">
        <v>150</v>
      </c>
      <c r="B3" t="s">
        <v>118</v>
      </c>
      <c r="C3" s="16" t="s">
        <v>20</v>
      </c>
      <c r="D3" s="16" t="s">
        <v>98</v>
      </c>
    </row>
    <row r="4" spans="1:4" x14ac:dyDescent="0.2">
      <c r="A4" t="s">
        <v>151</v>
      </c>
      <c r="B4" t="s">
        <v>119</v>
      </c>
      <c r="C4" s="16" t="s">
        <v>45</v>
      </c>
      <c r="D4" s="16" t="s">
        <v>99</v>
      </c>
    </row>
    <row r="5" spans="1:4" x14ac:dyDescent="0.2">
      <c r="A5" t="s">
        <v>100</v>
      </c>
      <c r="B5" t="s">
        <v>116</v>
      </c>
      <c r="C5" s="16" t="s">
        <v>21</v>
      </c>
      <c r="D5" s="16" t="s">
        <v>100</v>
      </c>
    </row>
    <row r="6" spans="1:4" x14ac:dyDescent="0.2">
      <c r="A6" t="s">
        <v>62</v>
      </c>
      <c r="B6" t="s">
        <v>117</v>
      </c>
      <c r="C6" s="16" t="s">
        <v>62</v>
      </c>
      <c r="D6" s="16" t="s">
        <v>62</v>
      </c>
    </row>
    <row r="7" spans="1:4" x14ac:dyDescent="0.2">
      <c r="A7" t="s">
        <v>19</v>
      </c>
      <c r="B7" t="s">
        <v>140</v>
      </c>
      <c r="C7" t="s">
        <v>19</v>
      </c>
      <c r="D7" t="s">
        <v>19</v>
      </c>
    </row>
    <row r="8" spans="1:4" x14ac:dyDescent="0.2">
      <c r="A8" t="s">
        <v>141</v>
      </c>
      <c r="B8" t="s">
        <v>121</v>
      </c>
      <c r="C8" s="16" t="s">
        <v>22</v>
      </c>
      <c r="D8" s="16" t="s">
        <v>101</v>
      </c>
    </row>
    <row r="9" spans="1:4" x14ac:dyDescent="0.2">
      <c r="A9" t="s">
        <v>142</v>
      </c>
      <c r="B9" t="s">
        <v>120</v>
      </c>
      <c r="C9" s="16" t="s">
        <v>0</v>
      </c>
      <c r="D9" s="16" t="s">
        <v>102</v>
      </c>
    </row>
    <row r="10" spans="1:4" x14ac:dyDescent="0.2">
      <c r="A10" t="s">
        <v>152</v>
      </c>
      <c r="B10" t="s">
        <v>115</v>
      </c>
      <c r="C10" s="16" t="s">
        <v>23</v>
      </c>
      <c r="D10" s="16" t="s">
        <v>103</v>
      </c>
    </row>
    <row r="11" spans="1:4" x14ac:dyDescent="0.2">
      <c r="A11" t="s">
        <v>147</v>
      </c>
      <c r="B11" s="23" t="s">
        <v>137</v>
      </c>
      <c r="C11" s="16" t="s">
        <v>35</v>
      </c>
      <c r="D11" s="16" t="s">
        <v>104</v>
      </c>
    </row>
    <row r="12" spans="1:4" x14ac:dyDescent="0.2">
      <c r="A12" t="s">
        <v>144</v>
      </c>
      <c r="B12" s="23" t="s">
        <v>136</v>
      </c>
      <c r="C12" s="16" t="s">
        <v>112</v>
      </c>
      <c r="D12" s="16" t="s">
        <v>105</v>
      </c>
    </row>
    <row r="13" spans="1:4" x14ac:dyDescent="0.2">
      <c r="A13" t="s">
        <v>143</v>
      </c>
      <c r="B13" s="23" t="s">
        <v>135</v>
      </c>
      <c r="C13" s="16" t="s">
        <v>113</v>
      </c>
      <c r="D13" s="16" t="s">
        <v>106</v>
      </c>
    </row>
    <row r="14" spans="1:4" x14ac:dyDescent="0.2">
      <c r="A14" t="s">
        <v>145</v>
      </c>
      <c r="B14" s="23" t="s">
        <v>138</v>
      </c>
      <c r="C14" s="16" t="s">
        <v>36</v>
      </c>
      <c r="D14" s="16" t="s">
        <v>107</v>
      </c>
    </row>
    <row r="15" spans="1:4" x14ac:dyDescent="0.2">
      <c r="A15" t="s">
        <v>146</v>
      </c>
      <c r="B15" s="23" t="s">
        <v>139</v>
      </c>
      <c r="C15" s="16" t="s">
        <v>37</v>
      </c>
      <c r="D15" s="16" t="s">
        <v>108</v>
      </c>
    </row>
    <row r="16" spans="1:4" x14ac:dyDescent="0.2">
      <c r="A16" t="s">
        <v>153</v>
      </c>
      <c r="B16" t="s">
        <v>114</v>
      </c>
      <c r="C16" s="16" t="s">
        <v>60</v>
      </c>
      <c r="D16" s="16" t="s">
        <v>109</v>
      </c>
    </row>
    <row r="17" spans="1:4" x14ac:dyDescent="0.2">
      <c r="A17" t="s">
        <v>148</v>
      </c>
      <c r="B17" t="s">
        <v>114</v>
      </c>
      <c r="C17" s="16" t="s">
        <v>61</v>
      </c>
      <c r="D17" s="16" t="s">
        <v>110</v>
      </c>
    </row>
    <row r="18" spans="1:4" x14ac:dyDescent="0.2">
      <c r="A18" t="s">
        <v>149</v>
      </c>
      <c r="B18" t="s">
        <v>156</v>
      </c>
      <c r="C18" t="s">
        <v>154</v>
      </c>
      <c r="D18" t="s">
        <v>155</v>
      </c>
    </row>
    <row r="19" spans="1:4" x14ac:dyDescent="0.2">
      <c r="A19" t="s">
        <v>206</v>
      </c>
      <c r="B19" t="s">
        <v>210</v>
      </c>
      <c r="C19" t="s">
        <v>208</v>
      </c>
      <c r="D19" t="s">
        <v>209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A8"/>
  <sheetViews>
    <sheetView workbookViewId="0">
      <selection activeCell="E20" sqref="E20"/>
    </sheetView>
  </sheetViews>
  <sheetFormatPr baseColWidth="10" defaultRowHeight="12.75" x14ac:dyDescent="0.2"/>
  <cols>
    <col min="1" max="1" width="9.125" bestFit="1" customWidth="1"/>
    <col min="2" max="3" width="9.125" customWidth="1"/>
    <col min="4" max="4" width="10.875" bestFit="1" customWidth="1"/>
    <col min="5" max="5" width="26.125" bestFit="1" customWidth="1"/>
    <col min="6" max="6" width="26.875" bestFit="1" customWidth="1"/>
    <col min="7" max="7" width="33.125" bestFit="1" customWidth="1"/>
    <col min="8" max="8" width="14" bestFit="1" customWidth="1"/>
    <col min="9" max="9" width="11.875" bestFit="1" customWidth="1"/>
    <col min="10" max="10" width="12.5" bestFit="1" customWidth="1"/>
    <col min="11" max="11" width="15.125" bestFit="1" customWidth="1"/>
    <col min="13" max="13" width="12.375" bestFit="1" customWidth="1"/>
    <col min="14" max="14" width="17" bestFit="1" customWidth="1"/>
    <col min="15" max="15" width="13.375" bestFit="1" customWidth="1"/>
    <col min="16" max="16" width="22.5" bestFit="1" customWidth="1"/>
    <col min="17" max="17" width="18.875" bestFit="1" customWidth="1"/>
    <col min="18" max="18" width="13.5" bestFit="1" customWidth="1"/>
    <col min="19" max="19" width="11.625" bestFit="1" customWidth="1"/>
    <col min="20" max="20" width="39.125" style="30" bestFit="1" customWidth="1"/>
    <col min="21" max="21" width="13" customWidth="1"/>
    <col min="22" max="22" width="18.5" bestFit="1" customWidth="1"/>
    <col min="23" max="23" width="18.875" bestFit="1" customWidth="1"/>
    <col min="24" max="24" width="16.875" bestFit="1" customWidth="1"/>
    <col min="25" max="25" width="17" bestFit="1" customWidth="1"/>
    <col min="26" max="26" width="17.875" bestFit="1" customWidth="1"/>
  </cols>
  <sheetData>
    <row r="1" spans="1:27" x14ac:dyDescent="0.2">
      <c r="A1" t="s">
        <v>63</v>
      </c>
      <c r="B1" t="s">
        <v>170</v>
      </c>
      <c r="C1" t="s">
        <v>178</v>
      </c>
      <c r="D1" t="s">
        <v>186</v>
      </c>
      <c r="E1" t="s">
        <v>157</v>
      </c>
      <c r="F1" t="s">
        <v>70</v>
      </c>
      <c r="G1" s="25" t="s">
        <v>71</v>
      </c>
      <c r="H1" t="s">
        <v>12</v>
      </c>
      <c r="I1" s="25" t="s">
        <v>64</v>
      </c>
      <c r="J1" t="s">
        <v>164</v>
      </c>
      <c r="K1" t="s">
        <v>165</v>
      </c>
      <c r="L1" t="s">
        <v>89</v>
      </c>
      <c r="M1" t="s">
        <v>167</v>
      </c>
      <c r="N1" t="s">
        <v>192</v>
      </c>
      <c r="O1" t="s">
        <v>168</v>
      </c>
      <c r="P1" s="25" t="s">
        <v>169</v>
      </c>
      <c r="Q1" t="s">
        <v>65</v>
      </c>
      <c r="R1" t="s">
        <v>66</v>
      </c>
      <c r="S1" s="25" t="s">
        <v>67</v>
      </c>
      <c r="T1" s="30" t="s">
        <v>81</v>
      </c>
      <c r="U1" t="s">
        <v>133</v>
      </c>
      <c r="V1" t="s">
        <v>218</v>
      </c>
      <c r="W1" t="s">
        <v>217</v>
      </c>
      <c r="X1" t="s">
        <v>215</v>
      </c>
      <c r="Y1" t="s">
        <v>216</v>
      </c>
      <c r="Z1" t="s">
        <v>219</v>
      </c>
      <c r="AA1" t="s">
        <v>220</v>
      </c>
    </row>
    <row r="2" spans="1:27" x14ac:dyDescent="0.2">
      <c r="A2">
        <v>1</v>
      </c>
      <c r="B2" t="s">
        <v>171</v>
      </c>
      <c r="C2" t="s">
        <v>179</v>
      </c>
      <c r="D2" s="27">
        <v>43656</v>
      </c>
      <c r="E2" t="s">
        <v>158</v>
      </c>
      <c r="F2" t="s">
        <v>72</v>
      </c>
      <c r="G2" s="25" t="s">
        <v>193</v>
      </c>
      <c r="H2">
        <v>16</v>
      </c>
      <c r="I2" s="25">
        <v>15</v>
      </c>
      <c r="J2">
        <v>136.69999999999999</v>
      </c>
      <c r="K2">
        <v>5</v>
      </c>
      <c r="L2">
        <v>0</v>
      </c>
      <c r="M2">
        <v>0</v>
      </c>
      <c r="N2" s="28">
        <f t="shared" ref="N2:N8" si="0">P2-O2</f>
        <v>131.69999999999999</v>
      </c>
      <c r="O2" s="28">
        <f>Tableau2[[#This Row],[KM_par_tours]]*Tableau2[[#This Row],[Nb_tours]]</f>
        <v>0</v>
      </c>
      <c r="P2" s="29">
        <f>Tableau2[[#This Row],[KM_Total]]-Tableau2[[#This Row],[KM_Neutres]]</f>
        <v>131.69999999999999</v>
      </c>
      <c r="Q2">
        <v>46</v>
      </c>
      <c r="R2">
        <v>44</v>
      </c>
      <c r="S2" s="25">
        <f>IF(R2&gt;0,R2-2,"")</f>
        <v>42</v>
      </c>
      <c r="T2" s="31" t="s">
        <v>82</v>
      </c>
      <c r="U2" t="str">
        <f>_xlfn.CONCAT(Tableau2[[#This Row],[Heure_dep]],":",Tableau2[[#This Row],[min_dep]])</f>
        <v>16:15</v>
      </c>
      <c r="V2" s="32">
        <v>7.2916666666666671E-2</v>
      </c>
      <c r="W2" s="32">
        <v>2.0833333333333332E-2</v>
      </c>
      <c r="X2" s="32">
        <v>3.125E-2</v>
      </c>
      <c r="Y2" s="32">
        <f>Tableau2[[#This Row],[Départ]]-Tableau2[[#This Row],[Temps Transport]]-Tableau2[[#This Row],[Delai Signature]]-Tableau2[[#This Row],[Delai Preparation]]</f>
        <v>0.55208333333333337</v>
      </c>
      <c r="Z2" s="32">
        <f>Tableau2[[#This Row],[Départ]]-Tableau2[[#This Row],[Delai Signature]]</f>
        <v>0.64583333333333337</v>
      </c>
      <c r="AA2" s="32">
        <f>Tableau2[[#This Row],[KM_Total]]/Tableau2[[#This Row],[Vit_moy]]/24+Tableau2[[#This Row],[Départ]]</f>
        <v>0.80653409090909089</v>
      </c>
    </row>
    <row r="3" spans="1:27" x14ac:dyDescent="0.2">
      <c r="A3">
        <v>2</v>
      </c>
      <c r="B3" t="s">
        <v>172</v>
      </c>
      <c r="C3" t="s">
        <v>180</v>
      </c>
      <c r="D3" s="27">
        <v>43657</v>
      </c>
      <c r="E3" t="s">
        <v>189</v>
      </c>
      <c r="F3" t="s">
        <v>199</v>
      </c>
      <c r="G3" s="25" t="s">
        <v>75</v>
      </c>
      <c r="H3">
        <v>16</v>
      </c>
      <c r="I3" s="25">
        <v>45</v>
      </c>
      <c r="J3">
        <v>119.9</v>
      </c>
      <c r="K3">
        <v>3</v>
      </c>
      <c r="L3" s="21">
        <v>4</v>
      </c>
      <c r="M3" s="21">
        <v>5.4</v>
      </c>
      <c r="N3" s="28">
        <f t="shared" si="0"/>
        <v>95.300000000000011</v>
      </c>
      <c r="O3" s="28">
        <f>Tableau2[[#This Row],[KM_par_tours]]*Tableau2[[#This Row],[Nb_tours]]</f>
        <v>21.6</v>
      </c>
      <c r="P3" s="29">
        <f>Tableau2[[#This Row],[KM_Total]]-Tableau2[[#This Row],[KM_Neutres]]</f>
        <v>116.9</v>
      </c>
      <c r="Q3">
        <v>46</v>
      </c>
      <c r="R3">
        <v>44</v>
      </c>
      <c r="S3" s="25">
        <f>IF(R3&gt;0,R3-2,"")</f>
        <v>42</v>
      </c>
      <c r="T3" s="31" t="s">
        <v>83</v>
      </c>
      <c r="U3" t="str">
        <f>_xlfn.CONCAT(Tableau2[[#This Row],[Heure_dep]],":",Tableau2[[#This Row],[min_dep]])</f>
        <v>16:45</v>
      </c>
      <c r="V3" s="32">
        <v>5.2083333333333336E-2</v>
      </c>
      <c r="W3" s="32">
        <v>2.0833333333333332E-2</v>
      </c>
      <c r="X3" s="32">
        <v>3.125E-2</v>
      </c>
      <c r="Y3" s="32">
        <f>Tableau2[[#This Row],[Départ]]-Tableau2[[#This Row],[Temps Transport]]-Tableau2[[#This Row],[Delai Signature]]-Tableau2[[#This Row],[Delai Preparation]]</f>
        <v>0.59374999999999989</v>
      </c>
      <c r="Z3" s="32">
        <f>Tableau2[[#This Row],[Départ]]-Tableau2[[#This Row],[Delai Signature]]</f>
        <v>0.66666666666666663</v>
      </c>
      <c r="AA3" s="32">
        <f>Tableau2[[#This Row],[KM_Total]]/Tableau2[[#This Row],[Vit_moy]]/24+Tableau2[[#This Row],[Départ]]</f>
        <v>0.81145833333333328</v>
      </c>
    </row>
    <row r="4" spans="1:27" x14ac:dyDescent="0.2">
      <c r="A4">
        <v>3</v>
      </c>
      <c r="B4" t="s">
        <v>173</v>
      </c>
      <c r="C4" t="s">
        <v>181</v>
      </c>
      <c r="D4" s="27">
        <v>43658</v>
      </c>
      <c r="E4" t="s">
        <v>159</v>
      </c>
      <c r="F4" t="s">
        <v>73</v>
      </c>
      <c r="G4" s="25" t="s">
        <v>74</v>
      </c>
      <c r="H4">
        <v>9</v>
      </c>
      <c r="I4" s="25">
        <v>30</v>
      </c>
      <c r="J4">
        <v>10</v>
      </c>
      <c r="K4">
        <v>0</v>
      </c>
      <c r="L4" s="21">
        <v>0</v>
      </c>
      <c r="M4" s="21">
        <v>0</v>
      </c>
      <c r="N4" s="28">
        <f t="shared" si="0"/>
        <v>10</v>
      </c>
      <c r="O4" s="28">
        <f>Tableau2[[#This Row],[KM_par_tours]]*Tableau2[[#This Row],[Nb_tours]]</f>
        <v>0</v>
      </c>
      <c r="P4" s="29">
        <f>Tableau2[[#This Row],[KM_Total]]-Tableau2[[#This Row],[KM_Neutres]]</f>
        <v>10</v>
      </c>
      <c r="Q4">
        <v>47</v>
      </c>
      <c r="R4">
        <v>45</v>
      </c>
      <c r="S4" s="25">
        <v>42</v>
      </c>
      <c r="T4" s="31" t="s">
        <v>84</v>
      </c>
      <c r="U4" t="str">
        <f>_xlfn.CONCAT(Tableau2[[#This Row],[Heure_dep]],":",Tableau2[[#This Row],[min_dep]])</f>
        <v>9:30</v>
      </c>
      <c r="V4" s="32">
        <v>0</v>
      </c>
      <c r="W4" s="32"/>
      <c r="X4" s="32">
        <v>1.0416666666666666E-2</v>
      </c>
      <c r="Y4" s="32">
        <f>Tableau2[[#This Row],[Départ]]-Tableau2[[#This Row],[Temps Transport]]-Tableau2[[#This Row],[Delai Signature]]-Tableau2[[#This Row],[Delai Preparation]]</f>
        <v>0.38541666666666663</v>
      </c>
      <c r="Z4" s="32">
        <f>Tableau2[[#This Row],[Départ]]-Tableau2[[#This Row],[Delai Signature]]</f>
        <v>0.38541666666666663</v>
      </c>
      <c r="AA4" s="32">
        <f>Tableau2[[#This Row],[KM_Total]]/Tableau2[[#This Row],[Vit_moy]]/24+Tableau2[[#This Row],[Départ]]</f>
        <v>0.40509259259259256</v>
      </c>
    </row>
    <row r="5" spans="1:27" x14ac:dyDescent="0.2">
      <c r="A5">
        <v>4</v>
      </c>
      <c r="B5" t="s">
        <v>174</v>
      </c>
      <c r="C5" t="s">
        <v>182</v>
      </c>
      <c r="D5" s="27">
        <v>43658</v>
      </c>
      <c r="E5" t="s">
        <v>160</v>
      </c>
      <c r="F5" t="s">
        <v>76</v>
      </c>
      <c r="G5" s="25" t="s">
        <v>194</v>
      </c>
      <c r="H5">
        <v>18</v>
      </c>
      <c r="I5" s="25">
        <v>15</v>
      </c>
      <c r="J5">
        <v>59.4</v>
      </c>
      <c r="K5">
        <v>2</v>
      </c>
      <c r="L5" s="21">
        <v>0</v>
      </c>
      <c r="M5" s="21">
        <v>0</v>
      </c>
      <c r="N5" s="28">
        <f t="shared" si="0"/>
        <v>57.4</v>
      </c>
      <c r="O5" s="28">
        <f>Tableau2[[#This Row],[KM_par_tours]]*Tableau2[[#This Row],[Nb_tours]]</f>
        <v>0</v>
      </c>
      <c r="P5" s="29">
        <f>Tableau2[[#This Row],[KM_Total]]-Tableau2[[#This Row],[KM_Neutres]]</f>
        <v>57.4</v>
      </c>
      <c r="Q5">
        <v>48</v>
      </c>
      <c r="R5">
        <v>46</v>
      </c>
      <c r="S5" s="25">
        <f>IF(R5&gt;0,R5-2,"")</f>
        <v>44</v>
      </c>
      <c r="T5" s="31" t="s">
        <v>85</v>
      </c>
      <c r="U5" t="str">
        <f>_xlfn.CONCAT(Tableau2[[#This Row],[Heure_dep]],":",Tableau2[[#This Row],[min_dep]])</f>
        <v>18:15</v>
      </c>
      <c r="V5" s="32">
        <v>4.1666666666666664E-2</v>
      </c>
      <c r="W5" s="32">
        <v>3.125E-2</v>
      </c>
      <c r="X5" s="32">
        <v>3.125E-2</v>
      </c>
      <c r="Y5" s="32">
        <f>Tableau2[[#This Row],[Départ]]-Tableau2[[#This Row],[Temps Transport]]-Tableau2[[#This Row],[Delai Signature]]-Tableau2[[#This Row],[Delai Preparation]]</f>
        <v>0.65625</v>
      </c>
      <c r="Z5" s="32">
        <f>Tableau2[[#This Row],[Départ]]-Tableau2[[#This Row],[Delai Signature]]</f>
        <v>0.72916666666666663</v>
      </c>
      <c r="AA5" s="32">
        <f>Tableau2[[#This Row],[KM_Total]]/Tableau2[[#This Row],[Vit_moy]]/24+Tableau2[[#This Row],[Départ]]</f>
        <v>0.81422101449275353</v>
      </c>
    </row>
    <row r="6" spans="1:27" x14ac:dyDescent="0.2">
      <c r="A6">
        <v>5</v>
      </c>
      <c r="B6" t="s">
        <v>175</v>
      </c>
      <c r="C6" t="s">
        <v>183</v>
      </c>
      <c r="D6" s="27">
        <v>43659</v>
      </c>
      <c r="E6" t="s">
        <v>161</v>
      </c>
      <c r="F6" t="s">
        <v>78</v>
      </c>
      <c r="G6" s="25" t="s">
        <v>195</v>
      </c>
      <c r="H6">
        <v>14</v>
      </c>
      <c r="I6" s="25">
        <v>0</v>
      </c>
      <c r="J6">
        <v>145</v>
      </c>
      <c r="K6">
        <v>5</v>
      </c>
      <c r="L6">
        <v>0</v>
      </c>
      <c r="M6">
        <v>0</v>
      </c>
      <c r="N6" s="28">
        <f t="shared" si="0"/>
        <v>140</v>
      </c>
      <c r="O6" s="28">
        <f>Tableau2[[#This Row],[KM_par_tours]]*Tableau2[[#This Row],[Nb_tours]]</f>
        <v>0</v>
      </c>
      <c r="P6" s="29">
        <f>Tableau2[[#This Row],[KM_Total]]-Tableau2[[#This Row],[KM_Neutres]]</f>
        <v>140</v>
      </c>
      <c r="Q6">
        <v>45</v>
      </c>
      <c r="R6">
        <v>43</v>
      </c>
      <c r="S6" s="25">
        <f>IF(R6&gt;0,R6-2,"")</f>
        <v>41</v>
      </c>
      <c r="T6" s="31" t="s">
        <v>86</v>
      </c>
      <c r="U6" t="str">
        <f>_xlfn.CONCAT(Tableau2[[#This Row],[Heure_dep]],":",Tableau2[[#This Row],[min_dep]])</f>
        <v>14:0</v>
      </c>
      <c r="V6" s="32">
        <v>7.2916666666666671E-2</v>
      </c>
      <c r="W6" s="32">
        <v>2.0833333333333332E-2</v>
      </c>
      <c r="X6" s="32">
        <v>3.125E-2</v>
      </c>
      <c r="Y6" s="32">
        <f>Tableau2[[#This Row],[Départ]]-Tableau2[[#This Row],[Temps Transport]]-Tableau2[[#This Row],[Delai Signature]]-Tableau2[[#This Row],[Delai Preparation]]</f>
        <v>0.45833333333333343</v>
      </c>
      <c r="Z6" s="32">
        <f>Tableau2[[#This Row],[Départ]]-Tableau2[[#This Row],[Delai Signature]]</f>
        <v>0.55208333333333337</v>
      </c>
      <c r="AA6" s="32">
        <f>Tableau2[[#This Row],[KM_Total]]/Tableau2[[#This Row],[Vit_moy]]/24+Tableau2[[#This Row],[Départ]]</f>
        <v>0.72383720930232565</v>
      </c>
    </row>
    <row r="7" spans="1:27" x14ac:dyDescent="0.2">
      <c r="A7">
        <v>6</v>
      </c>
      <c r="B7" t="s">
        <v>176</v>
      </c>
      <c r="C7" t="s">
        <v>184</v>
      </c>
      <c r="D7" s="27">
        <v>43660</v>
      </c>
      <c r="E7" t="s">
        <v>162</v>
      </c>
      <c r="F7" t="s">
        <v>77</v>
      </c>
      <c r="G7" s="25" t="s">
        <v>196</v>
      </c>
      <c r="H7">
        <v>16</v>
      </c>
      <c r="I7" s="25">
        <v>30</v>
      </c>
      <c r="J7">
        <v>118.9</v>
      </c>
      <c r="K7">
        <v>3</v>
      </c>
      <c r="L7" s="21">
        <v>0</v>
      </c>
      <c r="M7" s="21">
        <v>0</v>
      </c>
      <c r="N7" s="28">
        <f t="shared" si="0"/>
        <v>115.9</v>
      </c>
      <c r="O7" s="28">
        <f>Tableau2[[#This Row],[KM_par_tours]]*Tableau2[[#This Row],[Nb_tours]]</f>
        <v>0</v>
      </c>
      <c r="P7" s="29">
        <f>Tableau2[[#This Row],[KM_Total]]-Tableau2[[#This Row],[KM_Neutres]]</f>
        <v>115.9</v>
      </c>
      <c r="Q7">
        <v>45</v>
      </c>
      <c r="R7">
        <v>43</v>
      </c>
      <c r="S7" s="25">
        <f t="shared" ref="S7:S8" si="1">IF(R7&gt;0,R7-2,"")</f>
        <v>41</v>
      </c>
      <c r="T7" s="31" t="s">
        <v>87</v>
      </c>
      <c r="U7" t="str">
        <f>_xlfn.CONCAT(Tableau2[[#This Row],[Heure_dep]],":",Tableau2[[#This Row],[min_dep]])</f>
        <v>16:30</v>
      </c>
      <c r="V7" s="32">
        <v>0</v>
      </c>
      <c r="W7" s="32">
        <v>2.0833333333333332E-2</v>
      </c>
      <c r="X7" s="32">
        <v>3.125E-2</v>
      </c>
      <c r="Y7" s="32">
        <f>Tableau2[[#This Row],[Départ]]-Tableau2[[#This Row],[Temps Transport]]-Tableau2[[#This Row],[Delai Signature]]-Tableau2[[#This Row],[Delai Preparation]]</f>
        <v>0.63541666666666663</v>
      </c>
      <c r="Z7" s="32">
        <f>Tableau2[[#This Row],[Départ]]-Tableau2[[#This Row],[Delai Signature]]</f>
        <v>0.65625</v>
      </c>
      <c r="AA7" s="32">
        <f>Tableau2[[#This Row],[KM_Total]]/Tableau2[[#This Row],[Vit_moy]]/24+Tableau2[[#This Row],[Départ]]</f>
        <v>0.80271317829457367</v>
      </c>
    </row>
    <row r="8" spans="1:27" x14ac:dyDescent="0.2">
      <c r="A8">
        <v>7</v>
      </c>
      <c r="B8" t="s">
        <v>177</v>
      </c>
      <c r="C8" t="s">
        <v>185</v>
      </c>
      <c r="D8" s="27">
        <v>43661</v>
      </c>
      <c r="E8" t="s">
        <v>163</v>
      </c>
      <c r="F8" t="s">
        <v>79</v>
      </c>
      <c r="G8" s="25" t="s">
        <v>80</v>
      </c>
      <c r="H8">
        <v>14</v>
      </c>
      <c r="I8" s="25">
        <v>30</v>
      </c>
      <c r="J8">
        <v>108</v>
      </c>
      <c r="K8">
        <v>0</v>
      </c>
      <c r="L8" s="21">
        <v>10</v>
      </c>
      <c r="M8" s="21">
        <v>10.8</v>
      </c>
      <c r="N8" s="28">
        <f t="shared" si="0"/>
        <v>0</v>
      </c>
      <c r="O8" s="28">
        <f>Tableau2[[#This Row],[KM_par_tours]]*Tableau2[[#This Row],[Nb_tours]]</f>
        <v>108</v>
      </c>
      <c r="P8" s="29">
        <f>Tableau2[[#This Row],[KM_Total]]-Tableau2[[#This Row],[KM_Neutres]]</f>
        <v>108</v>
      </c>
      <c r="Q8">
        <v>45</v>
      </c>
      <c r="R8">
        <v>43</v>
      </c>
      <c r="S8" s="25">
        <f t="shared" si="1"/>
        <v>41</v>
      </c>
      <c r="T8" s="31" t="s">
        <v>88</v>
      </c>
      <c r="U8" t="str">
        <f>_xlfn.CONCAT(Tableau2[[#This Row],[Heure_dep]],":",Tableau2[[#This Row],[min_dep]])</f>
        <v>14:30</v>
      </c>
      <c r="V8" s="32">
        <v>0</v>
      </c>
      <c r="W8" s="32">
        <v>2.0833333333333332E-2</v>
      </c>
      <c r="X8" s="32">
        <v>3.125E-2</v>
      </c>
      <c r="Y8" s="32">
        <f>Tableau2[[#This Row],[Départ]]-Tableau2[[#This Row],[Temps Transport]]-Tableau2[[#This Row],[Delai Signature]]-Tableau2[[#This Row],[Delai Preparation]]</f>
        <v>0.55208333333333326</v>
      </c>
      <c r="Z8" s="32">
        <f>Tableau2[[#This Row],[Départ]]-Tableau2[[#This Row],[Delai Signature]]</f>
        <v>0.57291666666666663</v>
      </c>
      <c r="AA8" s="32">
        <f>Tableau2[[#This Row],[KM_Total]]/Tableau2[[#This Row],[Vit_moy]]/24+Tableau2[[#This Row],[Départ]]</f>
        <v>0.70881782945736427</v>
      </c>
    </row>
  </sheetData>
  <hyperlinks>
    <hyperlink ref="T2" r:id="rId1" xr:uid="{42F24162-7D5A-460C-B9A5-A15ADD968CF5}"/>
    <hyperlink ref="T3" r:id="rId2" display="https://ridewithgps.com/routes/39641884" xr:uid="{DA268459-A33B-4E5F-A020-38440DCEA8B3}"/>
    <hyperlink ref="T7" r:id="rId3" display="https://ridewithgps.com/routes/39650118" xr:uid="{4E1B6279-72A5-4D7A-BF59-67AF4695779D}"/>
    <hyperlink ref="T8" r:id="rId4" display="https://ridewithgps.com/routes/39650511" xr:uid="{67B71125-04A3-4187-889F-1635E044BB03}"/>
    <hyperlink ref="T6" r:id="rId5" xr:uid="{5216C594-51D3-44FA-9793-C63BF8907F53}"/>
  </hyperlinks>
  <pageMargins left="0.7" right="0.7" top="0.75" bottom="0.75" header="0.3" footer="0.3"/>
  <pageSetup orientation="portrait" horizontalDpi="0" verticalDpi="0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6032-E11B-2F4F-8B68-3808324E7B4A}">
  <dimension ref="A1:T2"/>
  <sheetViews>
    <sheetView workbookViewId="0">
      <selection activeCell="C18" sqref="C18"/>
    </sheetView>
  </sheetViews>
  <sheetFormatPr baseColWidth="10" defaultRowHeight="12.75" x14ac:dyDescent="0.2"/>
  <cols>
    <col min="1" max="1" width="9.125" bestFit="1" customWidth="1"/>
    <col min="2" max="3" width="9.125" customWidth="1"/>
    <col min="4" max="4" width="10.875" bestFit="1" customWidth="1"/>
    <col min="5" max="5" width="26.125" bestFit="1" customWidth="1"/>
    <col min="6" max="6" width="26.875" bestFit="1" customWidth="1"/>
    <col min="7" max="7" width="33.125" bestFit="1" customWidth="1"/>
    <col min="8" max="8" width="14" bestFit="1" customWidth="1"/>
    <col min="9" max="9" width="11.875" bestFit="1" customWidth="1"/>
    <col min="10" max="10" width="12.5" bestFit="1" customWidth="1"/>
    <col min="11" max="11" width="15.125" bestFit="1" customWidth="1"/>
    <col min="12" max="12" width="13.375" bestFit="1" customWidth="1"/>
    <col min="13" max="13" width="12.375" bestFit="1" customWidth="1"/>
    <col min="14" max="14" width="17" bestFit="1" customWidth="1"/>
    <col min="15" max="15" width="22.5" bestFit="1" customWidth="1"/>
    <col min="16" max="16" width="18.875" bestFit="1" customWidth="1"/>
    <col min="17" max="17" width="13.5" bestFit="1" customWidth="1"/>
    <col min="18" max="18" width="11.625" bestFit="1" customWidth="1"/>
    <col min="19" max="19" width="11.125" bestFit="1" customWidth="1"/>
    <col min="20" max="20" width="39.125" bestFit="1" customWidth="1"/>
    <col min="21" max="22" width="14.875" customWidth="1"/>
    <col min="23" max="23" width="38.125" bestFit="1" customWidth="1"/>
    <col min="24" max="24" width="39" customWidth="1"/>
  </cols>
  <sheetData>
    <row r="1" spans="1:20" x14ac:dyDescent="0.2">
      <c r="A1" t="s">
        <v>63</v>
      </c>
      <c r="B1" t="s">
        <v>170</v>
      </c>
      <c r="C1" t="s">
        <v>178</v>
      </c>
      <c r="D1" t="s">
        <v>186</v>
      </c>
      <c r="E1" t="s">
        <v>157</v>
      </c>
      <c r="F1" t="s">
        <v>70</v>
      </c>
      <c r="G1" s="25" t="s">
        <v>71</v>
      </c>
      <c r="H1" t="s">
        <v>12</v>
      </c>
      <c r="I1" s="25" t="s">
        <v>64</v>
      </c>
      <c r="J1" t="s">
        <v>164</v>
      </c>
      <c r="K1" t="s">
        <v>165</v>
      </c>
      <c r="L1" t="s">
        <v>166</v>
      </c>
      <c r="M1" t="s">
        <v>89</v>
      </c>
      <c r="N1" t="s">
        <v>167</v>
      </c>
      <c r="O1" t="s">
        <v>168</v>
      </c>
      <c r="P1" s="25" t="s">
        <v>169</v>
      </c>
      <c r="Q1" t="s">
        <v>65</v>
      </c>
      <c r="R1" t="s">
        <v>66</v>
      </c>
      <c r="S1" s="25" t="s">
        <v>67</v>
      </c>
      <c r="T1" t="s">
        <v>81</v>
      </c>
    </row>
    <row r="2" spans="1:20" x14ac:dyDescent="0.2">
      <c r="A2">
        <v>8</v>
      </c>
      <c r="B2" t="s">
        <v>176</v>
      </c>
      <c r="C2" t="s">
        <v>184</v>
      </c>
      <c r="D2" s="27">
        <v>43661</v>
      </c>
      <c r="E2" t="s">
        <v>163</v>
      </c>
      <c r="F2" t="s">
        <v>79</v>
      </c>
      <c r="G2" s="25" t="s">
        <v>191</v>
      </c>
      <c r="H2">
        <v>16</v>
      </c>
      <c r="I2" s="25">
        <v>30</v>
      </c>
      <c r="J2">
        <v>96.7</v>
      </c>
      <c r="K2">
        <v>3</v>
      </c>
      <c r="L2">
        <f>Tableau24[[#This Row],[KM_Total]]-Tableau24[[#This Row],[KM_Neutres]]</f>
        <v>93.7</v>
      </c>
      <c r="M2" s="21">
        <v>5</v>
      </c>
      <c r="N2" s="21">
        <v>18.399999999999999</v>
      </c>
      <c r="O2" s="21">
        <f>Tableau24[[#This Row],[KM_par_tours]]*Tableau24[[#This Row],[Nb_tours]]</f>
        <v>92</v>
      </c>
      <c r="P2" s="26">
        <f>Tableau24[[#This Row],[KM_Route]]</f>
        <v>93.7</v>
      </c>
      <c r="Q2">
        <v>46</v>
      </c>
      <c r="R2">
        <v>43</v>
      </c>
      <c r="S2" s="25">
        <v>41</v>
      </c>
      <c r="T2" s="20" t="s">
        <v>190</v>
      </c>
    </row>
  </sheetData>
  <hyperlinks>
    <hyperlink ref="T2" r:id="rId1" xr:uid="{94B4D1BE-E2B6-BA4D-A834-AAAE6B904595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topLeftCell="A4" zoomScale="150" zoomScaleNormal="150" workbookViewId="0">
      <selection activeCell="C18" sqref="C18"/>
    </sheetView>
  </sheetViews>
  <sheetFormatPr baseColWidth="10" defaultColWidth="11" defaultRowHeight="13.5" x14ac:dyDescent="0.3"/>
  <cols>
    <col min="1" max="1" width="9.375" style="2" customWidth="1"/>
    <col min="2" max="2" width="11.875" style="14" bestFit="1" customWidth="1"/>
    <col min="3" max="4" width="35.875" style="2" customWidth="1"/>
    <col min="5" max="16384" width="11" style="1"/>
  </cols>
  <sheetData>
    <row r="1" spans="1:6" ht="15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6" ht="15" x14ac:dyDescent="0.15">
      <c r="A2" s="6">
        <v>0</v>
      </c>
      <c r="B2" s="13" t="s">
        <v>134</v>
      </c>
      <c r="C2" s="4" t="s">
        <v>24</v>
      </c>
      <c r="D2" s="17" t="s">
        <v>25</v>
      </c>
      <c r="F2" s="22"/>
    </row>
    <row r="3" spans="1:6" ht="15" x14ac:dyDescent="0.15">
      <c r="A3" s="3">
        <v>0.30000000000000004</v>
      </c>
      <c r="B3" s="7" t="s">
        <v>147</v>
      </c>
      <c r="C3" s="5" t="s">
        <v>1</v>
      </c>
      <c r="D3" s="15" t="s">
        <v>1</v>
      </c>
      <c r="F3" s="22"/>
    </row>
    <row r="4" spans="1:6" ht="15" x14ac:dyDescent="0.15">
      <c r="A4" s="3">
        <v>5</v>
      </c>
      <c r="B4" s="7" t="s">
        <v>150</v>
      </c>
      <c r="C4" s="5" t="s">
        <v>26</v>
      </c>
      <c r="D4" s="15" t="s">
        <v>27</v>
      </c>
      <c r="F4" s="22"/>
    </row>
    <row r="5" spans="1:6" ht="15" x14ac:dyDescent="0.15">
      <c r="A5" s="3">
        <v>7.9</v>
      </c>
      <c r="B5" s="7" t="s">
        <v>62</v>
      </c>
      <c r="C5" s="5" t="s">
        <v>28</v>
      </c>
      <c r="D5" s="15" t="s">
        <v>29</v>
      </c>
      <c r="F5" s="22"/>
    </row>
    <row r="6" spans="1:6" ht="15" x14ac:dyDescent="0.15">
      <c r="A6" s="3">
        <v>8</v>
      </c>
      <c r="B6" s="7" t="s">
        <v>19</v>
      </c>
      <c r="C6" s="8" t="s">
        <v>15</v>
      </c>
      <c r="D6" s="18" t="s">
        <v>56</v>
      </c>
      <c r="F6" s="22"/>
    </row>
    <row r="7" spans="1:6" ht="15" x14ac:dyDescent="0.15">
      <c r="A7" s="3">
        <v>12.1</v>
      </c>
      <c r="B7" s="7" t="s">
        <v>62</v>
      </c>
      <c r="C7" s="5" t="s">
        <v>13</v>
      </c>
      <c r="D7" s="15" t="s">
        <v>14</v>
      </c>
      <c r="F7" s="22"/>
    </row>
    <row r="8" spans="1:6" ht="15" x14ac:dyDescent="0.15">
      <c r="A8" s="3">
        <v>13</v>
      </c>
      <c r="B8" s="7" t="s">
        <v>62</v>
      </c>
      <c r="C8" s="5" t="s">
        <v>28</v>
      </c>
      <c r="D8" s="15" t="s">
        <v>29</v>
      </c>
      <c r="F8" s="22"/>
    </row>
    <row r="9" spans="1:6" ht="15" x14ac:dyDescent="0.15">
      <c r="A9" s="3">
        <v>13.4</v>
      </c>
      <c r="B9" s="7" t="s">
        <v>142</v>
      </c>
      <c r="C9" s="10" t="s">
        <v>201</v>
      </c>
      <c r="D9" s="10" t="s">
        <v>201</v>
      </c>
      <c r="F9" s="22"/>
    </row>
    <row r="10" spans="1:6" ht="15" x14ac:dyDescent="0.15">
      <c r="A10" s="3">
        <v>34.700000000000003</v>
      </c>
      <c r="B10" s="7" t="s">
        <v>142</v>
      </c>
      <c r="C10" s="10" t="s">
        <v>200</v>
      </c>
      <c r="D10" s="10" t="s">
        <v>200</v>
      </c>
      <c r="F10" s="22"/>
    </row>
    <row r="11" spans="1:6" ht="30" x14ac:dyDescent="0.15">
      <c r="A11" s="3">
        <v>45.5</v>
      </c>
      <c r="B11" s="7" t="s">
        <v>141</v>
      </c>
      <c r="C11" s="4" t="s">
        <v>130</v>
      </c>
      <c r="D11" s="4" t="s">
        <v>130</v>
      </c>
      <c r="F11" s="22"/>
    </row>
    <row r="12" spans="1:6" ht="15" x14ac:dyDescent="0.15">
      <c r="A12" s="3">
        <v>47.4</v>
      </c>
      <c r="B12" s="7" t="s">
        <v>19</v>
      </c>
      <c r="C12" s="8" t="s">
        <v>30</v>
      </c>
      <c r="D12" s="18" t="s">
        <v>55</v>
      </c>
      <c r="F12" s="22"/>
    </row>
    <row r="13" spans="1:6" ht="30" x14ac:dyDescent="0.15">
      <c r="A13" s="3">
        <v>62.8</v>
      </c>
      <c r="B13" s="7" t="s">
        <v>152</v>
      </c>
      <c r="C13" s="4" t="s">
        <v>31</v>
      </c>
      <c r="D13" s="17" t="s">
        <v>57</v>
      </c>
      <c r="F13" s="22"/>
    </row>
    <row r="14" spans="1:6" ht="15" x14ac:dyDescent="0.15">
      <c r="A14" s="3">
        <v>61</v>
      </c>
      <c r="B14" s="7" t="s">
        <v>19</v>
      </c>
      <c r="C14" s="8" t="s">
        <v>32</v>
      </c>
      <c r="D14" s="18" t="s">
        <v>33</v>
      </c>
      <c r="F14" s="22"/>
    </row>
    <row r="15" spans="1:6" ht="15" x14ac:dyDescent="0.15">
      <c r="A15" s="3">
        <v>61.3</v>
      </c>
      <c r="B15" s="7" t="s">
        <v>143</v>
      </c>
      <c r="C15" s="8" t="s">
        <v>2</v>
      </c>
      <c r="D15" s="18" t="s">
        <v>34</v>
      </c>
      <c r="F15" s="22"/>
    </row>
    <row r="16" spans="1:6" ht="15" x14ac:dyDescent="0.15">
      <c r="A16" s="3">
        <v>61.8</v>
      </c>
      <c r="B16" s="7" t="s">
        <v>144</v>
      </c>
      <c r="C16" s="8" t="s">
        <v>197</v>
      </c>
      <c r="D16" s="18" t="s">
        <v>54</v>
      </c>
      <c r="F16" s="22"/>
    </row>
    <row r="17" spans="1:6" ht="15" x14ac:dyDescent="0.15">
      <c r="A17" s="3">
        <v>62.8</v>
      </c>
      <c r="B17" s="7" t="s">
        <v>62</v>
      </c>
      <c r="C17" s="5" t="s">
        <v>214</v>
      </c>
      <c r="D17" s="15" t="s">
        <v>53</v>
      </c>
      <c r="F17" s="22"/>
    </row>
    <row r="18" spans="1:6" ht="15" x14ac:dyDescent="0.15">
      <c r="A18" s="3">
        <v>72.400000000000006</v>
      </c>
      <c r="B18" s="7" t="s">
        <v>147</v>
      </c>
      <c r="C18" s="5" t="s">
        <v>10</v>
      </c>
      <c r="D18" s="15" t="s">
        <v>58</v>
      </c>
      <c r="F18" s="22"/>
    </row>
    <row r="19" spans="1:6" ht="15" x14ac:dyDescent="0.15">
      <c r="A19" s="3">
        <v>77.5</v>
      </c>
      <c r="B19" s="7" t="s">
        <v>19</v>
      </c>
      <c r="C19" s="8" t="s">
        <v>11</v>
      </c>
      <c r="D19" s="18" t="s">
        <v>59</v>
      </c>
      <c r="F19" s="22"/>
    </row>
    <row r="20" spans="1:6" ht="15" x14ac:dyDescent="0.15">
      <c r="A20" s="3">
        <v>77.8</v>
      </c>
      <c r="B20" s="7" t="s">
        <v>153</v>
      </c>
      <c r="C20" s="5" t="s">
        <v>16</v>
      </c>
      <c r="D20" s="15" t="s">
        <v>17</v>
      </c>
      <c r="F20" s="22"/>
    </row>
    <row r="21" spans="1:6" ht="15" x14ac:dyDescent="0.15">
      <c r="A21" s="3">
        <v>98</v>
      </c>
      <c r="B21" s="7" t="s">
        <v>62</v>
      </c>
      <c r="C21" s="5" t="s">
        <v>13</v>
      </c>
      <c r="D21" s="15" t="s">
        <v>14</v>
      </c>
      <c r="F21" s="22"/>
    </row>
    <row r="22" spans="1:6" ht="45" x14ac:dyDescent="0.15">
      <c r="A22" s="3">
        <v>101.1</v>
      </c>
      <c r="B22" s="7" t="s">
        <v>152</v>
      </c>
      <c r="C22" s="4" t="s">
        <v>92</v>
      </c>
      <c r="D22" s="17" t="s">
        <v>93</v>
      </c>
      <c r="F22" s="22"/>
    </row>
    <row r="23" spans="1:6" ht="15" x14ac:dyDescent="0.15">
      <c r="A23" s="3">
        <v>101.2</v>
      </c>
      <c r="B23" s="7" t="s">
        <v>148</v>
      </c>
      <c r="C23" s="5" t="s">
        <v>50</v>
      </c>
      <c r="D23" s="15" t="s">
        <v>51</v>
      </c>
      <c r="F23" s="22"/>
    </row>
    <row r="24" spans="1:6" ht="15" x14ac:dyDescent="0.15">
      <c r="A24" s="3">
        <v>101.7</v>
      </c>
      <c r="B24" s="7" t="s">
        <v>62</v>
      </c>
      <c r="C24" s="5" t="s">
        <v>49</v>
      </c>
      <c r="D24" s="15" t="s">
        <v>48</v>
      </c>
      <c r="F24" s="22"/>
    </row>
    <row r="25" spans="1:6" ht="15" x14ac:dyDescent="0.15">
      <c r="A25" s="3">
        <v>104.1</v>
      </c>
      <c r="B25" s="7" t="s">
        <v>153</v>
      </c>
      <c r="C25" s="5" t="s">
        <v>16</v>
      </c>
      <c r="D25" s="15" t="s">
        <v>17</v>
      </c>
      <c r="F25" s="22"/>
    </row>
    <row r="26" spans="1:6" ht="30" x14ac:dyDescent="0.15">
      <c r="A26" s="3">
        <v>119</v>
      </c>
      <c r="B26" s="7" t="s">
        <v>141</v>
      </c>
      <c r="C26" s="4" t="s">
        <v>202</v>
      </c>
      <c r="D26" s="4" t="s">
        <v>203</v>
      </c>
      <c r="F26" s="22"/>
    </row>
    <row r="27" spans="1:6" ht="15" x14ac:dyDescent="0.15">
      <c r="A27" s="3">
        <f>A26+1</f>
        <v>120</v>
      </c>
      <c r="B27" s="7" t="s">
        <v>62</v>
      </c>
      <c r="C27" s="5" t="s">
        <v>49</v>
      </c>
      <c r="D27" s="15" t="s">
        <v>48</v>
      </c>
      <c r="F27" s="22"/>
    </row>
    <row r="28" spans="1:6" ht="15" x14ac:dyDescent="0.15">
      <c r="A28" s="3">
        <f t="shared" ref="A28:A39" si="0">A27+1</f>
        <v>121</v>
      </c>
      <c r="B28" s="7" t="s">
        <v>147</v>
      </c>
      <c r="C28" s="5" t="s">
        <v>3</v>
      </c>
      <c r="D28" s="15" t="s">
        <v>3</v>
      </c>
      <c r="F28" s="22"/>
    </row>
    <row r="29" spans="1:6" ht="15" x14ac:dyDescent="0.15">
      <c r="A29" s="3">
        <f t="shared" si="0"/>
        <v>122</v>
      </c>
      <c r="B29" s="7" t="s">
        <v>147</v>
      </c>
      <c r="C29" s="5" t="s">
        <v>47</v>
      </c>
      <c r="D29" s="15" t="s">
        <v>46</v>
      </c>
      <c r="F29" s="22"/>
    </row>
    <row r="30" spans="1:6" ht="15" x14ac:dyDescent="0.15">
      <c r="A30" s="3">
        <f t="shared" si="0"/>
        <v>123</v>
      </c>
      <c r="B30" s="7" t="s">
        <v>143</v>
      </c>
      <c r="C30" s="5" t="s">
        <v>4</v>
      </c>
      <c r="D30" s="15" t="s">
        <v>4</v>
      </c>
      <c r="F30" s="22"/>
    </row>
    <row r="31" spans="1:6" ht="15" x14ac:dyDescent="0.15">
      <c r="A31" s="3">
        <f t="shared" si="0"/>
        <v>124</v>
      </c>
      <c r="B31" s="7" t="s">
        <v>145</v>
      </c>
      <c r="C31" s="5" t="s">
        <v>5</v>
      </c>
      <c r="D31" s="15" t="s">
        <v>5</v>
      </c>
      <c r="F31" s="22"/>
    </row>
    <row r="32" spans="1:6" ht="15" x14ac:dyDescent="0.15">
      <c r="A32" s="3">
        <f t="shared" si="0"/>
        <v>125</v>
      </c>
      <c r="B32" s="7" t="s">
        <v>147</v>
      </c>
      <c r="C32" s="5" t="s">
        <v>6</v>
      </c>
      <c r="D32" s="15" t="s">
        <v>6</v>
      </c>
      <c r="F32" s="22"/>
    </row>
    <row r="33" spans="1:6" ht="15" x14ac:dyDescent="0.15">
      <c r="A33" s="3">
        <f t="shared" si="0"/>
        <v>126</v>
      </c>
      <c r="B33" s="7" t="s">
        <v>147</v>
      </c>
      <c r="C33" s="5" t="s">
        <v>7</v>
      </c>
      <c r="D33" s="15" t="s">
        <v>7</v>
      </c>
      <c r="F33" s="22"/>
    </row>
    <row r="34" spans="1:6" ht="15" x14ac:dyDescent="0.15">
      <c r="A34" s="3">
        <f t="shared" si="0"/>
        <v>127</v>
      </c>
      <c r="B34" s="7" t="s">
        <v>147</v>
      </c>
      <c r="C34" s="5" t="s">
        <v>8</v>
      </c>
      <c r="D34" s="15" t="s">
        <v>8</v>
      </c>
      <c r="F34" s="22"/>
    </row>
    <row r="35" spans="1:6" ht="15" x14ac:dyDescent="0.15">
      <c r="A35" s="3">
        <f t="shared" si="0"/>
        <v>128</v>
      </c>
      <c r="B35" s="7" t="s">
        <v>147</v>
      </c>
      <c r="C35" s="5" t="s">
        <v>5</v>
      </c>
      <c r="D35" s="15" t="s">
        <v>5</v>
      </c>
      <c r="F35" s="22"/>
    </row>
    <row r="36" spans="1:6" ht="15" x14ac:dyDescent="0.15">
      <c r="A36" s="3">
        <f t="shared" si="0"/>
        <v>129</v>
      </c>
      <c r="B36" s="7" t="s">
        <v>147</v>
      </c>
      <c r="C36" s="5" t="s">
        <v>9</v>
      </c>
      <c r="D36" s="15" t="s">
        <v>9</v>
      </c>
      <c r="F36" s="22"/>
    </row>
    <row r="37" spans="1:6" ht="15" x14ac:dyDescent="0.15">
      <c r="A37" s="3">
        <f t="shared" si="0"/>
        <v>130</v>
      </c>
      <c r="B37" s="7" t="s">
        <v>147</v>
      </c>
      <c r="C37" s="5" t="s">
        <v>3</v>
      </c>
      <c r="D37" s="15" t="s">
        <v>3</v>
      </c>
      <c r="F37" s="22"/>
    </row>
    <row r="38" spans="1:6" ht="15" x14ac:dyDescent="0.15">
      <c r="A38" s="3">
        <f t="shared" si="0"/>
        <v>131</v>
      </c>
      <c r="B38" s="7" t="s">
        <v>147</v>
      </c>
      <c r="C38" s="5" t="s">
        <v>41</v>
      </c>
      <c r="D38" s="15" t="s">
        <v>43</v>
      </c>
      <c r="F38" s="22"/>
    </row>
    <row r="39" spans="1:6" ht="15" x14ac:dyDescent="0.15">
      <c r="A39" s="3">
        <f t="shared" si="0"/>
        <v>132</v>
      </c>
      <c r="B39" s="7" t="s">
        <v>151</v>
      </c>
      <c r="C39" s="5" t="s">
        <v>42</v>
      </c>
      <c r="D39" s="15" t="s">
        <v>44</v>
      </c>
      <c r="F39" s="22"/>
    </row>
    <row r="40" spans="1:6" ht="30" x14ac:dyDescent="0.15">
      <c r="A40" s="3">
        <v>136.69999999999999</v>
      </c>
      <c r="B40" s="13" t="s">
        <v>100</v>
      </c>
      <c r="C40" s="4" t="s">
        <v>198</v>
      </c>
      <c r="D40" s="17" t="s">
        <v>111</v>
      </c>
      <c r="F40" s="22"/>
    </row>
    <row r="41" spans="1:6" ht="47.25" customHeight="1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2"/>
  <sheetViews>
    <sheetView zoomScale="120" zoomScaleNormal="120" workbookViewId="0">
      <selection activeCell="C40" sqref="C40"/>
    </sheetView>
  </sheetViews>
  <sheetFormatPr baseColWidth="10" defaultColWidth="11" defaultRowHeight="13.5" x14ac:dyDescent="0.3"/>
  <cols>
    <col min="1" max="1" width="9.375" style="2" customWidth="1"/>
    <col min="2" max="2" width="11.875" style="14" bestFit="1" customWidth="1"/>
    <col min="3" max="4" width="35.875" style="2" customWidth="1"/>
    <col min="5" max="16384" width="11" style="1"/>
  </cols>
  <sheetData>
    <row r="1" spans="1:4" ht="15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4" ht="15" x14ac:dyDescent="0.15">
      <c r="A2" s="6">
        <v>0</v>
      </c>
      <c r="B2" s="13" t="s">
        <v>134</v>
      </c>
      <c r="C2" s="4" t="s">
        <v>68</v>
      </c>
      <c r="D2" s="17" t="s">
        <v>69</v>
      </c>
    </row>
    <row r="3" spans="1:4" ht="15" x14ac:dyDescent="0.15">
      <c r="A3" s="3">
        <v>0.30000000000000004</v>
      </c>
      <c r="B3" s="7" t="s">
        <v>147</v>
      </c>
      <c r="C3" s="5" t="s">
        <v>1</v>
      </c>
      <c r="D3" s="15" t="s">
        <v>1</v>
      </c>
    </row>
    <row r="4" spans="1:4" ht="15" x14ac:dyDescent="0.15">
      <c r="A4" s="3">
        <v>3</v>
      </c>
      <c r="B4" s="7" t="s">
        <v>150</v>
      </c>
      <c r="C4" s="5" t="s">
        <v>26</v>
      </c>
      <c r="D4" s="15" t="s">
        <v>27</v>
      </c>
    </row>
    <row r="5" spans="1:4" ht="15" x14ac:dyDescent="0.15">
      <c r="A5" s="3">
        <v>7.9</v>
      </c>
      <c r="B5" s="7" t="s">
        <v>62</v>
      </c>
      <c r="C5" s="5" t="s">
        <v>28</v>
      </c>
      <c r="D5" s="15" t="s">
        <v>29</v>
      </c>
    </row>
    <row r="6" spans="1:4" ht="15" x14ac:dyDescent="0.15">
      <c r="A6" s="3">
        <v>8</v>
      </c>
      <c r="B6" s="7" t="s">
        <v>19</v>
      </c>
      <c r="C6" s="8" t="s">
        <v>15</v>
      </c>
      <c r="D6" s="18" t="s">
        <v>56</v>
      </c>
    </row>
    <row r="7" spans="1:4" ht="15" x14ac:dyDescent="0.15">
      <c r="A7" s="3">
        <v>12.1</v>
      </c>
      <c r="B7" s="7" t="s">
        <v>62</v>
      </c>
      <c r="C7" s="5" t="s">
        <v>13</v>
      </c>
      <c r="D7" s="15" t="s">
        <v>14</v>
      </c>
    </row>
    <row r="8" spans="1:4" ht="15" x14ac:dyDescent="0.15">
      <c r="A8" s="3">
        <v>13</v>
      </c>
      <c r="B8" s="7" t="s">
        <v>149</v>
      </c>
      <c r="C8" s="5" t="s">
        <v>187</v>
      </c>
      <c r="D8" s="15" t="s">
        <v>188</v>
      </c>
    </row>
    <row r="9" spans="1:4" ht="15" x14ac:dyDescent="0.15">
      <c r="A9" s="3">
        <v>24.6</v>
      </c>
      <c r="B9" s="7" t="s">
        <v>62</v>
      </c>
      <c r="C9" s="5" t="s">
        <v>28</v>
      </c>
      <c r="D9" s="15" t="s">
        <v>29</v>
      </c>
    </row>
    <row r="10" spans="1:4" ht="15" x14ac:dyDescent="0.15">
      <c r="A10" s="3">
        <v>20</v>
      </c>
      <c r="B10" s="7" t="s">
        <v>142</v>
      </c>
      <c r="C10" s="10" t="s">
        <v>125</v>
      </c>
      <c r="D10" s="19" t="s">
        <v>132</v>
      </c>
    </row>
    <row r="11" spans="1:4" ht="15" x14ac:dyDescent="0.15">
      <c r="A11" s="3">
        <v>35</v>
      </c>
      <c r="B11" s="7" t="s">
        <v>62</v>
      </c>
      <c r="C11" s="5" t="s">
        <v>13</v>
      </c>
      <c r="D11" s="15" t="s">
        <v>14</v>
      </c>
    </row>
    <row r="12" spans="1:4" ht="30" x14ac:dyDescent="0.15">
      <c r="A12" s="3">
        <v>47.5</v>
      </c>
      <c r="B12" s="7" t="s">
        <v>141</v>
      </c>
      <c r="C12" s="4" t="s">
        <v>130</v>
      </c>
      <c r="D12" s="17" t="s">
        <v>131</v>
      </c>
    </row>
    <row r="13" spans="1:4" ht="15" x14ac:dyDescent="0.15">
      <c r="A13" s="3">
        <v>47.4</v>
      </c>
      <c r="B13" s="7" t="s">
        <v>19</v>
      </c>
      <c r="C13" s="8" t="s">
        <v>30</v>
      </c>
      <c r="D13" s="18" t="s">
        <v>55</v>
      </c>
    </row>
    <row r="14" spans="1:4" ht="15" x14ac:dyDescent="0.15">
      <c r="A14" s="3">
        <v>61</v>
      </c>
      <c r="B14" s="7" t="s">
        <v>19</v>
      </c>
      <c r="C14" s="8" t="s">
        <v>32</v>
      </c>
      <c r="D14" s="18" t="s">
        <v>33</v>
      </c>
    </row>
    <row r="15" spans="1:4" ht="15" x14ac:dyDescent="0.15">
      <c r="A15" s="3">
        <v>61.3</v>
      </c>
      <c r="B15" s="7" t="s">
        <v>143</v>
      </c>
      <c r="C15" s="8" t="s">
        <v>2</v>
      </c>
      <c r="D15" s="18" t="s">
        <v>34</v>
      </c>
    </row>
    <row r="16" spans="1:4" ht="15" x14ac:dyDescent="0.15">
      <c r="A16" s="3">
        <v>61.8</v>
      </c>
      <c r="B16" s="7" t="s">
        <v>144</v>
      </c>
      <c r="C16" s="8" t="s">
        <v>197</v>
      </c>
      <c r="D16" s="18" t="s">
        <v>54</v>
      </c>
    </row>
    <row r="17" spans="1:4" ht="15" x14ac:dyDescent="0.15">
      <c r="A17" s="3">
        <v>62.8</v>
      </c>
      <c r="B17" s="7" t="s">
        <v>62</v>
      </c>
      <c r="C17" s="5" t="s">
        <v>52</v>
      </c>
      <c r="D17" s="15" t="s">
        <v>53</v>
      </c>
    </row>
    <row r="18" spans="1:4" ht="15" x14ac:dyDescent="0.15">
      <c r="A18" s="3">
        <v>72.7</v>
      </c>
      <c r="B18" s="7" t="s">
        <v>142</v>
      </c>
      <c r="C18" s="4" t="s">
        <v>204</v>
      </c>
      <c r="D18" s="17" t="s">
        <v>205</v>
      </c>
    </row>
    <row r="19" spans="1:4" ht="15" x14ac:dyDescent="0.15">
      <c r="A19" s="3">
        <v>74.400000000000006</v>
      </c>
      <c r="B19" s="7" t="s">
        <v>147</v>
      </c>
      <c r="C19" s="5" t="s">
        <v>10</v>
      </c>
      <c r="D19" s="15" t="s">
        <v>58</v>
      </c>
    </row>
    <row r="20" spans="1:4" ht="15" x14ac:dyDescent="0.15">
      <c r="A20" s="3">
        <v>77.5</v>
      </c>
      <c r="B20" s="7" t="s">
        <v>19</v>
      </c>
      <c r="C20" s="8" t="s">
        <v>11</v>
      </c>
      <c r="D20" s="18" t="s">
        <v>59</v>
      </c>
    </row>
    <row r="21" spans="1:4" ht="15" x14ac:dyDescent="0.15">
      <c r="A21" s="3">
        <v>77.8</v>
      </c>
      <c r="B21" s="7" t="s">
        <v>153</v>
      </c>
      <c r="C21" s="5" t="s">
        <v>16</v>
      </c>
      <c r="D21" s="15" t="s">
        <v>17</v>
      </c>
    </row>
    <row r="22" spans="1:4" ht="30" x14ac:dyDescent="0.15">
      <c r="A22" s="3">
        <v>81.8</v>
      </c>
      <c r="B22" s="7" t="s">
        <v>141</v>
      </c>
      <c r="C22" s="4" t="s">
        <v>129</v>
      </c>
      <c r="D22" s="17" t="s">
        <v>128</v>
      </c>
    </row>
    <row r="23" spans="1:4" ht="15" x14ac:dyDescent="0.15">
      <c r="A23" s="3">
        <v>98</v>
      </c>
      <c r="B23" s="7" t="s">
        <v>62</v>
      </c>
      <c r="C23" s="5" t="s">
        <v>13</v>
      </c>
      <c r="D23" s="15" t="s">
        <v>14</v>
      </c>
    </row>
    <row r="24" spans="1:4" ht="45" x14ac:dyDescent="0.15">
      <c r="A24" s="3">
        <f>A38-3.2</f>
        <v>108</v>
      </c>
      <c r="B24" s="7" t="s">
        <v>152</v>
      </c>
      <c r="C24" s="4" t="s">
        <v>92</v>
      </c>
      <c r="D24" s="17" t="s">
        <v>93</v>
      </c>
    </row>
    <row r="25" spans="1:4" ht="15" x14ac:dyDescent="0.15">
      <c r="A25" s="3">
        <v>101.2</v>
      </c>
      <c r="B25" s="7" t="s">
        <v>148</v>
      </c>
      <c r="C25" s="5" t="s">
        <v>50</v>
      </c>
      <c r="D25" s="15" t="s">
        <v>51</v>
      </c>
    </row>
    <row r="26" spans="1:4" ht="15" x14ac:dyDescent="0.15">
      <c r="A26" s="3">
        <v>101.7</v>
      </c>
      <c r="B26" s="7" t="s">
        <v>62</v>
      </c>
      <c r="C26" s="5" t="s">
        <v>49</v>
      </c>
      <c r="D26" s="15" t="s">
        <v>48</v>
      </c>
    </row>
    <row r="27" spans="1:4" ht="15" x14ac:dyDescent="0.15">
      <c r="A27" s="3">
        <v>104.1</v>
      </c>
      <c r="B27" s="7" t="s">
        <v>153</v>
      </c>
      <c r="C27" s="5" t="s">
        <v>16</v>
      </c>
      <c r="D27" s="15" t="s">
        <v>17</v>
      </c>
    </row>
    <row r="28" spans="1:4" ht="15" x14ac:dyDescent="0.15">
      <c r="A28" s="3">
        <v>107.5</v>
      </c>
      <c r="B28" s="7" t="s">
        <v>62</v>
      </c>
      <c r="C28" s="5" t="s">
        <v>49</v>
      </c>
      <c r="D28" s="15" t="s">
        <v>48</v>
      </c>
    </row>
    <row r="29" spans="1:4" ht="15" x14ac:dyDescent="0.15">
      <c r="A29" s="3">
        <v>107.9</v>
      </c>
      <c r="B29" s="7" t="s">
        <v>147</v>
      </c>
      <c r="C29" s="5" t="s">
        <v>3</v>
      </c>
      <c r="D29" s="15" t="s">
        <v>3</v>
      </c>
    </row>
    <row r="30" spans="1:4" ht="15" x14ac:dyDescent="0.15">
      <c r="A30" s="3">
        <v>108.2</v>
      </c>
      <c r="B30" s="7" t="s">
        <v>143</v>
      </c>
      <c r="C30" s="5" t="s">
        <v>4</v>
      </c>
      <c r="D30" s="15" t="s">
        <v>4</v>
      </c>
    </row>
    <row r="31" spans="1:4" ht="15" x14ac:dyDescent="0.15">
      <c r="A31" s="3">
        <v>108.4</v>
      </c>
      <c r="B31" s="7" t="s">
        <v>145</v>
      </c>
      <c r="C31" s="5" t="s">
        <v>5</v>
      </c>
      <c r="D31" s="15" t="s">
        <v>5</v>
      </c>
    </row>
    <row r="32" spans="1:4" ht="15" x14ac:dyDescent="0.15">
      <c r="A32" s="3">
        <v>109</v>
      </c>
      <c r="B32" s="7" t="s">
        <v>147</v>
      </c>
      <c r="C32" s="5" t="s">
        <v>6</v>
      </c>
      <c r="D32" s="15" t="s">
        <v>6</v>
      </c>
    </row>
    <row r="33" spans="1:4" ht="15" x14ac:dyDescent="0.15">
      <c r="A33" s="9">
        <v>109.35</v>
      </c>
      <c r="B33" s="7" t="s">
        <v>147</v>
      </c>
      <c r="C33" s="5" t="s">
        <v>7</v>
      </c>
      <c r="D33" s="15" t="s">
        <v>7</v>
      </c>
    </row>
    <row r="34" spans="1:4" ht="15" x14ac:dyDescent="0.15">
      <c r="A34" s="9">
        <v>109.75</v>
      </c>
      <c r="B34" s="7" t="s">
        <v>147</v>
      </c>
      <c r="C34" s="5" t="s">
        <v>8</v>
      </c>
      <c r="D34" s="15" t="s">
        <v>8</v>
      </c>
    </row>
    <row r="35" spans="1:4" ht="15" x14ac:dyDescent="0.15">
      <c r="A35" s="9">
        <v>110.15</v>
      </c>
      <c r="B35" s="7" t="s">
        <v>147</v>
      </c>
      <c r="C35" s="5" t="s">
        <v>5</v>
      </c>
      <c r="D35" s="15" t="s">
        <v>5</v>
      </c>
    </row>
    <row r="36" spans="1:4" ht="15" x14ac:dyDescent="0.15">
      <c r="A36" s="3">
        <v>110.7</v>
      </c>
      <c r="B36" s="7" t="s">
        <v>147</v>
      </c>
      <c r="C36" s="5" t="s">
        <v>9</v>
      </c>
      <c r="D36" s="15" t="s">
        <v>9</v>
      </c>
    </row>
    <row r="37" spans="1:4" ht="15" x14ac:dyDescent="0.15">
      <c r="A37" s="9">
        <v>110.75</v>
      </c>
      <c r="B37" s="7" t="s">
        <v>147</v>
      </c>
      <c r="C37" s="5" t="s">
        <v>3</v>
      </c>
      <c r="D37" s="15" t="s">
        <v>3</v>
      </c>
    </row>
    <row r="38" spans="1:4" ht="30" x14ac:dyDescent="0.15">
      <c r="A38" s="3">
        <v>111.2</v>
      </c>
      <c r="B38" s="7" t="s">
        <v>152</v>
      </c>
      <c r="C38" s="5" t="s">
        <v>211</v>
      </c>
      <c r="D38" s="15" t="s">
        <v>212</v>
      </c>
    </row>
    <row r="39" spans="1:4" ht="15" x14ac:dyDescent="0.15">
      <c r="A39" s="3">
        <v>114.4</v>
      </c>
      <c r="B39" s="7" t="s">
        <v>151</v>
      </c>
      <c r="C39" s="5" t="s">
        <v>42</v>
      </c>
      <c r="D39" s="15" t="s">
        <v>44</v>
      </c>
    </row>
    <row r="40" spans="1:4" ht="15" x14ac:dyDescent="0.15">
      <c r="A40" s="3">
        <v>118.7</v>
      </c>
      <c r="B40" s="7" t="s">
        <v>206</v>
      </c>
      <c r="C40" s="5" t="s">
        <v>213</v>
      </c>
      <c r="D40" s="15" t="s">
        <v>207</v>
      </c>
    </row>
    <row r="41" spans="1:4" ht="15" x14ac:dyDescent="0.15">
      <c r="A41" s="3">
        <v>119.9</v>
      </c>
      <c r="B41" s="13" t="s">
        <v>100</v>
      </c>
      <c r="C41" s="4" t="s">
        <v>126</v>
      </c>
      <c r="D41" s="17" t="s">
        <v>127</v>
      </c>
    </row>
    <row r="42" spans="1:4" ht="47.25" customHeight="1" x14ac:dyDescent="0.3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D6"/>
  <sheetViews>
    <sheetView workbookViewId="0">
      <selection activeCell="E1" sqref="E1:E1048576"/>
    </sheetView>
  </sheetViews>
  <sheetFormatPr baseColWidth="10" defaultColWidth="11" defaultRowHeight="13.5" x14ac:dyDescent="0.3"/>
  <cols>
    <col min="1" max="1" width="9.375" style="2" customWidth="1"/>
    <col min="2" max="2" width="9.125" style="14" customWidth="1"/>
    <col min="3" max="4" width="35.875" style="2" customWidth="1"/>
    <col min="5" max="16384" width="11" style="1"/>
  </cols>
  <sheetData>
    <row r="1" spans="1:4" ht="15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4" ht="15" x14ac:dyDescent="0.15">
      <c r="A2" s="6">
        <v>0</v>
      </c>
      <c r="B2" s="13" t="s">
        <v>134</v>
      </c>
      <c r="C2" s="4" t="s">
        <v>133</v>
      </c>
      <c r="D2" s="17" t="s">
        <v>134</v>
      </c>
    </row>
    <row r="3" spans="1:4" ht="15" x14ac:dyDescent="0.15">
      <c r="A3" s="3">
        <v>111.2</v>
      </c>
      <c r="B3" s="7" t="s">
        <v>147</v>
      </c>
      <c r="C3" s="5" t="s">
        <v>41</v>
      </c>
      <c r="D3" s="15" t="s">
        <v>43</v>
      </c>
    </row>
    <row r="4" spans="1:4" ht="15" x14ac:dyDescent="0.15">
      <c r="A4" s="3">
        <v>114.4</v>
      </c>
      <c r="B4" s="7" t="s">
        <v>151</v>
      </c>
      <c r="C4" s="5" t="s">
        <v>42</v>
      </c>
      <c r="D4" s="15" t="s">
        <v>44</v>
      </c>
    </row>
    <row r="5" spans="1:4" ht="15" x14ac:dyDescent="0.15">
      <c r="A5" s="3">
        <v>115</v>
      </c>
      <c r="B5" s="13" t="s">
        <v>100</v>
      </c>
      <c r="C5" s="4" t="s">
        <v>126</v>
      </c>
      <c r="D5" s="17" t="s">
        <v>127</v>
      </c>
    </row>
    <row r="6" spans="1:4" ht="47.25" customHeight="1" x14ac:dyDescent="0.3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2"/>
  <sheetViews>
    <sheetView workbookViewId="0">
      <selection activeCell="E1" sqref="E1:E1048576"/>
    </sheetView>
  </sheetViews>
  <sheetFormatPr baseColWidth="10" defaultColWidth="11" defaultRowHeight="13.5" x14ac:dyDescent="0.3"/>
  <cols>
    <col min="1" max="1" width="9.375" style="2" customWidth="1"/>
    <col min="2" max="2" width="9.125" style="14" customWidth="1"/>
    <col min="3" max="4" width="35.875" style="2" customWidth="1"/>
    <col min="5" max="16384" width="11" style="1"/>
  </cols>
  <sheetData>
    <row r="1" spans="1:6" ht="15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6" ht="15" x14ac:dyDescent="0.15">
      <c r="A2" s="6">
        <v>0</v>
      </c>
      <c r="B2" s="13" t="s">
        <v>134</v>
      </c>
      <c r="C2" s="4" t="s">
        <v>133</v>
      </c>
      <c r="D2" s="17" t="s">
        <v>134</v>
      </c>
      <c r="F2" s="22"/>
    </row>
    <row r="3" spans="1:6" ht="15" x14ac:dyDescent="0.15">
      <c r="A3" s="3">
        <v>111.2</v>
      </c>
      <c r="B3" s="7" t="s">
        <v>147</v>
      </c>
      <c r="C3" s="5" t="s">
        <v>41</v>
      </c>
      <c r="D3" s="15" t="s">
        <v>43</v>
      </c>
      <c r="F3" s="22"/>
    </row>
    <row r="4" spans="1:6" ht="15" x14ac:dyDescent="0.15">
      <c r="A4" s="3">
        <v>114.4</v>
      </c>
      <c r="B4" s="7" t="s">
        <v>153</v>
      </c>
      <c r="C4" s="5" t="s">
        <v>42</v>
      </c>
      <c r="D4" s="15" t="s">
        <v>44</v>
      </c>
      <c r="F4" s="22"/>
    </row>
    <row r="5" spans="1:6" ht="15" x14ac:dyDescent="0.15">
      <c r="A5" s="3">
        <v>115</v>
      </c>
      <c r="B5" s="13" t="s">
        <v>100</v>
      </c>
      <c r="C5" s="4" t="s">
        <v>126</v>
      </c>
      <c r="D5" s="17" t="s">
        <v>127</v>
      </c>
      <c r="F5" s="22"/>
    </row>
    <row r="6" spans="1:6" ht="15" x14ac:dyDescent="0.15">
      <c r="A6" s="3"/>
      <c r="B6" s="7"/>
      <c r="C6" s="8"/>
      <c r="D6" s="18"/>
      <c r="F6" s="22"/>
    </row>
    <row r="7" spans="1:6" ht="15" x14ac:dyDescent="0.15">
      <c r="A7" s="3"/>
      <c r="B7" s="7"/>
      <c r="C7" s="5"/>
      <c r="D7" s="15"/>
      <c r="F7" s="22"/>
    </row>
    <row r="8" spans="1:6" ht="15" x14ac:dyDescent="0.15">
      <c r="A8" s="3"/>
      <c r="B8" s="7"/>
      <c r="C8" s="5"/>
      <c r="D8" s="15"/>
      <c r="F8" s="22"/>
    </row>
    <row r="9" spans="1:6" ht="15" x14ac:dyDescent="0.15">
      <c r="A9" s="3"/>
      <c r="B9" s="7"/>
      <c r="C9" s="10"/>
      <c r="D9" s="19"/>
      <c r="F9" s="22"/>
    </row>
    <row r="10" spans="1:6" ht="15" x14ac:dyDescent="0.15">
      <c r="A10" s="3"/>
      <c r="B10" s="7"/>
      <c r="C10" s="5"/>
      <c r="D10" s="15"/>
      <c r="F10" s="22"/>
    </row>
    <row r="11" spans="1:6" ht="15" x14ac:dyDescent="0.15">
      <c r="A11" s="3"/>
      <c r="B11" s="7"/>
      <c r="C11" s="4"/>
      <c r="D11" s="17"/>
      <c r="F11" s="22"/>
    </row>
    <row r="12" spans="1:6" ht="15" x14ac:dyDescent="0.15">
      <c r="A12" s="3"/>
      <c r="B12" s="7"/>
      <c r="C12" s="8"/>
      <c r="D12" s="18"/>
      <c r="F12" s="22"/>
    </row>
    <row r="13" spans="1:6" ht="15" x14ac:dyDescent="0.15">
      <c r="A13" s="3"/>
      <c r="B13" s="7"/>
      <c r="C13" s="4"/>
      <c r="D13" s="17"/>
      <c r="F13" s="22"/>
    </row>
    <row r="14" spans="1:6" ht="15" x14ac:dyDescent="0.15">
      <c r="A14" s="3"/>
      <c r="B14" s="7"/>
      <c r="C14" s="8"/>
      <c r="D14" s="18"/>
      <c r="F14" s="22"/>
    </row>
    <row r="15" spans="1:6" ht="15" x14ac:dyDescent="0.15">
      <c r="A15" s="3"/>
      <c r="B15" s="7"/>
      <c r="C15" s="8"/>
      <c r="D15" s="18"/>
      <c r="F15" s="22"/>
    </row>
    <row r="16" spans="1:6" ht="15" x14ac:dyDescent="0.15">
      <c r="A16" s="3"/>
      <c r="B16" s="7"/>
      <c r="C16" s="8"/>
      <c r="D16" s="18"/>
      <c r="F16" s="22"/>
    </row>
    <row r="17" spans="1:6" ht="15" x14ac:dyDescent="0.15">
      <c r="A17" s="3"/>
      <c r="B17" s="7"/>
      <c r="C17" s="5"/>
      <c r="D17" s="15"/>
      <c r="F17" s="22"/>
    </row>
    <row r="18" spans="1:6" ht="15" x14ac:dyDescent="0.15">
      <c r="A18" s="3"/>
      <c r="B18" s="7"/>
      <c r="C18" s="5"/>
      <c r="D18" s="15"/>
      <c r="F18" s="22"/>
    </row>
    <row r="19" spans="1:6" ht="15" x14ac:dyDescent="0.15">
      <c r="A19" s="3"/>
      <c r="B19" s="7"/>
      <c r="C19" s="4"/>
      <c r="D19" s="17"/>
      <c r="F19" s="22"/>
    </row>
    <row r="20" spans="1:6" ht="15" x14ac:dyDescent="0.15">
      <c r="A20" s="3"/>
      <c r="B20" s="7"/>
      <c r="C20" s="8"/>
      <c r="D20" s="18"/>
      <c r="F20" s="22"/>
    </row>
    <row r="21" spans="1:6" ht="15" x14ac:dyDescent="0.15">
      <c r="A21" s="3"/>
      <c r="B21" s="7"/>
      <c r="C21" s="5"/>
      <c r="D21" s="15"/>
      <c r="F21" s="22"/>
    </row>
    <row r="22" spans="1:6" ht="15" x14ac:dyDescent="0.15">
      <c r="A22" s="3"/>
      <c r="B22" s="7"/>
      <c r="C22" s="4"/>
      <c r="D22" s="17"/>
      <c r="F22" s="22"/>
    </row>
    <row r="23" spans="1:6" ht="15" x14ac:dyDescent="0.15">
      <c r="A23" s="3"/>
      <c r="B23" s="7"/>
      <c r="C23" s="5"/>
      <c r="D23" s="15"/>
      <c r="F23" s="22"/>
    </row>
    <row r="24" spans="1:6" ht="15" x14ac:dyDescent="0.15">
      <c r="A24" s="3"/>
      <c r="B24" s="7"/>
      <c r="C24" s="5"/>
      <c r="D24" s="15"/>
      <c r="F24" s="22"/>
    </row>
    <row r="25" spans="1:6" ht="15" x14ac:dyDescent="0.15">
      <c r="A25" s="3"/>
      <c r="B25" s="7"/>
      <c r="C25" s="5"/>
      <c r="D25" s="15"/>
      <c r="F25" s="22"/>
    </row>
    <row r="26" spans="1:6" ht="15" x14ac:dyDescent="0.15">
      <c r="A26" s="3"/>
      <c r="B26" s="7"/>
      <c r="C26" s="5"/>
      <c r="D26" s="15"/>
      <c r="F26" s="22"/>
    </row>
    <row r="27" spans="1:6" ht="15" x14ac:dyDescent="0.15">
      <c r="A27" s="3"/>
      <c r="B27" s="7"/>
      <c r="C27" s="5"/>
      <c r="D27" s="15"/>
      <c r="F27" s="22"/>
    </row>
    <row r="28" spans="1:6" ht="15" x14ac:dyDescent="0.15">
      <c r="A28" s="3"/>
      <c r="B28" s="7"/>
      <c r="C28" s="5"/>
      <c r="D28" s="15"/>
      <c r="F28" s="22"/>
    </row>
    <row r="29" spans="1:6" ht="15" x14ac:dyDescent="0.15">
      <c r="A29" s="3"/>
      <c r="B29" s="7"/>
      <c r="C29" s="5"/>
      <c r="D29" s="15"/>
      <c r="F29" s="22"/>
    </row>
    <row r="30" spans="1:6" ht="15" x14ac:dyDescent="0.15">
      <c r="A30" s="3"/>
      <c r="B30" s="7"/>
      <c r="C30" s="5"/>
      <c r="D30" s="15"/>
      <c r="F30" s="22"/>
    </row>
    <row r="31" spans="1:6" ht="15" x14ac:dyDescent="0.15">
      <c r="A31" s="3"/>
      <c r="B31" s="7"/>
      <c r="C31" s="5"/>
      <c r="D31" s="15"/>
      <c r="F31" s="22"/>
    </row>
    <row r="32" spans="1:6" ht="15" x14ac:dyDescent="0.15">
      <c r="A32" s="3"/>
      <c r="B32" s="7"/>
      <c r="C32" s="5"/>
      <c r="D32" s="15"/>
      <c r="F32" s="22"/>
    </row>
    <row r="33" spans="1:6" ht="15" x14ac:dyDescent="0.15">
      <c r="A33" s="9"/>
      <c r="B33" s="7"/>
      <c r="C33" s="10"/>
      <c r="D33" s="19"/>
      <c r="F33" s="22"/>
    </row>
    <row r="34" spans="1:6" ht="15" x14ac:dyDescent="0.15">
      <c r="A34" s="9"/>
      <c r="B34" s="7"/>
      <c r="C34" s="5"/>
      <c r="D34" s="15"/>
      <c r="F34" s="22"/>
    </row>
    <row r="35" spans="1:6" ht="15" x14ac:dyDescent="0.15">
      <c r="A35" s="9"/>
      <c r="B35" s="7"/>
      <c r="C35" s="5"/>
      <c r="D35" s="15"/>
      <c r="F35" s="22"/>
    </row>
    <row r="36" spans="1:6" ht="15" x14ac:dyDescent="0.15">
      <c r="A36" s="9"/>
      <c r="B36" s="7"/>
      <c r="C36" s="5"/>
      <c r="D36" s="15"/>
      <c r="F36" s="22"/>
    </row>
    <row r="37" spans="1:6" ht="15" x14ac:dyDescent="0.15">
      <c r="A37" s="3"/>
      <c r="B37" s="7"/>
      <c r="C37" s="5"/>
      <c r="D37" s="15"/>
      <c r="F37" s="22"/>
    </row>
    <row r="38" spans="1:6" ht="15" x14ac:dyDescent="0.15">
      <c r="A38" s="9"/>
      <c r="B38" s="7"/>
      <c r="C38" s="5"/>
      <c r="D38" s="15"/>
      <c r="F38" s="22"/>
    </row>
    <row r="39" spans="1:6" ht="15" x14ac:dyDescent="0.15">
      <c r="A39" s="3"/>
      <c r="B39" s="7"/>
      <c r="C39" s="5"/>
      <c r="D39" s="15"/>
      <c r="F39" s="22"/>
    </row>
    <row r="40" spans="1:6" ht="15" x14ac:dyDescent="0.15">
      <c r="A40" s="3"/>
      <c r="B40" s="7"/>
      <c r="C40" s="5"/>
      <c r="D40" s="15"/>
      <c r="F40" s="22"/>
    </row>
    <row r="41" spans="1:6" ht="15" x14ac:dyDescent="0.15">
      <c r="A41" s="3"/>
      <c r="B41" s="13"/>
      <c r="C41" s="4"/>
      <c r="D41" s="17"/>
      <c r="F41" s="22"/>
    </row>
    <row r="42" spans="1:6" ht="47.25" customHeight="1" x14ac:dyDescent="0.3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2"/>
  <sheetViews>
    <sheetView workbookViewId="0">
      <selection activeCell="E1" sqref="E1:E1048576"/>
    </sheetView>
  </sheetViews>
  <sheetFormatPr baseColWidth="10" defaultColWidth="11" defaultRowHeight="13.5" x14ac:dyDescent="0.3"/>
  <cols>
    <col min="1" max="1" width="9.375" style="2" customWidth="1"/>
    <col min="2" max="2" width="9.125" style="14" customWidth="1"/>
    <col min="3" max="4" width="35.875" style="2" customWidth="1"/>
    <col min="5" max="16384" width="11" style="1"/>
  </cols>
  <sheetData>
    <row r="1" spans="1:4" ht="15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4" ht="15" x14ac:dyDescent="0.15">
      <c r="A2" s="6">
        <v>0</v>
      </c>
      <c r="B2" s="13" t="s">
        <v>134</v>
      </c>
      <c r="C2" s="4" t="s">
        <v>133</v>
      </c>
      <c r="D2" s="17" t="s">
        <v>134</v>
      </c>
    </row>
    <row r="3" spans="1:4" ht="15" x14ac:dyDescent="0.15">
      <c r="A3" s="3">
        <v>111.2</v>
      </c>
      <c r="B3" s="7" t="s">
        <v>147</v>
      </c>
      <c r="C3" s="5" t="s">
        <v>41</v>
      </c>
      <c r="D3" s="15" t="s">
        <v>43</v>
      </c>
    </row>
    <row r="4" spans="1:4" ht="15" x14ac:dyDescent="0.15">
      <c r="A4" s="3">
        <v>114.4</v>
      </c>
      <c r="B4" s="7" t="s">
        <v>151</v>
      </c>
      <c r="C4" s="5" t="s">
        <v>42</v>
      </c>
      <c r="D4" s="15" t="s">
        <v>44</v>
      </c>
    </row>
    <row r="5" spans="1:4" ht="15" x14ac:dyDescent="0.15">
      <c r="A5" s="3">
        <v>115</v>
      </c>
      <c r="B5" s="13" t="s">
        <v>100</v>
      </c>
      <c r="C5" s="4" t="s">
        <v>126</v>
      </c>
      <c r="D5" s="17" t="s">
        <v>127</v>
      </c>
    </row>
    <row r="6" spans="1:4" ht="15" x14ac:dyDescent="0.15">
      <c r="A6" s="3"/>
      <c r="B6" s="7"/>
      <c r="C6" s="8"/>
      <c r="D6" s="18"/>
    </row>
    <row r="7" spans="1:4" ht="15" x14ac:dyDescent="0.15">
      <c r="A7" s="3"/>
      <c r="B7" s="7"/>
      <c r="C7" s="5"/>
      <c r="D7" s="15"/>
    </row>
    <row r="8" spans="1:4" ht="15" x14ac:dyDescent="0.15">
      <c r="A8" s="3"/>
      <c r="B8" s="7"/>
      <c r="C8" s="5"/>
      <c r="D8" s="15"/>
    </row>
    <row r="9" spans="1:4" ht="15" x14ac:dyDescent="0.15">
      <c r="A9" s="3"/>
      <c r="B9" s="7"/>
      <c r="C9" s="10"/>
      <c r="D9" s="19"/>
    </row>
    <row r="10" spans="1:4" ht="15" x14ac:dyDescent="0.15">
      <c r="A10" s="3"/>
      <c r="B10" s="7"/>
      <c r="C10" s="5"/>
      <c r="D10" s="15"/>
    </row>
    <row r="11" spans="1:4" ht="15" x14ac:dyDescent="0.15">
      <c r="A11" s="3"/>
      <c r="B11" s="7"/>
      <c r="C11" s="4"/>
      <c r="D11" s="17"/>
    </row>
    <row r="12" spans="1:4" ht="15" x14ac:dyDescent="0.15">
      <c r="A12" s="3"/>
      <c r="B12" s="7"/>
      <c r="C12" s="8"/>
      <c r="D12" s="18"/>
    </row>
    <row r="13" spans="1:4" ht="15" x14ac:dyDescent="0.15">
      <c r="A13" s="3"/>
      <c r="B13" s="7"/>
      <c r="C13" s="4"/>
      <c r="D13" s="17"/>
    </row>
    <row r="14" spans="1:4" ht="15" x14ac:dyDescent="0.15">
      <c r="A14" s="3"/>
      <c r="B14" s="7"/>
      <c r="C14" s="8"/>
      <c r="D14" s="18"/>
    </row>
    <row r="15" spans="1:4" ht="15" x14ac:dyDescent="0.15">
      <c r="A15" s="3"/>
      <c r="B15" s="7"/>
      <c r="C15" s="8"/>
      <c r="D15" s="18"/>
    </row>
    <row r="16" spans="1:4" ht="15" x14ac:dyDescent="0.15">
      <c r="A16" s="3"/>
      <c r="B16" s="7"/>
      <c r="C16" s="8"/>
      <c r="D16" s="18"/>
    </row>
    <row r="17" spans="1:4" ht="15" x14ac:dyDescent="0.15">
      <c r="A17" s="3"/>
      <c r="B17" s="7"/>
      <c r="C17" s="5"/>
      <c r="D17" s="15"/>
    </row>
    <row r="18" spans="1:4" ht="15" x14ac:dyDescent="0.15">
      <c r="A18" s="3"/>
      <c r="B18" s="7"/>
      <c r="C18" s="5"/>
      <c r="D18" s="15"/>
    </row>
    <row r="19" spans="1:4" ht="15" x14ac:dyDescent="0.15">
      <c r="A19" s="3"/>
      <c r="B19" s="7"/>
      <c r="C19" s="4"/>
      <c r="D19" s="17"/>
    </row>
    <row r="20" spans="1:4" ht="15" x14ac:dyDescent="0.15">
      <c r="A20" s="3"/>
      <c r="B20" s="7"/>
      <c r="C20" s="8"/>
      <c r="D20" s="18"/>
    </row>
    <row r="21" spans="1:4" ht="15" x14ac:dyDescent="0.15">
      <c r="A21" s="3"/>
      <c r="B21" s="7"/>
      <c r="C21" s="5"/>
      <c r="D21" s="15"/>
    </row>
    <row r="22" spans="1:4" ht="15" x14ac:dyDescent="0.15">
      <c r="A22" s="3"/>
      <c r="B22" s="7"/>
      <c r="C22" s="4"/>
      <c r="D22" s="17"/>
    </row>
    <row r="23" spans="1:4" ht="15" x14ac:dyDescent="0.15">
      <c r="A23" s="3"/>
      <c r="B23" s="7"/>
      <c r="C23" s="5"/>
      <c r="D23" s="15"/>
    </row>
    <row r="24" spans="1:4" ht="15" x14ac:dyDescent="0.15">
      <c r="A24" s="3"/>
      <c r="B24" s="7"/>
      <c r="C24" s="5"/>
      <c r="D24" s="15"/>
    </row>
    <row r="25" spans="1:4" ht="15" x14ac:dyDescent="0.15">
      <c r="A25" s="3"/>
      <c r="B25" s="7"/>
      <c r="C25" s="5"/>
      <c r="D25" s="15"/>
    </row>
    <row r="26" spans="1:4" ht="15" x14ac:dyDescent="0.15">
      <c r="A26" s="3"/>
      <c r="B26" s="7"/>
      <c r="C26" s="5"/>
      <c r="D26" s="15"/>
    </row>
    <row r="27" spans="1:4" ht="15" x14ac:dyDescent="0.15">
      <c r="A27" s="3"/>
      <c r="B27" s="7"/>
      <c r="C27" s="5"/>
      <c r="D27" s="15"/>
    </row>
    <row r="28" spans="1:4" ht="15" x14ac:dyDescent="0.15">
      <c r="A28" s="3"/>
      <c r="B28" s="7"/>
      <c r="C28" s="5"/>
      <c r="D28" s="15"/>
    </row>
    <row r="29" spans="1:4" ht="15" x14ac:dyDescent="0.15">
      <c r="A29" s="3"/>
      <c r="B29" s="7"/>
      <c r="C29" s="5"/>
      <c r="D29" s="15"/>
    </row>
    <row r="30" spans="1:4" ht="15" x14ac:dyDescent="0.15">
      <c r="A30" s="3"/>
      <c r="B30" s="7"/>
      <c r="C30" s="5"/>
      <c r="D30" s="15"/>
    </row>
    <row r="31" spans="1:4" ht="15" x14ac:dyDescent="0.15">
      <c r="A31" s="3"/>
      <c r="B31" s="7"/>
      <c r="C31" s="5"/>
      <c r="D31" s="15"/>
    </row>
    <row r="32" spans="1:4" ht="15" x14ac:dyDescent="0.15">
      <c r="A32" s="3"/>
      <c r="B32" s="7"/>
      <c r="C32" s="5"/>
      <c r="D32" s="15"/>
    </row>
    <row r="33" spans="1:4" ht="15" x14ac:dyDescent="0.15">
      <c r="A33" s="9"/>
      <c r="B33" s="7"/>
      <c r="C33" s="10"/>
      <c r="D33" s="19"/>
    </row>
    <row r="34" spans="1:4" ht="15" x14ac:dyDescent="0.15">
      <c r="A34" s="9"/>
      <c r="B34" s="7"/>
      <c r="C34" s="5"/>
      <c r="D34" s="15"/>
    </row>
    <row r="35" spans="1:4" ht="15" x14ac:dyDescent="0.15">
      <c r="A35" s="9"/>
      <c r="B35" s="7"/>
      <c r="C35" s="5"/>
      <c r="D35" s="15"/>
    </row>
    <row r="36" spans="1:4" ht="15" x14ac:dyDescent="0.15">
      <c r="A36" s="9"/>
      <c r="B36" s="7"/>
      <c r="C36" s="5"/>
      <c r="D36" s="15"/>
    </row>
    <row r="37" spans="1:4" ht="15" x14ac:dyDescent="0.15">
      <c r="A37" s="3"/>
      <c r="B37" s="7"/>
      <c r="C37" s="5"/>
      <c r="D37" s="15"/>
    </row>
    <row r="38" spans="1:4" ht="15" x14ac:dyDescent="0.15">
      <c r="A38" s="9"/>
      <c r="B38" s="7"/>
      <c r="C38" s="5"/>
      <c r="D38" s="15"/>
    </row>
    <row r="39" spans="1:4" ht="15" x14ac:dyDescent="0.15">
      <c r="A39" s="3"/>
      <c r="B39" s="7"/>
      <c r="C39" s="5"/>
      <c r="D39" s="15"/>
    </row>
    <row r="40" spans="1:4" ht="15" x14ac:dyDescent="0.15">
      <c r="A40" s="3"/>
      <c r="B40" s="7"/>
      <c r="C40" s="5"/>
      <c r="D40" s="15"/>
    </row>
    <row r="41" spans="1:4" ht="15" x14ac:dyDescent="0.15">
      <c r="A41" s="3"/>
      <c r="B41" s="13"/>
      <c r="C41" s="4"/>
      <c r="D41" s="17"/>
    </row>
    <row r="42" spans="1:4" ht="47.25" customHeigh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Details_options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 Gauthier</cp:lastModifiedBy>
  <dcterms:created xsi:type="dcterms:W3CDTF">2008-07-13T23:51:54Z</dcterms:created>
  <dcterms:modified xsi:type="dcterms:W3CDTF">2023-02-07T21:00:34Z</dcterms:modified>
</cp:coreProperties>
</file>