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07924C59-072E-B14D-98A7-96B11925DD5E}" xr6:coauthVersionLast="47" xr6:coauthVersionMax="47" xr10:uidLastSave="{00000000-0000-0000-0000-000000000000}"/>
  <bookViews>
    <workbookView xWindow="64160" yWindow="560" windowWidth="38160" windowHeight="1986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3" l="1"/>
  <c r="G35" i="29"/>
  <c r="F35" i="29"/>
  <c r="G34" i="29"/>
  <c r="F34" i="29"/>
  <c r="G33" i="29"/>
  <c r="F33" i="29"/>
  <c r="G32" i="29"/>
  <c r="F32" i="29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35" i="35"/>
  <c r="F35" i="35"/>
  <c r="G34" i="35"/>
  <c r="F34" i="35"/>
  <c r="G33" i="35"/>
  <c r="F33" i="35"/>
  <c r="G32" i="35"/>
  <c r="F32" i="35"/>
  <c r="G31" i="35"/>
  <c r="F31" i="35"/>
  <c r="G30" i="35"/>
  <c r="F30" i="35"/>
  <c r="G29" i="35"/>
  <c r="F29" i="35"/>
  <c r="G28" i="35"/>
  <c r="F28" i="35"/>
  <c r="G27" i="35"/>
  <c r="F27" i="35"/>
  <c r="G26" i="35"/>
  <c r="F26" i="35"/>
  <c r="G25" i="35"/>
  <c r="F25" i="35"/>
  <c r="G24" i="35"/>
  <c r="F24" i="35"/>
  <c r="G23" i="35"/>
  <c r="F23" i="35"/>
  <c r="G22" i="35"/>
  <c r="F22" i="35"/>
  <c r="G21" i="35"/>
  <c r="F21" i="35"/>
  <c r="G20" i="35"/>
  <c r="F20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G3" i="35"/>
  <c r="F3" i="35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10" i="33"/>
  <c r="F10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A29" i="31"/>
  <c r="A25" i="31"/>
  <c r="A2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5" i="29"/>
  <c r="E19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<sst xmlns="http://schemas.openxmlformats.org/spreadsheetml/2006/main" count="827" uniqueCount="477">
  <si>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</si>
  <si>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</si>
  <si>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</si>
  <si>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</si>
  <si>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</si>
  <si>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</si>
  <si>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</si>
  <si>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</si>
  <si>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</si>
  <si>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</si>
  <si>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</si>
  <si>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</si>
  <si>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</si>
  <si>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</si>
  <si>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</si>
  <si>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</si>
  <si>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</si>
  <si>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</si>
  <si>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</si>
  <si>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</si>
  <si>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</si>
  <si>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</si>
  <si>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</si>
  <si>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</si>
  <si>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</si>
  <si>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</si>
  <si>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</si>
  <si>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</si>
  <si>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</si>
  <si>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</si>
  <si>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</si>
  <si>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</si>
  <si>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</si>
  <si>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</si>
  <si>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</si>
  <si>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</si>
  <si>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</si>
  <si>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</si>
  <si>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</si>
  <si>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</si>
  <si>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</si>
  <si>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</si>
  <si>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</si>
  <si>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</si>
  <si>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</si>
  <si>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</si>
  <si>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</si>
  <si>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</si>
  <si>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</si>
  <si>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</si>
  <si>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</si>
  <si>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</si>
  <si>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</si>
  <si>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</si>
  <si>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</si>
  <si>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</si>
  <si>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</si>
  <si>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</si>
  <si>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</si>
  <si>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</si>
  <si>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</si>
  <si>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</si>
  <si>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</si>
  <si>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</si>
  <si>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</si>
  <si>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</si>
  <si>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</si>
  <si>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</si>
  <si>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</si>
  <si>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</si>
  <si>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</si>
  <si>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</si>
  <si>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</si>
  <si>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</si>
  <si>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</si>
  <si>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</si>
  <si>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</si>
  <si>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</si>
  <si>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</si>
  <si>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</si>
  <si>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</si>
  <si>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</si>
  <si>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</si>
  <si>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</si>
  <si>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</si>
  <si>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</si>
  <si>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</si>
  <si>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</si>
  <si>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</si>
  <si>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</si>
  <si>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</si>
  <si>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</si>
  <si>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</si>
  <si>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</si>
  <si>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</si>
  <si>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</si>
  <si>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</si>
  <si>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</si>
  <si>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</si>
  <si>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</si>
  <si>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</si>
  <si>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</si>
  <si>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</si>
  <si>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</si>
  <si>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</si>
  <si>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</si>
  <si>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</si>
  <si>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</si>
  <si>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</si>
  <si>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</si>
  <si>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</si>
  <si>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</si>
  <si>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</si>
  <si>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</si>
  <si>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</si>
  <si>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</si>
  <si>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</si>
  <si>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</si>
  <si>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</si>
  <si>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</si>
  <si>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</si>
  <si>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</si>
  <si>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</si>
  <si>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</si>
  <si>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</si>
  <si>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</si>
  <si>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</si>
  <si>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</si>
  <si>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</si>
  <si>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</si>
  <si>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</si>
  <si>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</si>
  <si>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</si>
  <si>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</si>
  <si>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</si>
  <si>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</si>
  <si>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</si>
  <si>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</si>
  <si>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</si>
  <si>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</si>
  <si>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</si>
  <si>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</si>
  <si>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</si>
  <si>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</si>
  <si>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</si>
  <si>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</si>
  <si>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</si>
  <si>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</si>
  <si>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</si>
  <si>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</si>
  <si>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</si>
  <si>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</si>
  <si>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</si>
  <si>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</si>
  <si>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</si>
  <si>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</si>
  <si>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</si>
  <si>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</si>
  <si>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</si>
  <si>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</si>
  <si>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</si>
  <si>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Carrefour giratoire, 2e sortie tout droit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</si>
  <si>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</si>
  <si>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</si>
  <si>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</si>
  <si>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</si>
  <si>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</si>
  <si>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</si>
  <si>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</si>
  <si>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</si>
  <si>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</si>
  <si>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</si>
  <si>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</si>
  <si>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</si>
  <si>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</si>
  <si>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</si>
  <si>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</si>
  <si>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</si>
  <si>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</si>
  <si>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</si>
  <si>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</si>
  <si>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</si>
  <si>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</si>
  <si>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</si>
  <si>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</si>
  <si>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</si>
  <si>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</si>
  <si>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</si>
  <si>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</si>
  <si>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</si>
  <si>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</si>
  <si>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</si>
  <si>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</si>
  <si>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</si>
  <si>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</si>
  <si>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</si>
  <si>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</si>
  <si>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</si>
  <si>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</si>
  <si>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</si>
  <si>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</si>
  <si>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</si>
  <si>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</si>
  <si>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</si>
  <si>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</si>
  <si>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</si>
  <si>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</si>
  <si>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</si>
  <si>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</si>
  <si>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</si>
  <si>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</si>
  <si>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</si>
  <si>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</si>
  <si>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</si>
  <si>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</si>
  <si>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</si>
  <si>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</si>
  <si>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</si>
  <si>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</si>
  <si>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</si>
  <si>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</si>
  <si>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</si>
  <si>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</si>
  <si>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</si>
  <si>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</si>
  <si>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</si>
  <si>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</si>
  <si>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</si>
  <si>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</si>
  <si>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</si>
  <si>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</si>
  <si>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</si>
  <si>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</si>
  <si>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</si>
  <si>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</si>
  <si>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</si>
  <si>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</si>
  <si>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</si>
  <si>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</si>
  <si>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</si>
  <si>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</si>
  <si>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</si>
  <si>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</si>
  <si>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</si>
  <si>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</si>
  <si>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https://ridewithgps.com/routes/45310856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</si>
  <si>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</si>
  <si>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</si>
  <si>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</si>
  <si>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</si>
  <si>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</si>
  <si>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</si>
  <si>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</si>
  <si>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</si>
  <si>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</si>
  <si>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</si>
  <si>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</si>
  <si>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</si>
  <si>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</si>
  <si>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</si>
  <si>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</si>
  <si>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</si>
  <si>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</si>
  <si>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</si>
  <si>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</si>
  <si>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</si>
  <si>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</si>
  <si>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</si>
  <si>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</si>
  <si>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</si>
  <si>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</si>
  <si>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</si>
  <si>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</si>
  <si>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</si>
  <si>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</si>
  <si>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</si>
  <si>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</si>
  <si>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</si>
  <si>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</si>
  <si>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</si>
  <si>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</si>
  <si>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</si>
  <si>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</si>
  <si>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</si>
  <si>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</si>
  <si>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</si>
  <si>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</si>
  <si>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</si>
  <si>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</si>
  <si>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</si>
  <si>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</si>
  <si>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</si>
  <si>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</si>
  <si>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</si>
  <si>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</si>
  <si>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</si>
  <si>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</si>
  <si>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</si>
  <si>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</si>
  <si>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</si>
  <si>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</si>
  <si>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</si>
  <si>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</si>
  <si>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</si>
  <si>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</si>
  <si>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</si>
  <si>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</si>
  <si>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</si>
  <si>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</si>
  <si>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</si>
  <si>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</si>
  <si>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</si>
  <si>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</si>
  <si>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</si>
  <si>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</si>
  <si>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</si>
  <si>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</si>
  <si>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</si>
  <si>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</si>
  <si>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</si>
  <si>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</si>
  <si>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</si>
  <si>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</si>
  <si>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</si>
  <si>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</si>
  <si>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</si>
  <si>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</si>
  <si>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</si>
  <si>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</si>
  <si>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</si>
  <si>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</si>
  <si>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</si>
  <si>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</si>
  <si>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</si>
  <si>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</si>
  <si>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</si>
  <si>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</si>
  <si>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</si>
  <si>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</si>
  <si>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</si>
  <si>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</si>
  <si>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</si>
  <si>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</si>
  <si>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</si>
  <si>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</si>
  <si>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</si>
  <si>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</si>
  <si>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</si>
  <si>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</si>
  <si>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</si>
  <si>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</si>
  <si>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</si>
  <si>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</si>
  <si>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</si>
  <si>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</si>
  <si>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</si>
  <si>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</si>
  <si>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</si>
  <si>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</si>
  <si>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</si>
  <si>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</si>
  <si>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</si>
  <si>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</si>
  <si>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</si>
  <si>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</si>
  <si>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</si>
  <si>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</si>
  <si>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</si>
  <si>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</si>
  <si>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</si>
  <si>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</si>
  <si>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</si>
  <si>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</si>
  <si>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</si>
  <si>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</si>
  <si>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</si>
  <si>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</si>
  <si>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</si>
  <si>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</si>
  <si>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</si>
  <si>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</si>
  <si>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</si>
  <si>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</si>
  <si>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</si>
  <si>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</si>
  <si>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</si>
  <si>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</si>
  <si>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</si>
  <si>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</si>
  <si>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</si>
  <si>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</si>
  <si>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</si>
  <si>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</si>
  <si>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</si>
  <si>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</si>
  <si>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</si>
  <si>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</si>
  <si>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</si>
  <si>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</si>
  <si>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</si>
  <si>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</si>
  <si>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</si>
  <si>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</si>
  <si>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</si>
  <si>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</si>
  <si>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</si>
  <si>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</si>
  <si>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</si>
  <si>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</si>
  <si>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</si>
  <si>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</si>
  <si>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</si>
  <si>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</si>
  <si>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</si>
  <si>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</si>
  <si>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</si>
  <si>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</si>
  <si>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</si>
  <si>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</si>
  <si>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</si>
  <si>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</si>
  <si>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</si>
  <si>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</si>
  <si>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</si>
  <si>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</si>
  <si>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</si>
  <si>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</si>
  <si>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</si>
  <si>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</si>
  <si>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</si>
  <si>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</si>
  <si>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</si>
  <si>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</si>
  <si>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</si>
  <si>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</si>
  <si>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</si>
  <si>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</si>
  <si>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</si>
  <si>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</si>
  <si>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</si>
  <si>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</si>
  <si>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</si>
  <si>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</si>
  <si>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</si>
  <si>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</si>
  <si>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</si>
  <si>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</si>
  <si>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</si>
  <si>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</si>
  <si>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</si>
  <si>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</si>
  <si>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</si>
  <si>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</si>
  <si>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</si>
  <si>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</si>
  <si>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</si>
  <si>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</si>
  <si>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</si>
  <si>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</si>
  <si>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</si>
  <si>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</si>
  <si>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</si>
  <si>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</si>
  <si>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</si>
  <si>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</si>
  <si>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</si>
  <si>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</si>
  <si>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</si>
  <si>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</si>
  <si>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</si>
  <si>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</si>
  <si>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</si>
  <si>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Malartci&lt;br/&gt;Parc de ….</t>
  </si>
  <si>
    <t>voir 2018</t>
  </si>
  <si>
    <t>Départ - Rouyn-Noranda&lt;br/&gt;Cegep de l'Abitibi-Témiscamingue</t>
  </si>
  <si>
    <t>Start - Rouyn-Noranda&lt;br/&gt;Abitibi-Témiscamingue CEGEP</t>
  </si>
  <si>
    <t>2023, à corriger : nouveau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</si>
</sst>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34</v>
      </c>
      <c r="B1" s="3" t="s">
        <v>135</v>
      </c>
      <c r="C1" s="3" t="s">
        <v>138</v>
      </c>
    </row>
    <row r="2" spans="1:3" x14ac:dyDescent="0.15">
      <c r="A2" s="4" t="s">
        <v>35</v>
      </c>
      <c r="B2">
        <f>6*15</f>
        <v>90</v>
      </c>
      <c r="C2" s="17">
        <v>6.9444444444444447E-4</v>
      </c>
    </row>
    <row r="3" spans="1:3" x14ac:dyDescent="0.15">
      <c r="A3" t="s">
        <v>59</v>
      </c>
    </row>
    <row r="4" spans="1:3" x14ac:dyDescent="0.15">
      <c r="A4" s="8" t="s">
        <v>118</v>
      </c>
    </row>
    <row r="5" spans="1:3" x14ac:dyDescent="0.15">
      <c r="A5" s="8"/>
    </row>
    <row r="6" spans="1:3" x14ac:dyDescent="0.15">
      <c r="A6" s="4" t="s">
        <v>274</v>
      </c>
    </row>
    <row r="7" spans="1:3" x14ac:dyDescent="0.15">
      <c r="A7" s="4" t="s">
        <v>363</v>
      </c>
    </row>
    <row r="8" spans="1:3" x14ac:dyDescent="0.15">
      <c r="A8" s="4" t="s">
        <v>364</v>
      </c>
    </row>
    <row r="9" spans="1:3" x14ac:dyDescent="0.15">
      <c r="A9" s="4" t="s">
        <v>365</v>
      </c>
    </row>
    <row r="10" spans="1:3" x14ac:dyDescent="0.15">
      <c r="A10" s="4" t="s">
        <v>366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1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1" t="s">
        <v>318</v>
      </c>
      <c r="G1" s="41" t="s">
        <v>319</v>
      </c>
    </row>
    <row r="2" spans="1:7" ht="15" x14ac:dyDescent="0.2">
      <c r="A2" s="30">
        <v>0</v>
      </c>
      <c r="B2" s="29" t="s">
        <v>62</v>
      </c>
      <c r="C2" s="29" t="s">
        <v>473</v>
      </c>
      <c r="D2" s="23" t="s">
        <v>468</v>
      </c>
      <c r="E2" s="23" t="s">
        <v>469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118.3</v>
      </c>
      <c r="B3" s="29" t="s">
        <v>42</v>
      </c>
      <c r="C3" s="29"/>
      <c r="D3" s="23" t="s">
        <v>166</v>
      </c>
      <c r="E3" s="23" t="s">
        <v>160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36</v>
      </c>
      <c r="D1" s="3" t="s">
        <v>37</v>
      </c>
      <c r="E1" s="3" t="s">
        <v>250</v>
      </c>
      <c r="F1" s="22" t="s">
        <v>251</v>
      </c>
    </row>
    <row r="2" spans="1:6" x14ac:dyDescent="0.15">
      <c r="A2" t="s">
        <v>62</v>
      </c>
      <c r="B2" t="s">
        <v>60</v>
      </c>
      <c r="C2" s="4" t="s">
        <v>38</v>
      </c>
      <c r="D2" s="4" t="s">
        <v>39</v>
      </c>
      <c r="E2" s="4" t="s">
        <v>252</v>
      </c>
      <c r="F2" s="4" t="s">
        <v>253</v>
      </c>
    </row>
    <row r="3" spans="1:6" x14ac:dyDescent="0.15">
      <c r="A3" t="s">
        <v>78</v>
      </c>
      <c r="B3" s="4" t="s">
        <v>157</v>
      </c>
      <c r="C3" s="4" t="s">
        <v>6</v>
      </c>
      <c r="D3" s="4" t="s">
        <v>40</v>
      </c>
      <c r="E3" t="s">
        <v>10</v>
      </c>
      <c r="F3" t="s">
        <v>11</v>
      </c>
    </row>
    <row r="4" spans="1:6" x14ac:dyDescent="0.15">
      <c r="A4" t="s">
        <v>79</v>
      </c>
      <c r="B4" t="s">
        <v>57</v>
      </c>
      <c r="C4" s="4" t="s">
        <v>20</v>
      </c>
      <c r="D4" s="4" t="s">
        <v>41</v>
      </c>
      <c r="E4" s="4" t="s">
        <v>254</v>
      </c>
      <c r="F4" s="4" t="s">
        <v>255</v>
      </c>
    </row>
    <row r="5" spans="1:6" x14ac:dyDescent="0.15">
      <c r="A5" t="s">
        <v>42</v>
      </c>
      <c r="B5" s="4" t="s">
        <v>157</v>
      </c>
      <c r="C5" s="4" t="s">
        <v>7</v>
      </c>
      <c r="D5" s="4" t="s">
        <v>42</v>
      </c>
      <c r="E5" t="s">
        <v>108</v>
      </c>
      <c r="F5" t="s">
        <v>160</v>
      </c>
    </row>
    <row r="6" spans="1:6" x14ac:dyDescent="0.15">
      <c r="A6" t="s">
        <v>24</v>
      </c>
      <c r="B6" t="s">
        <v>56</v>
      </c>
      <c r="C6" s="4" t="s">
        <v>24</v>
      </c>
      <c r="D6" s="4" t="s">
        <v>24</v>
      </c>
      <c r="E6" s="4" t="s">
        <v>257</v>
      </c>
      <c r="F6" s="4" t="s">
        <v>258</v>
      </c>
    </row>
    <row r="7" spans="1:6" x14ac:dyDescent="0.15">
      <c r="A7" t="s">
        <v>5</v>
      </c>
      <c r="B7" t="s">
        <v>68</v>
      </c>
      <c r="C7" t="s">
        <v>5</v>
      </c>
      <c r="D7" t="s">
        <v>5</v>
      </c>
      <c r="E7" s="4" t="s">
        <v>256</v>
      </c>
      <c r="F7" s="4" t="s">
        <v>256</v>
      </c>
    </row>
    <row r="8" spans="1:6" x14ac:dyDescent="0.15">
      <c r="A8" t="s">
        <v>69</v>
      </c>
      <c r="B8" s="4" t="s">
        <v>157</v>
      </c>
      <c r="C8" s="4" t="s">
        <v>8</v>
      </c>
      <c r="D8" s="4" t="s">
        <v>43</v>
      </c>
      <c r="E8" s="4" t="s">
        <v>259</v>
      </c>
      <c r="F8" s="4" t="s">
        <v>260</v>
      </c>
    </row>
    <row r="9" spans="1:6" x14ac:dyDescent="0.15">
      <c r="A9" t="s">
        <v>70</v>
      </c>
      <c r="B9" t="s">
        <v>58</v>
      </c>
      <c r="C9" s="4" t="s">
        <v>0</v>
      </c>
      <c r="D9" s="4" t="s">
        <v>44</v>
      </c>
      <c r="E9" s="4" t="s">
        <v>261</v>
      </c>
      <c r="F9" s="4" t="s">
        <v>262</v>
      </c>
    </row>
    <row r="10" spans="1:6" x14ac:dyDescent="0.15">
      <c r="A10" t="s">
        <v>80</v>
      </c>
      <c r="B10" s="4" t="s">
        <v>158</v>
      </c>
      <c r="C10" s="4" t="s">
        <v>9</v>
      </c>
      <c r="D10" s="4" t="s">
        <v>45</v>
      </c>
      <c r="E10" s="4" t="s">
        <v>264</v>
      </c>
      <c r="F10" s="4" t="s">
        <v>263</v>
      </c>
    </row>
    <row r="11" spans="1:6" ht="14" x14ac:dyDescent="0.15">
      <c r="A11" t="s">
        <v>75</v>
      </c>
      <c r="B11" s="7" t="s">
        <v>65</v>
      </c>
      <c r="C11" s="4" t="s">
        <v>14</v>
      </c>
      <c r="D11" s="4" t="s">
        <v>46</v>
      </c>
      <c r="E11" s="4" t="s">
        <v>265</v>
      </c>
      <c r="F11" t="str">
        <f>Tableau1[[#This Row],[Texte_REF_FR]]</f>
        <v>Nom route / rue</v>
      </c>
    </row>
    <row r="12" spans="1:6" ht="14" x14ac:dyDescent="0.15">
      <c r="A12" t="s">
        <v>72</v>
      </c>
      <c r="B12" s="7" t="s">
        <v>64</v>
      </c>
      <c r="C12" s="4" t="s">
        <v>53</v>
      </c>
      <c r="D12" s="4" t="s">
        <v>47</v>
      </c>
      <c r="E12" s="4" t="s">
        <v>265</v>
      </c>
      <c r="F12" t="str">
        <f>Tableau1[[#This Row],[Texte_REF_FR]]</f>
        <v>Nom route / rue</v>
      </c>
    </row>
    <row r="13" spans="1:6" ht="14" x14ac:dyDescent="0.15">
      <c r="A13" t="s">
        <v>71</v>
      </c>
      <c r="B13" s="7" t="s">
        <v>63</v>
      </c>
      <c r="C13" s="4" t="s">
        <v>54</v>
      </c>
      <c r="D13" s="4" t="s">
        <v>48</v>
      </c>
      <c r="E13" s="4" t="s">
        <v>265</v>
      </c>
      <c r="F13" t="str">
        <f>Tableau1[[#This Row],[Texte_REF_FR]]</f>
        <v>Nom route / rue</v>
      </c>
    </row>
    <row r="14" spans="1:6" ht="14" x14ac:dyDescent="0.15">
      <c r="A14" s="4" t="s">
        <v>73</v>
      </c>
      <c r="B14" s="7" t="s">
        <v>66</v>
      </c>
      <c r="C14" s="4" t="s">
        <v>15</v>
      </c>
      <c r="D14" s="4" t="s">
        <v>49</v>
      </c>
      <c r="E14" s="4" t="s">
        <v>265</v>
      </c>
      <c r="F14" t="str">
        <f>Tableau1[[#This Row],[Texte_REF_FR]]</f>
        <v>Nom route / rue</v>
      </c>
    </row>
    <row r="15" spans="1:6" ht="14" x14ac:dyDescent="0.15">
      <c r="A15" t="s">
        <v>74</v>
      </c>
      <c r="B15" s="7" t="s">
        <v>67</v>
      </c>
      <c r="C15" s="4" t="s">
        <v>16</v>
      </c>
      <c r="D15" s="4" t="s">
        <v>50</v>
      </c>
      <c r="E15" s="4" t="s">
        <v>265</v>
      </c>
      <c r="F15" t="str">
        <f>Tableau1[[#This Row],[Texte_REF_FR]]</f>
        <v>Nom route / rue</v>
      </c>
    </row>
    <row r="16" spans="1:6" x14ac:dyDescent="0.15">
      <c r="A16" t="s">
        <v>81</v>
      </c>
      <c r="B16" t="s">
        <v>55</v>
      </c>
      <c r="C16" s="4" t="s">
        <v>22</v>
      </c>
      <c r="D16" s="4" t="s">
        <v>51</v>
      </c>
      <c r="E16" s="4" t="s">
        <v>273</v>
      </c>
      <c r="F16" s="4" t="s">
        <v>272</v>
      </c>
    </row>
    <row r="17" spans="1:6" x14ac:dyDescent="0.15">
      <c r="A17" t="s">
        <v>76</v>
      </c>
      <c r="B17" t="s">
        <v>55</v>
      </c>
      <c r="C17" s="4" t="s">
        <v>23</v>
      </c>
      <c r="D17" s="4" t="s">
        <v>52</v>
      </c>
      <c r="E17" s="4" t="s">
        <v>163</v>
      </c>
      <c r="F17" s="4" t="s">
        <v>52</v>
      </c>
    </row>
    <row r="18" spans="1:6" x14ac:dyDescent="0.15">
      <c r="A18" t="s">
        <v>77</v>
      </c>
      <c r="B18" s="4" t="s">
        <v>159</v>
      </c>
      <c r="C18" t="s">
        <v>82</v>
      </c>
      <c r="D18" t="s">
        <v>83</v>
      </c>
      <c r="E18" s="4" t="s">
        <v>266</v>
      </c>
      <c r="F18" s="4" t="s">
        <v>267</v>
      </c>
    </row>
    <row r="19" spans="1:6" x14ac:dyDescent="0.15">
      <c r="A19" s="4" t="s">
        <v>109</v>
      </c>
      <c r="B19" t="s">
        <v>112</v>
      </c>
      <c r="C19" t="s">
        <v>110</v>
      </c>
      <c r="D19" t="s">
        <v>111</v>
      </c>
      <c r="E19" s="4" t="s">
        <v>268</v>
      </c>
      <c r="F19" s="4" t="s">
        <v>269</v>
      </c>
    </row>
    <row r="20" spans="1:6" x14ac:dyDescent="0.15">
      <c r="A20" s="4" t="s">
        <v>151</v>
      </c>
      <c r="B20" s="4" t="s">
        <v>156</v>
      </c>
      <c r="C20" s="4" t="s">
        <v>149</v>
      </c>
      <c r="D20" s="4" t="s">
        <v>150</v>
      </c>
      <c r="E20" s="4" t="s">
        <v>270</v>
      </c>
      <c r="F20" s="4" t="s">
        <v>271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E1" zoomScale="130" zoomScaleNormal="130" workbookViewId="0">
      <selection activeCell="T8" sqref="T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25</v>
      </c>
      <c r="B1" t="s">
        <v>90</v>
      </c>
      <c r="C1" t="s">
        <v>98</v>
      </c>
      <c r="D1" t="s">
        <v>106</v>
      </c>
      <c r="E1" t="s">
        <v>84</v>
      </c>
      <c r="F1" t="s">
        <v>30</v>
      </c>
      <c r="G1" s="9" t="s">
        <v>31</v>
      </c>
      <c r="H1" t="s">
        <v>1</v>
      </c>
      <c r="I1" s="9" t="s">
        <v>26</v>
      </c>
      <c r="J1" t="s">
        <v>85</v>
      </c>
      <c r="K1" t="s">
        <v>86</v>
      </c>
      <c r="L1" t="s">
        <v>33</v>
      </c>
      <c r="M1" t="s">
        <v>87</v>
      </c>
      <c r="N1" s="4" t="s">
        <v>107</v>
      </c>
      <c r="O1" t="s">
        <v>88</v>
      </c>
      <c r="P1" s="18" t="s">
        <v>89</v>
      </c>
      <c r="Q1" t="s">
        <v>27</v>
      </c>
      <c r="R1" t="s">
        <v>28</v>
      </c>
      <c r="S1" s="9" t="s">
        <v>29</v>
      </c>
      <c r="T1" s="13" t="s">
        <v>32</v>
      </c>
      <c r="U1" s="4" t="s">
        <v>132</v>
      </c>
      <c r="V1" t="s">
        <v>116</v>
      </c>
      <c r="W1" t="s">
        <v>115</v>
      </c>
      <c r="X1" t="s">
        <v>113</v>
      </c>
      <c r="Y1" t="s">
        <v>114</v>
      </c>
      <c r="Z1" t="s">
        <v>117</v>
      </c>
      <c r="AA1" s="4" t="s">
        <v>119</v>
      </c>
      <c r="AB1" s="4" t="s">
        <v>131</v>
      </c>
      <c r="AC1" s="4" t="s">
        <v>120</v>
      </c>
      <c r="AD1" s="4" t="s">
        <v>121</v>
      </c>
      <c r="AE1" s="4" t="s">
        <v>133</v>
      </c>
      <c r="AF1" s="4" t="s">
        <v>123</v>
      </c>
      <c r="AG1" s="4" t="s">
        <v>124</v>
      </c>
      <c r="AH1" s="16" t="s">
        <v>126</v>
      </c>
      <c r="AI1" s="16" t="s">
        <v>127</v>
      </c>
      <c r="AJ1" t="s">
        <v>140</v>
      </c>
      <c r="AK1" s="4" t="s">
        <v>141</v>
      </c>
      <c r="AL1" s="4" t="s">
        <v>137</v>
      </c>
      <c r="AM1" s="4" t="s">
        <v>136</v>
      </c>
    </row>
    <row r="2" spans="1:39" x14ac:dyDescent="0.15">
      <c r="A2">
        <v>1</v>
      </c>
      <c r="B2" t="s">
        <v>91</v>
      </c>
      <c r="C2" t="s">
        <v>99</v>
      </c>
      <c r="D2" s="10">
        <v>44027</v>
      </c>
      <c r="E2" s="4" t="s">
        <v>84</v>
      </c>
      <c r="F2" s="4" t="s">
        <v>218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370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222</v>
      </c>
      <c r="AD2" s="16" t="s">
        <v>223</v>
      </c>
      <c r="AE2" s="16" t="s">
        <v>224</v>
      </c>
      <c r="AF2" s="16" t="s">
        <v>128</v>
      </c>
      <c r="AG2" s="16" t="s">
        <v>227</v>
      </c>
      <c r="AH2" s="16" t="str">
        <f>Tableau2[[#This Row],[LieuDepFR]]</f>
        <v>CEGEP</v>
      </c>
      <c r="AI2" s="16" t="s">
        <v>229</v>
      </c>
      <c r="AJ2" s="4" t="s">
        <v>230</v>
      </c>
      <c r="AK2" s="4" t="s">
        <v>235</v>
      </c>
      <c r="AL2" s="15"/>
      <c r="AM2" s="15"/>
    </row>
    <row r="3" spans="1:39" x14ac:dyDescent="0.15">
      <c r="A3">
        <v>2</v>
      </c>
      <c r="B3" t="s">
        <v>92</v>
      </c>
      <c r="C3" t="s">
        <v>100</v>
      </c>
      <c r="D3" s="10">
        <f>D2+1</f>
        <v>44028</v>
      </c>
      <c r="E3" s="4" t="s">
        <v>84</v>
      </c>
      <c r="F3" s="4" t="s">
        <v>219</v>
      </c>
      <c r="G3" s="19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9">
        <v>0</v>
      </c>
      <c r="J3">
        <v>106.5</v>
      </c>
      <c r="K3">
        <v>3</v>
      </c>
      <c r="L3" s="5">
        <v>3</v>
      </c>
      <c r="M3" s="5">
        <v>3.2</v>
      </c>
      <c r="N3" s="11">
        <f t="shared" si="0"/>
        <v>93.9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103.5</v>
      </c>
      <c r="Q3">
        <v>46</v>
      </c>
      <c r="R3">
        <v>44</v>
      </c>
      <c r="S3" s="9">
        <f>IF(R3&gt;0,R3-2,"")</f>
        <v>42</v>
      </c>
      <c r="T3" s="14" t="s">
        <v>243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122</v>
      </c>
      <c r="AD3" s="16" t="s">
        <v>223</v>
      </c>
      <c r="AE3" s="16" t="s">
        <v>134</v>
      </c>
      <c r="AF3" s="16" t="s">
        <v>125</v>
      </c>
      <c r="AG3" s="16" t="s">
        <v>227</v>
      </c>
      <c r="AH3" s="16" t="str">
        <f>Tableau2[[#This Row],[LieuDepFR]]</f>
        <v>Cathédrale</v>
      </c>
      <c r="AI3" s="16" t="s">
        <v>229</v>
      </c>
      <c r="AJ3" s="4" t="s">
        <v>231</v>
      </c>
      <c r="AK3" s="4" t="s">
        <v>236</v>
      </c>
      <c r="AL3" s="15"/>
      <c r="AM3" s="15"/>
    </row>
    <row r="4" spans="1:39" x14ac:dyDescent="0.15">
      <c r="A4">
        <v>3</v>
      </c>
      <c r="B4" t="s">
        <v>93</v>
      </c>
      <c r="C4" t="s">
        <v>101</v>
      </c>
      <c r="D4" s="10">
        <f>D3+1</f>
        <v>44029</v>
      </c>
      <c r="E4" s="4" t="s">
        <v>84</v>
      </c>
      <c r="F4" s="4" t="s">
        <v>217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371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223</v>
      </c>
      <c r="AD4" s="16" t="s">
        <v>223</v>
      </c>
      <c r="AE4" s="16"/>
      <c r="AF4" s="16" t="s">
        <v>228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142</v>
      </c>
      <c r="AK4" t="s">
        <v>145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94</v>
      </c>
      <c r="C5" t="s">
        <v>102</v>
      </c>
      <c r="D5" s="10">
        <f>D4</f>
        <v>44029</v>
      </c>
      <c r="E5" s="4" t="s">
        <v>84</v>
      </c>
      <c r="F5" s="4" t="s">
        <v>242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60.4</v>
      </c>
      <c r="K5">
        <v>2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241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0.81512681159420286</v>
      </c>
      <c r="AC5" s="16" t="s">
        <v>129</v>
      </c>
      <c r="AD5" s="16" t="s">
        <v>129</v>
      </c>
      <c r="AE5" s="16" t="s">
        <v>139</v>
      </c>
      <c r="AF5" s="16" t="s">
        <v>246</v>
      </c>
      <c r="AG5" s="16" t="str">
        <f>Tableau2[[#This Row],[LieuDepFR]]</f>
        <v>Musée minéralogique de l'A-T</v>
      </c>
      <c r="AH5" s="16" t="s">
        <v>247</v>
      </c>
      <c r="AI5" s="15" t="str">
        <f>Tableau2[[#This Row],[LieuDepEN]]</f>
        <v>Mineralogical Museum of A-T</v>
      </c>
      <c r="AJ5" t="s">
        <v>143</v>
      </c>
      <c r="AK5" t="s">
        <v>144</v>
      </c>
      <c r="AL5" s="15"/>
      <c r="AM5" s="15"/>
    </row>
    <row r="6" spans="1:39" x14ac:dyDescent="0.15">
      <c r="A6">
        <v>5</v>
      </c>
      <c r="B6" t="s">
        <v>95</v>
      </c>
      <c r="C6" t="s">
        <v>103</v>
      </c>
      <c r="D6" s="10">
        <f>D5+1</f>
        <v>44030</v>
      </c>
      <c r="E6" s="4" t="s">
        <v>84</v>
      </c>
      <c r="F6" s="4" t="s">
        <v>240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244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130</v>
      </c>
      <c r="AD6" s="16" t="s">
        <v>130</v>
      </c>
      <c r="AE6" s="16" t="s">
        <v>225</v>
      </c>
      <c r="AF6" s="16" t="s">
        <v>227</v>
      </c>
      <c r="AG6" s="16" t="s">
        <v>248</v>
      </c>
      <c r="AH6" s="16" t="s">
        <v>229</v>
      </c>
      <c r="AI6" s="16" t="s">
        <v>249</v>
      </c>
      <c r="AJ6" s="4" t="s">
        <v>232</v>
      </c>
      <c r="AK6" s="4" t="s">
        <v>237</v>
      </c>
      <c r="AL6" s="15"/>
      <c r="AM6" s="15"/>
    </row>
    <row r="7" spans="1:39" x14ac:dyDescent="0.15">
      <c r="A7">
        <v>6</v>
      </c>
      <c r="B7" t="s">
        <v>96</v>
      </c>
      <c r="C7" t="s">
        <v>104</v>
      </c>
      <c r="D7" s="10">
        <f>D6+1</f>
        <v>44031</v>
      </c>
      <c r="E7" s="4" t="s">
        <v>84</v>
      </c>
      <c r="F7" s="19" t="s">
        <v>220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465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223</v>
      </c>
      <c r="AD7" s="16" t="s">
        <v>223</v>
      </c>
      <c r="AE7" s="16"/>
      <c r="AF7" s="21" t="s">
        <v>227</v>
      </c>
      <c r="AG7" s="16" t="str">
        <f>Tableau2[[#This Row],[LieuDepFR]]</f>
        <v>Hôtel de Ville</v>
      </c>
      <c r="AH7" s="16" t="s">
        <v>229</v>
      </c>
      <c r="AI7" s="16" t="s">
        <v>229</v>
      </c>
      <c r="AJ7" s="4" t="s">
        <v>233</v>
      </c>
      <c r="AK7" s="4" t="s">
        <v>238</v>
      </c>
      <c r="AL7" s="15"/>
      <c r="AM7" s="15"/>
    </row>
    <row r="8" spans="1:39" x14ac:dyDescent="0.15">
      <c r="A8">
        <v>7</v>
      </c>
      <c r="B8" t="s">
        <v>97</v>
      </c>
      <c r="C8" t="s">
        <v>105</v>
      </c>
      <c r="D8" s="10">
        <f>D7+1</f>
        <v>44032</v>
      </c>
      <c r="E8" s="4" t="s">
        <v>84</v>
      </c>
      <c r="F8" s="4" t="s">
        <v>221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245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130</v>
      </c>
      <c r="AD8" s="16" t="s">
        <v>223</v>
      </c>
      <c r="AE8" s="16" t="s">
        <v>226</v>
      </c>
      <c r="AF8" s="16" t="s">
        <v>227</v>
      </c>
      <c r="AG8" s="16" t="s">
        <v>227</v>
      </c>
      <c r="AH8" s="16" t="s">
        <v>229</v>
      </c>
      <c r="AI8" s="16" t="s">
        <v>229</v>
      </c>
      <c r="AJ8" s="4" t="s">
        <v>234</v>
      </c>
      <c r="AK8" s="4" t="s">
        <v>239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zoomScale="150" zoomScaleNormal="150" workbookViewId="0">
      <selection activeCell="E3" sqref="E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1" t="s">
        <v>318</v>
      </c>
      <c r="G1" s="41" t="s">
        <v>319</v>
      </c>
    </row>
    <row r="2" spans="1:7" ht="15" x14ac:dyDescent="0.2">
      <c r="A2" s="30">
        <v>0</v>
      </c>
      <c r="B2" s="29" t="s">
        <v>62</v>
      </c>
      <c r="C2" s="29" t="s">
        <v>275</v>
      </c>
      <c r="D2" s="23" t="s">
        <v>474</v>
      </c>
      <c r="E2" s="23" t="s">
        <v>475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0.03</v>
      </c>
      <c r="B3" s="29" t="s">
        <v>71</v>
      </c>
      <c r="C3" s="29" t="s">
        <v>292</v>
      </c>
      <c r="D3" s="23" t="s">
        <v>146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0.12</v>
      </c>
      <c r="B4" s="29" t="s">
        <v>72</v>
      </c>
      <c r="C4" s="29" t="s">
        <v>293</v>
      </c>
      <c r="D4" s="23" t="s">
        <v>147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71</v>
      </c>
      <c r="C5" s="29" t="s">
        <v>306</v>
      </c>
      <c r="D5" s="23" t="s">
        <v>148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72</v>
      </c>
      <c r="C6" s="29" t="s">
        <v>294</v>
      </c>
      <c r="D6" s="23" t="s">
        <v>320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81</v>
      </c>
      <c r="C7" s="29" t="s">
        <v>276</v>
      </c>
      <c r="D7" s="23" t="s">
        <v>321</v>
      </c>
      <c r="E7" s="23" t="s">
        <v>322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78</v>
      </c>
      <c r="C8" s="29" t="s">
        <v>307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277</v>
      </c>
      <c r="D9" s="23" t="s">
        <v>277</v>
      </c>
      <c r="E9" s="23" t="s">
        <v>323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24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24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308</v>
      </c>
      <c r="D12" s="23" t="s">
        <v>308</v>
      </c>
      <c r="E12" s="25" t="s">
        <v>326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24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70</v>
      </c>
      <c r="C14" s="29" t="s">
        <v>278</v>
      </c>
      <c r="D14" s="25" t="s">
        <v>324</v>
      </c>
      <c r="E14" s="25" t="s">
        <v>325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77</v>
      </c>
      <c r="C15" s="29" t="s">
        <v>309</v>
      </c>
      <c r="D15" s="23" t="s">
        <v>154</v>
      </c>
      <c r="E15" s="23" t="s">
        <v>155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24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69</v>
      </c>
      <c r="C17" s="29" t="s">
        <v>279</v>
      </c>
      <c r="D17" s="43" t="s">
        <v>327</v>
      </c>
      <c r="E17" s="43" t="s">
        <v>328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280</v>
      </c>
      <c r="D18" s="23" t="s">
        <v>329</v>
      </c>
      <c r="E18" s="23" t="s">
        <v>139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80</v>
      </c>
      <c r="C19" s="29" t="s">
        <v>281</v>
      </c>
      <c r="D19" s="23" t="s">
        <v>330</v>
      </c>
      <c r="E19" s="23" t="s">
        <v>331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310</v>
      </c>
      <c r="D20" s="23" t="s">
        <v>310</v>
      </c>
      <c r="E20" s="23" t="s">
        <v>332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74</v>
      </c>
      <c r="C21" s="29" t="s">
        <v>282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74</v>
      </c>
      <c r="C22" s="29" t="s">
        <v>282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69</v>
      </c>
      <c r="C23" s="29" t="s">
        <v>283</v>
      </c>
      <c r="D23" s="43" t="s">
        <v>333</v>
      </c>
      <c r="E23" s="43" t="s">
        <v>334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284</v>
      </c>
      <c r="D24" s="23" t="s">
        <v>284</v>
      </c>
      <c r="E24" s="44" t="s">
        <v>335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81</v>
      </c>
      <c r="C25" s="29" t="s">
        <v>311</v>
      </c>
      <c r="D25" s="23" t="s">
        <v>336</v>
      </c>
      <c r="E25" s="23" t="s">
        <v>337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24</v>
      </c>
      <c r="C26" s="29" t="s">
        <v>285</v>
      </c>
      <c r="D26" s="23" t="s">
        <v>21</v>
      </c>
      <c r="E26" s="23" t="s">
        <v>338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151</v>
      </c>
      <c r="C27" s="29" t="s">
        <v>312</v>
      </c>
      <c r="D27" s="23" t="s">
        <v>215</v>
      </c>
      <c r="E27" s="23" t="s">
        <v>216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286</v>
      </c>
      <c r="D28" s="23" t="s">
        <v>286</v>
      </c>
      <c r="E28" s="23" t="s">
        <v>339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80</v>
      </c>
      <c r="C29" s="29" t="s">
        <v>287</v>
      </c>
      <c r="D29" s="23" t="s">
        <v>367</v>
      </c>
      <c r="E29" s="23" t="s">
        <v>368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24</v>
      </c>
      <c r="C30" s="29" t="s">
        <v>291</v>
      </c>
      <c r="D30" s="24" t="s">
        <v>291</v>
      </c>
      <c r="E30" s="24" t="s">
        <v>369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77</v>
      </c>
      <c r="C31" s="29" t="s">
        <v>288</v>
      </c>
      <c r="D31" s="23" t="s">
        <v>153</v>
      </c>
      <c r="E31" s="23" t="s">
        <v>152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289</v>
      </c>
      <c r="D32" s="23" t="s">
        <v>289</v>
      </c>
      <c r="E32" s="23" t="s">
        <v>340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81</v>
      </c>
      <c r="C33" s="29" t="s">
        <v>295</v>
      </c>
      <c r="D33" s="23" t="s">
        <v>342</v>
      </c>
      <c r="E33" s="23" t="s">
        <v>343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72</v>
      </c>
      <c r="C34" s="29" t="s">
        <v>296</v>
      </c>
      <c r="D34" s="23" t="s">
        <v>341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70</v>
      </c>
      <c r="C35" s="29" t="s">
        <v>435</v>
      </c>
      <c r="D35" s="25" t="s">
        <v>436</v>
      </c>
      <c r="E35" s="25" t="s">
        <v>437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71</v>
      </c>
      <c r="C36" s="29" t="s">
        <v>297</v>
      </c>
      <c r="D36" s="23" t="s">
        <v>344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72</v>
      </c>
      <c r="C37" s="29" t="s">
        <v>298</v>
      </c>
      <c r="D37" s="23" t="s">
        <v>345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71</v>
      </c>
      <c r="C38" s="29" t="s">
        <v>313</v>
      </c>
      <c r="D38" s="23" t="s">
        <v>346</v>
      </c>
      <c r="E38" s="23" t="s">
        <v>347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72</v>
      </c>
      <c r="C39" s="29" t="s">
        <v>299</v>
      </c>
      <c r="D39" s="23" t="s">
        <v>348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72</v>
      </c>
      <c r="C40" s="29" t="s">
        <v>300</v>
      </c>
      <c r="D40" s="23" t="s">
        <v>349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75</v>
      </c>
      <c r="C41" s="29" t="s">
        <v>314</v>
      </c>
      <c r="D41" s="23" t="s">
        <v>350</v>
      </c>
      <c r="E41" s="23" t="s">
        <v>351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72</v>
      </c>
      <c r="C42" s="29" t="s">
        <v>301</v>
      </c>
      <c r="D42" s="23" t="s">
        <v>352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71</v>
      </c>
      <c r="C43" s="29" t="s">
        <v>302</v>
      </c>
      <c r="D43" s="24" t="s">
        <v>353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72</v>
      </c>
      <c r="C44" s="29" t="s">
        <v>303</v>
      </c>
      <c r="D44" s="23" t="s">
        <v>356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72</v>
      </c>
      <c r="C45" s="29" t="s">
        <v>304</v>
      </c>
      <c r="D45" s="23" t="s">
        <v>354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72</v>
      </c>
      <c r="C46" s="29" t="s">
        <v>305</v>
      </c>
      <c r="D46" s="24" t="s">
        <v>355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71</v>
      </c>
      <c r="C47" s="32" t="s">
        <v>302</v>
      </c>
      <c r="D47" s="26" t="s">
        <v>353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72</v>
      </c>
      <c r="C48" s="32" t="s">
        <v>299</v>
      </c>
      <c r="D48" s="26" t="s">
        <v>348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72</v>
      </c>
      <c r="C49" s="32" t="s">
        <v>300</v>
      </c>
      <c r="D49" s="26" t="s">
        <v>349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75</v>
      </c>
      <c r="C50" s="32" t="s">
        <v>315</v>
      </c>
      <c r="D50" s="23" t="s">
        <v>357</v>
      </c>
      <c r="E50" s="23" t="s">
        <v>358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79</v>
      </c>
      <c r="C51" s="32" t="s">
        <v>316</v>
      </c>
      <c r="D51" s="26" t="s">
        <v>359</v>
      </c>
      <c r="E51" s="26" t="s">
        <v>452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109</v>
      </c>
      <c r="C52" s="32" t="s">
        <v>360</v>
      </c>
      <c r="D52" s="26" t="s">
        <v>361</v>
      </c>
      <c r="E52" s="26" t="s">
        <v>362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42</v>
      </c>
      <c r="C53" s="32" t="s">
        <v>290</v>
      </c>
      <c r="D53" s="26" t="s">
        <v>108</v>
      </c>
      <c r="E53" s="26" t="s">
        <v>160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zoomScale="150" zoomScaleNormal="150" workbookViewId="0">
      <selection activeCell="D8" sqref="D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1" t="s">
        <v>318</v>
      </c>
      <c r="G1" s="41" t="s">
        <v>319</v>
      </c>
    </row>
    <row r="2" spans="1:7" ht="15" x14ac:dyDescent="0.2">
      <c r="A2" s="30">
        <v>0</v>
      </c>
      <c r="B2" s="29" t="s">
        <v>62</v>
      </c>
      <c r="C2" s="29"/>
      <c r="D2" s="23" t="s">
        <v>470</v>
      </c>
      <c r="E2" s="23" t="s">
        <v>471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103.5</v>
      </c>
      <c r="B3" s="29" t="s">
        <v>42</v>
      </c>
      <c r="C3" s="29"/>
      <c r="D3" s="23" t="s">
        <v>166</v>
      </c>
      <c r="E3" s="23" t="s">
        <v>160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5" t="s">
        <v>318</v>
      </c>
      <c r="G1" s="45" t="s">
        <v>319</v>
      </c>
    </row>
    <row r="2" spans="1:7" ht="15" x14ac:dyDescent="0.15">
      <c r="A2" s="30">
        <v>0</v>
      </c>
      <c r="B2" s="29" t="s">
        <v>78</v>
      </c>
      <c r="C2" s="29"/>
      <c r="D2" s="23" t="s">
        <v>394</v>
      </c>
      <c r="E2" s="23" t="s">
        <v>395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71</v>
      </c>
      <c r="C3" s="29" t="s">
        <v>372</v>
      </c>
      <c r="D3" s="23" t="s">
        <v>372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74</v>
      </c>
      <c r="C4" s="29" t="s">
        <v>373</v>
      </c>
      <c r="D4" s="23" t="s">
        <v>385</v>
      </c>
      <c r="E4" s="23" t="s">
        <v>386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72</v>
      </c>
      <c r="C5" s="29" t="s">
        <v>374</v>
      </c>
      <c r="D5" s="23" t="s">
        <v>378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73</v>
      </c>
      <c r="C6" s="29" t="s">
        <v>384</v>
      </c>
      <c r="D6" s="23" t="s">
        <v>427</v>
      </c>
      <c r="E6" s="23" t="s">
        <v>387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75</v>
      </c>
      <c r="C7" s="29" t="s">
        <v>344</v>
      </c>
      <c r="D7" s="23" t="s">
        <v>344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72</v>
      </c>
      <c r="C8" s="29" t="s">
        <v>341</v>
      </c>
      <c r="D8" s="23" t="s">
        <v>341</v>
      </c>
      <c r="E8" s="23" t="str">
        <f t="shared" ref="E8:E18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72</v>
      </c>
      <c r="C9" s="29" t="s">
        <v>375</v>
      </c>
      <c r="D9" s="23" t="s">
        <v>388</v>
      </c>
      <c r="E9" s="23" t="s">
        <v>389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76</v>
      </c>
      <c r="C10" s="29" t="s">
        <v>376</v>
      </c>
      <c r="D10" s="23" t="s">
        <v>376</v>
      </c>
      <c r="E10" s="23" t="s">
        <v>393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71</v>
      </c>
      <c r="C11" s="29" t="s">
        <v>377</v>
      </c>
      <c r="D11" s="49" t="s">
        <v>390</v>
      </c>
      <c r="E11" s="23" t="s">
        <v>392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71</v>
      </c>
      <c r="C12" s="29" t="s">
        <v>344</v>
      </c>
      <c r="D12" s="23" t="s">
        <v>396</v>
      </c>
      <c r="E12" s="23" t="s">
        <v>426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75</v>
      </c>
      <c r="C13" s="29" t="s">
        <v>378</v>
      </c>
      <c r="D13" s="23" t="s">
        <v>378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71</v>
      </c>
      <c r="C14" s="29" t="s">
        <v>379</v>
      </c>
      <c r="D14" s="23" t="s">
        <v>372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74</v>
      </c>
      <c r="C15" s="29" t="s">
        <v>380</v>
      </c>
      <c r="D15" s="23" t="s">
        <v>385</v>
      </c>
      <c r="E15" s="23" t="s">
        <v>386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72</v>
      </c>
      <c r="C16" s="29" t="s">
        <v>381</v>
      </c>
      <c r="D16" s="49" t="s">
        <v>381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71</v>
      </c>
      <c r="C17" s="29" t="s">
        <v>382</v>
      </c>
      <c r="D17" s="50" t="s">
        <v>391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42</v>
      </c>
      <c r="C18" s="29" t="s">
        <v>383</v>
      </c>
      <c r="D18" s="23" t="s">
        <v>209</v>
      </c>
      <c r="E18" s="23" t="s">
        <v>42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1"/>
  <sheetViews>
    <sheetView topLeftCell="B1"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1" t="s">
        <v>318</v>
      </c>
      <c r="G1" s="41" t="s">
        <v>319</v>
      </c>
    </row>
    <row r="2" spans="1:7" ht="15" x14ac:dyDescent="0.2">
      <c r="A2" s="61">
        <v>0</v>
      </c>
      <c r="B2" s="29" t="s">
        <v>62</v>
      </c>
      <c r="C2" s="29" t="s">
        <v>476</v>
      </c>
      <c r="D2" s="23" t="s">
        <v>472</v>
      </c>
      <c r="E2" s="23" t="s">
        <v>471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61">
        <v>0.6</v>
      </c>
      <c r="B3" s="29" t="s">
        <v>72</v>
      </c>
      <c r="C3" s="29"/>
      <c r="D3" s="23" t="s">
        <v>187</v>
      </c>
      <c r="E3" s="23" t="s">
        <v>187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1.1000000000000001</v>
      </c>
      <c r="B4" s="29" t="s">
        <v>81</v>
      </c>
      <c r="C4" s="29"/>
      <c r="D4" s="23" t="s">
        <v>207</v>
      </c>
      <c r="E4" s="23" t="s">
        <v>208</v>
      </c>
      <c r="F4" s="35" t="str">
        <f>VLOOKUP(B4,Lexique!A:F,5,)</f>
        <v>Carrefour giratoire, Xe sortie tout droit/droite/gauche&lt;br/&gt;rue</v>
      </c>
      <c r="G4" s="35" t="str">
        <f>VLOOKUP(B4,Lexique!A:F,6,)</f>
        <v>Round about Xnd exit straight ahead/right/left&lt;br&gt; rue</v>
      </c>
    </row>
    <row r="5" spans="1:7" ht="15" x14ac:dyDescent="0.2">
      <c r="A5" s="61">
        <v>2</v>
      </c>
      <c r="B5" s="29" t="s">
        <v>78</v>
      </c>
      <c r="C5" s="29"/>
      <c r="D5" s="23" t="s">
        <v>10</v>
      </c>
      <c r="E5" s="23" t="s">
        <v>11</v>
      </c>
      <c r="F5" s="35" t="str">
        <f>VLOOKUP(B5,Lexique!A:F,5,)</f>
        <v>Départ officiel</v>
      </c>
      <c r="G5" s="35" t="str">
        <f>VLOOKUP(B5,Lexique!A:F,6,)</f>
        <v>Official start</v>
      </c>
    </row>
    <row r="6" spans="1:7" ht="15" x14ac:dyDescent="0.2">
      <c r="A6" s="61">
        <v>15.2</v>
      </c>
      <c r="B6" s="29" t="s">
        <v>80</v>
      </c>
      <c r="C6" s="29"/>
      <c r="D6" s="23" t="s">
        <v>188</v>
      </c>
      <c r="E6" s="23" t="s">
        <v>189</v>
      </c>
      <c r="F6" s="35" t="str">
        <f>VLOOKUP(B6,Lexique!A:F,5,)</f>
        <v>Sprint du maire Ville $250&lt;br/&gt; Lieu précis Ville</v>
      </c>
      <c r="G6" s="35" t="str">
        <f>VLOOKUP(B6,Lexique!A:F,6,)</f>
        <v>Ville Mayor's sprint $250&lt;br/&gt; Lieu précis Ville</v>
      </c>
    </row>
    <row r="7" spans="1:7" ht="15" x14ac:dyDescent="0.2">
      <c r="A7" s="61">
        <v>15.6</v>
      </c>
      <c r="B7" s="29" t="s">
        <v>5</v>
      </c>
      <c r="C7" s="29"/>
      <c r="D7" s="23" t="s">
        <v>190</v>
      </c>
      <c r="E7" s="23" t="s">
        <v>190</v>
      </c>
      <c r="F7" s="35" t="str">
        <f>VLOOKUP(B7,Lexique!A:F,5,)</f>
        <v>Ville</v>
      </c>
      <c r="G7" s="35" t="str">
        <f>VLOOKUP(B7,Lexique!A:F,6,)</f>
        <v>Ville</v>
      </c>
    </row>
    <row r="8" spans="1:7" ht="15" x14ac:dyDescent="0.2">
      <c r="A8" s="61">
        <v>28.9</v>
      </c>
      <c r="B8" s="29" t="s">
        <v>5</v>
      </c>
      <c r="C8" s="29"/>
      <c r="D8" s="23" t="s">
        <v>139</v>
      </c>
      <c r="E8" s="23" t="s">
        <v>139</v>
      </c>
      <c r="F8" s="35" t="str">
        <f>VLOOKUP(B8,Lexique!A:F,5,)</f>
        <v>Ville</v>
      </c>
      <c r="G8" s="35" t="str">
        <f>VLOOKUP(B8,Lexique!A:F,6,)</f>
        <v>Ville</v>
      </c>
    </row>
    <row r="9" spans="1:7" ht="15" x14ac:dyDescent="0.2">
      <c r="A9" s="61">
        <v>29.5</v>
      </c>
      <c r="B9" s="29" t="s">
        <v>72</v>
      </c>
      <c r="C9" s="29"/>
      <c r="D9" s="23" t="s">
        <v>191</v>
      </c>
      <c r="E9" s="23" t="s">
        <v>191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29.8</v>
      </c>
      <c r="B10" s="29" t="s">
        <v>72</v>
      </c>
      <c r="C10" s="29"/>
      <c r="D10" s="23" t="s">
        <v>210</v>
      </c>
      <c r="E10" s="24" t="s">
        <v>210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15" x14ac:dyDescent="0.2">
      <c r="A11" s="61">
        <v>30.2</v>
      </c>
      <c r="B11" s="29" t="s">
        <v>71</v>
      </c>
      <c r="C11" s="29"/>
      <c r="D11" s="24" t="s">
        <v>165</v>
      </c>
      <c r="E11" s="24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61">
        <v>42.8</v>
      </c>
      <c r="B12" s="29" t="s">
        <v>5</v>
      </c>
      <c r="C12" s="29"/>
      <c r="D12" s="23" t="s">
        <v>190</v>
      </c>
      <c r="E12" s="25" t="s">
        <v>190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61">
        <v>44</v>
      </c>
      <c r="B13" s="29" t="s">
        <v>80</v>
      </c>
      <c r="C13" s="29"/>
      <c r="D13" s="23" t="s">
        <v>188</v>
      </c>
      <c r="E13" s="25" t="s">
        <v>189</v>
      </c>
      <c r="F13" s="35" t="str">
        <f>VLOOKUP(B13,Lexique!A:F,5,)</f>
        <v>Sprint du maire Ville $250&lt;br/&gt; Lieu précis Ville</v>
      </c>
      <c r="G13" s="35" t="str">
        <f>VLOOKUP(B13,Lexique!A:F,6,)</f>
        <v>Ville Mayor's sprint $250&lt;br/&gt; Lieu précis Ville</v>
      </c>
    </row>
    <row r="14" spans="1:7" ht="15" x14ac:dyDescent="0.2">
      <c r="A14" s="61">
        <v>57.8</v>
      </c>
      <c r="B14" s="29" t="s">
        <v>5</v>
      </c>
      <c r="C14" s="29"/>
      <c r="D14" s="25" t="s">
        <v>129</v>
      </c>
      <c r="E14" s="25" t="s">
        <v>129</v>
      </c>
      <c r="F14" s="35" t="str">
        <f>VLOOKUP(B14,Lexique!A:F,5,)</f>
        <v>Ville</v>
      </c>
      <c r="G14" s="35" t="str">
        <f>VLOOKUP(B14,Lexique!A:F,6,)</f>
        <v>Ville</v>
      </c>
    </row>
    <row r="15" spans="1:7" ht="15" x14ac:dyDescent="0.2">
      <c r="A15" s="61">
        <v>58.1</v>
      </c>
      <c r="B15" s="29" t="s">
        <v>81</v>
      </c>
      <c r="C15" s="29"/>
      <c r="D15" s="23" t="s">
        <v>161</v>
      </c>
      <c r="E15" s="25" t="s">
        <v>192</v>
      </c>
      <c r="F15" s="35" t="str">
        <f>VLOOKUP(B15,Lexique!A:F,5,)</f>
        <v>Carrefour giratoire, Xe sortie tout droit/droite/gauche&lt;br/&gt;rue</v>
      </c>
      <c r="G15" s="35" t="str">
        <f>VLOOKUP(B15,Lexique!A:F,6,)</f>
        <v>Round about Xnd exit straight ahead/right/left&lt;br&gt; rue</v>
      </c>
    </row>
    <row r="16" spans="1:7" ht="15" x14ac:dyDescent="0.2">
      <c r="A16" s="61">
        <v>58.7</v>
      </c>
      <c r="B16" s="29" t="s">
        <v>72</v>
      </c>
      <c r="C16" s="29"/>
      <c r="D16" s="24" t="s">
        <v>193</v>
      </c>
      <c r="E16" s="25" t="s">
        <v>193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59.2</v>
      </c>
      <c r="B17" s="29" t="s">
        <v>72</v>
      </c>
      <c r="C17" s="29"/>
      <c r="D17" s="43" t="s">
        <v>194</v>
      </c>
      <c r="E17" s="25" t="s">
        <v>194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61">
        <v>59.4</v>
      </c>
      <c r="B18" s="29" t="s">
        <v>109</v>
      </c>
      <c r="C18" s="29"/>
      <c r="D18" s="23" t="s">
        <v>195</v>
      </c>
      <c r="E18" s="23" t="s">
        <v>196</v>
      </c>
      <c r="F18" s="35" t="str">
        <f>VLOOKUP(B18,Lexique!A:F,5,)</f>
        <v>Déviation de la caravance&lt;br/&gt; À droite/gauche sur rue</v>
      </c>
      <c r="G18" s="35" t="str">
        <f>VLOOKUP(B18,Lexique!A:F,6,)</f>
        <v>Caravan bypass&lt;br/&gt;Right/left on rue</v>
      </c>
    </row>
    <row r="19" spans="1:7" ht="15" x14ac:dyDescent="0.2">
      <c r="A19" s="61">
        <v>59.5</v>
      </c>
      <c r="B19" s="29" t="s">
        <v>42</v>
      </c>
      <c r="C19" s="29"/>
      <c r="D19" s="23" t="s">
        <v>166</v>
      </c>
      <c r="E19" s="23" t="s">
        <v>160</v>
      </c>
      <c r="F19" s="35" t="str">
        <f>VLOOKUP(B19,Lexique!A:F,5,)</f>
        <v>Arrivée&lt;br/&gt;Bonification en temps et points</v>
      </c>
      <c r="G19" s="35" t="str">
        <f>VLOOKUP(B19,Lexique!A:F,6,)</f>
        <v>Finish&lt;br/&gt;Time and points bonus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abSelected="1" zoomScale="150" zoomScaleNormal="150" workbookViewId="0">
      <selection activeCell="D32" sqref="D3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61</v>
      </c>
      <c r="B1" s="39" t="s">
        <v>19</v>
      </c>
      <c r="C1" s="39" t="s">
        <v>317</v>
      </c>
      <c r="D1" s="39" t="s">
        <v>17</v>
      </c>
      <c r="E1" s="39" t="s">
        <v>18</v>
      </c>
      <c r="F1" s="41" t="s">
        <v>318</v>
      </c>
      <c r="G1" s="41" t="s">
        <v>319</v>
      </c>
    </row>
    <row r="2" spans="1:9" ht="15" x14ac:dyDescent="0.2">
      <c r="A2" s="30">
        <v>0</v>
      </c>
      <c r="B2" s="29" t="s">
        <v>62</v>
      </c>
      <c r="C2" s="29"/>
      <c r="D2" s="23" t="s">
        <v>468</v>
      </c>
      <c r="E2" s="23" t="s">
        <v>469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75</v>
      </c>
      <c r="C3" s="29"/>
      <c r="D3" s="23" t="s">
        <v>199</v>
      </c>
      <c r="E3" s="23" t="s">
        <v>200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78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69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72</v>
      </c>
      <c r="C7" s="29"/>
      <c r="D7" s="23" t="s">
        <v>201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77</v>
      </c>
      <c r="C8" s="29"/>
      <c r="D8" s="23" t="s">
        <v>154</v>
      </c>
      <c r="E8" s="23" t="s">
        <v>155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70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80</v>
      </c>
      <c r="C11" s="29"/>
      <c r="D11" s="23" t="s">
        <v>175</v>
      </c>
      <c r="E11" s="23" t="s">
        <v>176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69</v>
      </c>
      <c r="C12" s="29"/>
      <c r="D12" s="23" t="s">
        <v>202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151</v>
      </c>
      <c r="C13" s="29"/>
      <c r="D13" s="23" t="s">
        <v>184</v>
      </c>
      <c r="E13" s="23" t="s">
        <v>183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81</v>
      </c>
      <c r="C14" s="29"/>
      <c r="D14" s="23" t="s">
        <v>211</v>
      </c>
      <c r="E14" s="23" t="s">
        <v>212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24</v>
      </c>
      <c r="C15" s="29"/>
      <c r="D15" s="23" t="s">
        <v>21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24</v>
      </c>
      <c r="C16" s="29"/>
      <c r="D16" s="23" t="s">
        <v>21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81</v>
      </c>
      <c r="C17" s="29"/>
      <c r="D17" s="23" t="s">
        <v>211</v>
      </c>
      <c r="E17" s="23" t="s">
        <v>212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70</v>
      </c>
      <c r="C18" s="29"/>
      <c r="D18" s="23" t="s">
        <v>185</v>
      </c>
      <c r="E18" s="23" t="s">
        <v>186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72</v>
      </c>
      <c r="C19" s="29"/>
      <c r="D19" s="23" t="s">
        <v>203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80</v>
      </c>
      <c r="C21" s="29"/>
      <c r="D21" s="23" t="s">
        <v>178</v>
      </c>
      <c r="E21" s="23" t="s">
        <v>177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77</v>
      </c>
      <c r="C22" s="29"/>
      <c r="D22" s="23" t="s">
        <v>153</v>
      </c>
      <c r="E22" s="23" t="s">
        <v>152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130</v>
      </c>
      <c r="E23" s="23" t="s">
        <v>130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73</v>
      </c>
      <c r="C24" s="29"/>
      <c r="D24" s="23" t="s">
        <v>213</v>
      </c>
      <c r="E24" s="23" t="s">
        <v>214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71</v>
      </c>
      <c r="C25" s="29"/>
      <c r="D25" s="23" t="s">
        <v>204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71</v>
      </c>
      <c r="C26" s="29"/>
      <c r="D26" s="23" t="s">
        <v>179</v>
      </c>
      <c r="E26" s="23" t="s">
        <v>179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71</v>
      </c>
      <c r="C27" s="29"/>
      <c r="D27" s="23" t="s">
        <v>180</v>
      </c>
      <c r="E27" s="23" t="s">
        <v>180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71</v>
      </c>
      <c r="C28" s="29"/>
      <c r="D28" s="23" t="s">
        <v>181</v>
      </c>
      <c r="E28" s="23" t="s">
        <v>181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109</v>
      </c>
      <c r="C29" s="29"/>
      <c r="D29" s="23" t="s">
        <v>205</v>
      </c>
      <c r="E29" s="23" t="s">
        <v>206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74</v>
      </c>
      <c r="C30" s="29"/>
      <c r="D30" s="23" t="s">
        <v>182</v>
      </c>
      <c r="E30" s="23" t="s">
        <v>182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42</v>
      </c>
      <c r="C31" s="29"/>
      <c r="D31" s="23" t="s">
        <v>197</v>
      </c>
      <c r="E31" s="23" t="s">
        <v>198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  <c r="I32" s="6"/>
    </row>
    <row r="33" spans="1:9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  <c r="I33" s="6"/>
    </row>
    <row r="34" spans="1:9" ht="14" x14ac:dyDescent="0.2">
      <c r="A34" s="30"/>
      <c r="B34" s="29"/>
      <c r="C34" s="29"/>
      <c r="D34" s="23"/>
      <c r="E34" s="23"/>
      <c r="F34" s="35" t="e">
        <f>VLOOKUP(B34,Lexique!A:F,5,)</f>
        <v>#N/A</v>
      </c>
      <c r="G34" s="35" t="e">
        <f>VLOOKUP(B34,Lexique!A:F,6,)</f>
        <v>#N/A</v>
      </c>
      <c r="I34" s="6"/>
    </row>
    <row r="35" spans="1:9" ht="14" x14ac:dyDescent="0.2">
      <c r="A35" s="30"/>
      <c r="B35" s="29"/>
      <c r="C35" s="29"/>
      <c r="D35" s="23"/>
      <c r="E35" s="23"/>
      <c r="F35" s="35" t="e">
        <f>VLOOKUP(B35,Lexique!A:F,5,)</f>
        <v>#N/A</v>
      </c>
      <c r="G35" s="35" t="e">
        <f>VLOOKUP(B35,Lexique!A:F,6,)</f>
        <v>#N/A</v>
      </c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2" zoomScale="150" zoomScaleNormal="150" workbookViewId="0">
      <selection sqref="A1:B104857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61</v>
      </c>
      <c r="B1" s="39" t="s">
        <v>19</v>
      </c>
      <c r="C1" s="39" t="s">
        <v>317</v>
      </c>
      <c r="D1" s="40" t="s">
        <v>17</v>
      </c>
      <c r="E1" s="40" t="s">
        <v>18</v>
      </c>
      <c r="F1" s="41" t="s">
        <v>318</v>
      </c>
      <c r="G1" s="41" t="s">
        <v>319</v>
      </c>
    </row>
    <row r="2" spans="1:7" ht="15" x14ac:dyDescent="0.2">
      <c r="A2" s="30">
        <v>0</v>
      </c>
      <c r="B2" s="29" t="s">
        <v>78</v>
      </c>
      <c r="C2" s="29" t="s">
        <v>275</v>
      </c>
      <c r="D2" s="23" t="s">
        <v>397</v>
      </c>
      <c r="E2" s="23" t="s">
        <v>398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72</v>
      </c>
      <c r="C3" s="29" t="s">
        <v>399</v>
      </c>
      <c r="D3" s="23" t="s">
        <v>352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71</v>
      </c>
      <c r="C4" s="29" t="s">
        <v>400</v>
      </c>
      <c r="D4" s="23" t="s">
        <v>353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72</v>
      </c>
      <c r="C5" s="29" t="s">
        <v>401</v>
      </c>
      <c r="D5" s="23" t="s">
        <v>424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71</v>
      </c>
      <c r="C6" s="29" t="s">
        <v>402</v>
      </c>
      <c r="D6" s="23" t="s">
        <v>425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73</v>
      </c>
      <c r="C7" s="29" t="s">
        <v>403</v>
      </c>
      <c r="D7" s="23" t="s">
        <v>428</v>
      </c>
      <c r="E7" s="23" t="s">
        <v>429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73</v>
      </c>
      <c r="C8" s="29" t="s">
        <v>404</v>
      </c>
      <c r="D8" s="23" t="s">
        <v>341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71</v>
      </c>
      <c r="C9" s="29" t="s">
        <v>344</v>
      </c>
      <c r="D9" s="23" t="s">
        <v>466</v>
      </c>
      <c r="E9" s="23" t="s">
        <v>467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72</v>
      </c>
      <c r="C10" s="29" t="s">
        <v>405</v>
      </c>
      <c r="D10" s="23" t="s">
        <v>430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72</v>
      </c>
      <c r="C11" s="29" t="s">
        <v>406</v>
      </c>
      <c r="D11" s="24" t="s">
        <v>431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72</v>
      </c>
      <c r="C12" s="29" t="s">
        <v>407</v>
      </c>
      <c r="D12" s="23" t="s">
        <v>341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71</v>
      </c>
      <c r="C13" s="29" t="s">
        <v>408</v>
      </c>
      <c r="D13" s="23" t="s">
        <v>344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72</v>
      </c>
      <c r="C14" s="29" t="s">
        <v>409</v>
      </c>
      <c r="D14" s="25" t="s">
        <v>345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71</v>
      </c>
      <c r="C15" s="29" t="s">
        <v>400</v>
      </c>
      <c r="D15" s="23" t="s">
        <v>353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72</v>
      </c>
      <c r="C16" s="29" t="s">
        <v>410</v>
      </c>
      <c r="D16" s="24" t="s">
        <v>348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72</v>
      </c>
      <c r="C17" s="29" t="s">
        <v>411</v>
      </c>
      <c r="D17" s="43" t="s">
        <v>349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75</v>
      </c>
      <c r="C18" s="29" t="s">
        <v>412</v>
      </c>
      <c r="D18" s="23" t="s">
        <v>461</v>
      </c>
      <c r="E18" s="23" t="s">
        <v>462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75</v>
      </c>
      <c r="C19" s="29" t="s">
        <v>413</v>
      </c>
      <c r="D19" s="23" t="s">
        <v>440</v>
      </c>
      <c r="E19" s="23" t="s">
        <v>446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A19+6.42</f>
        <v>27.22</v>
      </c>
      <c r="B20" s="29" t="s">
        <v>70</v>
      </c>
      <c r="C20" s="29" t="s">
        <v>432</v>
      </c>
      <c r="D20" s="25" t="s">
        <v>439</v>
      </c>
      <c r="E20" s="25" t="s">
        <v>438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75</v>
      </c>
      <c r="C21" s="29" t="s">
        <v>414</v>
      </c>
      <c r="D21" s="23" t="s">
        <v>441</v>
      </c>
      <c r="E21" s="23" t="s">
        <v>447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77</v>
      </c>
      <c r="C22" s="29" t="s">
        <v>463</v>
      </c>
      <c r="D22" s="23" t="s">
        <v>154</v>
      </c>
      <c r="E22" s="23" t="s">
        <v>155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69</v>
      </c>
      <c r="C23" s="29" t="s">
        <v>415</v>
      </c>
      <c r="D23" s="23" t="s">
        <v>459</v>
      </c>
      <c r="E23" s="23" t="s">
        <v>460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75</v>
      </c>
      <c r="C24" s="29" t="s">
        <v>416</v>
      </c>
      <c r="D24" s="23" t="s">
        <v>442</v>
      </c>
      <c r="E24" s="23" t="s">
        <v>448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A24+6.42</f>
        <v>58.42</v>
      </c>
      <c r="B25" s="29" t="s">
        <v>70</v>
      </c>
      <c r="C25" s="29" t="s">
        <v>433</v>
      </c>
      <c r="D25" s="25" t="s">
        <v>439</v>
      </c>
      <c r="E25" s="25" t="s">
        <v>438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80</v>
      </c>
      <c r="C26" s="29" t="s">
        <v>417</v>
      </c>
      <c r="D26" s="23" t="s">
        <v>453</v>
      </c>
      <c r="E26" s="23" t="s">
        <v>456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75</v>
      </c>
      <c r="C27" s="29" t="s">
        <v>418</v>
      </c>
      <c r="D27" s="23" t="s">
        <v>443</v>
      </c>
      <c r="E27" s="23" t="s">
        <v>449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75</v>
      </c>
      <c r="C28" s="29" t="s">
        <v>419</v>
      </c>
      <c r="D28" s="23" t="s">
        <v>444</v>
      </c>
      <c r="E28" s="23" t="s">
        <v>450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A28+6.42</f>
        <v>89.62</v>
      </c>
      <c r="B29" s="29" t="s">
        <v>70</v>
      </c>
      <c r="C29" s="29" t="s">
        <v>434</v>
      </c>
      <c r="D29" s="25" t="s">
        <v>439</v>
      </c>
      <c r="E29" s="25" t="s">
        <v>438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69</v>
      </c>
      <c r="C30" s="29" t="s">
        <v>420</v>
      </c>
      <c r="D30" s="23" t="s">
        <v>457</v>
      </c>
      <c r="E30" s="23" t="s">
        <v>458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80</v>
      </c>
      <c r="C31" s="29" t="s">
        <v>421</v>
      </c>
      <c r="D31" s="23" t="s">
        <v>454</v>
      </c>
      <c r="E31" s="23" t="s">
        <v>455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77</v>
      </c>
      <c r="C32" s="29" t="s">
        <v>464</v>
      </c>
      <c r="D32" s="23" t="s">
        <v>153</v>
      </c>
      <c r="E32" s="23" t="s">
        <v>152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79</v>
      </c>
      <c r="C33" s="29" t="s">
        <v>422</v>
      </c>
      <c r="D33" s="23" t="s">
        <v>445</v>
      </c>
      <c r="E33" s="23" t="s">
        <v>451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109</v>
      </c>
      <c r="C34" s="29"/>
      <c r="D34" s="26" t="s">
        <v>361</v>
      </c>
      <c r="E34" s="26" t="s">
        <v>362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42</v>
      </c>
      <c r="C35" s="29" t="s">
        <v>423</v>
      </c>
      <c r="D35" s="26" t="s">
        <v>108</v>
      </c>
      <c r="E35" s="26" t="s">
        <v>160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2024-04-05T17:46:23Z</dcterms:modified>
</cp:coreProperties>
</file>