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D5455A75-B58D-934C-A701-71B0CC1C7548}" xr6:coauthVersionLast="47" xr6:coauthVersionMax="47" xr10:uidLastSave="{00000000-0000-0000-0000-000000000000}"/>
  <bookViews>
    <workbookView xWindow="0" yWindow="500" windowWidth="33600" windowHeight="20500" activeTab="4" xr2:uid="{FD29B0F2-1663-8540-80A1-3F866C889E60}"/>
  </bookViews>
  <sheets>
    <sheet name="DIM_AV" sheetId="2" r:id="rId1"/>
    <sheet name="LUN_AV" sheetId="8" r:id="rId2"/>
    <sheet name="MAR" sheetId="9" r:id="rId3"/>
    <sheet name="MER" sheetId="12" r:id="rId4"/>
    <sheet name="JEU" sheetId="13" r:id="rId5"/>
    <sheet name="VEN" sheetId="18" r:id="rId6"/>
    <sheet name="SAM" sheetId="15" r:id="rId7"/>
    <sheet name="DIM" sheetId="16" r:id="rId8"/>
    <sheet name="LUN_AP" sheetId="17" r:id="rId9"/>
    <sheet name="Navettes" sheetId="11" r:id="rId10"/>
    <sheet name="VEN_(OLD)" sheetId="14" r:id="rId11"/>
  </sheets>
  <definedNames>
    <definedName name="_Hlk482871934" localSheetId="7">DIM!$B$2</definedName>
    <definedName name="_Hlk482871934" localSheetId="4">JEU!$B$2</definedName>
    <definedName name="_Hlk482871934" localSheetId="1">LUN_AV!$B$2</definedName>
    <definedName name="_Hlk482871934" localSheetId="2">MAR!$B$2</definedName>
    <definedName name="_Hlk482871934" localSheetId="3">MER!$B$2</definedName>
    <definedName name="_Hlk482871934" localSheetId="6">SAM!$B$2</definedName>
    <definedName name="_Hlk482871934" localSheetId="5">VEN!$B$2</definedName>
    <definedName name="_Hlk482871934" localSheetId="10">'VEN_(OLD)'!$B$2</definedName>
    <definedName name="DonnéesExternes_1" localSheetId="9" hidden="1">Navettes!$A$1:$E$14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3" l="1"/>
  <c r="F8" i="13"/>
  <c r="E11" i="18"/>
  <c r="E13" i="18" s="1"/>
  <c r="E10" i="18"/>
  <c r="C10" i="18" s="1"/>
  <c r="E8" i="18"/>
  <c r="C8" i="18" s="1"/>
  <c r="E7" i="18"/>
  <c r="C7" i="18" s="1"/>
  <c r="E12" i="16"/>
  <c r="C12" i="16" s="1"/>
  <c r="E12" i="12"/>
  <c r="C12" i="12" s="1"/>
  <c r="E17" i="9"/>
  <c r="C17" i="9" s="1"/>
  <c r="E16" i="9"/>
  <c r="C16" i="9" s="1"/>
  <c r="E11" i="12"/>
  <c r="E10" i="12" s="1"/>
  <c r="C10" i="12" s="1"/>
  <c r="E7" i="13"/>
  <c r="C7" i="13" s="1"/>
  <c r="E6" i="13"/>
  <c r="C6" i="13" s="1"/>
  <c r="E16" i="13"/>
  <c r="E18" i="13" s="1"/>
  <c r="E15" i="13"/>
  <c r="C15" i="13" s="1"/>
  <c r="E8" i="14"/>
  <c r="E9" i="14" s="1"/>
  <c r="E7" i="14"/>
  <c r="E6" i="14" s="1"/>
  <c r="C6" i="14" s="1"/>
  <c r="E9" i="15"/>
  <c r="E10" i="15" s="1"/>
  <c r="E8" i="15"/>
  <c r="E7" i="15" s="1"/>
  <c r="C7" i="15" s="1"/>
  <c r="E8" i="16"/>
  <c r="E7" i="16" s="1"/>
  <c r="C7" i="16" s="1"/>
  <c r="E9" i="16"/>
  <c r="C9" i="16" s="1"/>
  <c r="E11" i="16"/>
  <c r="E10" i="16" s="1"/>
  <c r="C10" i="16" s="1"/>
  <c r="E6" i="15"/>
  <c r="C6" i="15" s="1"/>
  <c r="E5" i="14"/>
  <c r="C5" i="14" s="1"/>
  <c r="E12" i="13"/>
  <c r="C12" i="13" s="1"/>
  <c r="E13" i="13"/>
  <c r="C13" i="13" s="1"/>
  <c r="E8" i="12"/>
  <c r="E7" i="12" s="1"/>
  <c r="C7" i="12" s="1"/>
  <c r="E9" i="12"/>
  <c r="C9" i="12" s="1"/>
  <c r="E14" i="9"/>
  <c r="C14" i="9" s="1"/>
  <c r="E12" i="9"/>
  <c r="E11" i="9" s="1"/>
  <c r="C11" i="9" s="1"/>
  <c r="E14" i="16" l="1"/>
  <c r="E11" i="15"/>
  <c r="E13" i="16"/>
  <c r="E14" i="13"/>
  <c r="C14" i="13" s="1"/>
  <c r="E6" i="18"/>
  <c r="C6" i="18" s="1"/>
  <c r="E8" i="13"/>
  <c r="C8" i="13" s="1"/>
  <c r="E13" i="12"/>
  <c r="C11" i="18"/>
  <c r="E10" i="14"/>
  <c r="C7" i="14"/>
  <c r="E11" i="14"/>
  <c r="E9" i="18"/>
  <c r="C9" i="18" s="1"/>
  <c r="E12" i="18"/>
  <c r="E15" i="9"/>
  <c r="C15" i="9" s="1"/>
  <c r="E14" i="12"/>
  <c r="E5" i="13"/>
  <c r="C5" i="13" s="1"/>
  <c r="C11" i="12"/>
  <c r="E18" i="9"/>
  <c r="C8" i="14"/>
  <c r="C8" i="16"/>
  <c r="E19" i="9"/>
  <c r="C16" i="13"/>
  <c r="E17" i="13"/>
  <c r="C11" i="16"/>
  <c r="C8" i="15"/>
  <c r="C8" i="12"/>
  <c r="E11" i="13"/>
  <c r="C11" i="13" s="1"/>
  <c r="C12" i="9"/>
  <c r="C9" i="15"/>
  <c r="G4" i="11"/>
  <c r="G3" i="11"/>
  <c r="G2" i="11"/>
  <c r="G10" i="11"/>
  <c r="G9" i="11"/>
  <c r="G8" i="11"/>
  <c r="G7" i="11"/>
  <c r="G6" i="11"/>
  <c r="G5" i="11"/>
  <c r="G14" i="11"/>
  <c r="G14" i="11" a="1"/>
  <c r="G13" i="11"/>
  <c r="G13" i="11" a="1"/>
  <c r="G12" i="11"/>
  <c r="G12" i="11" a="1"/>
  <c r="G11" i="11"/>
  <c r="G2" i="11" a="1"/>
  <c r="G3" i="11" a="1"/>
  <c r="G4" i="11" a="1"/>
  <c r="G5" i="11" a="1"/>
  <c r="G6" i="11" a="1"/>
  <c r="G7" i="11" a="1"/>
  <c r="G8" i="11" a="1"/>
  <c r="G9" i="11" a="1"/>
  <c r="G10" i="11" a="1"/>
  <c r="G11" i="11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73295-0207-4F5E-B209-69BEEAFB4CE1}" keepAlive="1" name="Requête - Details" description="Connexion à la requête « Details » dans le classeur." type="5" refreshedVersion="8" background="1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<sst xmlns="http://schemas.openxmlformats.org/spreadsheetml/2006/main" count="459" uniqueCount="200">
  <si>
    <t>heures</t>
  </si>
  <si>
    <t>Douches</t>
  </si>
  <si>
    <t>Showers</t>
  </si>
  <si>
    <t>Accueil</t>
  </si>
  <si>
    <t>Reception</t>
  </si>
  <si>
    <t>Accréditation</t>
  </si>
  <si>
    <t>Credentials</t>
  </si>
  <si>
    <t>Inscription des équipes</t>
  </si>
  <si>
    <t>Team registrations</t>
  </si>
  <si>
    <t>Souper</t>
  </si>
  <si>
    <t>Dinner</t>
  </si>
  <si>
    <t>desc_fr</t>
  </si>
  <si>
    <t>desc_en</t>
  </si>
  <si>
    <t>Déjeuner</t>
  </si>
  <si>
    <t>Breakfast</t>
  </si>
  <si>
    <t>Dîner</t>
  </si>
  <si>
    <t>Lunch</t>
  </si>
  <si>
    <t>Challenge Sprint Abitibi</t>
  </si>
  <si>
    <t>Cérémonies protocolaires</t>
  </si>
  <si>
    <t>Awards ceremonies</t>
  </si>
  <si>
    <t>16:30</t>
  </si>
  <si>
    <t>param</t>
  </si>
  <si>
    <t>repas</t>
  </si>
  <si>
    <t>reunion</t>
  </si>
  <si>
    <t>course</t>
  </si>
  <si>
    <t>13:30 - 14:00</t>
  </si>
  <si>
    <t>14:00 - 15:30</t>
  </si>
  <si>
    <t>12:00 - 14:00</t>
  </si>
  <si>
    <t>8:00 - 13:00</t>
  </si>
  <si>
    <t>Présentation des équipes,&lt;br/&gt;prise de photos des coureurs, &lt;br/&gt;directeurs sportifs, mécaniciens et &lt;br/&gt;massothérapeutes avec les partenaires &lt;br/&gt;Scène principale</t>
  </si>
  <si>
    <t>Team presentation, &lt;br/&gt;official photo session with riders, &lt;br/&gt;team managers, mechanics and &lt;br/&gt;therapists with sponsors &lt;br/&gt;Main stage</t>
  </si>
  <si>
    <t>6:00 - 1:00am</t>
  </si>
  <si>
    <t>7:30 - 9:00</t>
  </si>
  <si>
    <t>Pose des supports à vélo - Équipes</t>
  </si>
  <si>
    <t>9:00 - 12:00</t>
  </si>
  <si>
    <t>Bike racks installation - Teams</t>
  </si>
  <si>
    <t>10:00 - 12:00</t>
  </si>
  <si>
    <t>9:30 - 10:30</t>
  </si>
  <si>
    <t>10:30 - 11:00</t>
  </si>
  <si>
    <t>11:30 - 13:00</t>
  </si>
  <si>
    <t>Départ des navettes pour Rouyn-Noranda</t>
  </si>
  <si>
    <t>Shuttle departure for Rouyn-Noranda</t>
  </si>
  <si>
    <t>14:30 - 15 :30</t>
  </si>
  <si>
    <t>Contrôle des signatures</t>
  </si>
  <si>
    <t>Sign-in</t>
  </si>
  <si>
    <t>Appel des coureurs</t>
  </si>
  <si>
    <t>Roll call</t>
  </si>
  <si>
    <t>8:00 - 13:30 &lt;br/&gt;19:00 - 22:00</t>
  </si>
  <si>
    <t>Bike transportation departure&lt;br/&gt;(for bikes in excess capacity of &lt;br/&gt;Tour de l’Abitibi’s rental cars only)</t>
  </si>
  <si>
    <t>Départ du camion de transport de vélos&lt;br/&gt;(pour les vélos excédentaires des &lt;br/&gt;voitures en location du Tour seulement)</t>
  </si>
  <si>
    <t>Delta</t>
  </si>
  <si>
    <t>Heures_Calculees</t>
  </si>
  <si>
    <t>8:00 - 16:00&lt;br/&gt;20:00 - 22:00</t>
  </si>
  <si>
    <t>15:00 - 1:00am</t>
  </si>
  <si>
    <t>12:00 - 22:00</t>
  </si>
  <si>
    <t>navette</t>
  </si>
  <si>
    <t>Etape</t>
  </si>
  <si>
    <t>Départ</t>
  </si>
  <si>
    <t>Heure_Navette</t>
  </si>
  <si>
    <t>Heure Signature</t>
  </si>
  <si>
    <t>16:45</t>
  </si>
  <si>
    <t>18:15</t>
  </si>
  <si>
    <t>Données provenant du fichier 'Itinineraires.xlsx'</t>
  </si>
  <si>
    <t>À MAJ en actualisant les données manuellement lors de changement de l'itinéraire.</t>
  </si>
  <si>
    <t>10:00 - 10:30</t>
  </si>
  <si>
    <t>11:00 - 13:00</t>
  </si>
  <si>
    <t>8:00 - 14:00&lt;br/&gt;19:00 - 22:00</t>
  </si>
  <si>
    <t>Étape 3 : CLMI</t>
  </si>
  <si>
    <t>Stage 3 : ITT</t>
  </si>
  <si>
    <t>Arrivée prévue du premier coureur</t>
  </si>
  <si>
    <t>Arrivée prévue du dernier coureur</t>
  </si>
  <si>
    <t>Expected arrival of first rider</t>
  </si>
  <si>
    <t>Expected arrival of last rider</t>
  </si>
  <si>
    <t>Départ des navettes pour Malartic</t>
  </si>
  <si>
    <t>Shuttle departure for Malartic</t>
  </si>
  <si>
    <t>Étape 4 : Malartic-Cadillac-Malartic</t>
  </si>
  <si>
    <t>Stage 4 Malartic-Cadillac-Malartic</t>
  </si>
  <si>
    <t>Arrivée prévue à Malartic</t>
  </si>
  <si>
    <t>Expected finish in Malartic</t>
  </si>
  <si>
    <t>19:45 - 20:15</t>
  </si>
  <si>
    <t>19:45 - 21:30</t>
  </si>
  <si>
    <t>8:00 - 15:45&lt;br/&gt;21:00 - 22:00</t>
  </si>
  <si>
    <t>Nb Coureurs</t>
  </si>
  <si>
    <t>Départ des navettes pour Senneterre</t>
  </si>
  <si>
    <t>Shuttle departure for Senneterre</t>
  </si>
  <si>
    <t>Étape 5 : Senneterre</t>
  </si>
  <si>
    <t>Stage 5 : Senneterre</t>
  </si>
  <si>
    <t>Souper et douches à Senneterre</t>
  </si>
  <si>
    <t>17:30 - 19:30</t>
  </si>
  <si>
    <t>Dinner and showers in Senneterre</t>
  </si>
  <si>
    <t>8:00 - 11:15&lt;br/&gt;20:00 - 22:00</t>
  </si>
  <si>
    <t>Cueillette des boites à lunch par &lt;br/&gt;les équipes à la cafétéria</t>
  </si>
  <si>
    <t>Lunch box pick-up by the &lt;br/&gt;teams at the cafeteria</t>
  </si>
  <si>
    <t>Cérémonies protocolaires&lt;br/&gt;Hôtel de Ville</t>
  </si>
  <si>
    <t>Awards ceremonies&lt;br/&gt;Town Hall</t>
  </si>
  <si>
    <t>Arrivée finale prévue &lt;br/&gt;Mont Bell</t>
  </si>
  <si>
    <t>Expected final arrival &lt;br/&gt;Mont Bell</t>
  </si>
  <si>
    <t>17:35 -17:55</t>
  </si>
  <si>
    <t>12:00 -14:00</t>
  </si>
  <si>
    <t>Arrivée finale prévue</t>
  </si>
  <si>
    <t>Expected final arrival</t>
  </si>
  <si>
    <t>19:30 -20:00</t>
  </si>
  <si>
    <t>19:30 -21:30</t>
  </si>
  <si>
    <t>7:00 - 16:00&lt;br/&gt;19:00 - 22:00</t>
  </si>
  <si>
    <t>17:30 -20:00</t>
  </si>
  <si>
    <t>19:30 -20:30</t>
  </si>
  <si>
    <t>20:30 -22:00</t>
  </si>
  <si>
    <t>7:30 -12:00</t>
  </si>
  <si>
    <t>Check-out</t>
  </si>
  <si>
    <t>11:00</t>
  </si>
  <si>
    <t>20:45</t>
  </si>
  <si>
    <t>21:30</t>
  </si>
  <si>
    <t>19:00</t>
  </si>
  <si>
    <t>19:30</t>
  </si>
  <si>
    <t>arrivee</t>
  </si>
  <si>
    <t>Depart</t>
  </si>
  <si>
    <t>HeureArrivee</t>
  </si>
  <si>
    <t>14:00</t>
  </si>
  <si>
    <t>19:45 - 21:45</t>
  </si>
  <si>
    <t>19:35- 20:00</t>
  </si>
  <si>
    <t>17:10 -18:00</t>
  </si>
  <si>
    <t>7:00 - 9:00</t>
  </si>
  <si>
    <t>8:00 - 9:30</t>
  </si>
  <si>
    <t>5:00</t>
  </si>
  <si>
    <t>Départ de l’autobus pour Montréal (à confirmer)</t>
  </si>
  <si>
    <t>Bus departure for Montreal (TBD)</t>
  </si>
  <si>
    <t>Cueillette des boites déjeuner par &lt;br/&gt;les équipes à la cafétéria</t>
  </si>
  <si>
    <t>Breakfast box pick-up by the &lt;br/&gt;teams at the cafeteria</t>
  </si>
  <si>
    <t>19:00 - 21:00</t>
  </si>
  <si>
    <t>19:30 - 21:30</t>
  </si>
  <si>
    <t>10:00 - 22:00</t>
  </si>
  <si>
    <t>9:00 - 22:00</t>
  </si>
  <si>
    <t>8:00 - 16:30&lt;br/&gt;19:00 - 22:00</t>
  </si>
  <si>
    <t>9:30</t>
  </si>
  <si>
    <t>8:00 - 10:30&lt;br/&gt;13:45 - 22:00</t>
  </si>
  <si>
    <t>Étape 5 : Amos-Preissac-Amos</t>
  </si>
  <si>
    <t>Stage 5 : Amos-Preissac-Amos</t>
  </si>
  <si>
    <t>13:55 -14:20</t>
  </si>
  <si>
    <t xml:space="preserve">14:00 - 15:30 </t>
  </si>
  <si>
    <t>8:00 - 12:00&lt;br/&gt;17:00 - 20:30</t>
  </si>
  <si>
    <t>19:00 - 20:30</t>
  </si>
  <si>
    <t>17:00 - 17:30</t>
  </si>
  <si>
    <t>18:00 - 19:30</t>
  </si>
  <si>
    <t>19:30 - 19:45</t>
  </si>
  <si>
    <t>17:00</t>
  </si>
  <si>
    <t>09:00</t>
  </si>
  <si>
    <t>11:00 - 11:30</t>
  </si>
  <si>
    <t>temps route</t>
  </si>
  <si>
    <t>temps attente</t>
  </si>
  <si>
    <t>5:00 - 10:00am</t>
  </si>
  <si>
    <t>-</t>
  </si>
  <si>
    <t>Council Hall - Opening Cocktail</t>
  </si>
  <si>
    <t>Étape 1 : Rouyn-Noranda - Val-d'Or</t>
  </si>
  <si>
    <t xml:space="preserve">Stage 1 : Rouyn-Noranda - Val-d'Or </t>
  </si>
  <si>
    <t>Arrivée prévue à Val-d'Or</t>
  </si>
  <si>
    <t>Expected arrival in Val-d'Or</t>
  </si>
  <si>
    <t>arrive a desination</t>
  </si>
  <si>
    <t>Départ des navettes pour Amos</t>
  </si>
  <si>
    <t>Étape 2 : Amos - Val-d'Or</t>
  </si>
  <si>
    <t>Stage 2 : Amos - Val-d'Or</t>
  </si>
  <si>
    <t>Shuttle departure for Amos</t>
  </si>
  <si>
    <t>11:25 – 11:45</t>
  </si>
  <si>
    <t>Première navette pour Val-d'Or</t>
  </si>
  <si>
    <t>Dernière navette pour Val-d'Or</t>
  </si>
  <si>
    <t xml:space="preserve">First shuttle for Val-d'Or </t>
  </si>
  <si>
    <t>Last shuttle for Val-d'Or</t>
  </si>
  <si>
    <t>First shuttle for Val-d'Or</t>
  </si>
  <si>
    <t>Étape 6 : Circuit urbain – Val-d’Or</t>
  </si>
  <si>
    <t>Stage 6 : Urban circuit – Val-d’Or</t>
  </si>
  <si>
    <t xml:space="preserve"> Étape 7 : Senneterre - Val-d'Or</t>
  </si>
  <si>
    <t>Stage 7 : Senneterre - Val-d'Or</t>
  </si>
  <si>
    <t>Cocktail de fermeture&lt;br/&gt;Polyvalente Le Carrefour&lt;br/&gt;</t>
  </si>
  <si>
    <t>Closing cocktail&lt;br/&gt;Polyvalente Le Carrefour&lt;br/&gt;</t>
  </si>
  <si>
    <t>16:00 - 17:00</t>
  </si>
  <si>
    <t>Rencontre motocyclistes&lt;br/&gt;CEGEP Abitibi-Temiscamingue, Rouyn-Noranda&lt;br/&gt;Local  (à confirmer)</t>
  </si>
  <si>
    <t>Motorcyclists meeting&lt;br/&gt;CEGEP Abitibi-Témiscamingue, Rouyn-Noranda&lt;br/&gt;Lacal tbc</t>
  </si>
  <si>
    <t>19:40 - 20:10</t>
  </si>
  <si>
    <t>Randonnée des Directeurs Sportifs &lt;br/&gt;(70 km, selon la météo).</t>
  </si>
  <si>
    <t>Team managers ride &lt;br/&gt;(70 km, weather-permitting)</t>
  </si>
  <si>
    <t>Cocktail d'ouverture - Salle du conseil</t>
  </si>
  <si>
    <t>Cérémonies protocolaires CLMI&lt;br/&gt;Cité de l'Or</t>
  </si>
  <si>
    <t>ITT Awards ceremonies&lt;br/&gt;Cité de l'Or</t>
  </si>
  <si>
    <t>10:45 – 11:30</t>
  </si>
  <si>
    <t>10:45 -11:30</t>
  </si>
  <si>
    <t>Gala des mérites&lt;br/&gt;Desjardins&lt;br/&gt;Polyvalente Le Carrefour - Théâtre Télébec</t>
  </si>
  <si>
    <t>Desjardins&lt;br/&gt;Awards Ceremony&lt;br/&gt;Polyvalente Le Carrefour - Théâtre Télébec</t>
  </si>
  <si>
    <r>
      <t xml:space="preserve">Réunion obligatoire des directeurs sportifs&lt;br/&gt;Challenge Sprint Abitibi&lt;br/&gt;Local : </t>
    </r>
    <r>
      <rPr>
        <b/>
        <i/>
        <sz val="14"/>
        <color theme="1"/>
        <rFont val="Trebuchet MS"/>
        <family val="2"/>
      </rPr>
      <t>262 B</t>
    </r>
  </si>
  <si>
    <t>Mandatory team managers meeting&lt;br/&gt;Challenge Sprint Abitibi&lt;br/&gt;Local : 262 B</t>
  </si>
  <si>
    <r>
      <t xml:space="preserve">Licence checks&lt;br/&gt;Tour de l’Abitibi&lt;br/&gt;Local : </t>
    </r>
    <r>
      <rPr>
        <b/>
        <i/>
        <sz val="14"/>
        <color rgb="FF000000"/>
        <rFont val="Trebuchet MS"/>
        <family val="2"/>
      </rPr>
      <t>262 B</t>
    </r>
  </si>
  <si>
    <r>
      <t>Vérification des licences&lt;br/&gt;Tour de l’Abitibi&lt;br/&gt;Local :</t>
    </r>
    <r>
      <rPr>
        <b/>
        <i/>
        <sz val="14"/>
        <color theme="1"/>
        <rFont val="Trebuchet MS"/>
        <family val="2"/>
      </rPr>
      <t xml:space="preserve"> 262 B</t>
    </r>
  </si>
  <si>
    <t>Réunion obligatoire des directeurs sportifs&lt;br/&gt;Local 262 B</t>
  </si>
  <si>
    <t>Réunion obligatoire des chauffeurs d'équipes &lt;br/&gt;Local 262 B</t>
  </si>
  <si>
    <t>Réunion production TV et moto TV &lt;br/&gt;Local 262 B</t>
  </si>
  <si>
    <t>Mandatory team managers meeting&lt;br/&gt;Local 262 B</t>
  </si>
  <si>
    <t>Mandatory teams car drivers meeting &lt;br/&gt;Local 262 B</t>
  </si>
  <si>
    <t>TV production and moto meeting &lt;br/&gt;Local 262 B</t>
  </si>
  <si>
    <t>Réunion obligatoire des directeurs sportifs – CLMI&lt;br/&gt;Local 262 B (optionnelle)</t>
  </si>
  <si>
    <t>Mandatory team managers meeting- ITT &lt;br/&gt;Local 262 B (optional)</t>
  </si>
  <si>
    <t>Souper à Malartic&lt;br/&gt;Centre Michel-Brière</t>
  </si>
  <si>
    <t>Dinner in Malartic&lt;br/&gt;Centre Michel-Brière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</si>
</sst>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Trebuchet MS"/>
      <family val="2"/>
    </font>
    <font>
      <i/>
      <sz val="14"/>
      <color rgb="FF000000"/>
      <name val="Trebuchet MS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rebuchet MS"/>
      <family val="2"/>
    </font>
    <font>
      <i/>
      <sz val="16"/>
      <color rgb="FF000000"/>
      <name val="Trebuchet MS"/>
      <family val="2"/>
    </font>
    <font>
      <b/>
      <sz val="16"/>
      <color theme="1"/>
      <name val="Trebuchet MS"/>
      <family val="2"/>
    </font>
    <font>
      <b/>
      <i/>
      <sz val="16"/>
      <color rgb="FF000000"/>
      <name val="Trebuchet MS"/>
      <family val="2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b/>
      <i/>
      <sz val="14"/>
      <color theme="1"/>
      <name val="Trebuchet MS"/>
      <family val="2"/>
    </font>
    <font>
      <b/>
      <i/>
      <sz val="14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justify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20" fontId="9" fillId="2" borderId="0" xfId="0" quotePrefix="1" applyNumberFormat="1" applyFont="1" applyFill="1" applyAlignment="1">
      <alignment horizontal="center" vertical="center" wrapText="1"/>
    </xf>
    <xf numFmtId="20" fontId="7" fillId="0" borderId="0" xfId="0" applyNumberFormat="1" applyFont="1" applyAlignment="1">
      <alignment vertical="center"/>
    </xf>
    <xf numFmtId="20" fontId="9" fillId="0" borderId="0" xfId="0" quotePrefix="1" applyNumberFormat="1" applyFont="1" applyAlignment="1">
      <alignment horizontal="center" vertical="center" wrapText="1"/>
    </xf>
    <xf numFmtId="0" fontId="14" fillId="0" borderId="0" xfId="0" applyFont="1"/>
    <xf numFmtId="164" fontId="1" fillId="3" borderId="0" xfId="0" applyNumberFormat="1" applyFont="1" applyFill="1" applyAlignment="1">
      <alignment vertical="center"/>
    </xf>
    <xf numFmtId="164" fontId="1" fillId="3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11" fillId="2" borderId="0" xfId="0" quotePrefix="1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right" vertical="center"/>
    </xf>
    <xf numFmtId="0" fontId="15" fillId="0" borderId="0" xfId="0" applyFont="1" applyAlignment="1">
      <alignment vertical="center"/>
    </xf>
    <xf numFmtId="20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65" fontId="0" fillId="0" borderId="0" xfId="0" applyNumberFormat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6"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refreshOnLoad="1" connectionId="1" xr16:uid="{DA081D84-EDAE-4E8D-A018-F9197426057B}" autoFormatId="16" applyNumberFormats="0" applyBorderFormats="0" applyFontFormats="0" applyPatternFormats="0" applyAlignmentFormats="0" applyWidthHeightFormats="0">
  <queryTableRefresh nextId="35" unboundColumnsRight="3">
    <queryTableFields count="8">
      <queryTableField id="1" name="Etape" tableColumnId="1"/>
      <queryTableField id="29" name="Depart" tableColumnId="2"/>
      <queryTableField id="24" name="Heure_Navette" tableColumnId="25"/>
      <queryTableField id="25" name="Heure Signature" tableColumnId="26"/>
      <queryTableField id="30" name="HeureArrivee" tableColumnId="3"/>
      <queryTableField id="32" dataBound="0" tableColumnId="4"/>
      <queryTableField id="33" dataBound="0" tableColumnId="5"/>
      <queryTableField id="34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E0567-4EBF-42FD-9095-ED364C460720}" name="Details" displayName="Details" ref="A1:H14" tableType="queryTable" totalsRowShown="0">
  <autoFilter ref="A1:H14" xr:uid="{18FE0567-4EBF-42FD-9095-ED364C460720}"/>
  <tableColumns count="8">
    <tableColumn id="1" xr3:uid="{863133D9-1002-40E1-9372-60CF011ECA34}" uniqueName="1" name="Etape" queryTableFieldId="1"/>
    <tableColumn id="2" xr3:uid="{DB107501-42BA-3C44-8372-A3E68DCAD58D}" uniqueName="2" name="Depart" queryTableFieldId="29"/>
    <tableColumn id="25" xr3:uid="{B620AA42-30FD-4D39-B218-7530F8625A1B}" uniqueName="25" name="Heure_Navette" queryTableFieldId="24" dataDxfId="5"/>
    <tableColumn id="26" xr3:uid="{BAAFA899-CDB0-4FA2-A5A6-17CEC893B9AE}" uniqueName="26" name="Heure Signature" queryTableFieldId="25" dataDxfId="4"/>
    <tableColumn id="3" xr3:uid="{3E7D40AF-F984-EB42-9DB3-849AA2564BB9}" uniqueName="3" name="HeureArrivee" queryTableFieldId="30" dataDxfId="3"/>
    <tableColumn id="4" xr3:uid="{8CB2BAAE-5CB1-A044-A4F0-33E6459F85DB}" uniqueName="4" name="temps route" queryTableFieldId="32" dataDxfId="2"/>
    <tableColumn id="5" xr3:uid="{1DDB47FA-F118-8F4F-87A4-608124B7D8A2}" uniqueName="5" name="arrive a desination" queryTableFieldId="33" dataDxfId="1">
      <calculatedColumnFormula array="1">Details[[#This Row],[Heure Signature]]-1:15</calculatedColumnFormula>
    </tableColumn>
    <tableColumn id="6" xr3:uid="{F450ABE7-251C-3049-8A89-75DBD0854CA6}" uniqueName="6" name="temps attente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E12"/>
  <sheetViews>
    <sheetView workbookViewId="0">
      <selection activeCell="C13" sqref="C13"/>
    </sheetView>
  </sheetViews>
  <sheetFormatPr baseColWidth="10" defaultColWidth="25.83203125" defaultRowHeight="16" x14ac:dyDescent="0.2"/>
  <cols>
    <col min="1" max="1" width="25.83203125" style="5"/>
    <col min="2" max="4" width="31.164062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53</v>
      </c>
      <c r="D2" s="10" t="s">
        <v>2</v>
      </c>
      <c r="E2" s="3"/>
    </row>
    <row r="3" spans="1:5" ht="22" x14ac:dyDescent="0.2">
      <c r="B3" s="9" t="s">
        <v>3</v>
      </c>
      <c r="C3" s="8" t="s">
        <v>131</v>
      </c>
      <c r="D3" s="10" t="s">
        <v>4</v>
      </c>
      <c r="E3" s="1"/>
    </row>
    <row r="4" spans="1:5" ht="22" x14ac:dyDescent="0.2">
      <c r="B4" s="9" t="s">
        <v>5</v>
      </c>
      <c r="C4" s="8" t="s">
        <v>130</v>
      </c>
      <c r="D4" s="10" t="s">
        <v>6</v>
      </c>
      <c r="E4" s="1"/>
    </row>
    <row r="5" spans="1:5" ht="22" x14ac:dyDescent="0.2">
      <c r="B5" s="9" t="s">
        <v>7</v>
      </c>
      <c r="C5" s="8" t="s">
        <v>54</v>
      </c>
      <c r="D5" s="10" t="s">
        <v>8</v>
      </c>
      <c r="E5" s="3"/>
    </row>
    <row r="6" spans="1:5" ht="22" x14ac:dyDescent="0.2">
      <c r="A6" s="5" t="s">
        <v>22</v>
      </c>
      <c r="B6" s="9" t="s">
        <v>9</v>
      </c>
      <c r="C6" s="8" t="s">
        <v>128</v>
      </c>
      <c r="D6" s="10" t="s">
        <v>10</v>
      </c>
      <c r="E6" s="3"/>
    </row>
    <row r="7" spans="1:5" x14ac:dyDescent="0.2">
      <c r="D7" s="1"/>
      <c r="E7" s="3"/>
    </row>
    <row r="8" spans="1:5" x14ac:dyDescent="0.2">
      <c r="D8" s="1"/>
      <c r="E8" s="4"/>
    </row>
    <row r="9" spans="1:5" x14ac:dyDescent="0.2">
      <c r="D9" s="1"/>
      <c r="E9" s="1"/>
    </row>
    <row r="10" spans="1:5" x14ac:dyDescent="0.2">
      <c r="D10" s="1"/>
      <c r="E10" s="3"/>
    </row>
    <row r="11" spans="1:5" x14ac:dyDescent="0.2">
      <c r="D11" s="1"/>
      <c r="E11" s="3"/>
    </row>
    <row r="12" spans="1:5" x14ac:dyDescent="0.2">
      <c r="D12" s="1"/>
      <c r="E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A004-16CD-A24D-8164-70E2C6AF7FCA}">
  <dimension ref="A1:E14"/>
  <sheetViews>
    <sheetView workbookViewId="0">
      <selection activeCell="B10" sqref="B10"/>
    </sheetView>
  </sheetViews>
  <sheetFormatPr baseColWidth="10" defaultColWidth="25.83203125" defaultRowHeight="20" x14ac:dyDescent="0.2"/>
  <cols>
    <col min="1" max="1" width="25.83203125" style="5"/>
    <col min="2" max="2" width="34.83203125" style="14" customWidth="1"/>
    <col min="3" max="3" width="44.6640625" style="6" customWidth="1"/>
    <col min="4" max="4" width="35.1640625" style="14" customWidth="1"/>
    <col min="5" max="5" width="53.1640625" style="5" customWidth="1"/>
    <col min="6" max="16384" width="25.83203125" style="5"/>
  </cols>
  <sheetData>
    <row r="1" spans="1:5" x14ac:dyDescent="0.2">
      <c r="A1" s="15" t="s">
        <v>21</v>
      </c>
      <c r="B1" s="11" t="s">
        <v>11</v>
      </c>
      <c r="C1" s="16" t="s">
        <v>0</v>
      </c>
      <c r="D1" s="11" t="s">
        <v>12</v>
      </c>
      <c r="E1" s="2"/>
    </row>
    <row r="2" spans="1:5" ht="22" x14ac:dyDescent="0.2">
      <c r="B2" s="9" t="s">
        <v>1</v>
      </c>
      <c r="C2" s="8" t="s">
        <v>31</v>
      </c>
      <c r="D2" s="10" t="s">
        <v>2</v>
      </c>
      <c r="E2" s="3"/>
    </row>
    <row r="3" spans="1:5" ht="22" x14ac:dyDescent="0.2">
      <c r="A3" s="5" t="s">
        <v>22</v>
      </c>
      <c r="B3" s="12" t="s">
        <v>13</v>
      </c>
      <c r="C3" s="8" t="s">
        <v>32</v>
      </c>
      <c r="D3" s="13" t="s">
        <v>14</v>
      </c>
      <c r="E3" s="1"/>
    </row>
    <row r="4" spans="1:5" ht="22" x14ac:dyDescent="0.2">
      <c r="B4" s="12" t="s">
        <v>3</v>
      </c>
      <c r="C4" s="8" t="s">
        <v>132</v>
      </c>
      <c r="D4" s="13" t="s">
        <v>4</v>
      </c>
      <c r="E4" s="1"/>
    </row>
    <row r="5" spans="1:5" ht="22" x14ac:dyDescent="0.2">
      <c r="B5" s="12" t="s">
        <v>5</v>
      </c>
      <c r="C5" s="8" t="s">
        <v>52</v>
      </c>
      <c r="D5" s="13" t="s">
        <v>6</v>
      </c>
      <c r="E5" s="3"/>
    </row>
    <row r="6" spans="1:5" ht="22" x14ac:dyDescent="0.2">
      <c r="B6" s="12" t="s">
        <v>7</v>
      </c>
      <c r="C6" s="8" t="s">
        <v>28</v>
      </c>
      <c r="D6" s="13" t="s">
        <v>8</v>
      </c>
      <c r="E6" s="4"/>
    </row>
    <row r="7" spans="1:5" ht="22" x14ac:dyDescent="0.2">
      <c r="A7" s="5" t="s">
        <v>22</v>
      </c>
      <c r="B7" s="12" t="s">
        <v>15</v>
      </c>
      <c r="C7" s="8" t="s">
        <v>27</v>
      </c>
      <c r="D7" s="13" t="s">
        <v>16</v>
      </c>
      <c r="E7" s="1"/>
    </row>
    <row r="8" spans="1:5" ht="76" x14ac:dyDescent="0.2">
      <c r="A8" s="5" t="s">
        <v>23</v>
      </c>
      <c r="B8" s="12" t="s">
        <v>186</v>
      </c>
      <c r="C8" s="8" t="s">
        <v>25</v>
      </c>
      <c r="D8" s="13" t="s">
        <v>187</v>
      </c>
      <c r="E8" s="3"/>
    </row>
    <row r="9" spans="1:5" ht="57" x14ac:dyDescent="0.2">
      <c r="A9" s="5" t="s">
        <v>23</v>
      </c>
      <c r="B9" s="12" t="s">
        <v>189</v>
      </c>
      <c r="C9" s="8" t="s">
        <v>26</v>
      </c>
      <c r="D9" s="13" t="s">
        <v>188</v>
      </c>
      <c r="E9" s="3"/>
    </row>
    <row r="10" spans="1:5" ht="38" x14ac:dyDescent="0.2">
      <c r="B10" s="12" t="s">
        <v>179</v>
      </c>
      <c r="C10" s="8" t="s">
        <v>173</v>
      </c>
      <c r="D10" s="13" t="s">
        <v>151</v>
      </c>
      <c r="E10" s="3"/>
    </row>
    <row r="11" spans="1:5" ht="133" x14ac:dyDescent="0.2">
      <c r="B11" s="12" t="s">
        <v>29</v>
      </c>
      <c r="C11" s="8" t="s">
        <v>141</v>
      </c>
      <c r="D11" s="13" t="s">
        <v>30</v>
      </c>
    </row>
    <row r="12" spans="1:5" ht="22" x14ac:dyDescent="0.2">
      <c r="A12" s="5" t="s">
        <v>24</v>
      </c>
      <c r="B12" s="12" t="s">
        <v>17</v>
      </c>
      <c r="C12" s="8" t="s">
        <v>142</v>
      </c>
      <c r="D12" s="13" t="s">
        <v>17</v>
      </c>
    </row>
    <row r="13" spans="1:5" ht="22" x14ac:dyDescent="0.2">
      <c r="B13" s="12" t="s">
        <v>18</v>
      </c>
      <c r="C13" s="8" t="s">
        <v>143</v>
      </c>
      <c r="D13" s="13" t="s">
        <v>19</v>
      </c>
    </row>
    <row r="14" spans="1:5" ht="22" x14ac:dyDescent="0.2">
      <c r="A14" s="5" t="s">
        <v>22</v>
      </c>
      <c r="B14" s="12" t="s">
        <v>9</v>
      </c>
      <c r="C14" s="8" t="s">
        <v>129</v>
      </c>
      <c r="D14" s="13" t="s">
        <v>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686A-919F-0845-B06E-8404EEBC2EE7}">
  <dimension ref="A1:F21"/>
  <sheetViews>
    <sheetView workbookViewId="0">
      <selection activeCell="B23" sqref="B23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47</v>
      </c>
      <c r="D4" s="23" t="s">
        <v>4</v>
      </c>
      <c r="E4" s="20"/>
    </row>
    <row r="5" spans="1:6" ht="22" x14ac:dyDescent="0.2">
      <c r="B5" s="9" t="s">
        <v>33</v>
      </c>
      <c r="C5" s="8" t="s">
        <v>34</v>
      </c>
      <c r="D5" s="10" t="s">
        <v>35</v>
      </c>
      <c r="E5" s="20"/>
    </row>
    <row r="6" spans="1:6" ht="54" customHeight="1" x14ac:dyDescent="0.2">
      <c r="A6" s="6" t="s">
        <v>23</v>
      </c>
      <c r="B6" s="25" t="s">
        <v>190</v>
      </c>
      <c r="C6" s="8" t="s">
        <v>37</v>
      </c>
      <c r="D6" s="24" t="s">
        <v>193</v>
      </c>
      <c r="E6" s="19"/>
    </row>
    <row r="7" spans="1:6" ht="22" x14ac:dyDescent="0.2">
      <c r="B7" s="9" t="s">
        <v>5</v>
      </c>
      <c r="C7" s="8" t="s">
        <v>36</v>
      </c>
      <c r="D7" s="10" t="s">
        <v>6</v>
      </c>
      <c r="E7" s="19"/>
    </row>
    <row r="8" spans="1:6" ht="44" x14ac:dyDescent="0.2">
      <c r="A8" s="6" t="s">
        <v>23</v>
      </c>
      <c r="B8" s="25" t="s">
        <v>191</v>
      </c>
      <c r="C8" s="8" t="s">
        <v>38</v>
      </c>
      <c r="D8" s="24" t="s">
        <v>194</v>
      </c>
    </row>
    <row r="9" spans="1:6" ht="44" x14ac:dyDescent="0.2">
      <c r="A9" s="6" t="s">
        <v>23</v>
      </c>
      <c r="B9" s="25" t="s">
        <v>192</v>
      </c>
      <c r="C9" s="8" t="s">
        <v>146</v>
      </c>
      <c r="D9" s="24" t="s">
        <v>195</v>
      </c>
    </row>
    <row r="10" spans="1:6" ht="22" x14ac:dyDescent="0.2">
      <c r="A10" s="6" t="s">
        <v>22</v>
      </c>
      <c r="B10" s="9" t="s">
        <v>15</v>
      </c>
      <c r="C10" s="8" t="s">
        <v>39</v>
      </c>
      <c r="D10" s="10" t="s">
        <v>16</v>
      </c>
    </row>
    <row r="11" spans="1:6" ht="88" x14ac:dyDescent="0.2">
      <c r="B11" s="9" t="s">
        <v>49</v>
      </c>
      <c r="C11" s="26" t="str">
        <f>TEXT(E11,"HH:MM")</f>
        <v>13:35</v>
      </c>
      <c r="D11" s="10" t="s">
        <v>48</v>
      </c>
      <c r="E11" s="32">
        <f>E12-F11</f>
        <v>1462.5659722222224</v>
      </c>
      <c r="F11" s="21">
        <v>6.9444444444444441E-3</v>
      </c>
    </row>
    <row r="12" spans="1:6" ht="22" x14ac:dyDescent="0.2">
      <c r="A12" s="6" t="s">
        <v>55</v>
      </c>
      <c r="B12" s="9" t="s">
        <v>40</v>
      </c>
      <c r="C12" s="26" t="str">
        <f>TEXT(E12,"HH:MM")</f>
        <v>13:45</v>
      </c>
      <c r="D12" s="10" t="s">
        <v>41</v>
      </c>
      <c r="E12" s="30">
        <f>Navettes!C2</f>
        <v>1462.5729166666667</v>
      </c>
    </row>
    <row r="13" spans="1:6" ht="66" x14ac:dyDescent="0.2">
      <c r="A13" s="6" t="s">
        <v>23</v>
      </c>
      <c r="B13" s="9" t="s">
        <v>174</v>
      </c>
      <c r="C13" s="8" t="s">
        <v>42</v>
      </c>
      <c r="D13" s="10" t="s">
        <v>175</v>
      </c>
    </row>
    <row r="14" spans="1:6" ht="22" x14ac:dyDescent="0.2">
      <c r="B14" s="9" t="s">
        <v>43</v>
      </c>
      <c r="C14" s="26" t="str">
        <f t="shared" ref="C14:C15" si="0">TEXT(E14,"HH:MM")</f>
        <v>16:00</v>
      </c>
      <c r="D14" s="10" t="s">
        <v>44</v>
      </c>
      <c r="E14" s="30">
        <f>Navettes!D2</f>
        <v>1462.6666666666667</v>
      </c>
    </row>
    <row r="15" spans="1:6" ht="22" x14ac:dyDescent="0.2">
      <c r="B15" s="9" t="s">
        <v>45</v>
      </c>
      <c r="C15" s="26" t="str">
        <f t="shared" si="0"/>
        <v>16:35</v>
      </c>
      <c r="D15" s="10" t="s">
        <v>46</v>
      </c>
      <c r="E15" s="32">
        <f>E16-F15</f>
        <v>0.69097222222222221</v>
      </c>
      <c r="F15" s="21">
        <v>6.9444444444444441E-3</v>
      </c>
    </row>
    <row r="16" spans="1:6" ht="22" x14ac:dyDescent="0.2">
      <c r="A16" s="6" t="s">
        <v>24</v>
      </c>
      <c r="B16" s="25" t="s">
        <v>152</v>
      </c>
      <c r="C16" s="26" t="str">
        <f>TEXT(E16,"HH:MM")</f>
        <v>16:45</v>
      </c>
      <c r="D16" s="24" t="s">
        <v>153</v>
      </c>
      <c r="E16" s="31" t="str">
        <f>Navettes!B2</f>
        <v>16:45</v>
      </c>
    </row>
    <row r="17" spans="1:6" ht="22" x14ac:dyDescent="0.2">
      <c r="A17" s="6" t="s">
        <v>114</v>
      </c>
      <c r="B17" s="9" t="s">
        <v>154</v>
      </c>
      <c r="C17" s="26" t="str">
        <f>TEXT(E17,"HH:MM")</f>
        <v>19:25</v>
      </c>
      <c r="D17" s="10" t="s">
        <v>155</v>
      </c>
      <c r="E17" s="30">
        <f>Navettes!E2-F17</f>
        <v>1462.809532824074</v>
      </c>
      <c r="F17" s="21">
        <v>6.9444444444444447E-4</v>
      </c>
    </row>
    <row r="18" spans="1:6" ht="22" x14ac:dyDescent="0.2">
      <c r="B18" s="9" t="s">
        <v>18</v>
      </c>
      <c r="C18" s="8" t="s">
        <v>176</v>
      </c>
      <c r="D18" s="10" t="s">
        <v>19</v>
      </c>
      <c r="E18" s="32">
        <f>E17+F18</f>
        <v>1462.823421712963</v>
      </c>
      <c r="F18" s="21">
        <v>1.3888888888888888E-2</v>
      </c>
    </row>
    <row r="19" spans="1:6" ht="22" x14ac:dyDescent="0.2">
      <c r="A19" s="6" t="s">
        <v>22</v>
      </c>
      <c r="B19" s="9" t="s">
        <v>9</v>
      </c>
      <c r="C19" s="8" t="s">
        <v>118</v>
      </c>
      <c r="D19" s="10" t="s">
        <v>10</v>
      </c>
      <c r="E19" s="32">
        <f>E17+F19</f>
        <v>1462.8164772685184</v>
      </c>
      <c r="F19" s="21">
        <v>6.9444444444444441E-3</v>
      </c>
    </row>
    <row r="21" spans="1:6" x14ac:dyDescent="0.2">
      <c r="C21" s="27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8E92-B6A1-A540-9055-BC6C85BC8D7C}">
  <dimension ref="A1:F16"/>
  <sheetViews>
    <sheetView workbookViewId="0">
      <selection activeCell="B6" sqref="B6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66</v>
      </c>
      <c r="D4" s="23" t="s">
        <v>4</v>
      </c>
      <c r="E4" s="20"/>
    </row>
    <row r="5" spans="1:6" ht="44" x14ac:dyDescent="0.2">
      <c r="A5" s="6" t="s">
        <v>23</v>
      </c>
      <c r="B5" s="9" t="s">
        <v>196</v>
      </c>
      <c r="C5" s="8" t="s">
        <v>64</v>
      </c>
      <c r="D5" s="10" t="s">
        <v>197</v>
      </c>
      <c r="E5" s="20"/>
    </row>
    <row r="6" spans="1:6" ht="22" x14ac:dyDescent="0.2">
      <c r="A6" s="6" t="s">
        <v>22</v>
      </c>
      <c r="B6" s="25" t="s">
        <v>15</v>
      </c>
      <c r="C6" s="8" t="s">
        <v>65</v>
      </c>
      <c r="D6" s="24" t="s">
        <v>16</v>
      </c>
    </row>
    <row r="7" spans="1:6" ht="88" x14ac:dyDescent="0.2">
      <c r="B7" s="9" t="s">
        <v>49</v>
      </c>
      <c r="C7" s="26" t="str">
        <f t="shared" ref="C7:C11" si="0">TEXT(E7,"HH:MM")</f>
        <v>14:35</v>
      </c>
      <c r="D7" s="10" t="s">
        <v>48</v>
      </c>
      <c r="E7" s="32">
        <f>E8-F7</f>
        <v>1462.6076388888889</v>
      </c>
      <c r="F7" s="21">
        <v>6.9444444444444441E-3</v>
      </c>
    </row>
    <row r="8" spans="1:6" ht="22" x14ac:dyDescent="0.2">
      <c r="A8" s="6" t="s">
        <v>55</v>
      </c>
      <c r="B8" s="9" t="s">
        <v>157</v>
      </c>
      <c r="C8" s="26" t="str">
        <f t="shared" si="0"/>
        <v>14:45</v>
      </c>
      <c r="D8" s="10" t="s">
        <v>160</v>
      </c>
      <c r="E8" s="30">
        <f>Navettes!C3</f>
        <v>1462.6145833333333</v>
      </c>
    </row>
    <row r="9" spans="1:6" ht="22" x14ac:dyDescent="0.2">
      <c r="B9" s="9" t="s">
        <v>43</v>
      </c>
      <c r="C9" s="26" t="str">
        <f t="shared" si="0"/>
        <v>16:15</v>
      </c>
      <c r="D9" s="10" t="s">
        <v>44</v>
      </c>
      <c r="E9" s="30">
        <f>Navettes!D3</f>
        <v>1462.6770833333333</v>
      </c>
    </row>
    <row r="10" spans="1:6" ht="22" x14ac:dyDescent="0.2">
      <c r="B10" s="9" t="s">
        <v>45</v>
      </c>
      <c r="C10" s="26" t="str">
        <f t="shared" si="0"/>
        <v>16:50</v>
      </c>
      <c r="D10" s="10" t="s">
        <v>46</v>
      </c>
      <c r="E10" s="32">
        <f>E11-F10</f>
        <v>0.70138888888888895</v>
      </c>
      <c r="F10" s="21">
        <v>6.9444444444444441E-3</v>
      </c>
    </row>
    <row r="11" spans="1:6" ht="22" x14ac:dyDescent="0.2">
      <c r="A11" s="6" t="s">
        <v>24</v>
      </c>
      <c r="B11" s="25" t="s">
        <v>158</v>
      </c>
      <c r="C11" s="26" t="str">
        <f t="shared" si="0"/>
        <v>17:00</v>
      </c>
      <c r="D11" s="24" t="s">
        <v>159</v>
      </c>
      <c r="E11" s="31" t="str">
        <f>Navettes!B3</f>
        <v>17:00</v>
      </c>
    </row>
    <row r="12" spans="1:6" ht="22" x14ac:dyDescent="0.2">
      <c r="A12" s="6" t="s">
        <v>114</v>
      </c>
      <c r="B12" s="9" t="s">
        <v>154</v>
      </c>
      <c r="C12" s="26" t="str">
        <f>TEXT(E12,"HH:MM")</f>
        <v>19:25</v>
      </c>
      <c r="D12" s="10" t="s">
        <v>155</v>
      </c>
      <c r="E12" s="30">
        <f>Navettes!E3+F12</f>
        <v>1462.8091856018518</v>
      </c>
      <c r="F12" s="21">
        <v>0</v>
      </c>
    </row>
    <row r="13" spans="1:6" ht="22" x14ac:dyDescent="0.2">
      <c r="B13" s="9" t="s">
        <v>18</v>
      </c>
      <c r="C13" s="8" t="s">
        <v>119</v>
      </c>
      <c r="D13" s="10" t="s">
        <v>19</v>
      </c>
      <c r="E13" s="32">
        <f>E12+F13</f>
        <v>1462.8230744907407</v>
      </c>
      <c r="F13" s="21">
        <v>1.3888888888888888E-2</v>
      </c>
    </row>
    <row r="14" spans="1:6" ht="22" x14ac:dyDescent="0.2">
      <c r="A14" s="6" t="s">
        <v>22</v>
      </c>
      <c r="B14" s="9" t="s">
        <v>9</v>
      </c>
      <c r="C14" s="8" t="s">
        <v>118</v>
      </c>
      <c r="D14" s="10" t="s">
        <v>10</v>
      </c>
      <c r="E14" s="32">
        <f>E12+F14</f>
        <v>1462.8161300462962</v>
      </c>
      <c r="F14" s="21">
        <v>6.9444444444444441E-3</v>
      </c>
    </row>
    <row r="16" spans="1:6" x14ac:dyDescent="0.2">
      <c r="C16" s="2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BF53-5C8A-5F47-A607-067D60E1B804}">
  <dimension ref="A1:G20"/>
  <sheetViews>
    <sheetView tabSelected="1" zoomScale="96" zoomScaleNormal="96" workbookViewId="0">
      <selection activeCell="B18" sqref="B18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34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7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  <c r="G1" s="5" t="s">
        <v>82</v>
      </c>
    </row>
    <row r="2" spans="1:7" ht="22" x14ac:dyDescent="0.2">
      <c r="B2" s="9" t="s">
        <v>1</v>
      </c>
      <c r="C2" s="8" t="s">
        <v>31</v>
      </c>
      <c r="D2" s="10" t="s">
        <v>2</v>
      </c>
      <c r="E2" s="19"/>
      <c r="G2" s="38">
        <f>16*6</f>
        <v>96</v>
      </c>
    </row>
    <row r="3" spans="1:7" ht="22" x14ac:dyDescent="0.2">
      <c r="A3" s="6" t="s">
        <v>22</v>
      </c>
      <c r="B3" s="9" t="s">
        <v>13</v>
      </c>
      <c r="C3" s="8" t="s">
        <v>121</v>
      </c>
      <c r="D3" s="10" t="s">
        <v>14</v>
      </c>
      <c r="E3" s="20"/>
    </row>
    <row r="4" spans="1:7" ht="22" x14ac:dyDescent="0.2">
      <c r="B4" s="22" t="s">
        <v>3</v>
      </c>
      <c r="C4" s="8" t="s">
        <v>81</v>
      </c>
      <c r="D4" s="23" t="s">
        <v>4</v>
      </c>
      <c r="E4" s="20"/>
    </row>
    <row r="5" spans="1:7" ht="22" x14ac:dyDescent="0.2">
      <c r="B5" s="9" t="s">
        <v>45</v>
      </c>
      <c r="C5" s="26" t="str">
        <f t="shared" ref="C5" si="0">TEXT(E5,"HH:MM")</f>
        <v>08:45</v>
      </c>
      <c r="D5" s="10" t="s">
        <v>46</v>
      </c>
      <c r="E5" s="32">
        <f>$E$6-F5</f>
        <v>0.36458333333333331</v>
      </c>
      <c r="F5" s="21">
        <v>1.0416666666666666E-2</v>
      </c>
    </row>
    <row r="6" spans="1:7" s="15" customFormat="1" ht="22" x14ac:dyDescent="0.2">
      <c r="A6" s="6" t="s">
        <v>24</v>
      </c>
      <c r="B6" s="25" t="s">
        <v>67</v>
      </c>
      <c r="C6" s="36" t="str">
        <f>TEXT(E6,"HH:MM")</f>
        <v>09:00</v>
      </c>
      <c r="D6" s="24" t="s">
        <v>68</v>
      </c>
      <c r="E6" s="37" t="str">
        <f>Navettes!B4</f>
        <v>09:00</v>
      </c>
      <c r="F6" s="33"/>
    </row>
    <row r="7" spans="1:7" ht="22" x14ac:dyDescent="0.2">
      <c r="A7" s="6" t="s">
        <v>114</v>
      </c>
      <c r="B7" s="9" t="s">
        <v>69</v>
      </c>
      <c r="C7" s="26" t="str">
        <f>TEXT(E7,"HH:MM")</f>
        <v>09:10</v>
      </c>
      <c r="D7" s="10" t="s">
        <v>71</v>
      </c>
      <c r="E7" s="37">
        <f>Navettes!E4</f>
        <v>1462.3825181134259</v>
      </c>
    </row>
    <row r="8" spans="1:7" ht="22" x14ac:dyDescent="0.2">
      <c r="A8" s="6" t="s">
        <v>114</v>
      </c>
      <c r="B8" s="9" t="s">
        <v>70</v>
      </c>
      <c r="C8" s="26" t="str">
        <f>TEXT(E8,"HH:MM")</f>
        <v>10:56</v>
      </c>
      <c r="D8" s="10" t="s">
        <v>72</v>
      </c>
      <c r="E8" s="32">
        <f>E7+F8</f>
        <v>1462.4561292245371</v>
      </c>
      <c r="F8" s="21">
        <f>(G2+10)/(24*60)</f>
        <v>7.3611111111111113E-2</v>
      </c>
    </row>
    <row r="9" spans="1:7" ht="44" x14ac:dyDescent="0.2">
      <c r="B9" s="25" t="s">
        <v>180</v>
      </c>
      <c r="C9" s="28" t="s">
        <v>161</v>
      </c>
      <c r="D9" s="24" t="s">
        <v>181</v>
      </c>
    </row>
    <row r="10" spans="1:7" ht="22" x14ac:dyDescent="0.2">
      <c r="A10" s="6" t="s">
        <v>22</v>
      </c>
      <c r="B10" s="9" t="s">
        <v>15</v>
      </c>
      <c r="C10" s="8" t="s">
        <v>27</v>
      </c>
      <c r="D10" s="10" t="s">
        <v>16</v>
      </c>
    </row>
    <row r="11" spans="1:7" ht="88" x14ac:dyDescent="0.2">
      <c r="B11" s="9" t="s">
        <v>49</v>
      </c>
      <c r="C11" s="26" t="str">
        <f>TEXT(E11,"HH:MM")</f>
        <v>15:50</v>
      </c>
      <c r="D11" s="10" t="s">
        <v>48</v>
      </c>
      <c r="E11" s="32">
        <f>E12-F11</f>
        <v>1462.6597222222224</v>
      </c>
      <c r="F11" s="21">
        <v>6.9444444444444441E-3</v>
      </c>
    </row>
    <row r="12" spans="1:7" s="6" customFormat="1" ht="22" x14ac:dyDescent="0.2">
      <c r="A12" s="6" t="s">
        <v>55</v>
      </c>
      <c r="B12" s="6" t="s">
        <v>73</v>
      </c>
      <c r="C12" s="26" t="str">
        <f t="shared" ref="C12:C16" si="1">TEXT(E12,"HH:MM")</f>
        <v>16:00</v>
      </c>
      <c r="D12" s="42" t="s">
        <v>74</v>
      </c>
      <c r="E12" s="30">
        <f>Navettes!C5</f>
        <v>1462.6666666666667</v>
      </c>
      <c r="F12" s="21"/>
    </row>
    <row r="13" spans="1:7" ht="22" x14ac:dyDescent="0.2">
      <c r="B13" s="6" t="s">
        <v>43</v>
      </c>
      <c r="C13" s="26" t="str">
        <f t="shared" si="1"/>
        <v>17:30</v>
      </c>
      <c r="D13" s="42" t="s">
        <v>44</v>
      </c>
      <c r="E13" s="30">
        <f>Navettes!D5</f>
        <v>1462.7291666666667</v>
      </c>
    </row>
    <row r="14" spans="1:7" ht="22" x14ac:dyDescent="0.2">
      <c r="B14" s="6" t="s">
        <v>45</v>
      </c>
      <c r="C14" s="26" t="str">
        <f t="shared" si="1"/>
        <v>18:05</v>
      </c>
      <c r="D14" s="42" t="s">
        <v>46</v>
      </c>
      <c r="E14" s="32">
        <f>E15-F14</f>
        <v>0.75347222222222221</v>
      </c>
      <c r="F14" s="21">
        <v>6.9444444444444441E-3</v>
      </c>
    </row>
    <row r="15" spans="1:7" ht="22" x14ac:dyDescent="0.2">
      <c r="A15" s="6" t="s">
        <v>24</v>
      </c>
      <c r="B15" s="7" t="s">
        <v>75</v>
      </c>
      <c r="C15" s="36" t="str">
        <f t="shared" si="1"/>
        <v>18:15</v>
      </c>
      <c r="D15" s="43" t="s">
        <v>76</v>
      </c>
      <c r="E15" s="31" t="str">
        <f>Navettes!B5</f>
        <v>18:15</v>
      </c>
    </row>
    <row r="16" spans="1:7" s="15" customFormat="1" ht="22" x14ac:dyDescent="0.2">
      <c r="A16" s="6" t="s">
        <v>114</v>
      </c>
      <c r="B16" s="6" t="s">
        <v>77</v>
      </c>
      <c r="C16" s="26" t="str">
        <f t="shared" si="1"/>
        <v>19:31</v>
      </c>
      <c r="D16" s="42" t="s">
        <v>78</v>
      </c>
      <c r="E16" s="30">
        <f>Navettes!E5-F16</f>
        <v>1462.8138285069444</v>
      </c>
      <c r="F16" s="21">
        <v>1.3888888888888889E-3</v>
      </c>
    </row>
    <row r="17" spans="1:6" x14ac:dyDescent="0.2">
      <c r="B17" s="6" t="s">
        <v>18</v>
      </c>
      <c r="C17" s="34" t="s">
        <v>79</v>
      </c>
      <c r="D17" s="42" t="s">
        <v>19</v>
      </c>
      <c r="E17" s="32">
        <f>E16+F17</f>
        <v>1462.8277173958334</v>
      </c>
      <c r="F17" s="21">
        <v>1.3888888888888888E-2</v>
      </c>
    </row>
    <row r="18" spans="1:6" x14ac:dyDescent="0.2">
      <c r="A18" s="6" t="s">
        <v>22</v>
      </c>
      <c r="B18" s="6" t="s">
        <v>198</v>
      </c>
      <c r="C18" s="34" t="s">
        <v>80</v>
      </c>
      <c r="D18" s="42" t="s">
        <v>199</v>
      </c>
      <c r="E18" s="32">
        <f>E16+F18</f>
        <v>1462.8207729513888</v>
      </c>
      <c r="F18" s="21">
        <v>6.9444444444444441E-3</v>
      </c>
    </row>
    <row r="19" spans="1:6" x14ac:dyDescent="0.2">
      <c r="A19" s="6" t="s">
        <v>55</v>
      </c>
      <c r="B19" s="6" t="s">
        <v>162</v>
      </c>
      <c r="C19" s="39" t="s">
        <v>110</v>
      </c>
      <c r="D19" s="42" t="s">
        <v>164</v>
      </c>
    </row>
    <row r="20" spans="1:6" x14ac:dyDescent="0.2">
      <c r="A20" s="6" t="s">
        <v>55</v>
      </c>
      <c r="B20" s="6" t="s">
        <v>163</v>
      </c>
      <c r="C20" s="40" t="s">
        <v>111</v>
      </c>
      <c r="D20" s="42" t="s">
        <v>165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BF37-1407-0B4C-A21B-6DBC72BD18CB}">
  <dimension ref="A1:F15"/>
  <sheetViews>
    <sheetView workbookViewId="0">
      <selection activeCell="C6" sqref="C6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90</v>
      </c>
      <c r="D4" s="10" t="s">
        <v>4</v>
      </c>
      <c r="E4" s="20"/>
    </row>
    <row r="5" spans="1:6" ht="54" customHeight="1" x14ac:dyDescent="0.2">
      <c r="A5" s="6" t="s">
        <v>22</v>
      </c>
      <c r="B5" s="17" t="s">
        <v>91</v>
      </c>
      <c r="C5" s="8" t="s">
        <v>182</v>
      </c>
      <c r="D5" s="24" t="s">
        <v>92</v>
      </c>
      <c r="E5" s="19"/>
    </row>
    <row r="6" spans="1:6" ht="88" x14ac:dyDescent="0.2">
      <c r="B6" s="9" t="s">
        <v>49</v>
      </c>
      <c r="C6" s="26" t="str">
        <f t="shared" ref="C6:C9" si="0">TEXT(E6,"HH:MM")</f>
        <v>11:35</v>
      </c>
      <c r="D6" s="10" t="s">
        <v>48</v>
      </c>
      <c r="E6" s="32">
        <f>E7-F6</f>
        <v>1462.4826388888889</v>
      </c>
      <c r="F6" s="21">
        <v>6.9444444444444441E-3</v>
      </c>
    </row>
    <row r="7" spans="1:6" ht="22" x14ac:dyDescent="0.2">
      <c r="A7" s="6" t="s">
        <v>55</v>
      </c>
      <c r="B7" s="9" t="s">
        <v>83</v>
      </c>
      <c r="C7" s="26" t="str">
        <f t="shared" si="0"/>
        <v>11:45</v>
      </c>
      <c r="D7" s="10" t="s">
        <v>84</v>
      </c>
      <c r="E7" s="30">
        <f>Navettes!C6</f>
        <v>1462.4895833333333</v>
      </c>
    </row>
    <row r="8" spans="1:6" ht="22" x14ac:dyDescent="0.2">
      <c r="B8" s="9" t="s">
        <v>43</v>
      </c>
      <c r="C8" s="26" t="str">
        <f t="shared" si="0"/>
        <v>13:15</v>
      </c>
      <c r="D8" s="10" t="s">
        <v>44</v>
      </c>
      <c r="E8" s="30">
        <f>Navettes!D6</f>
        <v>1462.5520833333333</v>
      </c>
    </row>
    <row r="9" spans="1:6" ht="22" x14ac:dyDescent="0.2">
      <c r="B9" s="9" t="s">
        <v>45</v>
      </c>
      <c r="C9" s="26" t="str">
        <f t="shared" si="0"/>
        <v>13:50</v>
      </c>
      <c r="D9" s="10" t="s">
        <v>46</v>
      </c>
      <c r="E9" s="32">
        <f>E10-F9</f>
        <v>0.57638888888888895</v>
      </c>
      <c r="F9" s="21">
        <v>6.9444444444444441E-3</v>
      </c>
    </row>
    <row r="10" spans="1:6" ht="22" x14ac:dyDescent="0.2">
      <c r="A10" s="6" t="s">
        <v>24</v>
      </c>
      <c r="B10" s="25" t="s">
        <v>85</v>
      </c>
      <c r="C10" s="26" t="str">
        <f>TEXT(E10,"HH:MM")</f>
        <v>14:00</v>
      </c>
      <c r="D10" s="24" t="s">
        <v>86</v>
      </c>
      <c r="E10" s="31" t="str">
        <f>Navettes!B6</f>
        <v>14:00</v>
      </c>
    </row>
    <row r="11" spans="1:6" ht="22" x14ac:dyDescent="0.2">
      <c r="A11" s="6" t="s">
        <v>114</v>
      </c>
      <c r="B11" s="9" t="s">
        <v>95</v>
      </c>
      <c r="C11" s="26" t="str">
        <f>TEXT(E11,"HH:MM")</f>
        <v>17:20</v>
      </c>
      <c r="D11" s="10" t="s">
        <v>96</v>
      </c>
      <c r="E11" s="30">
        <f>Navettes!E6-F11</f>
        <v>1462.7224483217592</v>
      </c>
      <c r="F11" s="21">
        <v>1.3888888888888889E-3</v>
      </c>
    </row>
    <row r="12" spans="1:6" ht="44" x14ac:dyDescent="0.2">
      <c r="B12" s="9" t="s">
        <v>93</v>
      </c>
      <c r="C12" s="8" t="s">
        <v>97</v>
      </c>
      <c r="D12" s="10" t="s">
        <v>94</v>
      </c>
      <c r="E12" s="32">
        <f>E11+F12</f>
        <v>1462.7328649884259</v>
      </c>
      <c r="F12" s="21">
        <v>1.0416666666666666E-2</v>
      </c>
    </row>
    <row r="13" spans="1:6" x14ac:dyDescent="0.2">
      <c r="A13" s="6" t="s">
        <v>22</v>
      </c>
      <c r="B13" s="6" t="s">
        <v>87</v>
      </c>
      <c r="C13" s="35" t="s">
        <v>88</v>
      </c>
      <c r="D13" s="42" t="s">
        <v>89</v>
      </c>
      <c r="E13" s="32">
        <f>E11+F13</f>
        <v>1462.7293927662035</v>
      </c>
      <c r="F13" s="21">
        <v>6.9444444444444441E-3</v>
      </c>
    </row>
    <row r="14" spans="1:6" s="6" customFormat="1" x14ac:dyDescent="0.2">
      <c r="A14" s="6" t="s">
        <v>55</v>
      </c>
      <c r="B14" s="6" t="s">
        <v>162</v>
      </c>
      <c r="C14" s="39" t="s">
        <v>112</v>
      </c>
      <c r="D14" s="42" t="s">
        <v>166</v>
      </c>
      <c r="E14" s="21"/>
      <c r="F14" s="21"/>
    </row>
    <row r="15" spans="1:6" x14ac:dyDescent="0.2">
      <c r="A15" s="6" t="s">
        <v>55</v>
      </c>
      <c r="B15" s="6" t="s">
        <v>163</v>
      </c>
      <c r="C15" s="39" t="s">
        <v>113</v>
      </c>
      <c r="D15" s="42" t="s">
        <v>165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834C-3A12-D745-B59F-B2F20D1DD559}">
  <dimension ref="A1:F13"/>
  <sheetViews>
    <sheetView workbookViewId="0">
      <selection activeCell="D3" sqref="D3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122</v>
      </c>
      <c r="D3" s="10" t="s">
        <v>14</v>
      </c>
      <c r="E3" s="20"/>
    </row>
    <row r="4" spans="1:6" ht="22" x14ac:dyDescent="0.2">
      <c r="B4" s="22" t="s">
        <v>3</v>
      </c>
      <c r="C4" s="8" t="s">
        <v>103</v>
      </c>
      <c r="D4" s="10" t="s">
        <v>4</v>
      </c>
      <c r="E4" s="20"/>
    </row>
    <row r="5" spans="1:6" ht="22" x14ac:dyDescent="0.2">
      <c r="A5" s="6" t="s">
        <v>22</v>
      </c>
      <c r="B5" s="9" t="s">
        <v>15</v>
      </c>
      <c r="C5" s="28" t="s">
        <v>98</v>
      </c>
      <c r="D5" s="10" t="s">
        <v>16</v>
      </c>
    </row>
    <row r="6" spans="1:6" ht="22" x14ac:dyDescent="0.2">
      <c r="B6" s="9" t="s">
        <v>43</v>
      </c>
      <c r="C6" s="26" t="str">
        <f t="shared" ref="C6:C7" si="0">TEXT(E6,"HH:MM")</f>
        <v>15:45</v>
      </c>
      <c r="D6" s="10" t="s">
        <v>44</v>
      </c>
      <c r="E6" s="30">
        <f>Navettes!D7</f>
        <v>1462.65625</v>
      </c>
    </row>
    <row r="7" spans="1:6" ht="22" x14ac:dyDescent="0.2">
      <c r="B7" s="9" t="s">
        <v>45</v>
      </c>
      <c r="C7" s="26" t="str">
        <f t="shared" si="0"/>
        <v>16:20</v>
      </c>
      <c r="D7" s="10" t="s">
        <v>46</v>
      </c>
      <c r="E7" s="32">
        <f>E8-F7</f>
        <v>0.68055555555555558</v>
      </c>
      <c r="F7" s="21">
        <v>6.9444444444444441E-3</v>
      </c>
    </row>
    <row r="8" spans="1:6" ht="22" x14ac:dyDescent="0.2">
      <c r="A8" s="6" t="s">
        <v>24</v>
      </c>
      <c r="B8" s="25" t="s">
        <v>167</v>
      </c>
      <c r="C8" s="36" t="str">
        <f>TEXT(E8,"HH:MM")</f>
        <v>16:30</v>
      </c>
      <c r="D8" s="24" t="s">
        <v>168</v>
      </c>
      <c r="E8" s="31" t="str">
        <f>Navettes!B7</f>
        <v>16:30</v>
      </c>
    </row>
    <row r="9" spans="1:6" ht="22" x14ac:dyDescent="0.2">
      <c r="A9" s="6" t="s">
        <v>114</v>
      </c>
      <c r="B9" s="9" t="s">
        <v>99</v>
      </c>
      <c r="C9" s="26" t="str">
        <f>TEXT(E9,"HH:MM")</f>
        <v>19:20</v>
      </c>
      <c r="D9" s="10" t="s">
        <v>100</v>
      </c>
      <c r="E9" s="30">
        <f>Navettes!E7+F9</f>
        <v>1462.8056818171297</v>
      </c>
      <c r="F9" s="21">
        <v>0</v>
      </c>
    </row>
    <row r="10" spans="1:6" ht="22" x14ac:dyDescent="0.2">
      <c r="B10" s="9" t="s">
        <v>18</v>
      </c>
      <c r="C10" s="8" t="s">
        <v>101</v>
      </c>
      <c r="D10" s="10" t="s">
        <v>19</v>
      </c>
      <c r="E10" s="32">
        <f>E9+F10</f>
        <v>1462.8160984837964</v>
      </c>
      <c r="F10" s="21">
        <v>1.0416666666666666E-2</v>
      </c>
    </row>
    <row r="11" spans="1:6" x14ac:dyDescent="0.2">
      <c r="A11" s="6" t="s">
        <v>22</v>
      </c>
      <c r="B11" s="6" t="s">
        <v>9</v>
      </c>
      <c r="C11" s="35" t="s">
        <v>102</v>
      </c>
      <c r="D11" s="42" t="s">
        <v>10</v>
      </c>
      <c r="E11" s="32">
        <f>E9+F11</f>
        <v>1462.812626261574</v>
      </c>
      <c r="F11" s="21">
        <v>6.9444444444444441E-3</v>
      </c>
    </row>
    <row r="12" spans="1:6" x14ac:dyDescent="0.2">
      <c r="C12" s="35"/>
    </row>
    <row r="13" spans="1:6" s="6" customFormat="1" x14ac:dyDescent="0.2">
      <c r="C13" s="35"/>
      <c r="E13" s="21"/>
      <c r="F13" s="2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0094-158A-7B4D-9B20-1FDD57D4341A}">
  <dimension ref="A1:F16"/>
  <sheetViews>
    <sheetView workbookViewId="0">
      <selection activeCell="D17" sqref="D17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122</v>
      </c>
      <c r="D3" s="10" t="s">
        <v>14</v>
      </c>
      <c r="E3" s="20"/>
    </row>
    <row r="4" spans="1:6" ht="22" x14ac:dyDescent="0.2">
      <c r="B4" s="22" t="s">
        <v>3</v>
      </c>
      <c r="C4" s="8" t="s">
        <v>139</v>
      </c>
      <c r="D4" s="10" t="s">
        <v>4</v>
      </c>
      <c r="E4" s="20"/>
    </row>
    <row r="5" spans="1:6" ht="44" x14ac:dyDescent="0.2">
      <c r="B5" s="9" t="s">
        <v>177</v>
      </c>
      <c r="C5" s="28" t="s">
        <v>133</v>
      </c>
      <c r="D5" s="10" t="s">
        <v>178</v>
      </c>
      <c r="E5" s="20"/>
    </row>
    <row r="6" spans="1:6" ht="44" x14ac:dyDescent="0.2">
      <c r="A6" s="6" t="s">
        <v>22</v>
      </c>
      <c r="B6" s="17" t="s">
        <v>91</v>
      </c>
      <c r="C6" s="28" t="s">
        <v>183</v>
      </c>
      <c r="D6" s="24" t="s">
        <v>92</v>
      </c>
      <c r="E6" s="20"/>
    </row>
    <row r="7" spans="1:6" ht="88" x14ac:dyDescent="0.2">
      <c r="B7" s="9" t="s">
        <v>49</v>
      </c>
      <c r="C7" s="26" t="str">
        <f t="shared" ref="C7" si="0">TEXT(E7,"HH:MM")</f>
        <v>11:35</v>
      </c>
      <c r="D7" s="10" t="s">
        <v>48</v>
      </c>
      <c r="E7" s="32">
        <f>E8-F7</f>
        <v>1462.4826388888889</v>
      </c>
      <c r="F7" s="21">
        <v>6.9444444444444441E-3</v>
      </c>
    </row>
    <row r="8" spans="1:6" ht="22" x14ac:dyDescent="0.2">
      <c r="A8" s="6" t="s">
        <v>55</v>
      </c>
      <c r="B8" s="9" t="s">
        <v>83</v>
      </c>
      <c r="C8" s="26" t="str">
        <f t="shared" ref="C8" si="1">TEXT(E8,"HH:MM")</f>
        <v>11:45</v>
      </c>
      <c r="D8" s="10" t="s">
        <v>84</v>
      </c>
      <c r="E8" s="30">
        <f>Navettes!C8</f>
        <v>1462.4895833333333</v>
      </c>
    </row>
    <row r="9" spans="1:6" ht="22" x14ac:dyDescent="0.2">
      <c r="B9" s="9" t="s">
        <v>43</v>
      </c>
      <c r="C9" s="26" t="str">
        <f>TEXT(E9,"HH:MM")</f>
        <v>13:15</v>
      </c>
      <c r="D9" s="10" t="s">
        <v>44</v>
      </c>
      <c r="E9" s="30">
        <f>Navettes!D8</f>
        <v>1462.5520833333333</v>
      </c>
    </row>
    <row r="10" spans="1:6" ht="22" x14ac:dyDescent="0.2">
      <c r="B10" s="9" t="s">
        <v>45</v>
      </c>
      <c r="C10" s="26" t="str">
        <f>TEXT(E10,"HH:MM")</f>
        <v>13:50</v>
      </c>
      <c r="D10" s="10" t="s">
        <v>46</v>
      </c>
      <c r="E10" s="32">
        <f>E11-F10</f>
        <v>0.57638888888888895</v>
      </c>
      <c r="F10" s="21">
        <v>6.9444444444444441E-3</v>
      </c>
    </row>
    <row r="11" spans="1:6" ht="22" x14ac:dyDescent="0.2">
      <c r="A11" s="6" t="s">
        <v>24</v>
      </c>
      <c r="B11" s="25" t="s">
        <v>169</v>
      </c>
      <c r="C11" s="36" t="str">
        <f>TEXT(E11,"HH:MM")</f>
        <v>14:00</v>
      </c>
      <c r="D11" s="24" t="s">
        <v>170</v>
      </c>
      <c r="E11" s="31" t="str">
        <f>Navettes!B8</f>
        <v>14:00</v>
      </c>
    </row>
    <row r="12" spans="1:6" ht="22" x14ac:dyDescent="0.2">
      <c r="A12" s="6" t="s">
        <v>114</v>
      </c>
      <c r="B12" s="6" t="s">
        <v>99</v>
      </c>
      <c r="C12" s="26" t="str">
        <f>TEXT(E12,"HH:MM")</f>
        <v>16:43</v>
      </c>
      <c r="D12" s="42" t="s">
        <v>100</v>
      </c>
      <c r="E12" s="30">
        <f>Navettes!E8-F12</f>
        <v>1462.6968118634259</v>
      </c>
      <c r="F12" s="21">
        <v>1.3888888888888889E-3</v>
      </c>
    </row>
    <row r="13" spans="1:6" x14ac:dyDescent="0.2">
      <c r="B13" s="6" t="s">
        <v>18</v>
      </c>
      <c r="C13" s="35" t="s">
        <v>120</v>
      </c>
      <c r="D13" s="42" t="s">
        <v>19</v>
      </c>
      <c r="E13" s="32">
        <f>E12+F13</f>
        <v>1462.7107007523148</v>
      </c>
      <c r="F13" s="21">
        <v>1.3888888888888888E-2</v>
      </c>
    </row>
    <row r="14" spans="1:6" x14ac:dyDescent="0.2">
      <c r="A14" s="6" t="s">
        <v>22</v>
      </c>
      <c r="B14" s="6" t="s">
        <v>9</v>
      </c>
      <c r="C14" s="35" t="s">
        <v>104</v>
      </c>
      <c r="D14" s="42" t="s">
        <v>10</v>
      </c>
      <c r="E14" s="32">
        <f>E12+F14</f>
        <v>1462.7037563078702</v>
      </c>
      <c r="F14" s="21">
        <v>6.9444444444444441E-3</v>
      </c>
    </row>
    <row r="15" spans="1:6" s="6" customFormat="1" ht="42" x14ac:dyDescent="0.2">
      <c r="B15" s="44" t="s">
        <v>171</v>
      </c>
      <c r="C15" s="34" t="s">
        <v>105</v>
      </c>
      <c r="D15" s="45" t="s">
        <v>172</v>
      </c>
      <c r="E15" s="21"/>
      <c r="F15" s="21"/>
    </row>
    <row r="16" spans="1:6" ht="63" x14ac:dyDescent="0.2">
      <c r="B16" s="44" t="s">
        <v>184</v>
      </c>
      <c r="C16" s="34" t="s">
        <v>106</v>
      </c>
      <c r="D16" s="45" t="s">
        <v>185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D81B-CC05-284B-AFFC-89CD088CFCEE}">
  <dimension ref="A1:E10"/>
  <sheetViews>
    <sheetView workbookViewId="0">
      <selection activeCell="B12" sqref="B12"/>
    </sheetView>
  </sheetViews>
  <sheetFormatPr baseColWidth="10" defaultColWidth="25.83203125" defaultRowHeight="16" x14ac:dyDescent="0.2"/>
  <cols>
    <col min="1" max="1" width="25.83203125" style="5"/>
    <col min="2" max="2" width="55.83203125" style="5" customWidth="1"/>
    <col min="3" max="3" width="31.1640625" style="5" customWidth="1"/>
    <col min="4" max="4" width="63.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149</v>
      </c>
      <c r="D2" s="10" t="s">
        <v>2</v>
      </c>
      <c r="E2" s="3"/>
    </row>
    <row r="3" spans="1:5" ht="44" x14ac:dyDescent="0.2">
      <c r="A3" s="5" t="s">
        <v>22</v>
      </c>
      <c r="B3" s="17" t="s">
        <v>126</v>
      </c>
      <c r="C3" s="8" t="s">
        <v>32</v>
      </c>
      <c r="D3" s="24" t="s">
        <v>127</v>
      </c>
      <c r="E3" s="1"/>
    </row>
    <row r="4" spans="1:5" ht="22" x14ac:dyDescent="0.2">
      <c r="B4" s="9" t="s">
        <v>3</v>
      </c>
      <c r="C4" s="8" t="s">
        <v>107</v>
      </c>
      <c r="D4" s="10" t="s">
        <v>4</v>
      </c>
      <c r="E4" s="1"/>
    </row>
    <row r="5" spans="1:5" ht="44" x14ac:dyDescent="0.2">
      <c r="A5" s="5" t="s">
        <v>55</v>
      </c>
      <c r="B5" s="9" t="s">
        <v>124</v>
      </c>
      <c r="C5" s="28" t="s">
        <v>123</v>
      </c>
      <c r="D5" s="10" t="s">
        <v>125</v>
      </c>
      <c r="E5" s="3"/>
    </row>
    <row r="6" spans="1:5" ht="22" x14ac:dyDescent="0.2">
      <c r="B6" s="9" t="s">
        <v>57</v>
      </c>
      <c r="C6" s="28" t="s">
        <v>109</v>
      </c>
      <c r="D6" s="10" t="s">
        <v>108</v>
      </c>
      <c r="E6" s="4"/>
    </row>
    <row r="7" spans="1:5" x14ac:dyDescent="0.2">
      <c r="D7" s="1"/>
      <c r="E7" s="1"/>
    </row>
    <row r="8" spans="1:5" x14ac:dyDescent="0.2">
      <c r="D8" s="1"/>
      <c r="E8" s="3"/>
    </row>
    <row r="9" spans="1:5" x14ac:dyDescent="0.2">
      <c r="D9" s="1"/>
      <c r="E9" s="3"/>
    </row>
    <row r="10" spans="1:5" x14ac:dyDescent="0.2">
      <c r="D10" s="1"/>
      <c r="E10" s="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EFD9-AF60-4721-BB73-920792C4C98F}">
  <dimension ref="A1:H20"/>
  <sheetViews>
    <sheetView workbookViewId="0">
      <selection activeCell="C33" sqref="C33"/>
    </sheetView>
  </sheetViews>
  <sheetFormatPr baseColWidth="10" defaultRowHeight="16" x14ac:dyDescent="0.2"/>
  <cols>
    <col min="1" max="1" width="8.33203125" bestFit="1" customWidth="1"/>
    <col min="2" max="2" width="9.33203125" bestFit="1" customWidth="1"/>
    <col min="3" max="3" width="16.33203125" style="41" bestFit="1" customWidth="1"/>
    <col min="4" max="4" width="17" style="41" bestFit="1" customWidth="1"/>
    <col min="5" max="5" width="14.6640625" bestFit="1" customWidth="1"/>
    <col min="6" max="6" width="13.6640625" bestFit="1" customWidth="1"/>
    <col min="7" max="7" width="19.1640625" bestFit="1" customWidth="1"/>
    <col min="8" max="8" width="15.33203125" bestFit="1" customWidth="1"/>
    <col min="9" max="9" width="10.33203125" bestFit="1" customWidth="1"/>
    <col min="10" max="10" width="28.5" bestFit="1" customWidth="1"/>
    <col min="11" max="11" width="12.1640625" bestFit="1" customWidth="1"/>
    <col min="12" max="12" width="10.33203125" bestFit="1" customWidth="1"/>
    <col min="13" max="13" width="11.1640625" bestFit="1" customWidth="1"/>
    <col min="14" max="14" width="13.5" bestFit="1" customWidth="1"/>
    <col min="15" max="15" width="10.83203125" bestFit="1" customWidth="1"/>
    <col min="16" max="16" width="15.1640625" bestFit="1" customWidth="1"/>
    <col min="17" max="17" width="16.1640625" bestFit="1" customWidth="1"/>
    <col min="18" max="18" width="19.6640625" bestFit="1" customWidth="1"/>
    <col min="19" max="19" width="16.1640625" bestFit="1" customWidth="1"/>
    <col min="20" max="20" width="11.6640625" bestFit="1" customWidth="1"/>
    <col min="21" max="21" width="10" bestFit="1" customWidth="1"/>
    <col min="22" max="22" width="9.6640625" bestFit="1" customWidth="1"/>
    <col min="23" max="23" width="37.1640625" bestFit="1" customWidth="1"/>
  </cols>
  <sheetData>
    <row r="1" spans="1:8" x14ac:dyDescent="0.2">
      <c r="A1" t="s">
        <v>56</v>
      </c>
      <c r="B1" t="s">
        <v>115</v>
      </c>
      <c r="C1" s="41" t="s">
        <v>58</v>
      </c>
      <c r="D1" s="41" t="s">
        <v>59</v>
      </c>
      <c r="E1" t="s">
        <v>116</v>
      </c>
      <c r="F1" t="s">
        <v>147</v>
      </c>
      <c r="G1" t="s">
        <v>156</v>
      </c>
      <c r="H1" t="s">
        <v>148</v>
      </c>
    </row>
    <row r="2" spans="1:8" x14ac:dyDescent="0.2">
      <c r="A2">
        <v>1</v>
      </c>
      <c r="B2" t="s">
        <v>60</v>
      </c>
      <c r="C2" s="41">
        <v>1462.5729166666667</v>
      </c>
      <c r="D2" s="41">
        <v>1462.6666666666667</v>
      </c>
      <c r="E2" s="41">
        <v>1462.8102272685185</v>
      </c>
      <c r="F2" s="41">
        <v>5.2083333333333336E-2</v>
      </c>
      <c r="G2" s="41" cm="1">
        <f t="array" aca="1" ref="G2" ca="1">Details[[#This Row],[Heure Signature]]-1:15</f>
        <v>0</v>
      </c>
      <c r="H2" s="41">
        <v>6.25E-2</v>
      </c>
    </row>
    <row r="3" spans="1:8" x14ac:dyDescent="0.2">
      <c r="A3">
        <v>2</v>
      </c>
      <c r="B3" t="s">
        <v>144</v>
      </c>
      <c r="C3" s="41">
        <v>1462.6145833333333</v>
      </c>
      <c r="D3" s="41">
        <v>1462.6770833333333</v>
      </c>
      <c r="E3" s="41">
        <v>1462.8091856018518</v>
      </c>
      <c r="F3" s="41">
        <v>4.1666666666666664E-2</v>
      </c>
      <c r="G3" s="41" cm="1">
        <f t="array" aca="1" ref="G3" ca="1">Details[[#This Row],[Heure Signature]]-2:16</f>
        <v>0</v>
      </c>
      <c r="H3" s="41">
        <v>6.25E-2</v>
      </c>
    </row>
    <row r="4" spans="1:8" x14ac:dyDescent="0.2">
      <c r="A4">
        <v>3</v>
      </c>
      <c r="B4" t="s">
        <v>145</v>
      </c>
      <c r="C4" s="41">
        <v>1462.3645833333333</v>
      </c>
      <c r="D4" s="41">
        <v>1462.3645833333333</v>
      </c>
      <c r="E4" s="41">
        <v>1462.3825181134259</v>
      </c>
      <c r="F4" s="41" t="s">
        <v>150</v>
      </c>
      <c r="G4" s="41" cm="1">
        <f t="array" aca="1" ref="G4" ca="1">Details[[#This Row],[Heure Signature]]-3:17</f>
        <v>0</v>
      </c>
      <c r="H4" s="41"/>
    </row>
    <row r="5" spans="1:8" x14ac:dyDescent="0.2">
      <c r="A5">
        <v>4</v>
      </c>
      <c r="B5" t="s">
        <v>61</v>
      </c>
      <c r="C5" s="41">
        <v>1462.6666666666667</v>
      </c>
      <c r="D5" s="41">
        <v>1462.7291666666667</v>
      </c>
      <c r="E5" s="41">
        <v>1462.8152173958333</v>
      </c>
      <c r="F5" s="41">
        <v>2.0833333333333332E-2</v>
      </c>
      <c r="G5" s="41" cm="1">
        <f t="array" aca="1" ref="G5" ca="1">Details[[#This Row],[Heure Signature]]-4:18</f>
        <v>0</v>
      </c>
      <c r="H5" s="41">
        <v>7.2916666666666671E-2</v>
      </c>
    </row>
    <row r="6" spans="1:8" x14ac:dyDescent="0.2">
      <c r="A6">
        <v>5</v>
      </c>
      <c r="B6" t="s">
        <v>117</v>
      </c>
      <c r="C6" s="41">
        <v>1462.4895833333333</v>
      </c>
      <c r="D6" s="41">
        <v>1462.5520833333333</v>
      </c>
      <c r="E6" s="41">
        <v>1462.7238372106481</v>
      </c>
      <c r="F6" s="41">
        <v>3.4722222222222224E-2</v>
      </c>
      <c r="G6" s="41" cm="1">
        <f t="array" aca="1" ref="G6" ca="1">Details[[#This Row],[Heure Signature]]-5:19</f>
        <v>0</v>
      </c>
      <c r="H6" s="41">
        <v>6.25E-2</v>
      </c>
    </row>
    <row r="7" spans="1:8" x14ac:dyDescent="0.2">
      <c r="A7">
        <v>6</v>
      </c>
      <c r="B7" t="s">
        <v>20</v>
      </c>
      <c r="C7" s="41">
        <v>1462.6354166666667</v>
      </c>
      <c r="D7" s="41">
        <v>1462.65625</v>
      </c>
      <c r="E7" s="41">
        <v>1462.8056818171297</v>
      </c>
      <c r="F7" s="41" t="s">
        <v>150</v>
      </c>
      <c r="G7" s="41" cm="1">
        <f t="array" aca="1" ref="G7" ca="1">Details[[#This Row],[Heure Signature]]-6:20</f>
        <v>0</v>
      </c>
      <c r="H7" s="41"/>
    </row>
    <row r="8" spans="1:8" x14ac:dyDescent="0.2">
      <c r="A8">
        <v>7</v>
      </c>
      <c r="B8" t="s">
        <v>117</v>
      </c>
      <c r="C8" s="41">
        <v>1462.4895833333333</v>
      </c>
      <c r="D8" s="41">
        <v>1462.5520833333333</v>
      </c>
      <c r="E8" s="41">
        <v>1462.6982007523147</v>
      </c>
      <c r="F8" s="41">
        <v>3.4722222222222224E-2</v>
      </c>
      <c r="G8" s="41" cm="1">
        <f t="array" aca="1" ref="G8" ca="1">Details[[#This Row],[Heure Signature]]-7:21</f>
        <v>0</v>
      </c>
      <c r="H8" s="41">
        <v>6.25E-2</v>
      </c>
    </row>
    <row r="9" spans="1:8" x14ac:dyDescent="0.2">
      <c r="E9" s="41"/>
      <c r="F9" s="41"/>
      <c r="G9" s="41" cm="1">
        <f t="array" aca="1" ref="G9" ca="1">Details[[#This Row],[Heure Signature]]-8:22</f>
        <v>0</v>
      </c>
      <c r="H9" s="41"/>
    </row>
    <row r="10" spans="1:8" x14ac:dyDescent="0.2">
      <c r="E10" s="41"/>
      <c r="F10" s="41"/>
      <c r="G10" s="41" cm="1">
        <f t="array" aca="1" ref="G10" ca="1">Details[[#This Row],[Heure Signature]]-9:23</f>
        <v>0</v>
      </c>
      <c r="H10" s="41"/>
    </row>
    <row r="11" spans="1:8" x14ac:dyDescent="0.2">
      <c r="E11" s="41"/>
      <c r="F11" s="41"/>
      <c r="G11" s="41" cm="1">
        <f t="array" aca="1" ref="G11" ca="1">Details[[#This Row],[Heure Signature]]-10:24</f>
        <v>0</v>
      </c>
      <c r="H11" s="41"/>
    </row>
    <row r="12" spans="1:8" x14ac:dyDescent="0.2">
      <c r="E12" s="41"/>
      <c r="F12" s="41"/>
      <c r="G12" s="41" cm="1">
        <f t="array" aca="1" ref="G12" ca="1">Details[[#This Row],[Heure Signature]]-11:25</f>
        <v>0</v>
      </c>
      <c r="H12" s="41"/>
    </row>
    <row r="13" spans="1:8" x14ac:dyDescent="0.2">
      <c r="E13" s="41"/>
      <c r="F13" s="41"/>
      <c r="G13" s="41" cm="1">
        <f t="array" aca="1" ref="G13" ca="1">Details[[#This Row],[Heure Signature]]-12:26</f>
        <v>0</v>
      </c>
      <c r="H13" s="41"/>
    </row>
    <row r="14" spans="1:8" x14ac:dyDescent="0.2">
      <c r="E14" s="41"/>
      <c r="F14" s="41"/>
      <c r="G14" s="41" cm="1">
        <f t="array" aca="1" ref="G14" ca="1">Details[[#This Row],[Heure Signature]]-13:27</f>
        <v>0</v>
      </c>
      <c r="H14" s="41"/>
    </row>
    <row r="18" spans="1:1" x14ac:dyDescent="0.2">
      <c r="A18" s="29" t="s">
        <v>62</v>
      </c>
    </row>
    <row r="20" spans="1:1" x14ac:dyDescent="0.2">
      <c r="A20" s="29" t="s">
        <v>63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EBD7-7F34-4D4C-B1B8-F27142CC7EC2}">
  <dimension ref="A1:F11"/>
  <sheetViews>
    <sheetView zoomScaleNormal="100" workbookViewId="0">
      <selection activeCell="D22" sqref="D22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122</v>
      </c>
      <c r="D3" s="10" t="s">
        <v>14</v>
      </c>
      <c r="E3" s="20"/>
    </row>
    <row r="4" spans="1:6" ht="22" x14ac:dyDescent="0.2">
      <c r="B4" s="22" t="s">
        <v>3</v>
      </c>
      <c r="C4" s="8" t="s">
        <v>134</v>
      </c>
      <c r="D4" s="10" t="s">
        <v>4</v>
      </c>
      <c r="E4" s="20"/>
    </row>
    <row r="5" spans="1:6" ht="22" x14ac:dyDescent="0.2">
      <c r="B5" s="9" t="s">
        <v>43</v>
      </c>
      <c r="C5" s="26" t="str">
        <f t="shared" ref="C5:C6" si="0">TEXT(E5,"HH:MM")</f>
        <v>13:15</v>
      </c>
      <c r="D5" s="10" t="s">
        <v>44</v>
      </c>
      <c r="E5" s="30">
        <f>Navettes!D6</f>
        <v>1462.5520833333333</v>
      </c>
    </row>
    <row r="6" spans="1:6" ht="22" x14ac:dyDescent="0.2">
      <c r="B6" s="9" t="s">
        <v>45</v>
      </c>
      <c r="C6" s="26" t="str">
        <f t="shared" si="0"/>
        <v>13:50</v>
      </c>
      <c r="D6" s="10" t="s">
        <v>46</v>
      </c>
      <c r="E6" s="32">
        <f>E7-F6</f>
        <v>0.57638888888888895</v>
      </c>
      <c r="F6" s="21">
        <v>6.9444444444444441E-3</v>
      </c>
    </row>
    <row r="7" spans="1:6" ht="22" x14ac:dyDescent="0.2">
      <c r="A7" s="6" t="s">
        <v>24</v>
      </c>
      <c r="B7" s="25" t="s">
        <v>135</v>
      </c>
      <c r="C7" s="26" t="str">
        <f>TEXT(E7,"HH:MM")</f>
        <v>14:00</v>
      </c>
      <c r="D7" s="24" t="s">
        <v>136</v>
      </c>
      <c r="E7" s="31" t="str">
        <f>Navettes!B6</f>
        <v>14:00</v>
      </c>
    </row>
    <row r="8" spans="1:6" ht="22" x14ac:dyDescent="0.2">
      <c r="A8" s="6" t="s">
        <v>114</v>
      </c>
      <c r="B8" s="9" t="s">
        <v>99</v>
      </c>
      <c r="C8" s="26" t="str">
        <f>TEXT(E8,"HH:MM")</f>
        <v>17:20</v>
      </c>
      <c r="D8" s="10" t="s">
        <v>100</v>
      </c>
      <c r="E8" s="30">
        <f>Navettes!E6-F8</f>
        <v>1462.7224483217592</v>
      </c>
      <c r="F8" s="21">
        <v>1.3888888888888889E-3</v>
      </c>
    </row>
    <row r="9" spans="1:6" ht="22" x14ac:dyDescent="0.2">
      <c r="B9" s="9" t="s">
        <v>18</v>
      </c>
      <c r="C9" s="8" t="s">
        <v>137</v>
      </c>
      <c r="D9" s="10" t="s">
        <v>19</v>
      </c>
      <c r="E9" s="32">
        <f>E8+F9</f>
        <v>1462.7328649884259</v>
      </c>
      <c r="F9" s="21">
        <v>1.0416666666666666E-2</v>
      </c>
    </row>
    <row r="10" spans="1:6" ht="22" x14ac:dyDescent="0.2">
      <c r="A10" s="6" t="s">
        <v>22</v>
      </c>
      <c r="B10" s="9" t="s">
        <v>15</v>
      </c>
      <c r="C10" s="8" t="s">
        <v>138</v>
      </c>
      <c r="D10" s="10" t="s">
        <v>16</v>
      </c>
      <c r="E10" s="32">
        <f>E7+F10</f>
        <v>0.59027777777777779</v>
      </c>
      <c r="F10" s="21">
        <v>6.9444444444444441E-3</v>
      </c>
    </row>
    <row r="11" spans="1:6" ht="22" x14ac:dyDescent="0.2">
      <c r="A11" s="6" t="s">
        <v>22</v>
      </c>
      <c r="B11" s="9" t="s">
        <v>9</v>
      </c>
      <c r="C11" s="8" t="s">
        <v>140</v>
      </c>
      <c r="D11" s="10" t="s">
        <v>10</v>
      </c>
      <c r="E11" s="32">
        <f>E8+F11</f>
        <v>1462.7293927662035</v>
      </c>
      <c r="F11" s="21">
        <v>6.9444444444444441E-3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CBECD-F4CD-4B9D-9196-F3C572077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8</vt:i4>
      </vt:variant>
    </vt:vector>
  </HeadingPairs>
  <TitlesOfParts>
    <vt:vector size="19" baseType="lpstr">
      <vt:lpstr>DIM_AV</vt:lpstr>
      <vt:lpstr>LUN_AV</vt:lpstr>
      <vt:lpstr>MAR</vt:lpstr>
      <vt:lpstr>MER</vt:lpstr>
      <vt:lpstr>JEU</vt:lpstr>
      <vt:lpstr>VEN</vt:lpstr>
      <vt:lpstr>SAM</vt:lpstr>
      <vt:lpstr>DIM</vt:lpstr>
      <vt:lpstr>LUN_AP</vt:lpstr>
      <vt:lpstr>Navettes</vt:lpstr>
      <vt:lpstr>VEN_(OLD)</vt:lpstr>
      <vt:lpstr>DIM!_Hlk482871934</vt:lpstr>
      <vt:lpstr>JEU!_Hlk482871934</vt:lpstr>
      <vt:lpstr>LUN_AV!_Hlk482871934</vt:lpstr>
      <vt:lpstr>MAR!_Hlk482871934</vt:lpstr>
      <vt:lpstr>MER!_Hlk482871934</vt:lpstr>
      <vt:lpstr>SAM!_Hlk482871934</vt:lpstr>
      <vt:lpstr>VEN!_Hlk482871934</vt:lpstr>
      <vt:lpstr>'VEN_(OLD)'!_Hlk482871934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2024-07-19T02:04:55Z</dcterms:modified>
</cp:coreProperties>
</file>