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911100D1-504E-5B4F-A512-80805B211D08}" xr6:coauthVersionLast="47" xr6:coauthVersionMax="47" xr10:uidLastSave="{00000000-0000-0000-0000-000000000000}"/>
  <bookViews>
    <workbookView xWindow="19840" yWindow="1400" windowWidth="43940" windowHeight="24840" activeTab="1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8" r:id="rId6"/>
    <sheet name="SAM" sheetId="15" r:id="rId7"/>
    <sheet name="DIM" sheetId="16" r:id="rId8"/>
    <sheet name="LUN_AP" sheetId="17" r:id="rId9"/>
    <sheet name="Navettes" sheetId="11" r:id="rId10"/>
    <sheet name="VEN_(OLD)" sheetId="14" r:id="rId11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_Hlk482871934" localSheetId="10">'VEN_(OLD)'!$B$2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8" i="13"/>
  <c r="E11" i="18"/>
  <c r="E13" i="18" s="1"/>
  <c r="E10" i="18"/>
  <c r="C10" i="18" s="1"/>
  <c r="E8" i="18"/>
  <c r="C8" i="18" s="1"/>
  <c r="E7" i="18"/>
  <c r="C7" i="18" s="1"/>
  <c r="E12" i="16"/>
  <c r="C12" i="16" s="1"/>
  <c r="E12" i="12"/>
  <c r="C12" i="12" s="1"/>
  <c r="E18" i="9"/>
  <c r="C18" i="9" s="1"/>
  <c r="E17" i="9"/>
  <c r="C17" i="9" s="1"/>
  <c r="E11" i="12"/>
  <c r="E10" i="12" s="1"/>
  <c r="C10" i="12" s="1"/>
  <c r="E7" i="13"/>
  <c r="C7" i="13" s="1"/>
  <c r="E6" i="13"/>
  <c r="C6" i="13" s="1"/>
  <c r="E16" i="13"/>
  <c r="E18" i="13" s="1"/>
  <c r="E15" i="13"/>
  <c r="C15" i="13" s="1"/>
  <c r="E8" i="14"/>
  <c r="E9" i="14" s="1"/>
  <c r="E7" i="14"/>
  <c r="E6" i="14" s="1"/>
  <c r="C6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6" i="15"/>
  <c r="C6" i="15" s="1"/>
  <c r="E5" i="14"/>
  <c r="C5" i="14" s="1"/>
  <c r="E12" i="13"/>
  <c r="C12" i="13" s="1"/>
  <c r="E13" i="13"/>
  <c r="C13" i="13" s="1"/>
  <c r="E8" i="12"/>
  <c r="E7" i="12" s="1"/>
  <c r="C7" i="12" s="1"/>
  <c r="E9" i="12"/>
  <c r="C9" i="12" s="1"/>
  <c r="E15" i="9"/>
  <c r="C15" i="9" s="1"/>
  <c r="E13" i="9"/>
  <c r="E12" i="9" s="1"/>
  <c r="C12" i="9" s="1"/>
  <c r="E14" i="16" l="1"/>
  <c r="E11" i="15"/>
  <c r="E13" i="16"/>
  <c r="E14" i="13"/>
  <c r="C14" i="13" s="1"/>
  <c r="E6" i="18"/>
  <c r="C6" i="18" s="1"/>
  <c r="E8" i="13"/>
  <c r="C8" i="13" s="1"/>
  <c r="E13" i="12"/>
  <c r="C11" i="18"/>
  <c r="E10" i="14"/>
  <c r="C7" i="14"/>
  <c r="E11" i="14"/>
  <c r="E9" i="18"/>
  <c r="C9" i="18" s="1"/>
  <c r="E12" i="18"/>
  <c r="E16" i="9"/>
  <c r="C16" i="9" s="1"/>
  <c r="E14" i="12"/>
  <c r="E5" i="13"/>
  <c r="C5" i="13" s="1"/>
  <c r="C11" i="12"/>
  <c r="E19" i="9"/>
  <c r="C8" i="14"/>
  <c r="C8" i="16"/>
  <c r="E20" i="9"/>
  <c r="C16" i="13"/>
  <c r="E17" i="13"/>
  <c r="C11" i="16"/>
  <c r="C8" i="15"/>
  <c r="C8" i="12"/>
  <c r="E11" i="13"/>
  <c r="C11" i="13" s="1"/>
  <c r="C13" i="9"/>
  <c r="C9" i="15"/>
  <c r="G7" i="11"/>
  <c r="G6" i="11"/>
  <c r="G5" i="11"/>
  <c r="G4" i="11"/>
  <c r="G3" i="11"/>
  <c r="G8" i="11"/>
  <c r="G10" i="11"/>
  <c r="G9" i="11"/>
  <c r="G2" i="11"/>
  <c r="G14" i="11"/>
  <c r="G14" i="11" a="1"/>
  <c r="G13" i="11"/>
  <c r="G13" i="11" a="1"/>
  <c r="G12" i="11"/>
  <c r="G12" i="11" a="1"/>
  <c r="G11" i="11"/>
  <c r="G2" i="11" a="1"/>
  <c r="G3" i="11" a="1"/>
  <c r="G4" i="11" a="1"/>
  <c r="G5" i="11" a="1"/>
  <c r="G6" i="11" a="1"/>
  <c r="G7" i="11" a="1"/>
  <c r="G8" i="11" a="1"/>
  <c r="G9" i="11" a="1"/>
  <c r="G10" i="11" a="1"/>
  <c r="G11" i="1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<sst xmlns="http://schemas.openxmlformats.org/spreadsheetml/2006/main" count="463" uniqueCount="203">
  <si>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</si>
  <si>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</si>
  <si>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</si>
  <si>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</si>
  <si>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</si>
  <si>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</si>
  <si>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</si>
  <si>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</si>
  <si>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</si>
  <si>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</si>
  <si>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</si>
  <si>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</si>
  <si>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</si>
  <si>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</si>
  <si>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</si>
  <si>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</si>
  <si>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</si>
  <si>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</si>
  <si>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</si>
  <si>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</si>
  <si>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</si>
  <si>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</si>
  <si>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</si>
  <si>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</si>
  <si>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</si>
  <si>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</si>
  <si>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</si>
  <si>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</si>
  <si>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</si>
  <si>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</si>
  <si>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</si>
  <si>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</si>
  <si>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</si>
  <si>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</si>
  <si>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</si>
  <si>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</si>
  <si>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</si>
  <si>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</si>
  <si>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</si>
  <si>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</si>
  <si>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</si>
  <si>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</si>
  <si>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</si>
  <si>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</si>
  <si>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</si>
  <si>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</si>
  <si>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</si>
  <si>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</si>
  <si>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</si>
  <si>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</si>
  <si>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</si>
  <si>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</si>
  <si>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</si>
  <si>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</si>
  <si>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</si>
  <si>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</si>
  <si>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</si>
  <si>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</si>
  <si>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</si>
  <si>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</si>
  <si>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</si>
  <si>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</si>
  <si>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</si>
  <si>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</si>
  <si>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</si>
  <si>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11:00 - 13:00</t>
  </si>
  <si>
    <t>8:00 - 14:00&lt;br/&gt;19:00 - 22:00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</si>
  <si>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</si>
  <si>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</si>
  <si>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</si>
  <si>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</si>
  <si>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</si>
  <si>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</si>
  <si>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</si>
  <si>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</si>
  <si>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</si>
  <si>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</si>
  <si>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</si>
  <si>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</si>
  <si>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</si>
  <si>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Souper à Malartic</t>
  </si>
  <si>
    <t>19:45 - 21:30</t>
  </si>
  <si>
    <t>Dinner in Malartic</t>
  </si>
  <si>
    <t>8:00 - 15:45&lt;br/&gt;21:00 - 22:00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</si>
  <si>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</si>
  <si>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</si>
  <si>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</si>
  <si>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</si>
  <si>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</si>
  <si>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Souper et douches à Senneterre</t>
  </si>
  <si>
    <t>17:30 - 19:30</t>
  </si>
  <si>
    <t>Dinner and showers in Senneterre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</si>
  <si>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</si>
  <si>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</si>
  <si>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</si>
  <si>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</si>
  <si>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</si>
  <si>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</si>
  <si>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</si>
  <si>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</si>
  <si>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</si>
  <si>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</si>
  <si>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</si>
  <si>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</si>
  <si>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</si>
  <si>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</si>
  <si>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</si>
  <si>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</si>
  <si>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</si>
  <si>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</si>
  <si>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</si>
  <si>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</si>
  <si>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</si>
  <si>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</si>
  <si>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</si>
  <si>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</si>
  <si>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</si>
  <si>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>Depart</t>
  </si>
  <si>
    <t>HeureArrivee</t>
  </si>
  <si>
    <t>14:00</t>
  </si>
  <si>
    <t>19:45 - 21:45</t>
  </si>
  <si>
    <t>19:35- 20:00</t>
  </si>
  <si>
    <t>17:10 -18:00</t>
  </si>
  <si>
    <t>7:00 - 9:00</t>
  </si>
  <si>
    <t>8:00 - 9:30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</si>
  <si>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</si>
  <si>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</si>
  <si>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</si>
  <si>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</si>
  <si>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</si>
  <si>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</si>
  <si>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</si>
  <si>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</si>
  <si>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</si>
  <si>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</si>
  <si>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9:30</t>
  </si>
  <si>
    <t>8:00 - 10:30&lt;br/&gt;13:45 - 22:00</t>
  </si>
  <si>
    <t>Étape 5 : Amos-Preissac-Amos</t>
  </si>
  <si>
    <t>Stage 5 : Amos-Preissac-Amos</t>
  </si>
  <si>
    <t>13:55 -14:20</t>
  </si>
  <si>
    <t xml:space="preserve">14:00 - 15:30 </t>
  </si>
  <si>
    <t>8:00 - 12:00&lt;br/&gt;17:00 - 20:30</t>
  </si>
  <si>
    <t>19:00 - 20:30</t>
  </si>
  <si>
    <t>17:00 - 17:30</t>
  </si>
  <si>
    <t>18:00 - 19:30</t>
  </si>
  <si>
    <t>19:30 - 19:45</t>
  </si>
  <si>
    <t>17:00</t>
  </si>
  <si>
    <t>09:00</t>
  </si>
  <si>
    <t>11:00 - 11:30</t>
  </si>
  <si>
    <t>temps route</t>
  </si>
  <si>
    <t>temps attente</t>
  </si>
  <si>
    <t>5:00 - 10:00am</t>
  </si>
  <si>
    <t>-</t>
  </si>
  <si>
    <t>Council Hall - Opening Cocktail</t>
  </si>
  <si>
    <t>11:30 - 12:00</t>
  </si>
  <si>
    <t>Étape 1 : Rouyn-Noranda - Val-d'Or</t>
  </si>
  <si>
    <t xml:space="preserve">Stage 1 : Rouyn-Noranda - Val-d'Or </t>
  </si>
  <si>
    <t>Arrivée prévue à Val-d'Or</t>
  </si>
  <si>
    <t>Expected arrival in Val-d'Or</t>
  </si>
  <si>
    <t>arrive a desination</t>
  </si>
  <si>
    <t>Départ des navettes pour Amos</t>
  </si>
  <si>
    <t>Étape 2 : Amos - Val-d'Or</t>
  </si>
  <si>
    <t>Stage 2 : Amos - Val-d'Or</t>
  </si>
  <si>
    <t>Shuttle departure for Amos</t>
  </si>
  <si>
    <t>11:25 – 11:45</t>
  </si>
  <si>
    <t>Première navette pour Val-d'Or</t>
  </si>
  <si>
    <t>Dernière navette pour Val-d'Or</t>
  </si>
  <si>
    <t xml:space="preserve">First shuttle for Val-d'Or </t>
  </si>
  <si>
    <t>Last shuttle for Val-d'Or</t>
  </si>
  <si>
    <t>First shuttle for Val-d'Or</t>
  </si>
  <si>
    <t>Étape 6 : Circuit urbain – Val-d’Or</t>
  </si>
  <si>
    <t>Stage 6 : Urban circuit – Val-d’Or</t>
  </si>
  <si>
    <t xml:space="preserve"> Étape 7 : Senneterre - Val-d'Or</t>
  </si>
  <si>
    <t>Stage 7 : Senneterre - Val-d'Or</t>
  </si>
  <si>
    <t>Cocktail de fermeture&lt;br/&gt;Polyvalente Le Carrefour&lt;br/&gt;</t>
  </si>
  <si>
    <t>Closing cocktail&lt;br/&gt;Polyvalente Le Carrefour&lt;br/&gt;</t>
  </si>
  <si>
    <t>16:00 - 17:00</t>
  </si>
  <si>
    <t>Rencontre motocyclistes&lt;br/&gt;CEGEP Abitibi-Temiscamingue, Rouyn-Noranda&lt;br/&gt;Local  (à confirmer)</t>
  </si>
  <si>
    <t>Motorcyclists meeting&lt;br/&gt;CEGEP Abitibi-Témiscamingue, Rouyn-Noranda&lt;br/&gt;Lacal tbc</t>
  </si>
  <si>
    <t>19:40 - 20:10</t>
  </si>
  <si>
    <t>Randonnée des Directeurs Sportifs &lt;br/&gt;(70 km, selon la météo).</t>
  </si>
  <si>
    <t>Team managers ride &lt;br/&gt;(70 km, weather-permitting)</t>
  </si>
  <si>
    <t>Cocktail d'ouverture - Salle du conseil</t>
  </si>
  <si>
    <t>Cérémonies protocolaires CLMI&lt;br/&gt;Cité de l'Or</t>
  </si>
  <si>
    <t>ITT Awards ceremonies&lt;br/&gt;Cité de l'Or</t>
  </si>
  <si>
    <t>10:45 – 11:30</t>
  </si>
  <si>
    <t>10:45 -11:30</t>
  </si>
  <si>
    <t>Gala des mérites&lt;br/&gt;Desjardins&lt;br/&gt;Polyvalente Le Carrefour - Théâtre Télébec</t>
  </si>
  <si>
    <t>Desjardins&lt;br/&gt;Awards Ceremony&lt;br/&gt;Polyvalente Le Carrefour - Théâtre Télébec</t>
  </si>
  <si>
    <r>
      <t xml:space="preserve">Réunion obligatoire des directeurs sportifs&lt;br/&gt;Challenge Sprint Abitibi&lt;br/&gt;Local : </t>
    </r>
    <r>
      <rPr>
        <b/>
        <i/>
        <sz val="14"/>
        <color theme="1"/>
        <rFont val="Trebuchet MS"/>
        <family val="2"/>
      </rPr>
      <t>257 B</t>
    </r>
  </si>
  <si>
    <t>Mandatory team managers meeting&lt;br/&gt;Challenge Sprint Abitibi&lt;br/&gt;Local : 257 B</t>
  </si>
  <si>
    <r>
      <t>Vérification des licences&lt;br/&gt;Tour de l’Abitibi&lt;br/&gt;Local :</t>
    </r>
    <r>
      <rPr>
        <b/>
        <i/>
        <sz val="14"/>
        <color theme="1"/>
        <rFont val="Trebuchet MS"/>
        <family val="2"/>
      </rPr>
      <t xml:space="preserve"> 257 B</t>
    </r>
  </si>
  <si>
    <r>
      <t xml:space="preserve">Licence checks&lt;br/&gt;Tour de l’Abitibi&lt;br/&gt;Local : </t>
    </r>
    <r>
      <rPr>
        <b/>
        <i/>
        <sz val="14"/>
        <color rgb="FF000000"/>
        <rFont val="Trebuchet MS"/>
        <family val="2"/>
      </rPr>
      <t>257 B</t>
    </r>
  </si>
  <si>
    <t>Réunion obligatoire des chauffeurs d'équipes &lt;br/&gt;Local 257 B</t>
  </si>
  <si>
    <t>Réunion production TV et moto TV &lt;br/&gt;Local 257 B</t>
  </si>
  <si>
    <t>Réunion obligatoire des directeurs sportifs&lt;br/&gt;Local 257 B</t>
  </si>
  <si>
    <t>Réunion obligatoire motocylistes &lt;br/&gt;Local 257 B</t>
  </si>
  <si>
    <t>Mandatory moto drivers meeting &lt;br/&gt;Local 257 B</t>
  </si>
  <si>
    <t>Mandatory team managers meeting&lt;br/&gt;Local 257 B</t>
  </si>
  <si>
    <t>Mandatory teams car drivers meeting &lt;br/&gt;Local 257 B</t>
  </si>
  <si>
    <t>TV production and moto meeting &lt;br/&gt;Local 257 B</t>
  </si>
  <si>
    <t>Réunion obligatoire des directeurs sportifs – CLMI&lt;br/&gt;Local 257 B (optionnelle)</t>
  </si>
  <si>
    <t>Mandatory team managers meeting- ITT &lt;br/&gt;Local 257 B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</si>
</sst>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b/>
      <i/>
      <sz val="14"/>
      <color theme="1"/>
      <name val="Trebuchet MS"/>
      <family val="2"/>
    </font>
    <font>
      <b/>
      <i/>
      <sz val="14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6"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5" unboundColumnsRight="3">
    <queryTableFields count="8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  <queryTableField id="32" dataBound="0" tableColumnId="4"/>
      <queryTableField id="33" dataBound="0" tableColumnId="5"/>
      <queryTableField id="34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H14" tableType="queryTable" totalsRowShown="0">
  <autoFilter ref="A1:H14" xr:uid="{18FE0567-4EBF-42FD-9095-ED364C460720}"/>
  <tableColumns count="8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5"/>
    <tableColumn id="26" xr3:uid="{BAAFA899-CDB0-4FA2-A5A6-17CEC893B9AE}" uniqueName="26" name="Heure Signature" queryTableFieldId="25" dataDxfId="4"/>
    <tableColumn id="3" xr3:uid="{3E7D40AF-F984-EB42-9DB3-849AA2564BB9}" uniqueName="3" name="HeureArrivee" queryTableFieldId="30" dataDxfId="3"/>
    <tableColumn id="4" xr3:uid="{8CB2BAAE-5CB1-A044-A4F0-33E6459F85DB}" uniqueName="4" name="temps route" queryTableFieldId="32" dataDxfId="2"/>
    <tableColumn id="5" xr3:uid="{1DDB47FA-F118-8F4F-87A4-608124B7D8A2}" uniqueName="5" name="arrive a desination" queryTableFieldId="33" dataDxfId="1">
      <calculatedColumnFormula array="1">Details[[#This Row],[Heure Signature]]-1:15</calculatedColumnFormula>
    </tableColumn>
    <tableColumn id="6" xr3:uid="{F450ABE7-251C-3049-8A89-75DBD0854CA6}" uniqueName="6" name="temps atten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13" sqref="C13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53</v>
      </c>
      <c r="D2" s="10" t="s">
        <v>2</v>
      </c>
      <c r="E2" s="3"/>
    </row>
    <row r="3" spans="1:5" ht="22" x14ac:dyDescent="0.2">
      <c r="B3" s="9" t="s">
        <v>3</v>
      </c>
      <c r="C3" s="8" t="s">
        <v>133</v>
      </c>
      <c r="D3" s="10" t="s">
        <v>4</v>
      </c>
      <c r="E3" s="1"/>
    </row>
    <row r="4" spans="1:5" ht="22" x14ac:dyDescent="0.2">
      <c r="B4" s="9" t="s">
        <v>5</v>
      </c>
      <c r="C4" s="8" t="s">
        <v>132</v>
      </c>
      <c r="D4" s="10" t="s">
        <v>6</v>
      </c>
      <c r="E4" s="1"/>
    </row>
    <row r="5" spans="1:5" ht="22" x14ac:dyDescent="0.2">
      <c r="B5" s="9" t="s">
        <v>7</v>
      </c>
      <c r="C5" s="8" t="s">
        <v>54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130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tabSelected="1" workbookViewId="0">
      <selection activeCell="A25" sqref="A25"/>
    </sheetView>
  </sheetViews>
  <sheetFormatPr baseColWidth="10" defaultColWidth="25.83203125" defaultRowHeight="20" x14ac:dyDescent="0.2"/>
  <cols>
    <col min="1" max="1" width="25.83203125" style="5"/>
    <col min="2" max="2" width="34.83203125" style="14" customWidth="1"/>
    <col min="3" max="3" width="44.6640625" style="6" customWidth="1"/>
    <col min="4" max="4" width="35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9" t="s">
        <v>1</v>
      </c>
      <c r="C2" s="8" t="s">
        <v>31</v>
      </c>
      <c r="D2" s="10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134</v>
      </c>
      <c r="D4" s="13" t="s">
        <v>4</v>
      </c>
      <c r="E4" s="1"/>
    </row>
    <row r="5" spans="1:5" ht="22" x14ac:dyDescent="0.2">
      <c r="B5" s="12" t="s">
        <v>5</v>
      </c>
      <c r="C5" s="8" t="s">
        <v>52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76" x14ac:dyDescent="0.2">
      <c r="A8" s="5" t="s">
        <v>23</v>
      </c>
      <c r="B8" s="12" t="s">
        <v>189</v>
      </c>
      <c r="C8" s="8" t="s">
        <v>25</v>
      </c>
      <c r="D8" s="13" t="s">
        <v>190</v>
      </c>
      <c r="E8" s="3"/>
    </row>
    <row r="9" spans="1:5" ht="57" x14ac:dyDescent="0.2">
      <c r="A9" s="5" t="s">
        <v>23</v>
      </c>
      <c r="B9" s="12" t="s">
        <v>191</v>
      </c>
      <c r="C9" s="8" t="s">
        <v>26</v>
      </c>
      <c r="D9" s="13" t="s">
        <v>192</v>
      </c>
      <c r="E9" s="3"/>
    </row>
    <row r="10" spans="1:5" ht="38" x14ac:dyDescent="0.2">
      <c r="B10" s="12" t="s">
        <v>182</v>
      </c>
      <c r="C10" s="8" t="s">
        <v>176</v>
      </c>
      <c r="D10" s="13" t="s">
        <v>153</v>
      </c>
      <c r="E10" s="3"/>
    </row>
    <row r="11" spans="1:5" ht="133" x14ac:dyDescent="0.2">
      <c r="B11" s="12" t="s">
        <v>29</v>
      </c>
      <c r="C11" s="8" t="s">
        <v>143</v>
      </c>
      <c r="D11" s="13" t="s">
        <v>30</v>
      </c>
    </row>
    <row r="12" spans="1:5" ht="22" x14ac:dyDescent="0.2">
      <c r="A12" s="5" t="s">
        <v>24</v>
      </c>
      <c r="B12" s="12" t="s">
        <v>17</v>
      </c>
      <c r="C12" s="8" t="s">
        <v>144</v>
      </c>
      <c r="D12" s="13" t="s">
        <v>17</v>
      </c>
    </row>
    <row r="13" spans="1:5" ht="22" x14ac:dyDescent="0.2">
      <c r="B13" s="12" t="s">
        <v>18</v>
      </c>
      <c r="C13" s="8" t="s">
        <v>145</v>
      </c>
      <c r="D13" s="13" t="s">
        <v>19</v>
      </c>
    </row>
    <row r="14" spans="1:5" ht="22" x14ac:dyDescent="0.2">
      <c r="A14" s="5" t="s">
        <v>22</v>
      </c>
      <c r="B14" s="12" t="s">
        <v>9</v>
      </c>
      <c r="C14" s="8" t="s">
        <v>131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2"/>
  <sheetViews>
    <sheetView workbookViewId="0">
      <selection activeCell="C25" sqref="C25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47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25" t="s">
        <v>195</v>
      </c>
      <c r="C6" s="8" t="s">
        <v>37</v>
      </c>
      <c r="D6" s="24" t="s">
        <v>198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193</v>
      </c>
      <c r="C8" s="8" t="s">
        <v>38</v>
      </c>
      <c r="D8" s="24" t="s">
        <v>199</v>
      </c>
    </row>
    <row r="9" spans="1:6" ht="44" x14ac:dyDescent="0.2">
      <c r="A9" s="6" t="s">
        <v>23</v>
      </c>
      <c r="B9" s="25" t="s">
        <v>194</v>
      </c>
      <c r="C9" s="8" t="s">
        <v>148</v>
      </c>
      <c r="D9" s="24" t="s">
        <v>200</v>
      </c>
    </row>
    <row r="10" spans="1:6" ht="44" x14ac:dyDescent="0.2">
      <c r="A10" s="6" t="s">
        <v>23</v>
      </c>
      <c r="B10" s="25" t="s">
        <v>196</v>
      </c>
      <c r="C10" s="8" t="s">
        <v>154</v>
      </c>
      <c r="D10" s="24" t="s">
        <v>197</v>
      </c>
    </row>
    <row r="11" spans="1:6" ht="22" x14ac:dyDescent="0.2">
      <c r="A11" s="6" t="s">
        <v>22</v>
      </c>
      <c r="B11" s="9" t="s">
        <v>15</v>
      </c>
      <c r="C11" s="8" t="s">
        <v>39</v>
      </c>
      <c r="D11" s="10" t="s">
        <v>16</v>
      </c>
    </row>
    <row r="12" spans="1:6" ht="88" x14ac:dyDescent="0.2">
      <c r="B12" s="9" t="s">
        <v>49</v>
      </c>
      <c r="C12" s="26" t="str">
        <f>TEXT(E12,"HH:MM")</f>
        <v>13:35</v>
      </c>
      <c r="D12" s="10" t="s">
        <v>48</v>
      </c>
      <c r="E12" s="32">
        <f>E13-F12</f>
        <v>1462.5659722222224</v>
      </c>
      <c r="F12" s="21">
        <v>6.9444444444444441E-3</v>
      </c>
    </row>
    <row r="13" spans="1:6" ht="22" x14ac:dyDescent="0.2">
      <c r="A13" s="6" t="s">
        <v>55</v>
      </c>
      <c r="B13" s="9" t="s">
        <v>40</v>
      </c>
      <c r="C13" s="26" t="str">
        <f>TEXT(E13,"HH:MM")</f>
        <v>13:45</v>
      </c>
      <c r="D13" s="10" t="s">
        <v>41</v>
      </c>
      <c r="E13" s="30">
        <f>Navettes!C2</f>
        <v>1462.5729166666667</v>
      </c>
    </row>
    <row r="14" spans="1:6" ht="66" x14ac:dyDescent="0.2">
      <c r="A14" s="6" t="s">
        <v>23</v>
      </c>
      <c r="B14" s="9" t="s">
        <v>177</v>
      </c>
      <c r="C14" s="8" t="s">
        <v>42</v>
      </c>
      <c r="D14" s="10" t="s">
        <v>178</v>
      </c>
    </row>
    <row r="15" spans="1:6" ht="22" x14ac:dyDescent="0.2">
      <c r="B15" s="9" t="s">
        <v>43</v>
      </c>
      <c r="C15" s="26" t="str">
        <f t="shared" ref="C15:C16" si="0">TEXT(E15,"HH:MM")</f>
        <v>16:00</v>
      </c>
      <c r="D15" s="10" t="s">
        <v>44</v>
      </c>
      <c r="E15" s="30">
        <f>Navettes!D2</f>
        <v>1462.6666666666667</v>
      </c>
    </row>
    <row r="16" spans="1:6" ht="22" x14ac:dyDescent="0.2">
      <c r="B16" s="9" t="s">
        <v>45</v>
      </c>
      <c r="C16" s="26" t="str">
        <f t="shared" si="0"/>
        <v>16:35</v>
      </c>
      <c r="D16" s="10" t="s">
        <v>46</v>
      </c>
      <c r="E16" s="32">
        <f>E17-F16</f>
        <v>0.69097222222222221</v>
      </c>
      <c r="F16" s="21">
        <v>6.9444444444444441E-3</v>
      </c>
    </row>
    <row r="17" spans="1:6" ht="22" x14ac:dyDescent="0.2">
      <c r="A17" s="6" t="s">
        <v>24</v>
      </c>
      <c r="B17" s="25" t="s">
        <v>155</v>
      </c>
      <c r="C17" s="26" t="str">
        <f>TEXT(E17,"HH:MM")</f>
        <v>16:45</v>
      </c>
      <c r="D17" s="24" t="s">
        <v>156</v>
      </c>
      <c r="E17" s="31" t="str">
        <f>Navettes!B2</f>
        <v>16:45</v>
      </c>
    </row>
    <row r="18" spans="1:6" ht="22" x14ac:dyDescent="0.2">
      <c r="A18" s="6" t="s">
        <v>116</v>
      </c>
      <c r="B18" s="9" t="s">
        <v>157</v>
      </c>
      <c r="C18" s="26" t="str">
        <f>TEXT(E18,"HH:MM")</f>
        <v>19:25</v>
      </c>
      <c r="D18" s="10" t="s">
        <v>158</v>
      </c>
      <c r="E18" s="30">
        <f>Navettes!E2-F18</f>
        <v>1462.809532824074</v>
      </c>
      <c r="F18" s="21">
        <v>6.9444444444444447E-4</v>
      </c>
    </row>
    <row r="19" spans="1:6" ht="22" x14ac:dyDescent="0.2">
      <c r="B19" s="9" t="s">
        <v>18</v>
      </c>
      <c r="C19" s="8" t="s">
        <v>179</v>
      </c>
      <c r="D19" s="10" t="s">
        <v>19</v>
      </c>
      <c r="E19" s="32">
        <f>E18+F19</f>
        <v>1462.823421712963</v>
      </c>
      <c r="F19" s="21">
        <v>1.3888888888888888E-2</v>
      </c>
    </row>
    <row r="20" spans="1:6" ht="22" x14ac:dyDescent="0.2">
      <c r="A20" s="6" t="s">
        <v>22</v>
      </c>
      <c r="B20" s="9" t="s">
        <v>9</v>
      </c>
      <c r="C20" s="8" t="s">
        <v>120</v>
      </c>
      <c r="D20" s="10" t="s">
        <v>10</v>
      </c>
      <c r="E20" s="32">
        <f>E18+F20</f>
        <v>1462.8164772685184</v>
      </c>
      <c r="F20" s="21">
        <v>6.9444444444444441E-3</v>
      </c>
    </row>
    <row r="22" spans="1:6" x14ac:dyDescent="0.2">
      <c r="C22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6"/>
  <sheetViews>
    <sheetView workbookViewId="0">
      <selection activeCell="C19" sqref="C19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66</v>
      </c>
      <c r="D4" s="23" t="s">
        <v>4</v>
      </c>
      <c r="E4" s="20"/>
    </row>
    <row r="5" spans="1:6" ht="44" x14ac:dyDescent="0.2">
      <c r="A5" s="6" t="s">
        <v>23</v>
      </c>
      <c r="B5" s="9" t="s">
        <v>201</v>
      </c>
      <c r="C5" s="8" t="s">
        <v>64</v>
      </c>
      <c r="D5" s="10" t="s">
        <v>202</v>
      </c>
      <c r="E5" s="20"/>
    </row>
    <row r="6" spans="1:6" ht="22" x14ac:dyDescent="0.2">
      <c r="A6" s="6" t="s">
        <v>22</v>
      </c>
      <c r="B6" s="25" t="s">
        <v>15</v>
      </c>
      <c r="C6" s="8" t="s">
        <v>65</v>
      </c>
      <c r="D6" s="24" t="s">
        <v>16</v>
      </c>
    </row>
    <row r="7" spans="1:6" ht="88" x14ac:dyDescent="0.2">
      <c r="B7" s="9" t="s">
        <v>49</v>
      </c>
      <c r="C7" s="26" t="str">
        <f t="shared" ref="C7:C11" si="0">TEXT(E7,"HH:MM")</f>
        <v>14:35</v>
      </c>
      <c r="D7" s="10" t="s">
        <v>48</v>
      </c>
      <c r="E7" s="32">
        <f>E8-F7</f>
        <v>1462.6076388888889</v>
      </c>
      <c r="F7" s="21">
        <v>6.9444444444444441E-3</v>
      </c>
    </row>
    <row r="8" spans="1:6" ht="22" x14ac:dyDescent="0.2">
      <c r="A8" s="6" t="s">
        <v>55</v>
      </c>
      <c r="B8" s="9" t="s">
        <v>160</v>
      </c>
      <c r="C8" s="26" t="str">
        <f t="shared" si="0"/>
        <v>14:45</v>
      </c>
      <c r="D8" s="10" t="s">
        <v>163</v>
      </c>
      <c r="E8" s="30">
        <f>Navettes!C3</f>
        <v>1462.6145833333333</v>
      </c>
    </row>
    <row r="9" spans="1:6" ht="22" x14ac:dyDescent="0.2">
      <c r="B9" s="9" t="s">
        <v>43</v>
      </c>
      <c r="C9" s="26" t="str">
        <f t="shared" si="0"/>
        <v>16:15</v>
      </c>
      <c r="D9" s="10" t="s">
        <v>44</v>
      </c>
      <c r="E9" s="30">
        <f>Navettes!D3</f>
        <v>1462.6770833333333</v>
      </c>
    </row>
    <row r="10" spans="1:6" ht="22" x14ac:dyDescent="0.2">
      <c r="B10" s="9" t="s">
        <v>45</v>
      </c>
      <c r="C10" s="26" t="str">
        <f t="shared" si="0"/>
        <v>16:50</v>
      </c>
      <c r="D10" s="10" t="s">
        <v>46</v>
      </c>
      <c r="E10" s="32">
        <f>E11-F10</f>
        <v>0.70138888888888895</v>
      </c>
      <c r="F10" s="21">
        <v>6.9444444444444441E-3</v>
      </c>
    </row>
    <row r="11" spans="1:6" ht="22" x14ac:dyDescent="0.2">
      <c r="A11" s="6" t="s">
        <v>24</v>
      </c>
      <c r="B11" s="25" t="s">
        <v>161</v>
      </c>
      <c r="C11" s="26" t="str">
        <f t="shared" si="0"/>
        <v>17:00</v>
      </c>
      <c r="D11" s="24" t="s">
        <v>162</v>
      </c>
      <c r="E11" s="31" t="str">
        <f>Navettes!B3</f>
        <v>17:00</v>
      </c>
    </row>
    <row r="12" spans="1:6" ht="22" x14ac:dyDescent="0.2">
      <c r="A12" s="6" t="s">
        <v>116</v>
      </c>
      <c r="B12" s="9" t="s">
        <v>157</v>
      </c>
      <c r="C12" s="26" t="str">
        <f>TEXT(E12,"HH:MM")</f>
        <v>19:25</v>
      </c>
      <c r="D12" s="10" t="s">
        <v>158</v>
      </c>
      <c r="E12" s="30">
        <f>Navettes!E3+F12</f>
        <v>1462.8091856018518</v>
      </c>
      <c r="F12" s="21">
        <v>0</v>
      </c>
    </row>
    <row r="13" spans="1:6" ht="22" x14ac:dyDescent="0.2">
      <c r="B13" s="9" t="s">
        <v>18</v>
      </c>
      <c r="C13" s="8" t="s">
        <v>121</v>
      </c>
      <c r="D13" s="10" t="s">
        <v>19</v>
      </c>
      <c r="E13" s="32">
        <f>E12+F13</f>
        <v>1462.8230744907407</v>
      </c>
      <c r="F13" s="21">
        <v>1.3888888888888888E-2</v>
      </c>
    </row>
    <row r="14" spans="1:6" ht="22" x14ac:dyDescent="0.2">
      <c r="A14" s="6" t="s">
        <v>22</v>
      </c>
      <c r="B14" s="9" t="s">
        <v>9</v>
      </c>
      <c r="C14" s="8" t="s">
        <v>120</v>
      </c>
      <c r="D14" s="10" t="s">
        <v>10</v>
      </c>
      <c r="E14" s="32">
        <f>E12+F14</f>
        <v>1462.8161300462962</v>
      </c>
      <c r="F14" s="21">
        <v>6.9444444444444441E-3</v>
      </c>
    </row>
    <row r="16" spans="1:6" x14ac:dyDescent="0.2">
      <c r="C16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0"/>
  <sheetViews>
    <sheetView zoomScale="96" zoomScaleNormal="96" workbookViewId="0">
      <selection activeCell="B9" sqref="B9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  <c r="G1" s="5" t="s">
        <v>84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16*6</f>
        <v>96</v>
      </c>
    </row>
    <row r="3" spans="1:7" ht="22" x14ac:dyDescent="0.2">
      <c r="A3" s="6" t="s">
        <v>22</v>
      </c>
      <c r="B3" s="9" t="s">
        <v>13</v>
      </c>
      <c r="C3" s="8" t="s">
        <v>123</v>
      </c>
      <c r="D3" s="10" t="s">
        <v>14</v>
      </c>
      <c r="E3" s="20"/>
    </row>
    <row r="4" spans="1:7" ht="22" x14ac:dyDescent="0.2">
      <c r="B4" s="22" t="s">
        <v>3</v>
      </c>
      <c r="C4" s="8" t="s">
        <v>83</v>
      </c>
      <c r="D4" s="23" t="s">
        <v>4</v>
      </c>
      <c r="E4" s="20"/>
    </row>
    <row r="5" spans="1:7" ht="22" x14ac:dyDescent="0.2">
      <c r="B5" s="9" t="s">
        <v>45</v>
      </c>
      <c r="C5" s="26" t="str">
        <f t="shared" ref="C5" si="0">TEXT(E5,"HH:MM")</f>
        <v>08:45</v>
      </c>
      <c r="D5" s="10" t="s">
        <v>46</v>
      </c>
      <c r="E5" s="32">
        <f>$E$6-F5</f>
        <v>0.36458333333333331</v>
      </c>
      <c r="F5" s="21">
        <v>1.0416666666666666E-2</v>
      </c>
    </row>
    <row r="6" spans="1:7" s="15" customFormat="1" ht="22" x14ac:dyDescent="0.2">
      <c r="A6" s="6" t="s">
        <v>24</v>
      </c>
      <c r="B6" s="25" t="s">
        <v>67</v>
      </c>
      <c r="C6" s="36" t="str">
        <f>TEXT(E6,"HH:MM")</f>
        <v>09:00</v>
      </c>
      <c r="D6" s="24" t="s">
        <v>68</v>
      </c>
      <c r="E6" s="37" t="str">
        <f>Navettes!B4</f>
        <v>09:00</v>
      </c>
      <c r="F6" s="33"/>
    </row>
    <row r="7" spans="1:7" ht="22" x14ac:dyDescent="0.2">
      <c r="A7" s="6" t="s">
        <v>116</v>
      </c>
      <c r="B7" s="9" t="s">
        <v>69</v>
      </c>
      <c r="C7" s="26" t="str">
        <f>TEXT(E7,"HH:MM")</f>
        <v>09:10</v>
      </c>
      <c r="D7" s="10" t="s">
        <v>71</v>
      </c>
      <c r="E7" s="37">
        <f>Navettes!E4</f>
        <v>1462.3825181134259</v>
      </c>
    </row>
    <row r="8" spans="1:7" ht="22" x14ac:dyDescent="0.2">
      <c r="A8" s="6" t="s">
        <v>116</v>
      </c>
      <c r="B8" s="9" t="s">
        <v>70</v>
      </c>
      <c r="C8" s="26" t="str">
        <f>TEXT(E8,"HH:MM")</f>
        <v>10:56</v>
      </c>
      <c r="D8" s="10" t="s">
        <v>72</v>
      </c>
      <c r="E8" s="32">
        <f>E7+F8</f>
        <v>1462.4561292245371</v>
      </c>
      <c r="F8" s="21">
        <f>(G2+10)/(24*60)</f>
        <v>7.3611111111111113E-2</v>
      </c>
    </row>
    <row r="9" spans="1:7" ht="44" x14ac:dyDescent="0.2">
      <c r="B9" s="25" t="s">
        <v>183</v>
      </c>
      <c r="C9" s="28" t="s">
        <v>164</v>
      </c>
      <c r="D9" s="24" t="s">
        <v>184</v>
      </c>
    </row>
    <row r="10" spans="1:7" ht="22" x14ac:dyDescent="0.2">
      <c r="A10" s="6" t="s">
        <v>22</v>
      </c>
      <c r="B10" s="9" t="s">
        <v>15</v>
      </c>
      <c r="C10" s="8" t="s">
        <v>27</v>
      </c>
      <c r="D10" s="10" t="s">
        <v>16</v>
      </c>
    </row>
    <row r="11" spans="1:7" ht="88" x14ac:dyDescent="0.2">
      <c r="B11" s="9" t="s">
        <v>49</v>
      </c>
      <c r="C11" s="26" t="str">
        <f>TEXT(E11,"HH:MM")</f>
        <v>15:50</v>
      </c>
      <c r="D11" s="10" t="s">
        <v>48</v>
      </c>
      <c r="E11" s="32">
        <f>E12-F11</f>
        <v>1462.6597222222224</v>
      </c>
      <c r="F11" s="21">
        <v>6.9444444444444441E-3</v>
      </c>
    </row>
    <row r="12" spans="1:7" s="6" customFormat="1" ht="22" x14ac:dyDescent="0.2">
      <c r="A12" s="6" t="s">
        <v>55</v>
      </c>
      <c r="B12" s="6" t="s">
        <v>73</v>
      </c>
      <c r="C12" s="26" t="str">
        <f t="shared" ref="C12:C16" si="1">TEXT(E12,"HH:MM")</f>
        <v>16:00</v>
      </c>
      <c r="D12" s="42" t="s">
        <v>74</v>
      </c>
      <c r="E12" s="30">
        <f>Navettes!C5</f>
        <v>1462.6666666666667</v>
      </c>
      <c r="F12" s="21"/>
    </row>
    <row r="13" spans="1:7" ht="22" x14ac:dyDescent="0.2">
      <c r="B13" s="6" t="s">
        <v>43</v>
      </c>
      <c r="C13" s="26" t="str">
        <f t="shared" si="1"/>
        <v>17:30</v>
      </c>
      <c r="D13" s="42" t="s">
        <v>44</v>
      </c>
      <c r="E13" s="30">
        <f>Navettes!D5</f>
        <v>1462.7291666666667</v>
      </c>
    </row>
    <row r="14" spans="1:7" ht="22" x14ac:dyDescent="0.2">
      <c r="B14" s="6" t="s">
        <v>45</v>
      </c>
      <c r="C14" s="26" t="str">
        <f t="shared" si="1"/>
        <v>18:05</v>
      </c>
      <c r="D14" s="42" t="s">
        <v>46</v>
      </c>
      <c r="E14" s="32">
        <f>E15-F14</f>
        <v>0.75347222222222221</v>
      </c>
      <c r="F14" s="21">
        <v>6.9444444444444441E-3</v>
      </c>
    </row>
    <row r="15" spans="1:7" ht="22" x14ac:dyDescent="0.2">
      <c r="A15" s="6" t="s">
        <v>24</v>
      </c>
      <c r="B15" s="7" t="s">
        <v>75</v>
      </c>
      <c r="C15" s="36" t="str">
        <f t="shared" si="1"/>
        <v>18:15</v>
      </c>
      <c r="D15" s="43" t="s">
        <v>76</v>
      </c>
      <c r="E15" s="31" t="str">
        <f>Navettes!B5</f>
        <v>18:15</v>
      </c>
    </row>
    <row r="16" spans="1:7" s="15" customFormat="1" ht="22" x14ac:dyDescent="0.2">
      <c r="A16" s="6" t="s">
        <v>116</v>
      </c>
      <c r="B16" s="6" t="s">
        <v>77</v>
      </c>
      <c r="C16" s="26" t="str">
        <f t="shared" si="1"/>
        <v>19:31</v>
      </c>
      <c r="D16" s="42" t="s">
        <v>78</v>
      </c>
      <c r="E16" s="30">
        <f>Navettes!E5-F16</f>
        <v>1462.8138285069444</v>
      </c>
      <c r="F16" s="21">
        <v>1.3888888888888889E-3</v>
      </c>
    </row>
    <row r="17" spans="1:6" x14ac:dyDescent="0.2">
      <c r="B17" s="6" t="s">
        <v>18</v>
      </c>
      <c r="C17" s="34" t="s">
        <v>79</v>
      </c>
      <c r="D17" s="42" t="s">
        <v>19</v>
      </c>
      <c r="E17" s="32">
        <f>E16+F17</f>
        <v>1462.8277173958334</v>
      </c>
      <c r="F17" s="21">
        <v>1.3888888888888888E-2</v>
      </c>
    </row>
    <row r="18" spans="1:6" x14ac:dyDescent="0.2">
      <c r="A18" s="6" t="s">
        <v>22</v>
      </c>
      <c r="B18" s="6" t="s">
        <v>80</v>
      </c>
      <c r="C18" s="34" t="s">
        <v>81</v>
      </c>
      <c r="D18" s="42" t="s">
        <v>82</v>
      </c>
      <c r="E18" s="32">
        <f>E16+F18</f>
        <v>1462.8207729513888</v>
      </c>
      <c r="F18" s="21">
        <v>6.9444444444444441E-3</v>
      </c>
    </row>
    <row r="19" spans="1:6" x14ac:dyDescent="0.2">
      <c r="A19" s="6" t="s">
        <v>55</v>
      </c>
      <c r="B19" s="6" t="s">
        <v>165</v>
      </c>
      <c r="C19" s="39" t="s">
        <v>112</v>
      </c>
      <c r="D19" s="42" t="s">
        <v>167</v>
      </c>
    </row>
    <row r="20" spans="1:6" x14ac:dyDescent="0.2">
      <c r="A20" s="6" t="s">
        <v>55</v>
      </c>
      <c r="B20" s="6" t="s">
        <v>166</v>
      </c>
      <c r="C20" s="40" t="s">
        <v>113</v>
      </c>
      <c r="D20" s="42" t="s">
        <v>168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F37-1407-0B4C-A21B-6DBC72BD18CB}">
  <dimension ref="A1:F15"/>
  <sheetViews>
    <sheetView workbookViewId="0">
      <selection activeCell="C6" sqref="C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92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93</v>
      </c>
      <c r="C5" s="8" t="s">
        <v>185</v>
      </c>
      <c r="D5" s="24" t="s">
        <v>94</v>
      </c>
      <c r="E5" s="19"/>
    </row>
    <row r="6" spans="1:6" ht="88" x14ac:dyDescent="0.2">
      <c r="B6" s="9" t="s">
        <v>49</v>
      </c>
      <c r="C6" s="26" t="str">
        <f t="shared" ref="C6:C9" si="0">TEXT(E6,"HH:MM")</f>
        <v>11:35</v>
      </c>
      <c r="D6" s="10" t="s">
        <v>48</v>
      </c>
      <c r="E6" s="32">
        <f>E7-F6</f>
        <v>1462.4826388888889</v>
      </c>
      <c r="F6" s="21">
        <v>6.9444444444444441E-3</v>
      </c>
    </row>
    <row r="7" spans="1:6" ht="22" x14ac:dyDescent="0.2">
      <c r="A7" s="6" t="s">
        <v>55</v>
      </c>
      <c r="B7" s="9" t="s">
        <v>85</v>
      </c>
      <c r="C7" s="26" t="str">
        <f t="shared" si="0"/>
        <v>11:45</v>
      </c>
      <c r="D7" s="10" t="s">
        <v>86</v>
      </c>
      <c r="E7" s="30">
        <f>Navettes!C6</f>
        <v>1462.4895833333333</v>
      </c>
    </row>
    <row r="8" spans="1:6" ht="22" x14ac:dyDescent="0.2">
      <c r="B8" s="9" t="s">
        <v>43</v>
      </c>
      <c r="C8" s="26" t="str">
        <f t="shared" si="0"/>
        <v>13:15</v>
      </c>
      <c r="D8" s="10" t="s">
        <v>44</v>
      </c>
      <c r="E8" s="30">
        <f>Navettes!D6</f>
        <v>1462.5520833333333</v>
      </c>
    </row>
    <row r="9" spans="1:6" ht="22" x14ac:dyDescent="0.2">
      <c r="B9" s="9" t="s">
        <v>45</v>
      </c>
      <c r="C9" s="26" t="str">
        <f t="shared" si="0"/>
        <v>13:50</v>
      </c>
      <c r="D9" s="10" t="s">
        <v>46</v>
      </c>
      <c r="E9" s="32">
        <f>E10-F9</f>
        <v>0.57638888888888895</v>
      </c>
      <c r="F9" s="21">
        <v>6.9444444444444441E-3</v>
      </c>
    </row>
    <row r="10" spans="1:6" ht="22" x14ac:dyDescent="0.2">
      <c r="A10" s="6" t="s">
        <v>24</v>
      </c>
      <c r="B10" s="25" t="s">
        <v>87</v>
      </c>
      <c r="C10" s="26" t="str">
        <f>TEXT(E10,"HH:MM")</f>
        <v>14:00</v>
      </c>
      <c r="D10" s="24" t="s">
        <v>88</v>
      </c>
      <c r="E10" s="31" t="str">
        <f>Navettes!B6</f>
        <v>14:00</v>
      </c>
    </row>
    <row r="11" spans="1:6" ht="22" x14ac:dyDescent="0.2">
      <c r="A11" s="6" t="s">
        <v>116</v>
      </c>
      <c r="B11" s="9" t="s">
        <v>97</v>
      </c>
      <c r="C11" s="26" t="str">
        <f>TEXT(E11,"HH:MM")</f>
        <v>17:20</v>
      </c>
      <c r="D11" s="10" t="s">
        <v>98</v>
      </c>
      <c r="E11" s="30">
        <f>Navettes!E6-F11</f>
        <v>1462.7224483217592</v>
      </c>
      <c r="F11" s="21">
        <v>1.3888888888888889E-3</v>
      </c>
    </row>
    <row r="12" spans="1:6" ht="44" x14ac:dyDescent="0.2">
      <c r="B12" s="9" t="s">
        <v>95</v>
      </c>
      <c r="C12" s="8" t="s">
        <v>99</v>
      </c>
      <c r="D12" s="10" t="s">
        <v>96</v>
      </c>
      <c r="E12" s="32">
        <f>E11+F12</f>
        <v>1462.7328649884259</v>
      </c>
      <c r="F12" s="21">
        <v>1.0416666666666666E-2</v>
      </c>
    </row>
    <row r="13" spans="1:6" x14ac:dyDescent="0.2">
      <c r="A13" s="6" t="s">
        <v>22</v>
      </c>
      <c r="B13" s="6" t="s">
        <v>89</v>
      </c>
      <c r="C13" s="35" t="s">
        <v>90</v>
      </c>
      <c r="D13" s="42" t="s">
        <v>91</v>
      </c>
      <c r="E13" s="32">
        <f>E11+F13</f>
        <v>1462.7293927662035</v>
      </c>
      <c r="F13" s="21">
        <v>6.9444444444444441E-3</v>
      </c>
    </row>
    <row r="14" spans="1:6" s="6" customFormat="1" x14ac:dyDescent="0.2">
      <c r="A14" s="6" t="s">
        <v>55</v>
      </c>
      <c r="B14" s="6" t="s">
        <v>165</v>
      </c>
      <c r="C14" s="39" t="s">
        <v>114</v>
      </c>
      <c r="D14" s="42" t="s">
        <v>169</v>
      </c>
      <c r="E14" s="21"/>
      <c r="F14" s="21"/>
    </row>
    <row r="15" spans="1:6" x14ac:dyDescent="0.2">
      <c r="A15" s="6" t="s">
        <v>55</v>
      </c>
      <c r="B15" s="6" t="s">
        <v>166</v>
      </c>
      <c r="C15" s="39" t="s">
        <v>115</v>
      </c>
      <c r="D15" s="42" t="s">
        <v>168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D3" sqref="D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105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100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170</v>
      </c>
      <c r="C8" s="36" t="str">
        <f>TEXT(E8,"HH:MM")</f>
        <v>16:30</v>
      </c>
      <c r="D8" s="24" t="s">
        <v>171</v>
      </c>
      <c r="E8" s="31" t="str">
        <f>Navettes!B7</f>
        <v>16:30</v>
      </c>
    </row>
    <row r="9" spans="1:6" ht="22" x14ac:dyDescent="0.2">
      <c r="A9" s="6" t="s">
        <v>116</v>
      </c>
      <c r="B9" s="9" t="s">
        <v>101</v>
      </c>
      <c r="C9" s="26" t="str">
        <f>TEXT(E9,"HH:MM")</f>
        <v>19:20</v>
      </c>
      <c r="D9" s="10" t="s">
        <v>102</v>
      </c>
      <c r="E9" s="30">
        <f>Navettes!E7+F9</f>
        <v>1462.8056818171297</v>
      </c>
      <c r="F9" s="21">
        <v>0</v>
      </c>
    </row>
    <row r="10" spans="1:6" ht="22" x14ac:dyDescent="0.2">
      <c r="B10" s="9" t="s">
        <v>18</v>
      </c>
      <c r="C10" s="8" t="s">
        <v>103</v>
      </c>
      <c r="D10" s="10" t="s">
        <v>19</v>
      </c>
      <c r="E10" s="32">
        <f>E9+F10</f>
        <v>1462.8160984837964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104</v>
      </c>
      <c r="D11" s="42" t="s">
        <v>10</v>
      </c>
      <c r="E11" s="32">
        <f>E9+F11</f>
        <v>1462.812626261574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workbookViewId="0">
      <selection activeCell="D17" sqref="D17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141</v>
      </c>
      <c r="D4" s="10" t="s">
        <v>4</v>
      </c>
      <c r="E4" s="20"/>
    </row>
    <row r="5" spans="1:6" ht="44" x14ac:dyDescent="0.2">
      <c r="B5" s="9" t="s">
        <v>180</v>
      </c>
      <c r="C5" s="28" t="s">
        <v>135</v>
      </c>
      <c r="D5" s="10" t="s">
        <v>181</v>
      </c>
      <c r="E5" s="20"/>
    </row>
    <row r="6" spans="1:6" ht="44" x14ac:dyDescent="0.2">
      <c r="A6" s="6" t="s">
        <v>22</v>
      </c>
      <c r="B6" s="17" t="s">
        <v>93</v>
      </c>
      <c r="C6" s="28" t="s">
        <v>186</v>
      </c>
      <c r="D6" s="24" t="s">
        <v>94</v>
      </c>
      <c r="E6" s="20"/>
    </row>
    <row r="7" spans="1:6" ht="88" x14ac:dyDescent="0.2">
      <c r="B7" s="9" t="s">
        <v>49</v>
      </c>
      <c r="C7" s="26" t="str">
        <f t="shared" ref="C7" si="0">TEXT(E7,"HH:MM")</f>
        <v>11:35</v>
      </c>
      <c r="D7" s="10" t="s">
        <v>48</v>
      </c>
      <c r="E7" s="32">
        <f>E8-F7</f>
        <v>1462.4826388888889</v>
      </c>
      <c r="F7" s="21">
        <v>6.9444444444444441E-3</v>
      </c>
    </row>
    <row r="8" spans="1:6" ht="22" x14ac:dyDescent="0.2">
      <c r="A8" s="6" t="s">
        <v>55</v>
      </c>
      <c r="B8" s="9" t="s">
        <v>85</v>
      </c>
      <c r="C8" s="26" t="str">
        <f t="shared" ref="C8" si="1">TEXT(E8,"HH:MM")</f>
        <v>11:45</v>
      </c>
      <c r="D8" s="10" t="s">
        <v>86</v>
      </c>
      <c r="E8" s="30">
        <f>Navettes!C8</f>
        <v>1462.4895833333333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172</v>
      </c>
      <c r="C11" s="36" t="str">
        <f>TEXT(E11,"HH:MM")</f>
        <v>14:00</v>
      </c>
      <c r="D11" s="24" t="s">
        <v>173</v>
      </c>
      <c r="E11" s="31" t="str">
        <f>Navettes!B8</f>
        <v>14:00</v>
      </c>
    </row>
    <row r="12" spans="1:6" ht="22" x14ac:dyDescent="0.2">
      <c r="A12" s="6" t="s">
        <v>116</v>
      </c>
      <c r="B12" s="6" t="s">
        <v>101</v>
      </c>
      <c r="C12" s="26" t="str">
        <f>TEXT(E12,"HH:MM")</f>
        <v>16:43</v>
      </c>
      <c r="D12" s="42" t="s">
        <v>102</v>
      </c>
      <c r="E12" s="30">
        <f>Navettes!E8-F12</f>
        <v>1462.6968118634259</v>
      </c>
      <c r="F12" s="21">
        <v>1.3888888888888889E-3</v>
      </c>
    </row>
    <row r="13" spans="1:6" x14ac:dyDescent="0.2">
      <c r="B13" s="6" t="s">
        <v>18</v>
      </c>
      <c r="C13" s="35" t="s">
        <v>122</v>
      </c>
      <c r="D13" s="42" t="s">
        <v>19</v>
      </c>
      <c r="E13" s="32">
        <f>E12+F13</f>
        <v>1462.7107007523148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106</v>
      </c>
      <c r="D14" s="42" t="s">
        <v>10</v>
      </c>
      <c r="E14" s="32">
        <f>E12+F14</f>
        <v>1462.7037563078702</v>
      </c>
      <c r="F14" s="21">
        <v>6.9444444444444441E-3</v>
      </c>
    </row>
    <row r="15" spans="1:6" s="6" customFormat="1" ht="42" x14ac:dyDescent="0.2">
      <c r="B15" s="44" t="s">
        <v>174</v>
      </c>
      <c r="C15" s="34" t="s">
        <v>107</v>
      </c>
      <c r="D15" s="45" t="s">
        <v>175</v>
      </c>
      <c r="E15" s="21"/>
      <c r="F15" s="21"/>
    </row>
    <row r="16" spans="1:6" ht="63" x14ac:dyDescent="0.2">
      <c r="B16" s="44" t="s">
        <v>187</v>
      </c>
      <c r="C16" s="34" t="s">
        <v>108</v>
      </c>
      <c r="D16" s="45" t="s">
        <v>188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151</v>
      </c>
      <c r="D2" s="10" t="s">
        <v>2</v>
      </c>
      <c r="E2" s="3"/>
    </row>
    <row r="3" spans="1:5" ht="44" x14ac:dyDescent="0.2">
      <c r="A3" s="5" t="s">
        <v>22</v>
      </c>
      <c r="B3" s="17" t="s">
        <v>128</v>
      </c>
      <c r="C3" s="8" t="s">
        <v>32</v>
      </c>
      <c r="D3" s="24" t="s">
        <v>129</v>
      </c>
      <c r="E3" s="1"/>
    </row>
    <row r="4" spans="1:5" ht="22" x14ac:dyDescent="0.2">
      <c r="B4" s="9" t="s">
        <v>3</v>
      </c>
      <c r="C4" s="8" t="s">
        <v>109</v>
      </c>
      <c r="D4" s="10" t="s">
        <v>4</v>
      </c>
      <c r="E4" s="1"/>
    </row>
    <row r="5" spans="1:5" ht="44" x14ac:dyDescent="0.2">
      <c r="A5" s="5" t="s">
        <v>55</v>
      </c>
      <c r="B5" s="9" t="s">
        <v>126</v>
      </c>
      <c r="C5" s="28" t="s">
        <v>125</v>
      </c>
      <c r="D5" s="10" t="s">
        <v>127</v>
      </c>
      <c r="E5" s="3"/>
    </row>
    <row r="6" spans="1:5" ht="22" x14ac:dyDescent="0.2">
      <c r="B6" s="9" t="s">
        <v>57</v>
      </c>
      <c r="C6" s="28" t="s">
        <v>111</v>
      </c>
      <c r="D6" s="10" t="s">
        <v>110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H20"/>
  <sheetViews>
    <sheetView workbookViewId="0">
      <selection activeCell="C33" sqref="C33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3.6640625" bestFit="1" customWidth="1"/>
    <col min="7" max="7" width="19.1640625" bestFit="1" customWidth="1"/>
    <col min="8" max="8" width="15.332031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8" x14ac:dyDescent="0.2">
      <c r="A1" t="s">
        <v>56</v>
      </c>
      <c r="B1" t="s">
        <v>117</v>
      </c>
      <c r="C1" s="41" t="s">
        <v>58</v>
      </c>
      <c r="D1" s="41" t="s">
        <v>59</v>
      </c>
      <c r="E1" t="s">
        <v>118</v>
      </c>
      <c r="F1" t="s">
        <v>149</v>
      </c>
      <c r="G1" t="s">
        <v>159</v>
      </c>
      <c r="H1" t="s">
        <v>150</v>
      </c>
    </row>
    <row r="2" spans="1:8" x14ac:dyDescent="0.2">
      <c r="A2">
        <v>1</v>
      </c>
      <c r="B2" t="s">
        <v>60</v>
      </c>
      <c r="C2" s="41">
        <v>1462.5729166666667</v>
      </c>
      <c r="D2" s="41">
        <v>1462.6666666666667</v>
      </c>
      <c r="E2" s="41">
        <v>1462.8102272685185</v>
      </c>
      <c r="F2" s="41">
        <v>5.2083333333333336E-2</v>
      </c>
      <c r="G2" s="41" cm="1">
        <f t="array" aca="1" ref="G2" ca="1">Details[[#This Row],[Heure Signature]]-1:15</f>
        <v>0</v>
      </c>
      <c r="H2" s="41">
        <v>6.25E-2</v>
      </c>
    </row>
    <row r="3" spans="1:8" x14ac:dyDescent="0.2">
      <c r="A3">
        <v>2</v>
      </c>
      <c r="B3" t="s">
        <v>146</v>
      </c>
      <c r="C3" s="41">
        <v>1462.6145833333333</v>
      </c>
      <c r="D3" s="41">
        <v>1462.6770833333333</v>
      </c>
      <c r="E3" s="41">
        <v>1462.8091856018518</v>
      </c>
      <c r="F3" s="41">
        <v>4.1666666666666664E-2</v>
      </c>
      <c r="G3" s="41" cm="1">
        <f t="array" aca="1" ref="G3" ca="1">Details[[#This Row],[Heure Signature]]-2:16</f>
        <v>0</v>
      </c>
      <c r="H3" s="41">
        <v>6.25E-2</v>
      </c>
    </row>
    <row r="4" spans="1:8" x14ac:dyDescent="0.2">
      <c r="A4">
        <v>3</v>
      </c>
      <c r="B4" t="s">
        <v>147</v>
      </c>
      <c r="C4" s="41">
        <v>1462.3645833333333</v>
      </c>
      <c r="D4" s="41">
        <v>1462.3645833333333</v>
      </c>
      <c r="E4" s="41">
        <v>1462.3825181134259</v>
      </c>
      <c r="F4" s="41" t="s">
        <v>152</v>
      </c>
      <c r="G4" s="41" cm="1">
        <f t="array" aca="1" ref="G4" ca="1">Details[[#This Row],[Heure Signature]]-3:17</f>
        <v>0</v>
      </c>
      <c r="H4" s="41"/>
    </row>
    <row r="5" spans="1:8" x14ac:dyDescent="0.2">
      <c r="A5">
        <v>4</v>
      </c>
      <c r="B5" t="s">
        <v>61</v>
      </c>
      <c r="C5" s="41">
        <v>1462.6666666666667</v>
      </c>
      <c r="D5" s="41">
        <v>1462.7291666666667</v>
      </c>
      <c r="E5" s="41">
        <v>1462.8152173958333</v>
      </c>
      <c r="F5" s="41">
        <v>2.0833333333333332E-2</v>
      </c>
      <c r="G5" s="41" cm="1">
        <f t="array" aca="1" ref="G5" ca="1">Details[[#This Row],[Heure Signature]]-4:18</f>
        <v>0</v>
      </c>
      <c r="H5" s="41">
        <v>7.2916666666666671E-2</v>
      </c>
    </row>
    <row r="6" spans="1:8" x14ac:dyDescent="0.2">
      <c r="A6">
        <v>5</v>
      </c>
      <c r="B6" t="s">
        <v>119</v>
      </c>
      <c r="C6" s="41">
        <v>1462.4895833333333</v>
      </c>
      <c r="D6" s="41">
        <v>1462.5520833333333</v>
      </c>
      <c r="E6" s="41">
        <v>1462.7238372106481</v>
      </c>
      <c r="F6" s="41">
        <v>3.4722222222222224E-2</v>
      </c>
      <c r="G6" s="41" cm="1">
        <f t="array" aca="1" ref="G6" ca="1">Details[[#This Row],[Heure Signature]]-5:19</f>
        <v>0</v>
      </c>
      <c r="H6" s="41">
        <v>6.25E-2</v>
      </c>
    </row>
    <row r="7" spans="1:8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1462.8056818171297</v>
      </c>
      <c r="F7" s="41" t="s">
        <v>152</v>
      </c>
      <c r="G7" s="41" cm="1">
        <f t="array" aca="1" ref="G7" ca="1">Details[[#This Row],[Heure Signature]]-6:20</f>
        <v>0</v>
      </c>
      <c r="H7" s="41"/>
    </row>
    <row r="8" spans="1:8" x14ac:dyDescent="0.2">
      <c r="A8">
        <v>7</v>
      </c>
      <c r="B8" t="s">
        <v>119</v>
      </c>
      <c r="C8" s="41">
        <v>1462.4895833333333</v>
      </c>
      <c r="D8" s="41">
        <v>1462.5520833333333</v>
      </c>
      <c r="E8" s="41">
        <v>1462.6982007523147</v>
      </c>
      <c r="F8" s="41">
        <v>3.4722222222222224E-2</v>
      </c>
      <c r="G8" s="41" cm="1">
        <f t="array" aca="1" ref="G8" ca="1">Details[[#This Row],[Heure Signature]]-7:21</f>
        <v>0</v>
      </c>
      <c r="H8" s="41">
        <v>6.25E-2</v>
      </c>
    </row>
    <row r="9" spans="1:8" x14ac:dyDescent="0.2">
      <c r="E9" s="41"/>
      <c r="F9" s="41"/>
      <c r="G9" s="41" cm="1">
        <f t="array" aca="1" ref="G9" ca="1">Details[[#This Row],[Heure Signature]]-8:22</f>
        <v>0</v>
      </c>
      <c r="H9" s="41"/>
    </row>
    <row r="10" spans="1:8" x14ac:dyDescent="0.2">
      <c r="E10" s="41"/>
      <c r="F10" s="41"/>
      <c r="G10" s="41" cm="1">
        <f t="array" aca="1" ref="G10" ca="1">Details[[#This Row],[Heure Signature]]-9:23</f>
        <v>0</v>
      </c>
      <c r="H10" s="41"/>
    </row>
    <row r="11" spans="1:8" x14ac:dyDescent="0.2">
      <c r="E11" s="41"/>
      <c r="F11" s="41"/>
      <c r="G11" s="41" cm="1">
        <f t="array" aca="1" ref="G11" ca="1">Details[[#This Row],[Heure Signature]]-10:24</f>
        <v>0</v>
      </c>
      <c r="H11" s="41"/>
    </row>
    <row r="12" spans="1:8" x14ac:dyDescent="0.2">
      <c r="E12" s="41"/>
      <c r="F12" s="41"/>
      <c r="G12" s="41" cm="1">
        <f t="array" aca="1" ref="G12" ca="1">Details[[#This Row],[Heure Signature]]-11:25</f>
        <v>0</v>
      </c>
      <c r="H12" s="41"/>
    </row>
    <row r="13" spans="1:8" x14ac:dyDescent="0.2">
      <c r="E13" s="41"/>
      <c r="F13" s="41"/>
      <c r="G13" s="41" cm="1">
        <f t="array" aca="1" ref="G13" ca="1">Details[[#This Row],[Heure Signature]]-12:26</f>
        <v>0</v>
      </c>
      <c r="H13" s="41"/>
    </row>
    <row r="14" spans="1:8" x14ac:dyDescent="0.2">
      <c r="E14" s="41"/>
      <c r="F14" s="41"/>
      <c r="G14" s="41" cm="1">
        <f t="array" aca="1" ref="G14" ca="1">Details[[#This Row],[Heure Signature]]-13:27</f>
        <v>0</v>
      </c>
      <c r="H14" s="41"/>
    </row>
    <row r="18" spans="1:1" x14ac:dyDescent="0.2">
      <c r="A18" s="29" t="s">
        <v>62</v>
      </c>
    </row>
    <row r="20" spans="1:1" x14ac:dyDescent="0.2">
      <c r="A20" s="29" t="s">
        <v>63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1"/>
  <sheetViews>
    <sheetView zoomScaleNormal="100" workbookViewId="0">
      <selection activeCell="D22" sqref="D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136</v>
      </c>
      <c r="D4" s="10" t="s">
        <v>4</v>
      </c>
      <c r="E4" s="20"/>
    </row>
    <row r="5" spans="1:6" ht="22" x14ac:dyDescent="0.2">
      <c r="B5" s="9" t="s">
        <v>43</v>
      </c>
      <c r="C5" s="26" t="str">
        <f t="shared" ref="C5:C6" si="0">TEXT(E5,"HH:MM")</f>
        <v>13:15</v>
      </c>
      <c r="D5" s="10" t="s">
        <v>44</v>
      </c>
      <c r="E5" s="30">
        <f>Navettes!D6</f>
        <v>1462.5520833333333</v>
      </c>
    </row>
    <row r="6" spans="1:6" ht="22" x14ac:dyDescent="0.2">
      <c r="B6" s="9" t="s">
        <v>45</v>
      </c>
      <c r="C6" s="26" t="str">
        <f t="shared" si="0"/>
        <v>13:50</v>
      </c>
      <c r="D6" s="10" t="s">
        <v>46</v>
      </c>
      <c r="E6" s="32">
        <f>E7-F6</f>
        <v>0.57638888888888895</v>
      </c>
      <c r="F6" s="21">
        <v>6.9444444444444441E-3</v>
      </c>
    </row>
    <row r="7" spans="1:6" ht="22" x14ac:dyDescent="0.2">
      <c r="A7" s="6" t="s">
        <v>24</v>
      </c>
      <c r="B7" s="25" t="s">
        <v>137</v>
      </c>
      <c r="C7" s="26" t="str">
        <f>TEXT(E7,"HH:MM")</f>
        <v>14:00</v>
      </c>
      <c r="D7" s="24" t="s">
        <v>138</v>
      </c>
      <c r="E7" s="31" t="str">
        <f>Navettes!B6</f>
        <v>14:00</v>
      </c>
    </row>
    <row r="8" spans="1:6" ht="22" x14ac:dyDescent="0.2">
      <c r="A8" s="6" t="s">
        <v>116</v>
      </c>
      <c r="B8" s="9" t="s">
        <v>101</v>
      </c>
      <c r="C8" s="26" t="str">
        <f>TEXT(E8,"HH:MM")</f>
        <v>17:20</v>
      </c>
      <c r="D8" s="10" t="s">
        <v>102</v>
      </c>
      <c r="E8" s="30">
        <f>Navettes!E6-F8</f>
        <v>1462.7224483217592</v>
      </c>
      <c r="F8" s="21">
        <v>1.3888888888888889E-3</v>
      </c>
    </row>
    <row r="9" spans="1:6" ht="22" x14ac:dyDescent="0.2">
      <c r="B9" s="9" t="s">
        <v>18</v>
      </c>
      <c r="C9" s="8" t="s">
        <v>139</v>
      </c>
      <c r="D9" s="10" t="s">
        <v>19</v>
      </c>
      <c r="E9" s="32">
        <f>E8+F9</f>
        <v>1462.7328649884259</v>
      </c>
      <c r="F9" s="21">
        <v>1.0416666666666666E-2</v>
      </c>
    </row>
    <row r="10" spans="1:6" ht="22" x14ac:dyDescent="0.2">
      <c r="A10" s="6" t="s">
        <v>22</v>
      </c>
      <c r="B10" s="9" t="s">
        <v>15</v>
      </c>
      <c r="C10" s="8" t="s">
        <v>140</v>
      </c>
      <c r="D10" s="10" t="s">
        <v>16</v>
      </c>
      <c r="E10" s="32">
        <f>E7+F10</f>
        <v>0.59027777777777779</v>
      </c>
      <c r="F10" s="21">
        <v>6.9444444444444441E-3</v>
      </c>
    </row>
    <row r="11" spans="1:6" ht="22" x14ac:dyDescent="0.2">
      <c r="A11" s="6" t="s">
        <v>22</v>
      </c>
      <c r="B11" s="9" t="s">
        <v>9</v>
      </c>
      <c r="C11" s="8" t="s">
        <v>142</v>
      </c>
      <c r="D11" s="10" t="s">
        <v>10</v>
      </c>
      <c r="E11" s="32">
        <f>E8+F11</f>
        <v>1462.7293927662035</v>
      </c>
      <c r="F11" s="21">
        <v>6.9444444444444441E-3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8</vt:i4>
      </vt:variant>
    </vt:vector>
  </HeadingPairs>
  <TitlesOfParts>
    <vt:vector size="19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VEN_(OLD)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  <vt:lpstr>'VEN_(OLD)'!_Hlk482871934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2024-07-05T17:59:34Z</dcterms:modified>
</cp:coreProperties>
</file>