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ttern Popularity" sheetId="1" r:id="rId4"/>
    <sheet state="visible" name="Colour Calculation" sheetId="2" r:id="rId5"/>
    <sheet state="visible" name="Raw Data" sheetId="3" r:id="rId6"/>
    <sheet state="hidden" name="Copy of Copy of Sheet1" sheetId="4" r:id="rId7"/>
    <sheet state="hidden" name="Copy of Sheet1" sheetId="5" r:id="rId8"/>
  </sheets>
  <definedNames>
    <definedName hidden="1" localSheetId="3" name="_xlnm._FilterDatabase">'Copy of Copy of Sheet1'!$B$1:$B$1000</definedName>
    <definedName hidden="1" localSheetId="4" name="_xlnm._FilterDatabase">'Copy of Sheet1'!$B$1:$B$1000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1">
      <text>
        <t xml:space="preserve">AZIN 740 April 2023
Paper record verified.
</t>
      </text>
    </comment>
    <comment authorId="0" ref="G1">
      <text>
        <t xml:space="preserve">AZIN752 August 2023
Paper record verified</t>
      </text>
    </comment>
    <comment authorId="0" ref="H1">
      <text>
        <t xml:space="preserve">AZIN 764 October 2023
</t>
      </text>
    </comment>
    <comment authorId="0" ref="I1">
      <text>
        <t xml:space="preserve">AZIN 765 October 2023
Paper record verified</t>
      </text>
    </comment>
    <comment authorId="0" ref="J1">
      <text>
        <t xml:space="preserve">AZIN 767 December 2023</t>
      </text>
    </comment>
    <comment authorId="0" ref="K1">
      <text>
        <t xml:space="preserve">AZIN 772 April 2024
Paper record verified</t>
      </text>
    </comment>
    <comment authorId="0" ref="L1">
      <text>
        <t xml:space="preserve">AZIN 777 July 2024</t>
      </text>
    </comment>
    <comment authorId="0" ref="A14">
      <text>
        <t xml:space="preserve">"Macy White Collection's Modern Pearl - Daybreak"</t>
      </text>
    </comment>
    <comment authorId="0" ref="A15">
      <text>
        <t xml:space="preserve">"Boutique Diversiform"</t>
      </text>
    </comment>
    <comment authorId="0" ref="A20">
      <text>
        <t xml:space="preserve">"Macy White Collection's Modern Pearl - Great Divide"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6">
      <text>
        <t xml:space="preserve">Ashley Parr:
Tea is not listed on the official colours in the product description, but is clearly visible in the picture</t>
      </text>
    </comment>
    <comment authorId="0" ref="B8">
      <text>
        <t xml:space="preserve">Ashley Parr:
Literally one inner ring. Doesn't count imo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6">
      <text>
        <t xml:space="preserve">Ashley Parr:
Tea is not listed on the official colours in the product description, but is clearly visible in the picture</t>
      </text>
    </comment>
    <comment authorId="0" ref="B8">
      <text>
        <t xml:space="preserve">Ashley Parr:
Literally one inner ring. Doesn't count imo</t>
      </text>
    </comment>
  </commentList>
</comments>
</file>

<file path=xl/sharedStrings.xml><?xml version="1.0" encoding="utf-8"?>
<sst xmlns="http://schemas.openxmlformats.org/spreadsheetml/2006/main" count="298" uniqueCount="155">
  <si>
    <t>Pattern</t>
  </si>
  <si>
    <t>% of Total</t>
  </si>
  <si>
    <t>Zuba</t>
  </si>
  <si>
    <t>Bariku</t>
  </si>
  <si>
    <t>Akaneri</t>
  </si>
  <si>
    <t>Zera</t>
  </si>
  <si>
    <t>Zubita</t>
  </si>
  <si>
    <t>Diversiform</t>
  </si>
  <si>
    <t>Prism</t>
  </si>
  <si>
    <t>Akazi</t>
  </si>
  <si>
    <t>Daybreak</t>
  </si>
  <si>
    <t>Great Divide</t>
  </si>
  <si>
    <t>Vestine Green</t>
  </si>
  <si>
    <t>Neri</t>
  </si>
  <si>
    <t>Cactus Blossom</t>
  </si>
  <si>
    <t>Aura</t>
  </si>
  <si>
    <t>Giko</t>
  </si>
  <si>
    <t>Kaelidescope</t>
  </si>
  <si>
    <t>Staccato</t>
  </si>
  <si>
    <t>Alexia</t>
  </si>
  <si>
    <t>Flight</t>
  </si>
  <si>
    <t>Neli</t>
  </si>
  <si>
    <t>Dye List</t>
  </si>
  <si>
    <t>Num. Bowls</t>
  </si>
  <si>
    <t>Tea</t>
  </si>
  <si>
    <t>Black</t>
  </si>
  <si>
    <t>Teal</t>
  </si>
  <si>
    <t>Pink</t>
  </si>
  <si>
    <t>Indigo</t>
  </si>
  <si>
    <t>Grey</t>
  </si>
  <si>
    <t>Green</t>
  </si>
  <si>
    <t>Orange</t>
  </si>
  <si>
    <t>Colours</t>
  </si>
  <si>
    <t>Dye1</t>
  </si>
  <si>
    <t>Dye2</t>
  </si>
  <si>
    <t>Dye3</t>
  </si>
  <si>
    <t>A740</t>
  </si>
  <si>
    <t>A752</t>
  </si>
  <si>
    <t>A764</t>
  </si>
  <si>
    <t>A765</t>
  </si>
  <si>
    <t>A767</t>
  </si>
  <si>
    <t>A772</t>
  </si>
  <si>
    <t>A777</t>
  </si>
  <si>
    <t>Total</t>
  </si>
  <si>
    <t xml:space="preserve">% </t>
  </si>
  <si>
    <t>Tea &amp; White</t>
  </si>
  <si>
    <t>Tea &amp; Teal &amp; White</t>
  </si>
  <si>
    <t>Tea &amp; Indigo &amp; White</t>
  </si>
  <si>
    <t>Tea &amp; Black</t>
  </si>
  <si>
    <t>Tea &amp; Black &amp; Orange</t>
  </si>
  <si>
    <t>Tea &amp; Black &amp; White</t>
  </si>
  <si>
    <t>Tea + Others</t>
  </si>
  <si>
    <t>Tea &amp; Orange &amp; Teal</t>
  </si>
  <si>
    <t>Black &amp; White</t>
  </si>
  <si>
    <t>Tea &amp; Black &amp; Grey &amp; White</t>
  </si>
  <si>
    <t>White</t>
  </si>
  <si>
    <t>Tea &amp; Pink &amp; Teal &amp; White</t>
  </si>
  <si>
    <t>Tea &amp; Black &amp; Green</t>
  </si>
  <si>
    <t>Tea &amp; Pink &amp; White</t>
  </si>
  <si>
    <t>Tea &amp; Indigo</t>
  </si>
  <si>
    <t>Black &amp; White (barely Tea)</t>
  </si>
  <si>
    <t>Teal &amp; White (barely Tea)</t>
  </si>
  <si>
    <t>Tea &amp; Teal</t>
  </si>
  <si>
    <t>Average Bowls Per Flight</t>
  </si>
  <si>
    <t>Num bowls that require self dyeing</t>
  </si>
  <si>
    <t>Standard Deviation</t>
  </si>
  <si>
    <t>Num bowls that require Azizi Life Dye:</t>
  </si>
  <si>
    <t>1 year:</t>
  </si>
  <si>
    <t>Period &amp; Invoice Number</t>
  </si>
  <si>
    <r>
      <rPr>
        <rFont val="Calibri"/>
        <color theme="1"/>
        <sz val="11.0"/>
      </rPr>
      <t xml:space="preserve"> </t>
    </r>
    <r>
      <rPr>
        <rFont val="Calibri"/>
        <b/>
        <color theme="1"/>
        <sz val="14.0"/>
      </rPr>
      <t>Products Description</t>
    </r>
  </si>
  <si>
    <t>Quantities</t>
  </si>
  <si>
    <t>AZIN 740 April 2023</t>
  </si>
  <si>
    <r>
      <rPr>
        <rFont val="Calibri"/>
        <color theme="1"/>
        <sz val="11.0"/>
      </rPr>
      <t xml:space="preserve">Akazi Burnt Orange </t>
    </r>
    <r>
      <rPr>
        <rFont val="Calibri"/>
        <color rgb="FFFF0000"/>
        <sz val="11.0"/>
      </rPr>
      <t>Black, Tea</t>
    </r>
  </si>
  <si>
    <r>
      <rPr>
        <rFont val="Calibri"/>
        <color theme="1"/>
        <sz val="11.0"/>
      </rPr>
      <t xml:space="preserve">Bariku Bowl </t>
    </r>
    <r>
      <rPr>
        <rFont val="Calibri"/>
        <color rgb="FFFF0000"/>
        <sz val="11.0"/>
      </rPr>
      <t>Tea + others</t>
    </r>
  </si>
  <si>
    <t>Dye</t>
  </si>
  <si>
    <t>% Total</t>
  </si>
  <si>
    <r>
      <rPr>
        <rFont val="Calibri"/>
        <color theme="1"/>
        <sz val="11.0"/>
      </rPr>
      <t xml:space="preserve">Boutique Diversform </t>
    </r>
    <r>
      <rPr>
        <rFont val="Calibri"/>
        <color rgb="FFFF0000"/>
        <sz val="11.0"/>
      </rPr>
      <t>Tea, Black</t>
    </r>
  </si>
  <si>
    <t>ASK TO SEE DESIGNS FOR ALL IN YELLOW HIGHLIGHT - not on website</t>
  </si>
  <si>
    <r>
      <rPr>
        <rFont val="Calibri"/>
        <color theme="1"/>
        <sz val="11.0"/>
      </rPr>
      <t xml:space="preserve">Boutique Kalidioscope </t>
    </r>
    <r>
      <rPr>
        <rFont val="Calibri"/>
        <color rgb="FFFF0000"/>
        <sz val="11.0"/>
      </rPr>
      <t>Black</t>
    </r>
  </si>
  <si>
    <t>Coral</t>
  </si>
  <si>
    <t>ORANGE NEEDS MORE SPECIFICATION</t>
  </si>
  <si>
    <r>
      <rPr>
        <rFont val="Calibri"/>
        <color theme="1"/>
        <sz val="11.0"/>
      </rPr>
      <t xml:space="preserve">Prism Coral and Teal </t>
    </r>
    <r>
      <rPr>
        <rFont val="Calibri"/>
        <color rgb="FFFF0000"/>
        <sz val="11.0"/>
      </rPr>
      <t>Tea??</t>
    </r>
  </si>
  <si>
    <r>
      <rPr>
        <rFont val="Calibri"/>
        <color theme="1"/>
        <sz val="11.0"/>
      </rPr>
      <t xml:space="preserve">Zera Bowl - Indigo </t>
    </r>
    <r>
      <rPr>
        <rFont val="Calibri"/>
        <color rgb="FFFF0000"/>
        <sz val="11.0"/>
      </rPr>
      <t>Tea</t>
    </r>
  </si>
  <si>
    <r>
      <rPr>
        <rFont val="Calibri"/>
        <color theme="1"/>
        <sz val="11.0"/>
      </rPr>
      <t xml:space="preserve">Zuba Bowl - Black </t>
    </r>
    <r>
      <rPr>
        <rFont val="Calibri"/>
        <color rgb="FFFF0000"/>
        <sz val="11.0"/>
      </rPr>
      <t>Tea (tiny)</t>
    </r>
  </si>
  <si>
    <r>
      <rPr>
        <rFont val="Calibri"/>
        <color theme="1"/>
        <sz val="11.0"/>
      </rPr>
      <t xml:space="preserve">Zuba Bowl - Teal </t>
    </r>
    <r>
      <rPr>
        <rFont val="Calibri"/>
        <color rgb="FFFF0000"/>
        <sz val="11.0"/>
      </rPr>
      <t>Tea (tiny)</t>
    </r>
  </si>
  <si>
    <r>
      <rPr>
        <rFont val="Calibri"/>
        <color theme="1"/>
        <sz val="11.0"/>
      </rPr>
      <t xml:space="preserve">Zubita Bowl- Black </t>
    </r>
    <r>
      <rPr>
        <rFont val="Calibri"/>
        <color rgb="FFFF0000"/>
        <sz val="11.0"/>
      </rPr>
      <t>Tea</t>
    </r>
  </si>
  <si>
    <r>
      <rPr>
        <rFont val="Calibri"/>
        <color theme="1"/>
        <sz val="11.0"/>
      </rPr>
      <t xml:space="preserve">Zubita Bowl- Teal </t>
    </r>
    <r>
      <rPr>
        <rFont val="Calibri"/>
        <color rgb="FFFF0000"/>
        <sz val="11.0"/>
      </rPr>
      <t>Tea</t>
    </r>
  </si>
  <si>
    <t>Blush</t>
  </si>
  <si>
    <t>AZIN 764 October 2023</t>
  </si>
  <si>
    <r>
      <rPr>
        <rFont val="Calibri"/>
        <color theme="1"/>
        <sz val="11.0"/>
      </rPr>
      <t xml:space="preserve">Akazi Black </t>
    </r>
    <r>
      <rPr>
        <rFont val="Calibri"/>
        <color rgb="FFFF0000"/>
        <sz val="11.0"/>
      </rPr>
      <t>Tea</t>
    </r>
  </si>
  <si>
    <r>
      <rPr>
        <rFont val="Calibri"/>
        <color theme="1"/>
        <sz val="11.0"/>
      </rPr>
      <t xml:space="preserve">Alexia Bowl </t>
    </r>
    <r>
      <rPr>
        <rFont val="Calibri"/>
        <color rgb="FFFF0000"/>
        <sz val="11.0"/>
      </rPr>
      <t>Black, Tea</t>
    </r>
  </si>
  <si>
    <r>
      <rPr>
        <rFont val="Calibri"/>
        <color theme="1"/>
        <sz val="11.0"/>
      </rPr>
      <t xml:space="preserve">Aura Bowl </t>
    </r>
    <r>
      <rPr>
        <rFont val="Calibri"/>
        <color rgb="FFFF0000"/>
        <sz val="11.0"/>
      </rPr>
      <t>Tea + others</t>
    </r>
  </si>
  <si>
    <t>Blue</t>
  </si>
  <si>
    <r>
      <rPr>
        <rFont val="Calibri"/>
        <color theme="1"/>
        <sz val="11.0"/>
      </rPr>
      <t xml:space="preserve">Bariku Tea&amp;light orange </t>
    </r>
    <r>
      <rPr>
        <rFont val="Calibri"/>
        <color rgb="FFFF0000"/>
        <sz val="11.0"/>
      </rPr>
      <t>Teal</t>
    </r>
  </si>
  <si>
    <r>
      <rPr>
        <rFont val="Calibri"/>
        <color theme="1"/>
        <sz val="11.0"/>
      </rPr>
      <t xml:space="preserve">Cactus Blossom </t>
    </r>
    <r>
      <rPr>
        <rFont val="Calibri"/>
        <color rgb="FFFF0000"/>
        <sz val="11.0"/>
      </rPr>
      <t>Black</t>
    </r>
  </si>
  <si>
    <r>
      <rPr>
        <rFont val="Calibri"/>
        <color theme="1"/>
        <sz val="11.0"/>
      </rPr>
      <t xml:space="preserve">Diversform </t>
    </r>
    <r>
      <rPr>
        <rFont val="Calibri"/>
        <color rgb="FFFF0000"/>
        <sz val="11.0"/>
      </rPr>
      <t>Tea, Black</t>
    </r>
  </si>
  <si>
    <r>
      <rPr>
        <rFont val="Calibri"/>
        <color theme="1"/>
        <sz val="11.0"/>
      </rPr>
      <t xml:space="preserve">Diversoform Gray </t>
    </r>
    <r>
      <rPr>
        <rFont val="Calibri"/>
        <color rgb="FFFF0000"/>
        <sz val="11.0"/>
      </rPr>
      <t>Tea, Black, Grey</t>
    </r>
  </si>
  <si>
    <r>
      <rPr>
        <rFont val="Calibri"/>
        <color theme="1"/>
        <sz val="11.0"/>
      </rPr>
      <t xml:space="preserve">Kaelidescope </t>
    </r>
    <r>
      <rPr>
        <rFont val="Calibri"/>
        <color rgb="FFFF0000"/>
        <sz val="11.0"/>
      </rPr>
      <t>Black</t>
    </r>
  </si>
  <si>
    <r>
      <rPr>
        <rFont val="Calibri"/>
        <color theme="1"/>
        <sz val="11.0"/>
      </rPr>
      <t xml:space="preserve">Vestine Green </t>
    </r>
    <r>
      <rPr>
        <rFont val="Calibri"/>
        <color rgb="FFFF0000"/>
        <sz val="11.0"/>
      </rPr>
      <t>Black, Green, Tea</t>
    </r>
  </si>
  <si>
    <t>Flight Bowl</t>
  </si>
  <si>
    <r>
      <rPr>
        <rFont val="Calibri"/>
        <color theme="1"/>
        <sz val="11.0"/>
      </rPr>
      <t xml:space="preserve">Neli Bowl - Black </t>
    </r>
    <r>
      <rPr>
        <rFont val="Calibri"/>
        <color rgb="FFFF0000"/>
        <sz val="11.0"/>
      </rPr>
      <t>Tea</t>
    </r>
  </si>
  <si>
    <r>
      <rPr>
        <rFont val="Calibri"/>
        <color theme="1"/>
        <sz val="11.0"/>
      </rPr>
      <t xml:space="preserve">Prism Light Pink &amp;Teal </t>
    </r>
    <r>
      <rPr>
        <rFont val="Calibri"/>
        <color rgb="FFFF0000"/>
        <sz val="11.0"/>
      </rPr>
      <t>Tea??</t>
    </r>
  </si>
  <si>
    <r>
      <rPr>
        <rFont val="Calibri"/>
        <color theme="1"/>
        <sz val="11.0"/>
      </rPr>
      <t xml:space="preserve">Staccato Black </t>
    </r>
    <r>
      <rPr>
        <rFont val="Calibri"/>
        <color rgb="FFFF0000"/>
        <sz val="11.0"/>
      </rPr>
      <t>Tea</t>
    </r>
  </si>
  <si>
    <t>Zuba Black</t>
  </si>
  <si>
    <t>Akaneri White &amp; Diamond Teal</t>
  </si>
  <si>
    <t>Neri Tea&amp; White</t>
  </si>
  <si>
    <t>Giko White</t>
  </si>
  <si>
    <t>AZIN 765 October 2023</t>
  </si>
  <si>
    <t>Prism coral &amp; Teal</t>
  </si>
  <si>
    <t>Zubita Tea &amp;In the moment</t>
  </si>
  <si>
    <t>Modern Pearl</t>
  </si>
  <si>
    <t>Pearl Day Break</t>
  </si>
  <si>
    <t>Pearl Great divide</t>
  </si>
  <si>
    <t>AZIN 767 December 2023</t>
  </si>
  <si>
    <t>Aura Bowl</t>
  </si>
  <si>
    <t>Akaneri White &amp;  Tea Diamond</t>
  </si>
  <si>
    <t>Neri White &amp; Teas</t>
  </si>
  <si>
    <t>AZIN 772 April 2024</t>
  </si>
  <si>
    <t>Akazi Black</t>
  </si>
  <si>
    <t>Aura Tea &amp; White</t>
  </si>
  <si>
    <r>
      <rPr>
        <rFont val="Calibri"/>
        <color theme="1"/>
        <sz val="11.0"/>
      </rPr>
      <t xml:space="preserve">Bowl Diversiform Gray </t>
    </r>
    <r>
      <rPr>
        <rFont val="Calibri"/>
        <color rgb="FFFF0000"/>
        <sz val="11.0"/>
      </rPr>
      <t>Grey,</t>
    </r>
    <r>
      <rPr>
        <rFont val="Calibri"/>
        <color theme="1"/>
        <sz val="11.0"/>
      </rPr>
      <t xml:space="preserve"> </t>
    </r>
    <r>
      <rPr>
        <rFont val="Calibri"/>
        <color rgb="FFFF0000"/>
        <sz val="11.0"/>
      </rPr>
      <t>Tea, Black</t>
    </r>
  </si>
  <si>
    <r>
      <rPr>
        <rFont val="Calibri"/>
        <color theme="1"/>
        <sz val="11.0"/>
      </rPr>
      <t xml:space="preserve">Boutique Vestine Green </t>
    </r>
    <r>
      <rPr>
        <rFont val="Calibri"/>
        <color rgb="FFFF0000"/>
        <sz val="11.0"/>
      </rPr>
      <t>Black, Green, Tea</t>
    </r>
  </si>
  <si>
    <t>Zera Blush &amp; White</t>
  </si>
  <si>
    <t>Zuba Bowl Teal</t>
  </si>
  <si>
    <t>Akaneri White &amp; Tea Diamond</t>
  </si>
  <si>
    <t>MCW Great Divide</t>
  </si>
  <si>
    <t>AZIN 777 July 2024</t>
  </si>
  <si>
    <t>Bariku Tea &amp; White</t>
  </si>
  <si>
    <r>
      <rPr>
        <rFont val="Calibri"/>
        <color theme="1"/>
        <sz val="11.0"/>
      </rPr>
      <t xml:space="preserve">          </t>
    </r>
    <r>
      <rPr>
        <rFont val="Calibri"/>
        <b/>
        <color theme="1"/>
        <sz val="20.0"/>
      </rPr>
      <t>TOTAL QUANTITES</t>
    </r>
  </si>
  <si>
    <r>
      <rPr>
        <rFont val="Calibri"/>
        <color theme="1"/>
        <sz val="11.0"/>
      </rPr>
      <t xml:space="preserve"> </t>
    </r>
    <r>
      <rPr>
        <rFont val="Calibri"/>
        <b/>
        <color theme="1"/>
        <sz val="14.0"/>
      </rPr>
      <t>Products Description</t>
    </r>
  </si>
  <si>
    <r>
      <rPr>
        <rFont val="Calibri"/>
        <color theme="1"/>
        <sz val="11.0"/>
      </rPr>
      <t xml:space="preserve">Akazi Burnt Orange </t>
    </r>
    <r>
      <rPr>
        <rFont val="Calibri"/>
        <color rgb="FFFF0000"/>
        <sz val="11.0"/>
      </rPr>
      <t>Black, Tea</t>
    </r>
  </si>
  <si>
    <r>
      <rPr>
        <rFont val="Calibri"/>
        <color theme="1"/>
        <sz val="11.0"/>
      </rPr>
      <t xml:space="preserve">Bariku Bowl </t>
    </r>
    <r>
      <rPr>
        <rFont val="Calibri"/>
        <color rgb="FFFF0000"/>
        <sz val="11.0"/>
      </rPr>
      <t>Tea + others</t>
    </r>
  </si>
  <si>
    <r>
      <rPr>
        <rFont val="Calibri"/>
        <color theme="1"/>
        <sz val="11.0"/>
      </rPr>
      <t xml:space="preserve">Boutique Diversform </t>
    </r>
    <r>
      <rPr>
        <rFont val="Calibri"/>
        <color rgb="FFFF0000"/>
        <sz val="11.0"/>
      </rPr>
      <t>Tea, Black</t>
    </r>
  </si>
  <si>
    <r>
      <rPr>
        <rFont val="Calibri"/>
        <color theme="1"/>
        <sz val="11.0"/>
      </rPr>
      <t xml:space="preserve">Boutique Kalidioscope </t>
    </r>
    <r>
      <rPr>
        <rFont val="Calibri"/>
        <color rgb="FFFF0000"/>
        <sz val="11.0"/>
      </rPr>
      <t>Black</t>
    </r>
  </si>
  <si>
    <r>
      <rPr>
        <rFont val="Calibri"/>
        <color theme="1"/>
        <sz val="11.0"/>
      </rPr>
      <t xml:space="preserve">Prism Coral and Teal </t>
    </r>
    <r>
      <rPr>
        <rFont val="Calibri"/>
        <color rgb="FFFF0000"/>
        <sz val="11.0"/>
      </rPr>
      <t>Tea??</t>
    </r>
  </si>
  <si>
    <r>
      <rPr>
        <rFont val="Calibri"/>
        <color theme="1"/>
        <sz val="11.0"/>
      </rPr>
      <t xml:space="preserve">Zera Bowl - Indigo </t>
    </r>
    <r>
      <rPr>
        <rFont val="Calibri"/>
        <color rgb="FFFF0000"/>
        <sz val="11.0"/>
      </rPr>
      <t>Tea</t>
    </r>
  </si>
  <si>
    <r>
      <rPr>
        <rFont val="Calibri"/>
        <color theme="1"/>
        <sz val="11.0"/>
      </rPr>
      <t xml:space="preserve">Zuba Bowl - Black </t>
    </r>
    <r>
      <rPr>
        <rFont val="Calibri"/>
        <color rgb="FFFF0000"/>
        <sz val="11.0"/>
      </rPr>
      <t>Tea (tiny)</t>
    </r>
  </si>
  <si>
    <r>
      <rPr>
        <rFont val="Calibri"/>
        <color theme="1"/>
        <sz val="11.0"/>
      </rPr>
      <t xml:space="preserve">Zuba Bowl - Teal </t>
    </r>
    <r>
      <rPr>
        <rFont val="Calibri"/>
        <color rgb="FFFF0000"/>
        <sz val="11.0"/>
      </rPr>
      <t>Tea (tiny)</t>
    </r>
  </si>
  <si>
    <r>
      <rPr>
        <rFont val="Calibri"/>
        <color theme="1"/>
        <sz val="11.0"/>
      </rPr>
      <t xml:space="preserve">Zubita Bowl- Black </t>
    </r>
    <r>
      <rPr>
        <rFont val="Calibri"/>
        <color rgb="FFFF0000"/>
        <sz val="11.0"/>
      </rPr>
      <t>Tea</t>
    </r>
  </si>
  <si>
    <r>
      <rPr>
        <rFont val="Calibri"/>
        <color theme="1"/>
        <sz val="11.0"/>
      </rPr>
      <t xml:space="preserve">Zubita Bowl- Teal </t>
    </r>
    <r>
      <rPr>
        <rFont val="Calibri"/>
        <color rgb="FFFF0000"/>
        <sz val="11.0"/>
      </rPr>
      <t>Tea</t>
    </r>
  </si>
  <si>
    <r>
      <rPr>
        <rFont val="Calibri"/>
        <color theme="1"/>
        <sz val="11.0"/>
      </rPr>
      <t xml:space="preserve">Akazi Black </t>
    </r>
    <r>
      <rPr>
        <rFont val="Calibri"/>
        <color rgb="FFFF0000"/>
        <sz val="11.0"/>
      </rPr>
      <t>Tea</t>
    </r>
  </si>
  <si>
    <r>
      <rPr>
        <rFont val="Calibri"/>
        <color theme="1"/>
        <sz val="11.0"/>
      </rPr>
      <t xml:space="preserve">Alexia Bowl </t>
    </r>
    <r>
      <rPr>
        <rFont val="Calibri"/>
        <color rgb="FFFF0000"/>
        <sz val="11.0"/>
      </rPr>
      <t>Black, Tea</t>
    </r>
  </si>
  <si>
    <r>
      <rPr>
        <rFont val="Calibri"/>
        <color theme="1"/>
        <sz val="11.0"/>
      </rPr>
      <t xml:space="preserve">Aura Bowl </t>
    </r>
    <r>
      <rPr>
        <rFont val="Calibri"/>
        <color rgb="FFFF0000"/>
        <sz val="11.0"/>
      </rPr>
      <t>Tea + others</t>
    </r>
  </si>
  <si>
    <r>
      <rPr>
        <rFont val="Calibri"/>
        <color theme="1"/>
        <sz val="11.0"/>
      </rPr>
      <t xml:space="preserve">Bariku Tea&amp;light orange </t>
    </r>
    <r>
      <rPr>
        <rFont val="Calibri"/>
        <color rgb="FFFF0000"/>
        <sz val="11.0"/>
      </rPr>
      <t>Teal</t>
    </r>
  </si>
  <si>
    <r>
      <rPr>
        <rFont val="Calibri"/>
        <color theme="1"/>
        <sz val="11.0"/>
      </rPr>
      <t xml:space="preserve">Cactus Blossom </t>
    </r>
    <r>
      <rPr>
        <rFont val="Calibri"/>
        <color rgb="FFFF0000"/>
        <sz val="11.0"/>
      </rPr>
      <t>Black</t>
    </r>
  </si>
  <si>
    <r>
      <rPr>
        <rFont val="Calibri"/>
        <color theme="1"/>
        <sz val="11.0"/>
      </rPr>
      <t xml:space="preserve">Diversform </t>
    </r>
    <r>
      <rPr>
        <rFont val="Calibri"/>
        <color rgb="FFFF0000"/>
        <sz val="11.0"/>
      </rPr>
      <t>Tea, Black</t>
    </r>
  </si>
  <si>
    <r>
      <rPr>
        <rFont val="Calibri"/>
        <color theme="1"/>
        <sz val="11.0"/>
      </rPr>
      <t xml:space="preserve">Diversoform Gray </t>
    </r>
    <r>
      <rPr>
        <rFont val="Calibri"/>
        <color rgb="FFFF0000"/>
        <sz val="11.0"/>
      </rPr>
      <t>Tea, Black, Grey</t>
    </r>
  </si>
  <si>
    <r>
      <rPr>
        <rFont val="Calibri"/>
        <color theme="1"/>
        <sz val="11.0"/>
      </rPr>
      <t xml:space="preserve">Kaelidescope </t>
    </r>
    <r>
      <rPr>
        <rFont val="Calibri"/>
        <color rgb="FFFF0000"/>
        <sz val="11.0"/>
      </rPr>
      <t>Black</t>
    </r>
  </si>
  <si>
    <r>
      <rPr>
        <rFont val="Calibri"/>
        <color theme="1"/>
        <sz val="11.0"/>
      </rPr>
      <t xml:space="preserve">Vestine Green </t>
    </r>
    <r>
      <rPr>
        <rFont val="Calibri"/>
        <color rgb="FFFF0000"/>
        <sz val="11.0"/>
      </rPr>
      <t>Black, Green, Tea</t>
    </r>
  </si>
  <si>
    <r>
      <rPr>
        <rFont val="Calibri"/>
        <color theme="1"/>
        <sz val="11.0"/>
      </rPr>
      <t xml:space="preserve">Neli Bowl - Black </t>
    </r>
    <r>
      <rPr>
        <rFont val="Calibri"/>
        <color rgb="FFFF0000"/>
        <sz val="11.0"/>
      </rPr>
      <t>Tea</t>
    </r>
  </si>
  <si>
    <r>
      <rPr>
        <rFont val="Calibri"/>
        <color theme="1"/>
        <sz val="11.0"/>
      </rPr>
      <t xml:space="preserve">Prism Light Pink &amp;Teal </t>
    </r>
    <r>
      <rPr>
        <rFont val="Calibri"/>
        <color rgb="FFFF0000"/>
        <sz val="11.0"/>
      </rPr>
      <t>Tea??</t>
    </r>
  </si>
  <si>
    <r>
      <rPr>
        <rFont val="Calibri"/>
        <color theme="1"/>
        <sz val="11.0"/>
      </rPr>
      <t xml:space="preserve">Staccato Black </t>
    </r>
    <r>
      <rPr>
        <rFont val="Calibri"/>
        <color rgb="FFFF0000"/>
        <sz val="11.0"/>
      </rPr>
      <t>Tea</t>
    </r>
  </si>
  <si>
    <r>
      <rPr>
        <rFont val="Calibri"/>
        <color theme="1"/>
        <sz val="11.0"/>
      </rPr>
      <t xml:space="preserve">Bowl Diversiform Gray </t>
    </r>
    <r>
      <rPr>
        <rFont val="Calibri"/>
        <color rgb="FFFF0000"/>
        <sz val="11.0"/>
      </rPr>
      <t>Grey,</t>
    </r>
    <r>
      <rPr>
        <rFont val="Calibri"/>
        <color theme="1"/>
        <sz val="11.0"/>
      </rPr>
      <t xml:space="preserve"> </t>
    </r>
    <r>
      <rPr>
        <rFont val="Calibri"/>
        <color rgb="FFFF0000"/>
        <sz val="11.0"/>
      </rPr>
      <t>Tea, Black</t>
    </r>
  </si>
  <si>
    <r>
      <rPr>
        <rFont val="Calibri"/>
        <color theme="1"/>
        <sz val="11.0"/>
      </rPr>
      <t xml:space="preserve">Boutique Vestine Green </t>
    </r>
    <r>
      <rPr>
        <rFont val="Calibri"/>
        <color rgb="FFFF0000"/>
        <sz val="11.0"/>
      </rPr>
      <t>Black, Green, Tea</t>
    </r>
  </si>
  <si>
    <r>
      <rPr>
        <rFont val="Calibri"/>
        <color theme="1"/>
        <sz val="11.0"/>
      </rPr>
      <t xml:space="preserve">          </t>
    </r>
    <r>
      <rPr>
        <rFont val="Calibri"/>
        <b/>
        <color theme="1"/>
        <sz val="20.0"/>
      </rPr>
      <t>TOTAL QUANTITES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</si>
</sst>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8">
    <font>
      <sz val="11.0"/>
      <color theme="1"/>
      <name val="Calibri"/>
      <scheme val="minor"/>
    </font>
    <font>
      <b/>
      <color theme="1"/>
      <name val="Calibri"/>
      <scheme val="minor"/>
    </font>
    <font>
      <u/>
      <color rgb="FF0000FF"/>
    </font>
    <font>
      <color theme="1"/>
      <name val="Calibri"/>
      <scheme val="minor"/>
    </font>
    <font>
      <u/>
      <sz val="11.0"/>
      <color rgb="FF0000FF"/>
      <name val="Calibri"/>
    </font>
    <font>
      <sz val="11.0"/>
      <color theme="1"/>
      <name val="Calibri"/>
    </font>
    <font/>
    <font>
      <b/>
      <sz val="14.0"/>
      <color theme="1"/>
      <name val="Calibri"/>
    </font>
  </fonts>
  <fills count="19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EA9999"/>
        <bgColor rgb="FFEA9999"/>
      </patternFill>
    </fill>
    <fill>
      <patternFill patternType="solid">
        <fgColor rgb="FFF9CB9C"/>
        <bgColor rgb="FFF9CB9C"/>
      </patternFill>
    </fill>
    <fill>
      <patternFill patternType="solid">
        <fgColor rgb="FFCCCCCC"/>
        <bgColor rgb="FFCCCCCC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6AA84F"/>
        <bgColor rgb="FF6AA84F"/>
      </patternFill>
    </fill>
    <fill>
      <patternFill patternType="solid">
        <fgColor rgb="FF76A5AF"/>
        <bgColor rgb="FF76A5AF"/>
      </patternFill>
    </fill>
    <fill>
      <patternFill patternType="solid">
        <fgColor rgb="FFA4C2F4"/>
        <bgColor rgb="FFA4C2F4"/>
      </patternFill>
    </fill>
    <fill>
      <patternFill patternType="solid">
        <fgColor rgb="FF9FC5E8"/>
        <bgColor rgb="FF9FC5E8"/>
      </patternFill>
    </fill>
    <fill>
      <patternFill patternType="solid">
        <fgColor rgb="FFB4A7D6"/>
        <bgColor rgb="FFB4A7D6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  <fill>
      <patternFill patternType="solid">
        <fgColor rgb="FFEFEFEF"/>
        <bgColor rgb="FFEFEFEF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theme="5"/>
        <bgColor theme="5"/>
      </patternFill>
    </fill>
  </fills>
  <borders count="3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</border>
    <border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0" fontId="2" numFmtId="0" xfId="0" applyAlignment="1" applyBorder="1" applyFont="1">
      <alignment readingOrder="0"/>
    </xf>
    <xf borderId="1" fillId="0" fontId="3" numFmtId="10" xfId="0" applyBorder="1" applyFont="1" applyNumberFormat="1"/>
    <xf borderId="1" fillId="0" fontId="4" numFmtId="0" xfId="0" applyAlignment="1" applyBorder="1" applyFont="1">
      <alignment readingOrder="0" vertical="bottom"/>
    </xf>
    <xf borderId="1" fillId="0" fontId="3" numFmtId="10" xfId="0" applyAlignment="1" applyBorder="1" applyFont="1" applyNumberFormat="1">
      <alignment readingOrder="0"/>
    </xf>
    <xf borderId="1" fillId="0" fontId="5" numFmtId="0" xfId="0" applyAlignment="1" applyBorder="1" applyFont="1">
      <alignment vertical="bottom"/>
    </xf>
    <xf borderId="1" fillId="0" fontId="3" numFmtId="0" xfId="0" applyAlignment="1" applyBorder="1" applyFont="1">
      <alignment readingOrder="0"/>
    </xf>
    <xf borderId="1" fillId="0" fontId="3" numFmtId="0" xfId="0" applyAlignment="1" applyBorder="1" applyFont="1">
      <alignment horizontal="center"/>
    </xf>
    <xf borderId="2" fillId="3" fontId="1" numFmtId="0" xfId="0" applyAlignment="1" applyBorder="1" applyFill="1" applyFont="1">
      <alignment readingOrder="0"/>
    </xf>
    <xf borderId="3" fillId="4" fontId="1" numFmtId="0" xfId="0" applyAlignment="1" applyBorder="1" applyFill="1" applyFont="1">
      <alignment readingOrder="0"/>
    </xf>
    <xf borderId="3" fillId="5" fontId="1" numFmtId="0" xfId="0" applyAlignment="1" applyBorder="1" applyFill="1" applyFont="1">
      <alignment horizontal="center" readingOrder="0"/>
    </xf>
    <xf borderId="4" fillId="5" fontId="1" numFmtId="0" xfId="0" applyAlignment="1" applyBorder="1" applyFont="1">
      <alignment horizontal="center" readingOrder="0"/>
    </xf>
    <xf borderId="5" fillId="6" fontId="1" numFmtId="0" xfId="0" applyAlignment="1" applyBorder="1" applyFill="1" applyFont="1">
      <alignment readingOrder="0"/>
    </xf>
    <xf borderId="5" fillId="7" fontId="1" numFmtId="0" xfId="0" applyAlignment="1" applyBorder="1" applyFill="1" applyFont="1">
      <alignment readingOrder="0"/>
    </xf>
    <xf borderId="3" fillId="8" fontId="1" numFmtId="0" xfId="0" applyAlignment="1" applyBorder="1" applyFill="1" applyFont="1">
      <alignment readingOrder="0"/>
    </xf>
    <xf borderId="3" fillId="9" fontId="1" numFmtId="0" xfId="0" applyAlignment="1" applyBorder="1" applyFill="1" applyFont="1">
      <alignment readingOrder="0"/>
    </xf>
    <xf borderId="3" fillId="10" fontId="1" numFmtId="0" xfId="0" applyAlignment="1" applyBorder="1" applyFill="1" applyFont="1">
      <alignment readingOrder="0"/>
    </xf>
    <xf borderId="3" fillId="11" fontId="1" numFmtId="0" xfId="0" applyAlignment="1" applyBorder="1" applyFill="1" applyFont="1">
      <alignment readingOrder="0"/>
    </xf>
    <xf borderId="6" fillId="12" fontId="1" numFmtId="0" xfId="0" applyAlignment="1" applyBorder="1" applyFill="1" applyFont="1">
      <alignment readingOrder="0"/>
    </xf>
    <xf borderId="2" fillId="13" fontId="1" numFmtId="0" xfId="0" applyAlignment="1" applyBorder="1" applyFill="1" applyFont="1">
      <alignment readingOrder="0"/>
    </xf>
    <xf borderId="6" fillId="14" fontId="1" numFmtId="0" xfId="0" applyAlignment="1" applyBorder="1" applyFill="1" applyFont="1">
      <alignment horizontal="center" readingOrder="0"/>
    </xf>
    <xf borderId="5" fillId="0" fontId="6" numFmtId="0" xfId="0" applyBorder="1" applyFont="1"/>
    <xf borderId="7" fillId="0" fontId="3" numFmtId="0" xfId="0" applyAlignment="1" applyBorder="1" applyFont="1">
      <alignment horizontal="center" readingOrder="0" shrinkToFit="0" textRotation="90" vertical="center" wrapText="0"/>
    </xf>
    <xf borderId="8" fillId="0" fontId="3" numFmtId="0" xfId="0" applyAlignment="1" applyBorder="1" applyFont="1">
      <alignment readingOrder="0"/>
    </xf>
    <xf borderId="9" fillId="0" fontId="3" numFmtId="0" xfId="0" applyBorder="1" applyFont="1"/>
    <xf borderId="10" fillId="0" fontId="3" numFmtId="0" xfId="0" applyAlignment="1" applyBorder="1" applyFont="1">
      <alignment horizontal="center"/>
    </xf>
    <xf borderId="10" fillId="0" fontId="3" numFmtId="0" xfId="0" applyAlignment="1" applyBorder="1" applyFont="1">
      <alignment horizontal="center" readingOrder="0"/>
    </xf>
    <xf borderId="8" fillId="0" fontId="3" numFmtId="0" xfId="0" applyAlignment="1" applyBorder="1" applyFont="1">
      <alignment horizontal="center"/>
    </xf>
    <xf borderId="8" fillId="0" fontId="3" numFmtId="0" xfId="0" applyAlignment="1" applyBorder="1" applyFont="1">
      <alignment horizontal="center" readingOrder="0"/>
    </xf>
    <xf borderId="11" fillId="0" fontId="3" numFmtId="0" xfId="0" applyAlignment="1" applyBorder="1" applyFont="1">
      <alignment horizontal="center"/>
    </xf>
    <xf borderId="12" fillId="0" fontId="3" numFmtId="0" xfId="0" applyAlignment="1" applyBorder="1" applyFont="1">
      <alignment horizontal="center"/>
    </xf>
    <xf borderId="8" fillId="0" fontId="3" numFmtId="10" xfId="0" applyBorder="1" applyFont="1" applyNumberFormat="1"/>
    <xf borderId="7" fillId="0" fontId="3" numFmtId="10" xfId="0" applyAlignment="1" applyBorder="1" applyFont="1" applyNumberFormat="1">
      <alignment horizontal="center" vertical="center"/>
    </xf>
    <xf borderId="7" fillId="0" fontId="6" numFmtId="0" xfId="0" applyBorder="1" applyFont="1"/>
    <xf borderId="13" fillId="0" fontId="3" numFmtId="0" xfId="0" applyBorder="1" applyFont="1"/>
    <xf borderId="14" fillId="0" fontId="3" numFmtId="0" xfId="0" applyAlignment="1" applyBorder="1" applyFont="1">
      <alignment horizontal="center"/>
    </xf>
    <xf borderId="1" fillId="0" fontId="3" numFmtId="0" xfId="0" applyAlignment="1" applyBorder="1" applyFont="1">
      <alignment horizontal="center" readingOrder="0"/>
    </xf>
    <xf borderId="15" fillId="0" fontId="3" numFmtId="0" xfId="0" applyAlignment="1" applyBorder="1" applyFont="1">
      <alignment horizontal="center"/>
    </xf>
    <xf borderId="16" fillId="0" fontId="3" numFmtId="0" xfId="0" applyAlignment="1" applyBorder="1" applyFont="1">
      <alignment horizontal="center"/>
    </xf>
    <xf borderId="8" fillId="0" fontId="6" numFmtId="0" xfId="0" applyBorder="1" applyFont="1"/>
    <xf borderId="14" fillId="0" fontId="3" numFmtId="0" xfId="0" applyAlignment="1" applyBorder="1" applyFont="1">
      <alignment horizontal="center" readingOrder="0"/>
    </xf>
    <xf borderId="17" fillId="15" fontId="3" numFmtId="0" xfId="0" applyAlignment="1" applyBorder="1" applyFill="1" applyFont="1">
      <alignment horizontal="center" readingOrder="0" textRotation="90" vertical="center"/>
    </xf>
    <xf borderId="1" fillId="15" fontId="3" numFmtId="0" xfId="0" applyAlignment="1" applyBorder="1" applyFont="1">
      <alignment readingOrder="0"/>
    </xf>
    <xf borderId="13" fillId="15" fontId="3" numFmtId="0" xfId="0" applyBorder="1" applyFont="1"/>
    <xf borderId="14" fillId="15" fontId="3" numFmtId="0" xfId="0" applyAlignment="1" applyBorder="1" applyFont="1">
      <alignment horizontal="center" readingOrder="0"/>
    </xf>
    <xf borderId="1" fillId="15" fontId="3" numFmtId="0" xfId="0" applyAlignment="1" applyBorder="1" applyFont="1">
      <alignment horizontal="center" readingOrder="0"/>
    </xf>
    <xf borderId="1" fillId="15" fontId="3" numFmtId="0" xfId="0" applyAlignment="1" applyBorder="1" applyFont="1">
      <alignment horizontal="center"/>
    </xf>
    <xf borderId="15" fillId="15" fontId="3" numFmtId="0" xfId="0" applyAlignment="1" applyBorder="1" applyFont="1">
      <alignment horizontal="center"/>
    </xf>
    <xf borderId="16" fillId="15" fontId="3" numFmtId="0" xfId="0" applyAlignment="1" applyBorder="1" applyFont="1">
      <alignment horizontal="center"/>
    </xf>
    <xf borderId="1" fillId="15" fontId="3" numFmtId="10" xfId="0" applyBorder="1" applyFont="1" applyNumberFormat="1"/>
    <xf borderId="17" fillId="15" fontId="3" numFmtId="10" xfId="0" applyAlignment="1" applyBorder="1" applyFont="1" applyNumberFormat="1">
      <alignment horizontal="center" vertical="center"/>
    </xf>
    <xf borderId="13" fillId="15" fontId="3" numFmtId="0" xfId="0" applyAlignment="1" applyBorder="1" applyFont="1">
      <alignment readingOrder="0"/>
    </xf>
    <xf borderId="1" fillId="0" fontId="3" numFmtId="10" xfId="0" applyAlignment="1" applyBorder="1" applyFont="1" applyNumberFormat="1">
      <alignment horizontal="center" vertical="center"/>
    </xf>
    <xf borderId="1" fillId="15" fontId="3" numFmtId="0" xfId="0" applyBorder="1" applyFont="1"/>
    <xf borderId="14" fillId="15" fontId="3" numFmtId="0" xfId="0" applyAlignment="1" applyBorder="1" applyFont="1">
      <alignment horizontal="center"/>
    </xf>
    <xf borderId="17" fillId="0" fontId="3" numFmtId="0" xfId="0" applyAlignment="1" applyBorder="1" applyFont="1">
      <alignment horizontal="center" readingOrder="0" textRotation="90" vertical="center"/>
    </xf>
    <xf borderId="1" fillId="0" fontId="3" numFmtId="0" xfId="0" applyBorder="1" applyFont="1"/>
    <xf borderId="17" fillId="0" fontId="3" numFmtId="10" xfId="0" applyAlignment="1" applyBorder="1" applyFont="1" applyNumberFormat="1">
      <alignment horizontal="center" vertical="center"/>
    </xf>
    <xf borderId="13" fillId="0" fontId="3" numFmtId="0" xfId="0" applyAlignment="1" applyBorder="1" applyFont="1">
      <alignment readingOrder="0"/>
    </xf>
    <xf borderId="15" fillId="0" fontId="3" numFmtId="0" xfId="0" applyAlignment="1" applyBorder="1" applyFont="1">
      <alignment horizontal="center" readingOrder="0"/>
    </xf>
    <xf borderId="1" fillId="15" fontId="3" numFmtId="0" xfId="0" applyAlignment="1" applyBorder="1" applyFont="1">
      <alignment horizontal="left" readingOrder="0" shrinkToFit="0" textRotation="0" vertical="center" wrapText="0"/>
    </xf>
    <xf borderId="1" fillId="15" fontId="3" numFmtId="10" xfId="0" applyAlignment="1" applyBorder="1" applyFont="1" applyNumberFormat="1">
      <alignment horizontal="center" vertical="center"/>
    </xf>
    <xf borderId="1" fillId="0" fontId="3" numFmtId="0" xfId="0" applyAlignment="1" applyBorder="1" applyFont="1">
      <alignment horizontal="left" readingOrder="0" shrinkToFit="0" textRotation="0" vertical="center" wrapText="0"/>
    </xf>
    <xf borderId="17" fillId="15" fontId="3" numFmtId="0" xfId="0" applyAlignment="1" applyBorder="1" applyFont="1">
      <alignment horizontal="center" readingOrder="0" shrinkToFit="0" textRotation="90" vertical="center" wrapText="1"/>
    </xf>
    <xf borderId="17" fillId="0" fontId="3" numFmtId="0" xfId="0" applyAlignment="1" applyBorder="1" applyFont="1">
      <alignment horizontal="center" readingOrder="0" shrinkToFit="0" textRotation="90" vertical="center" wrapText="1"/>
    </xf>
    <xf borderId="17" fillId="0" fontId="3" numFmtId="0" xfId="0" applyAlignment="1" applyBorder="1" applyFont="1">
      <alignment readingOrder="0"/>
    </xf>
    <xf borderId="18" fillId="0" fontId="3" numFmtId="0" xfId="0" applyBorder="1" applyFont="1"/>
    <xf borderId="19" fillId="0" fontId="3" numFmtId="0" xfId="0" applyAlignment="1" applyBorder="1" applyFont="1">
      <alignment horizontal="center" readingOrder="0"/>
    </xf>
    <xf borderId="17" fillId="0" fontId="3" numFmtId="0" xfId="0" applyAlignment="1" applyBorder="1" applyFont="1">
      <alignment horizontal="center"/>
    </xf>
    <xf borderId="17" fillId="0" fontId="3" numFmtId="0" xfId="0" applyAlignment="1" applyBorder="1" applyFont="1">
      <alignment horizontal="center" readingOrder="0"/>
    </xf>
    <xf borderId="20" fillId="0" fontId="3" numFmtId="0" xfId="0" applyAlignment="1" applyBorder="1" applyFont="1">
      <alignment horizontal="center"/>
    </xf>
    <xf borderId="21" fillId="0" fontId="3" numFmtId="0" xfId="0" applyAlignment="1" applyBorder="1" applyFont="1">
      <alignment horizontal="center"/>
    </xf>
    <xf borderId="17" fillId="0" fontId="3" numFmtId="10" xfId="0" applyBorder="1" applyFont="1" applyNumberFormat="1"/>
    <xf borderId="22" fillId="0" fontId="1" numFmtId="0" xfId="0" applyAlignment="1" applyBorder="1" applyFont="1">
      <alignment horizontal="center" readingOrder="0"/>
    </xf>
    <xf borderId="23" fillId="0" fontId="6" numFmtId="0" xfId="0" applyBorder="1" applyFont="1"/>
    <xf borderId="24" fillId="0" fontId="6" numFmtId="0" xfId="0" applyBorder="1" applyFont="1"/>
    <xf borderId="25" fillId="0" fontId="1" numFmtId="0" xfId="0" applyAlignment="1" applyBorder="1" applyFont="1">
      <alignment horizontal="center"/>
    </xf>
    <xf borderId="26" fillId="0" fontId="1" numFmtId="0" xfId="0" applyAlignment="1" applyBorder="1" applyFont="1">
      <alignment horizontal="center"/>
    </xf>
    <xf borderId="22" fillId="0" fontId="1" numFmtId="0" xfId="0" applyAlignment="1" applyBorder="1" applyFont="1">
      <alignment horizontal="center"/>
    </xf>
    <xf borderId="27" fillId="0" fontId="1" numFmtId="0" xfId="0" applyAlignment="1" applyBorder="1" applyFont="1">
      <alignment horizontal="center"/>
    </xf>
    <xf borderId="22" fillId="0" fontId="1" numFmtId="10" xfId="0" applyAlignment="1" applyBorder="1" applyFont="1" applyNumberFormat="1">
      <alignment horizontal="center" readingOrder="0"/>
    </xf>
    <xf borderId="25" fillId="0" fontId="6" numFmtId="0" xfId="0" applyBorder="1" applyFont="1"/>
    <xf borderId="15" fillId="0" fontId="1" numFmtId="0" xfId="0" applyAlignment="1" applyBorder="1" applyFont="1">
      <alignment horizontal="center" readingOrder="0"/>
    </xf>
    <xf borderId="14" fillId="0" fontId="6" numFmtId="0" xfId="0" applyBorder="1" applyFont="1"/>
    <xf borderId="1" fillId="0" fontId="1" numFmtId="2" xfId="0" applyAlignment="1" applyBorder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horizontal="left" readingOrder="0"/>
    </xf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1" fillId="0" fontId="1" numFmtId="164" xfId="0" applyAlignment="1" applyBorder="1" applyFont="1" applyNumberFormat="1">
      <alignment horizontal="center"/>
    </xf>
    <xf borderId="0" fillId="0" fontId="1" numFmtId="10" xfId="0" applyAlignment="1" applyFont="1" applyNumberFormat="1">
      <alignment horizontal="center" readingOrder="0"/>
    </xf>
    <xf borderId="0" fillId="0" fontId="1" numFmtId="4" xfId="0" applyAlignment="1" applyFont="1" applyNumberFormat="1">
      <alignment horizontal="center" readingOrder="0"/>
    </xf>
    <xf borderId="28" fillId="0" fontId="7" numFmtId="0" xfId="0" applyAlignment="1" applyBorder="1" applyFont="1">
      <alignment shrinkToFit="0" vertical="center" wrapText="1"/>
    </xf>
    <xf borderId="28" fillId="0" fontId="5" numFmtId="0" xfId="0" applyAlignment="1" applyBorder="1" applyFont="1">
      <alignment shrinkToFit="0" vertical="center" wrapText="1"/>
    </xf>
    <xf borderId="29" fillId="0" fontId="5" numFmtId="0" xfId="0" applyAlignment="1" applyBorder="1" applyFont="1">
      <alignment horizontal="center" shrinkToFit="0" vertical="center" wrapText="1"/>
    </xf>
    <xf borderId="30" fillId="0" fontId="5" numFmtId="0" xfId="0" applyAlignment="1" applyBorder="1" applyFont="1">
      <alignment shrinkToFit="0" vertical="center" wrapText="1"/>
    </xf>
    <xf borderId="31" fillId="0" fontId="5" numFmtId="0" xfId="0" applyAlignment="1" applyBorder="1" applyFont="1">
      <alignment horizontal="center" shrinkToFit="0" vertical="center" wrapText="1"/>
    </xf>
    <xf borderId="32" fillId="16" fontId="5" numFmtId="0" xfId="0" applyAlignment="1" applyBorder="1" applyFill="1" applyFont="1">
      <alignment shrinkToFit="0" vertical="center" wrapText="1"/>
    </xf>
    <xf borderId="33" fillId="16" fontId="5" numFmtId="0" xfId="0" applyAlignment="1" applyBorder="1" applyFont="1">
      <alignment shrinkToFit="0" vertical="center" wrapText="1"/>
    </xf>
    <xf borderId="0" fillId="0" fontId="3" numFmtId="0" xfId="0" applyFont="1"/>
    <xf borderId="0" fillId="0" fontId="5" numFmtId="10" xfId="0" applyFont="1" applyNumberFormat="1"/>
    <xf borderId="30" fillId="0" fontId="5" numFmtId="0" xfId="0" applyAlignment="1" applyBorder="1" applyFont="1">
      <alignment horizontal="center" shrinkToFit="0" vertical="center" wrapText="1"/>
    </xf>
    <xf borderId="32" fillId="17" fontId="5" numFmtId="0" xfId="0" applyAlignment="1" applyBorder="1" applyFill="1" applyFont="1">
      <alignment shrinkToFit="0" vertical="center" wrapText="1"/>
    </xf>
    <xf borderId="33" fillId="17" fontId="5" numFmtId="0" xfId="0" applyAlignment="1" applyBorder="1" applyFont="1">
      <alignment shrinkToFit="0" vertical="center" wrapText="1"/>
    </xf>
    <xf borderId="34" fillId="0" fontId="5" numFmtId="0" xfId="0" applyAlignment="1" applyBorder="1" applyFont="1">
      <alignment horizontal="center" shrinkToFit="0" vertical="center" wrapText="1"/>
    </xf>
    <xf borderId="35" fillId="0" fontId="5" numFmtId="0" xfId="0" applyAlignment="1" applyBorder="1" applyFont="1">
      <alignment horizontal="center" shrinkToFit="0" vertical="center" wrapText="1"/>
    </xf>
    <xf borderId="36" fillId="0" fontId="5" numFmtId="0" xfId="0" applyAlignment="1" applyBorder="1" applyFont="1">
      <alignment horizontal="center" shrinkToFit="0" vertical="center" wrapText="1"/>
    </xf>
    <xf borderId="37" fillId="0" fontId="5" numFmtId="0" xfId="0" applyAlignment="1" applyBorder="1" applyFont="1">
      <alignment horizontal="center" shrinkToFit="0" vertical="center" wrapText="1"/>
    </xf>
    <xf borderId="31" fillId="0" fontId="5" numFmtId="0" xfId="0" applyAlignment="1" applyBorder="1" applyFont="1">
      <alignment shrinkToFit="0" vertical="center" wrapText="1"/>
    </xf>
    <xf borderId="35" fillId="0" fontId="6" numFmtId="0" xfId="0" applyBorder="1" applyFont="1"/>
    <xf borderId="36" fillId="0" fontId="6" numFmtId="0" xfId="0" applyBorder="1" applyFont="1"/>
    <xf borderId="31" fillId="0" fontId="6" numFmtId="0" xfId="0" applyBorder="1" applyFont="1"/>
    <xf borderId="30" fillId="0" fontId="6" numFmtId="0" xfId="0" applyBorder="1" applyFont="1"/>
    <xf borderId="30" fillId="18" fontId="5" numFmtId="0" xfId="0" applyAlignment="1" applyBorder="1" applyFill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1.xml"/><Relationship Id="rId11" Type="http://schemas.openxmlformats.org/officeDocument/2006/relationships/hyperlink" Target="https://www.azizilife.com/products/boutique-vestine-green-woven-bowls/" TargetMode="External"/><Relationship Id="rId10" Type="http://schemas.openxmlformats.org/officeDocument/2006/relationships/hyperlink" Target="https://www.azizilife.com/products/modern-pearl-great-divide/" TargetMode="External"/><Relationship Id="rId13" Type="http://schemas.openxmlformats.org/officeDocument/2006/relationships/hyperlink" Target="https://www.azizilife.com/products/boutique-cactus-blossom-woven-bowls/" TargetMode="External"/><Relationship Id="rId12" Type="http://schemas.openxmlformats.org/officeDocument/2006/relationships/hyperlink" Target="https://www.azizilife.com/products/neri-woven-bowls/" TargetMode="External"/><Relationship Id="rId1" Type="http://schemas.openxmlformats.org/officeDocument/2006/relationships/hyperlink" Target="https://www.azizilife.com/products/zuba-woven-bowls/" TargetMode="External"/><Relationship Id="rId2" Type="http://schemas.openxmlformats.org/officeDocument/2006/relationships/hyperlink" Target="https://www.azizilife.com/products/bariku-bowls/" TargetMode="External"/><Relationship Id="rId3" Type="http://schemas.openxmlformats.org/officeDocument/2006/relationships/hyperlink" Target="https://www.azizilife.com/products/akaneri-woven-bowls/" TargetMode="External"/><Relationship Id="rId4" Type="http://schemas.openxmlformats.org/officeDocument/2006/relationships/hyperlink" Target="https://www.azizilife.com/products/zera-woven-bowls/" TargetMode="External"/><Relationship Id="rId9" Type="http://schemas.openxmlformats.org/officeDocument/2006/relationships/hyperlink" Target="https://www.azizilife.com/products/modern-pearl-daybreak/" TargetMode="External"/><Relationship Id="rId15" Type="http://schemas.openxmlformats.org/officeDocument/2006/relationships/hyperlink" Target="https://www.azizilife.com/products/giko-woven-bowls/" TargetMode="External"/><Relationship Id="rId14" Type="http://schemas.openxmlformats.org/officeDocument/2006/relationships/hyperlink" Target="https://www.azizilife.com/products/aura-woven-bowls/" TargetMode="External"/><Relationship Id="rId17" Type="http://schemas.openxmlformats.org/officeDocument/2006/relationships/hyperlink" Target="https://www.azizilife.com/products/staccato-woven-bowls/" TargetMode="External"/><Relationship Id="rId16" Type="http://schemas.openxmlformats.org/officeDocument/2006/relationships/hyperlink" Target="https://www.azizilife.com/products/boutique-kaleidoscope-woven-bowls/" TargetMode="External"/><Relationship Id="rId5" Type="http://schemas.openxmlformats.org/officeDocument/2006/relationships/hyperlink" Target="https://www.azizilife.com/products/zubita/" TargetMode="External"/><Relationship Id="rId19" Type="http://schemas.openxmlformats.org/officeDocument/2006/relationships/hyperlink" Target="https://www.azizilife.com/products/neli-woven-bowl/" TargetMode="External"/><Relationship Id="rId6" Type="http://schemas.openxmlformats.org/officeDocument/2006/relationships/hyperlink" Target="https://www.azizilife.com/products/boutique-diversiform-woven-bowls/" TargetMode="External"/><Relationship Id="rId18" Type="http://schemas.openxmlformats.org/officeDocument/2006/relationships/hyperlink" Target="https://www.azizilife.com/products/alexia-basket/" TargetMode="External"/><Relationship Id="rId7" Type="http://schemas.openxmlformats.org/officeDocument/2006/relationships/hyperlink" Target="https://www.azizilife.com/products/prism-woven-bowls/" TargetMode="External"/><Relationship Id="rId8" Type="http://schemas.openxmlformats.org/officeDocument/2006/relationships/hyperlink" Target="https://www.azizilife.com/products/akazi-woven-bowls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9.43"/>
  </cols>
  <sheetData>
    <row r="1">
      <c r="A1" s="1" t="s">
        <v>0</v>
      </c>
      <c r="B1" s="1" t="s">
        <v>1</v>
      </c>
    </row>
    <row r="2">
      <c r="A2" s="2" t="s">
        <v>2</v>
      </c>
      <c r="B2" s="3">
        <f>LOOKUP(A2,'Raw Data'!$A$2:$A$32,'Raw Data'!$O$2:$O$32)</f>
        <v>0.1318051576</v>
      </c>
    </row>
    <row r="3">
      <c r="A3" s="4" t="s">
        <v>3</v>
      </c>
      <c r="B3" s="3">
        <f>LOOKUP(A3,'Raw Data'!$A$2:$A$32,'Raw Data'!$O$2:$O$32)</f>
        <v>0.100286533</v>
      </c>
    </row>
    <row r="4">
      <c r="A4" s="4" t="s">
        <v>4</v>
      </c>
      <c r="B4" s="3">
        <f>LOOKUP(A4,'Raw Data'!$A$2:$A$32,'Raw Data'!$O$2:$O$32)</f>
        <v>0.09025787966</v>
      </c>
    </row>
    <row r="5">
      <c r="A5" s="4" t="s">
        <v>5</v>
      </c>
      <c r="B5" s="3">
        <f>LOOKUP(A5,'Raw Data'!$A$2:$A$32,'Raw Data'!$O$2:$O$32)</f>
        <v>0.08595988539</v>
      </c>
    </row>
    <row r="6">
      <c r="A6" s="4" t="s">
        <v>6</v>
      </c>
      <c r="B6" s="5">
        <v>0.086</v>
      </c>
    </row>
    <row r="7">
      <c r="A7" s="4" t="s">
        <v>7</v>
      </c>
      <c r="B7" s="3">
        <f>LOOKUP(A7,'Raw Data'!$A$2:$A$32,'Raw Data'!$O$2:$O$32)</f>
        <v>0.08166189112</v>
      </c>
    </row>
    <row r="8">
      <c r="A8" s="4" t="s">
        <v>8</v>
      </c>
      <c r="B8" s="3">
        <f>LOOKUP(A8,'Raw Data'!$A$2:$A$32,'Raw Data'!$O$2:$O$32)</f>
        <v>0.0659025788</v>
      </c>
    </row>
    <row r="9">
      <c r="A9" s="4" t="s">
        <v>9</v>
      </c>
      <c r="B9" s="3">
        <f>LOOKUP(A9,'Raw Data'!$A$2:$A$32,'Raw Data'!$O$2:$O$32)</f>
        <v>0.04584527221</v>
      </c>
    </row>
    <row r="10">
      <c r="A10" s="4" t="s">
        <v>10</v>
      </c>
      <c r="B10" s="3">
        <f>LOOKUP(A10,'Raw Data'!$A$2:$A$32,'Raw Data'!$O$2:$O$32)</f>
        <v>0.04297994269</v>
      </c>
    </row>
    <row r="11">
      <c r="A11" s="4" t="s">
        <v>11</v>
      </c>
      <c r="B11" s="5">
        <v>0.043</v>
      </c>
    </row>
    <row r="12">
      <c r="A12" s="4" t="s">
        <v>12</v>
      </c>
      <c r="B12" s="3">
        <f>LOOKUP(A12,'Raw Data'!$A$2:$A$32,'Raw Data'!$O$2:$O$32)</f>
        <v>0.04297994269</v>
      </c>
    </row>
    <row r="13">
      <c r="A13" s="4" t="s">
        <v>13</v>
      </c>
      <c r="B13" s="3">
        <f>LOOKUP(A13,'Raw Data'!$A$2:$A$32,'Raw Data'!$O$2:$O$32)</f>
        <v>0.04011461318</v>
      </c>
    </row>
    <row r="14">
      <c r="A14" s="4" t="s">
        <v>14</v>
      </c>
      <c r="B14" s="3">
        <f>LOOKUP(A14,'Raw Data'!$A$2:$A$32,'Raw Data'!$O$2:$O$32)</f>
        <v>0.03008595989</v>
      </c>
    </row>
    <row r="15">
      <c r="A15" s="4" t="s">
        <v>15</v>
      </c>
      <c r="B15" s="3">
        <f>LOOKUP(A15,'Raw Data'!$A$2:$A$32,'Raw Data'!$O$2:$O$32)</f>
        <v>0.02865329513</v>
      </c>
    </row>
    <row r="16">
      <c r="A16" s="4" t="s">
        <v>16</v>
      </c>
      <c r="B16" s="3">
        <f>LOOKUP(A16,'Raw Data'!$A$2:$A$32,'Raw Data'!$O$2:$O$32)</f>
        <v>0.02722063037</v>
      </c>
    </row>
    <row r="17">
      <c r="A17" s="4" t="s">
        <v>17</v>
      </c>
      <c r="B17" s="5">
        <v>0.0244</v>
      </c>
    </row>
    <row r="18">
      <c r="A18" s="4" t="s">
        <v>18</v>
      </c>
      <c r="B18" s="3">
        <f>LOOKUP(A18,'Raw Data'!$A$2:$A$32,'Raw Data'!$O$2:$O$32)</f>
        <v>0.02435530086</v>
      </c>
    </row>
    <row r="19">
      <c r="A19" s="4" t="s">
        <v>19</v>
      </c>
      <c r="B19" s="3">
        <f>LOOKUP(A19,'Raw Data'!$A$2:$A$32,'Raw Data'!$O$2:$O$32)</f>
        <v>0.002865329513</v>
      </c>
    </row>
    <row r="20">
      <c r="A20" s="6" t="s">
        <v>20</v>
      </c>
      <c r="B20" s="3">
        <f>LOOKUP(A20,'Raw Data'!$A$2:$A$32,'Raw Data'!$O$2:$O$32)</f>
        <v>0.002865329513</v>
      </c>
    </row>
    <row r="21">
      <c r="A21" s="4" t="s">
        <v>21</v>
      </c>
      <c r="B21" s="3">
        <f>LOOKUP(A21,'Raw Data'!$A$2:$A$32,'Raw Data'!$O$2:$O$32)</f>
        <v>0.002865329513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1"/>
  </hyperlinks>
  <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7.71"/>
    <col customWidth="1" min="2" max="2" width="11.29"/>
    <col customWidth="1" min="3" max="3" width="9.71"/>
  </cols>
  <sheetData>
    <row r="1">
      <c r="A1" s="1" t="s">
        <v>22</v>
      </c>
      <c r="B1" s="1" t="s">
        <v>23</v>
      </c>
      <c r="C1" s="1" t="s">
        <v>1</v>
      </c>
    </row>
    <row r="2">
      <c r="A2" s="7" t="s">
        <v>24</v>
      </c>
      <c r="B2" s="8">
        <f>SUMPRODUCT(('Raw Data'!$C$2:$C$32=A2)+('Raw Data'!$D$2:$D$32=A2)+('Raw Data'!$E$2:$E$32=A2), 'Raw Data'!$M$2:$M$32)</f>
        <v>549</v>
      </c>
      <c r="C2" s="3">
        <f>B2/'Raw Data'!M$32</f>
        <v>0.7865329513</v>
      </c>
    </row>
    <row r="3">
      <c r="A3" s="7" t="s">
        <v>25</v>
      </c>
      <c r="B3" s="8">
        <f>SUMPRODUCT(('Raw Data'!$C$2:$C$32=A3)+('Raw Data'!$D$2:$D$32=A3)+('Raw Data'!$E$2:$E$32=A3), 'Raw Data'!$M$2:$M$32)</f>
        <v>257</v>
      </c>
      <c r="C3" s="3">
        <f>B3/'Raw Data'!M$32</f>
        <v>0.3681948424</v>
      </c>
    </row>
    <row r="4">
      <c r="A4" s="7" t="s">
        <v>26</v>
      </c>
      <c r="B4" s="8">
        <f>SUMPRODUCT(('Raw Data'!$C$2:$C$32=A4)+('Raw Data'!$D$2:$D$32=A4)+('Raw Data'!$E$2:$E$32=A4), 'Raw Data'!$M$2:$M$32)</f>
        <v>133</v>
      </c>
      <c r="C4" s="3">
        <f>B4/'Raw Data'!M$32</f>
        <v>0.1905444126</v>
      </c>
    </row>
    <row r="5">
      <c r="A5" s="7" t="s">
        <v>27</v>
      </c>
      <c r="B5" s="8">
        <f>SUMPRODUCT(('Raw Data'!$C$2:$C$32=A5)+('Raw Data'!$D$2:$D$32=A5)+('Raw Data'!$E$2:$E$32=A5), 'Raw Data'!$M$2:$M$32)</f>
        <v>76</v>
      </c>
      <c r="C5" s="3">
        <f>B5/'Raw Data'!M$32</f>
        <v>0.1088825215</v>
      </c>
    </row>
    <row r="6">
      <c r="A6" s="7" t="s">
        <v>28</v>
      </c>
      <c r="B6" s="8">
        <f>SUMPRODUCT(('Raw Data'!$C$2:$C$32=A6)+('Raw Data'!$D$2:$D$32=A6)+('Raw Data'!$E$2:$E$32=A6), 'Raw Data'!$M$2:$M$32)</f>
        <v>45</v>
      </c>
      <c r="C6" s="3">
        <f>B6/'Raw Data'!M$32</f>
        <v>0.06446991404</v>
      </c>
    </row>
    <row r="7">
      <c r="A7" s="7" t="s">
        <v>29</v>
      </c>
      <c r="B7" s="8">
        <f>SUMPRODUCT(('Raw Data'!$C$2:$C$32=A7)+('Raw Data'!$D$2:$D$32=A7)+('Raw Data'!$E$2:$E$32=A7), 'Raw Data'!$M$2:$M$32)</f>
        <v>36</v>
      </c>
      <c r="C7" s="3">
        <f>B7/'Raw Data'!M$32</f>
        <v>0.05157593123</v>
      </c>
    </row>
    <row r="8">
      <c r="A8" s="7" t="s">
        <v>30</v>
      </c>
      <c r="B8" s="8">
        <f>SUMPRODUCT(('Raw Data'!$C$2:$C$32=A8)+('Raw Data'!$D$2:$D$32=A8)+('Raw Data'!$E$2:$E$32=A8), 'Raw Data'!$M$2:$M$32)</f>
        <v>30</v>
      </c>
      <c r="C8" s="3">
        <f>B8/'Raw Data'!M$32</f>
        <v>0.04297994269</v>
      </c>
    </row>
    <row r="9">
      <c r="A9" s="7" t="s">
        <v>31</v>
      </c>
      <c r="B9" s="8">
        <f>SUMPRODUCT(('Raw Data'!$C$2:$C$32=A9)+('Raw Data'!$D$2:$D$32=A9)+('Raw Data'!$E$2:$E$32=A9), 'Raw Data'!$M$2:$M$32)</f>
        <v>25</v>
      </c>
      <c r="C9" s="3">
        <f>B9/'Raw Data'!M$32</f>
        <v>0.03581661891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7.29"/>
    <col customWidth="1" min="2" max="2" width="24.86"/>
    <col customWidth="1" min="3" max="5" width="7.29"/>
    <col customWidth="1" min="6" max="12" width="5.57"/>
    <col customWidth="1" min="13" max="13" width="5.43"/>
    <col customWidth="1" min="14" max="14" width="6.43"/>
    <col customWidth="1" min="15" max="15" width="7.43"/>
  </cols>
  <sheetData>
    <row r="1">
      <c r="A1" s="9" t="s">
        <v>0</v>
      </c>
      <c r="B1" s="10" t="s">
        <v>32</v>
      </c>
      <c r="C1" s="11" t="s">
        <v>33</v>
      </c>
      <c r="D1" s="11" t="s">
        <v>34</v>
      </c>
      <c r="E1" s="12" t="s">
        <v>35</v>
      </c>
      <c r="F1" s="13" t="s">
        <v>36</v>
      </c>
      <c r="G1" s="14" t="s">
        <v>37</v>
      </c>
      <c r="H1" s="15" t="s">
        <v>38</v>
      </c>
      <c r="I1" s="16" t="s">
        <v>39</v>
      </c>
      <c r="J1" s="17" t="s">
        <v>40</v>
      </c>
      <c r="K1" s="18" t="s">
        <v>41</v>
      </c>
      <c r="L1" s="19" t="s">
        <v>42</v>
      </c>
      <c r="M1" s="20" t="s">
        <v>43</v>
      </c>
      <c r="N1" s="21" t="s">
        <v>44</v>
      </c>
      <c r="O1" s="22"/>
    </row>
    <row r="2" ht="15.0" customHeight="1">
      <c r="A2" s="23" t="s">
        <v>4</v>
      </c>
      <c r="B2" s="24" t="s">
        <v>45</v>
      </c>
      <c r="C2" s="24" t="s">
        <v>24</v>
      </c>
      <c r="D2" s="24"/>
      <c r="E2" s="25"/>
      <c r="F2" s="26"/>
      <c r="G2" s="27">
        <v>15.0</v>
      </c>
      <c r="H2" s="28"/>
      <c r="I2" s="28"/>
      <c r="J2" s="29">
        <v>16.0</v>
      </c>
      <c r="K2" s="29">
        <v>15.0</v>
      </c>
      <c r="L2" s="30"/>
      <c r="M2" s="31">
        <f t="shared" ref="M2:M31" si="1">SUM(F2:L2)</f>
        <v>46</v>
      </c>
      <c r="N2" s="32">
        <f t="shared" ref="N2:N31" si="2">M2/SUM(M$2:M$31)</f>
        <v>0.0659025788</v>
      </c>
      <c r="O2" s="33">
        <f>SUM(N2:N4)</f>
        <v>0.09025787966</v>
      </c>
    </row>
    <row r="3" ht="15.0" customHeight="1">
      <c r="A3" s="34"/>
      <c r="B3" s="7" t="s">
        <v>46</v>
      </c>
      <c r="C3" s="7" t="s">
        <v>24</v>
      </c>
      <c r="D3" s="7" t="s">
        <v>26</v>
      </c>
      <c r="E3" s="35"/>
      <c r="F3" s="36"/>
      <c r="G3" s="36"/>
      <c r="H3" s="37">
        <v>2.0</v>
      </c>
      <c r="I3" s="8"/>
      <c r="J3" s="8"/>
      <c r="K3" s="8"/>
      <c r="L3" s="38"/>
      <c r="M3" s="39">
        <f t="shared" si="1"/>
        <v>2</v>
      </c>
      <c r="N3" s="3">
        <f t="shared" si="2"/>
        <v>0.002865329513</v>
      </c>
      <c r="O3" s="34"/>
    </row>
    <row r="4" ht="15.0" customHeight="1">
      <c r="A4" s="40"/>
      <c r="B4" s="7" t="s">
        <v>47</v>
      </c>
      <c r="C4" s="7" t="s">
        <v>24</v>
      </c>
      <c r="D4" s="7" t="s">
        <v>28</v>
      </c>
      <c r="E4" s="35"/>
      <c r="F4" s="36"/>
      <c r="G4" s="41">
        <v>15.0</v>
      </c>
      <c r="H4" s="37"/>
      <c r="I4" s="8"/>
      <c r="J4" s="8"/>
      <c r="K4" s="8"/>
      <c r="L4" s="38"/>
      <c r="M4" s="39">
        <f t="shared" si="1"/>
        <v>15</v>
      </c>
      <c r="N4" s="3">
        <f t="shared" si="2"/>
        <v>0.02148997135</v>
      </c>
      <c r="O4" s="40"/>
    </row>
    <row r="5">
      <c r="A5" s="42" t="s">
        <v>9</v>
      </c>
      <c r="B5" s="43" t="s">
        <v>48</v>
      </c>
      <c r="C5" s="43" t="s">
        <v>24</v>
      </c>
      <c r="D5" s="43" t="s">
        <v>25</v>
      </c>
      <c r="E5" s="44"/>
      <c r="F5" s="45"/>
      <c r="G5" s="45"/>
      <c r="H5" s="46">
        <v>2.0</v>
      </c>
      <c r="I5" s="47"/>
      <c r="J5" s="47"/>
      <c r="K5" s="46">
        <v>15.0</v>
      </c>
      <c r="L5" s="48"/>
      <c r="M5" s="49">
        <f t="shared" si="1"/>
        <v>17</v>
      </c>
      <c r="N5" s="50">
        <f t="shared" si="2"/>
        <v>0.02435530086</v>
      </c>
      <c r="O5" s="51">
        <f>SUM(N5:N6)</f>
        <v>0.04584527221</v>
      </c>
    </row>
    <row r="6">
      <c r="A6" s="40"/>
      <c r="B6" s="43" t="s">
        <v>49</v>
      </c>
      <c r="C6" s="43" t="s">
        <v>24</v>
      </c>
      <c r="D6" s="43" t="s">
        <v>25</v>
      </c>
      <c r="E6" s="52" t="s">
        <v>31</v>
      </c>
      <c r="F6" s="45">
        <v>15.0</v>
      </c>
      <c r="G6" s="45"/>
      <c r="H6" s="47"/>
      <c r="I6" s="47"/>
      <c r="J6" s="47"/>
      <c r="K6" s="47"/>
      <c r="L6" s="48"/>
      <c r="M6" s="49">
        <f t="shared" si="1"/>
        <v>15</v>
      </c>
      <c r="N6" s="50">
        <f t="shared" si="2"/>
        <v>0.02148997135</v>
      </c>
      <c r="O6" s="40"/>
    </row>
    <row r="7">
      <c r="A7" s="37" t="s">
        <v>19</v>
      </c>
      <c r="B7" s="7" t="s">
        <v>50</v>
      </c>
      <c r="C7" s="7" t="s">
        <v>24</v>
      </c>
      <c r="D7" s="7" t="s">
        <v>25</v>
      </c>
      <c r="E7" s="35"/>
      <c r="F7" s="36"/>
      <c r="G7" s="36"/>
      <c r="H7" s="37">
        <v>2.0</v>
      </c>
      <c r="I7" s="8"/>
      <c r="J7" s="8"/>
      <c r="K7" s="8"/>
      <c r="L7" s="38"/>
      <c r="M7" s="39">
        <f t="shared" si="1"/>
        <v>2</v>
      </c>
      <c r="N7" s="3">
        <f t="shared" si="2"/>
        <v>0.002865329513</v>
      </c>
      <c r="O7" s="53">
        <f>SUM(N7)</f>
        <v>0.002865329513</v>
      </c>
    </row>
    <row r="8">
      <c r="A8" s="42" t="s">
        <v>15</v>
      </c>
      <c r="B8" s="43" t="s">
        <v>51</v>
      </c>
      <c r="C8" s="43" t="s">
        <v>24</v>
      </c>
      <c r="D8" s="54"/>
      <c r="E8" s="44"/>
      <c r="F8" s="55"/>
      <c r="G8" s="55"/>
      <c r="H8" s="46">
        <v>3.0</v>
      </c>
      <c r="I8" s="46"/>
      <c r="J8" s="46">
        <v>16.0</v>
      </c>
      <c r="K8" s="47"/>
      <c r="L8" s="48"/>
      <c r="M8" s="49">
        <f t="shared" si="1"/>
        <v>19</v>
      </c>
      <c r="N8" s="50">
        <f t="shared" si="2"/>
        <v>0.02722063037</v>
      </c>
      <c r="O8" s="51">
        <f>SUM(N8:N9)</f>
        <v>0.02865329513</v>
      </c>
    </row>
    <row r="9">
      <c r="A9" s="40"/>
      <c r="B9" s="43" t="s">
        <v>45</v>
      </c>
      <c r="C9" s="43" t="s">
        <v>24</v>
      </c>
      <c r="D9" s="43"/>
      <c r="E9" s="44"/>
      <c r="F9" s="55"/>
      <c r="G9" s="55"/>
      <c r="H9" s="47"/>
      <c r="I9" s="47"/>
      <c r="J9" s="47"/>
      <c r="K9" s="46">
        <v>1.0</v>
      </c>
      <c r="L9" s="48"/>
      <c r="M9" s="49">
        <f t="shared" si="1"/>
        <v>1</v>
      </c>
      <c r="N9" s="50">
        <f t="shared" si="2"/>
        <v>0.001432664756</v>
      </c>
      <c r="O9" s="40"/>
    </row>
    <row r="10">
      <c r="A10" s="56" t="s">
        <v>3</v>
      </c>
      <c r="B10" s="7" t="s">
        <v>51</v>
      </c>
      <c r="C10" s="7" t="s">
        <v>24</v>
      </c>
      <c r="D10" s="57"/>
      <c r="E10" s="35"/>
      <c r="F10" s="41">
        <v>15.0</v>
      </c>
      <c r="G10" s="41"/>
      <c r="H10" s="8"/>
      <c r="I10" s="8"/>
      <c r="J10" s="8"/>
      <c r="K10" s="8"/>
      <c r="L10" s="38"/>
      <c r="M10" s="39">
        <f t="shared" si="1"/>
        <v>15</v>
      </c>
      <c r="N10" s="3">
        <f t="shared" si="2"/>
        <v>0.02148997135</v>
      </c>
      <c r="O10" s="58">
        <f>SUM(N10:N12)</f>
        <v>0.100286533</v>
      </c>
    </row>
    <row r="11">
      <c r="A11" s="34"/>
      <c r="B11" s="7" t="s">
        <v>52</v>
      </c>
      <c r="C11" s="7" t="s">
        <v>24</v>
      </c>
      <c r="D11" s="7" t="s">
        <v>31</v>
      </c>
      <c r="E11" s="59" t="s">
        <v>26</v>
      </c>
      <c r="F11" s="36"/>
      <c r="G11" s="36"/>
      <c r="H11" s="37">
        <v>10.0</v>
      </c>
      <c r="I11" s="8"/>
      <c r="J11" s="8"/>
      <c r="K11" s="8"/>
      <c r="L11" s="38"/>
      <c r="M11" s="39">
        <f t="shared" si="1"/>
        <v>10</v>
      </c>
      <c r="N11" s="3">
        <f t="shared" si="2"/>
        <v>0.01432664756</v>
      </c>
      <c r="O11" s="34"/>
    </row>
    <row r="12">
      <c r="A12" s="40"/>
      <c r="B12" s="7" t="s">
        <v>45</v>
      </c>
      <c r="C12" s="7" t="s">
        <v>24</v>
      </c>
      <c r="D12" s="7"/>
      <c r="E12" s="35"/>
      <c r="F12" s="36"/>
      <c r="G12" s="41">
        <v>15.0</v>
      </c>
      <c r="H12" s="8"/>
      <c r="I12" s="8"/>
      <c r="J12" s="8"/>
      <c r="K12" s="8"/>
      <c r="L12" s="60">
        <v>30.0</v>
      </c>
      <c r="M12" s="39">
        <f t="shared" si="1"/>
        <v>45</v>
      </c>
      <c r="N12" s="3">
        <f t="shared" si="2"/>
        <v>0.06446991404</v>
      </c>
      <c r="O12" s="40"/>
    </row>
    <row r="13">
      <c r="A13" s="61" t="s">
        <v>14</v>
      </c>
      <c r="B13" s="43" t="s">
        <v>53</v>
      </c>
      <c r="C13" s="43" t="s">
        <v>25</v>
      </c>
      <c r="D13" s="43"/>
      <c r="E13" s="44"/>
      <c r="F13" s="55"/>
      <c r="G13" s="45">
        <v>15.0</v>
      </c>
      <c r="H13" s="46">
        <v>6.0</v>
      </c>
      <c r="I13" s="47"/>
      <c r="J13" s="47"/>
      <c r="K13" s="47"/>
      <c r="L13" s="48"/>
      <c r="M13" s="49">
        <f t="shared" si="1"/>
        <v>21</v>
      </c>
      <c r="N13" s="50">
        <f t="shared" si="2"/>
        <v>0.03008595989</v>
      </c>
      <c r="O13" s="62">
        <f t="shared" ref="O13:O14" si="3">SUM(N13)</f>
        <v>0.03008595989</v>
      </c>
    </row>
    <row r="14">
      <c r="A14" s="63" t="s">
        <v>10</v>
      </c>
      <c r="B14" s="7" t="s">
        <v>45</v>
      </c>
      <c r="C14" s="7" t="s">
        <v>24</v>
      </c>
      <c r="D14" s="7"/>
      <c r="E14" s="35"/>
      <c r="F14" s="36"/>
      <c r="G14" s="41">
        <v>15.0</v>
      </c>
      <c r="H14" s="8"/>
      <c r="I14" s="37">
        <v>15.0</v>
      </c>
      <c r="J14" s="8"/>
      <c r="K14" s="8"/>
      <c r="L14" s="38"/>
      <c r="M14" s="39">
        <f t="shared" si="1"/>
        <v>30</v>
      </c>
      <c r="N14" s="3">
        <f t="shared" si="2"/>
        <v>0.04297994269</v>
      </c>
      <c r="O14" s="53">
        <f t="shared" si="3"/>
        <v>0.04297994269</v>
      </c>
    </row>
    <row r="15">
      <c r="A15" s="64" t="s">
        <v>7</v>
      </c>
      <c r="B15" s="43" t="s">
        <v>50</v>
      </c>
      <c r="C15" s="43" t="s">
        <v>24</v>
      </c>
      <c r="D15" s="43" t="s">
        <v>25</v>
      </c>
      <c r="E15" s="44"/>
      <c r="F15" s="45">
        <v>15.0</v>
      </c>
      <c r="G15" s="45"/>
      <c r="H15" s="46">
        <v>6.0</v>
      </c>
      <c r="I15" s="47"/>
      <c r="J15" s="47"/>
      <c r="K15" s="47"/>
      <c r="L15" s="48"/>
      <c r="M15" s="49">
        <f t="shared" si="1"/>
        <v>21</v>
      </c>
      <c r="N15" s="50">
        <f t="shared" si="2"/>
        <v>0.03008595989</v>
      </c>
      <c r="O15" s="51">
        <f>SUM(N15:N16)</f>
        <v>0.08166189112</v>
      </c>
    </row>
    <row r="16">
      <c r="A16" s="40"/>
      <c r="B16" s="43" t="s">
        <v>54</v>
      </c>
      <c r="C16" s="43" t="s">
        <v>24</v>
      </c>
      <c r="D16" s="43" t="s">
        <v>25</v>
      </c>
      <c r="E16" s="52" t="s">
        <v>29</v>
      </c>
      <c r="F16" s="55"/>
      <c r="G16" s="45">
        <v>15.0</v>
      </c>
      <c r="H16" s="46">
        <v>6.0</v>
      </c>
      <c r="I16" s="47"/>
      <c r="J16" s="47"/>
      <c r="K16" s="46">
        <v>15.0</v>
      </c>
      <c r="L16" s="48"/>
      <c r="M16" s="49">
        <f t="shared" si="1"/>
        <v>36</v>
      </c>
      <c r="N16" s="50">
        <f t="shared" si="2"/>
        <v>0.05157593123</v>
      </c>
      <c r="O16" s="40"/>
    </row>
    <row r="17">
      <c r="A17" s="7" t="s">
        <v>20</v>
      </c>
      <c r="B17" s="7" t="s">
        <v>48</v>
      </c>
      <c r="C17" s="7" t="s">
        <v>24</v>
      </c>
      <c r="D17" s="7" t="s">
        <v>25</v>
      </c>
      <c r="E17" s="35"/>
      <c r="F17" s="36"/>
      <c r="G17" s="36"/>
      <c r="H17" s="37">
        <v>2.0</v>
      </c>
      <c r="I17" s="8"/>
      <c r="J17" s="8"/>
      <c r="K17" s="8"/>
      <c r="L17" s="38"/>
      <c r="M17" s="39">
        <f t="shared" si="1"/>
        <v>2</v>
      </c>
      <c r="N17" s="3">
        <f t="shared" si="2"/>
        <v>0.002865329513</v>
      </c>
      <c r="O17" s="53">
        <f t="shared" ref="O17:O25" si="4">SUM(N17)</f>
        <v>0.002865329513</v>
      </c>
    </row>
    <row r="18">
      <c r="A18" s="43" t="s">
        <v>16</v>
      </c>
      <c r="B18" s="43" t="s">
        <v>55</v>
      </c>
      <c r="C18" s="54"/>
      <c r="D18" s="54"/>
      <c r="E18" s="44"/>
      <c r="F18" s="55"/>
      <c r="G18" s="45">
        <v>15.0</v>
      </c>
      <c r="H18" s="46">
        <v>4.0</v>
      </c>
      <c r="I18" s="47"/>
      <c r="J18" s="47"/>
      <c r="K18" s="47"/>
      <c r="L18" s="48"/>
      <c r="M18" s="49">
        <f t="shared" si="1"/>
        <v>19</v>
      </c>
      <c r="N18" s="50">
        <f t="shared" si="2"/>
        <v>0.02722063037</v>
      </c>
      <c r="O18" s="62">
        <f t="shared" si="4"/>
        <v>0.02722063037</v>
      </c>
    </row>
    <row r="19">
      <c r="A19" s="7" t="s">
        <v>17</v>
      </c>
      <c r="B19" s="7" t="s">
        <v>53</v>
      </c>
      <c r="C19" s="7" t="s">
        <v>25</v>
      </c>
      <c r="D19" s="57"/>
      <c r="E19" s="35"/>
      <c r="F19" s="41">
        <v>15.0</v>
      </c>
      <c r="G19" s="41"/>
      <c r="H19" s="37">
        <v>2.0</v>
      </c>
      <c r="I19" s="8"/>
      <c r="J19" s="8"/>
      <c r="K19" s="8"/>
      <c r="L19" s="38"/>
      <c r="M19" s="39">
        <f t="shared" si="1"/>
        <v>17</v>
      </c>
      <c r="N19" s="3">
        <f t="shared" si="2"/>
        <v>0.02435530086</v>
      </c>
      <c r="O19" s="53">
        <f t="shared" si="4"/>
        <v>0.02435530086</v>
      </c>
    </row>
    <row r="20">
      <c r="A20" s="43" t="s">
        <v>11</v>
      </c>
      <c r="B20" s="43" t="s">
        <v>45</v>
      </c>
      <c r="C20" s="43" t="s">
        <v>24</v>
      </c>
      <c r="D20" s="54"/>
      <c r="E20" s="44"/>
      <c r="F20" s="55"/>
      <c r="G20" s="55"/>
      <c r="H20" s="47"/>
      <c r="I20" s="46">
        <v>15.0</v>
      </c>
      <c r="J20" s="47"/>
      <c r="K20" s="46">
        <v>15.0</v>
      </c>
      <c r="L20" s="48"/>
      <c r="M20" s="49">
        <f t="shared" si="1"/>
        <v>30</v>
      </c>
      <c r="N20" s="50">
        <f t="shared" si="2"/>
        <v>0.04297994269</v>
      </c>
      <c r="O20" s="62">
        <f t="shared" si="4"/>
        <v>0.04297994269</v>
      </c>
    </row>
    <row r="21">
      <c r="A21" s="43" t="s">
        <v>21</v>
      </c>
      <c r="B21" s="43" t="s">
        <v>48</v>
      </c>
      <c r="C21" s="43" t="s">
        <v>24</v>
      </c>
      <c r="D21" s="43" t="s">
        <v>25</v>
      </c>
      <c r="E21" s="44"/>
      <c r="F21" s="55"/>
      <c r="G21" s="55"/>
      <c r="H21" s="46">
        <v>2.0</v>
      </c>
      <c r="I21" s="47"/>
      <c r="J21" s="47"/>
      <c r="K21" s="47"/>
      <c r="L21" s="48"/>
      <c r="M21" s="49">
        <f t="shared" si="1"/>
        <v>2</v>
      </c>
      <c r="N21" s="50">
        <f t="shared" si="2"/>
        <v>0.002865329513</v>
      </c>
      <c r="O21" s="62">
        <f t="shared" si="4"/>
        <v>0.002865329513</v>
      </c>
    </row>
    <row r="22">
      <c r="A22" s="7" t="s">
        <v>13</v>
      </c>
      <c r="B22" s="7" t="s">
        <v>45</v>
      </c>
      <c r="C22" s="7" t="s">
        <v>24</v>
      </c>
      <c r="D22" s="7"/>
      <c r="E22" s="35"/>
      <c r="F22" s="36"/>
      <c r="G22" s="41">
        <v>15.0</v>
      </c>
      <c r="H22" s="37">
        <v>2.0</v>
      </c>
      <c r="I22" s="8"/>
      <c r="J22" s="37">
        <v>10.0</v>
      </c>
      <c r="K22" s="37">
        <v>1.0</v>
      </c>
      <c r="L22" s="38"/>
      <c r="M22" s="39">
        <f t="shared" si="1"/>
        <v>28</v>
      </c>
      <c r="N22" s="3">
        <f t="shared" si="2"/>
        <v>0.04011461318</v>
      </c>
      <c r="O22" s="53">
        <f t="shared" si="4"/>
        <v>0.04011461318</v>
      </c>
    </row>
    <row r="23">
      <c r="A23" s="43" t="s">
        <v>8</v>
      </c>
      <c r="B23" s="43" t="s">
        <v>56</v>
      </c>
      <c r="C23" s="43" t="s">
        <v>24</v>
      </c>
      <c r="D23" s="43" t="s">
        <v>27</v>
      </c>
      <c r="E23" s="52" t="s">
        <v>26</v>
      </c>
      <c r="F23" s="45">
        <v>15.0</v>
      </c>
      <c r="G23" s="45">
        <v>15.0</v>
      </c>
      <c r="H23" s="46">
        <v>1.0</v>
      </c>
      <c r="I23" s="46">
        <v>15.0</v>
      </c>
      <c r="J23" s="47"/>
      <c r="K23" s="47"/>
      <c r="L23" s="48"/>
      <c r="M23" s="49">
        <f t="shared" si="1"/>
        <v>46</v>
      </c>
      <c r="N23" s="50">
        <f t="shared" si="2"/>
        <v>0.0659025788</v>
      </c>
      <c r="O23" s="62">
        <f t="shared" si="4"/>
        <v>0.0659025788</v>
      </c>
    </row>
    <row r="24">
      <c r="A24" s="7" t="s">
        <v>18</v>
      </c>
      <c r="B24" s="7" t="s">
        <v>50</v>
      </c>
      <c r="C24" s="7" t="s">
        <v>24</v>
      </c>
      <c r="D24" s="7" t="s">
        <v>25</v>
      </c>
      <c r="E24" s="35"/>
      <c r="F24" s="36"/>
      <c r="G24" s="36"/>
      <c r="H24" s="37">
        <v>2.0</v>
      </c>
      <c r="I24" s="8"/>
      <c r="J24" s="8"/>
      <c r="K24" s="37">
        <v>15.0</v>
      </c>
      <c r="L24" s="38"/>
      <c r="M24" s="39">
        <f t="shared" si="1"/>
        <v>17</v>
      </c>
      <c r="N24" s="3">
        <f t="shared" si="2"/>
        <v>0.02435530086</v>
      </c>
      <c r="O24" s="53">
        <f t="shared" si="4"/>
        <v>0.02435530086</v>
      </c>
    </row>
    <row r="25">
      <c r="A25" s="43" t="s">
        <v>12</v>
      </c>
      <c r="B25" s="43" t="s">
        <v>57</v>
      </c>
      <c r="C25" s="43" t="s">
        <v>24</v>
      </c>
      <c r="D25" s="43" t="s">
        <v>25</v>
      </c>
      <c r="E25" s="52" t="s">
        <v>30</v>
      </c>
      <c r="F25" s="55"/>
      <c r="G25" s="45">
        <v>15.0</v>
      </c>
      <c r="H25" s="46">
        <v>3.0</v>
      </c>
      <c r="I25" s="47"/>
      <c r="J25" s="46">
        <v>11.0</v>
      </c>
      <c r="K25" s="46">
        <v>1.0</v>
      </c>
      <c r="L25" s="48"/>
      <c r="M25" s="49">
        <f t="shared" si="1"/>
        <v>30</v>
      </c>
      <c r="N25" s="50">
        <f t="shared" si="2"/>
        <v>0.04297994269</v>
      </c>
      <c r="O25" s="62">
        <f t="shared" si="4"/>
        <v>0.04297994269</v>
      </c>
    </row>
    <row r="26">
      <c r="A26" s="65" t="s">
        <v>5</v>
      </c>
      <c r="B26" s="7" t="s">
        <v>58</v>
      </c>
      <c r="C26" s="7" t="s">
        <v>24</v>
      </c>
      <c r="D26" s="7" t="s">
        <v>27</v>
      </c>
      <c r="E26" s="59"/>
      <c r="F26" s="36"/>
      <c r="G26" s="41">
        <v>15.0</v>
      </c>
      <c r="H26" s="8"/>
      <c r="I26" s="8"/>
      <c r="J26" s="8"/>
      <c r="K26" s="37">
        <v>15.0</v>
      </c>
      <c r="L26" s="38"/>
      <c r="M26" s="39">
        <f t="shared" si="1"/>
        <v>30</v>
      </c>
      <c r="N26" s="3">
        <f t="shared" si="2"/>
        <v>0.04297994269</v>
      </c>
      <c r="O26" s="58">
        <f>SUM(N26:N27)</f>
        <v>0.08595988539</v>
      </c>
    </row>
    <row r="27">
      <c r="A27" s="40"/>
      <c r="B27" s="7" t="s">
        <v>59</v>
      </c>
      <c r="C27" s="7" t="s">
        <v>24</v>
      </c>
      <c r="D27" s="7" t="s">
        <v>28</v>
      </c>
      <c r="E27" s="35"/>
      <c r="F27" s="41">
        <v>15.0</v>
      </c>
      <c r="G27" s="41">
        <v>15.0</v>
      </c>
      <c r="H27" s="8"/>
      <c r="I27" s="8"/>
      <c r="J27" s="8"/>
      <c r="K27" s="8"/>
      <c r="L27" s="38"/>
      <c r="M27" s="39">
        <f t="shared" si="1"/>
        <v>30</v>
      </c>
      <c r="N27" s="3">
        <f t="shared" si="2"/>
        <v>0.04297994269</v>
      </c>
      <c r="O27" s="40"/>
    </row>
    <row r="28">
      <c r="A28" s="42" t="s">
        <v>2</v>
      </c>
      <c r="B28" s="43" t="s">
        <v>60</v>
      </c>
      <c r="C28" s="43" t="s">
        <v>25</v>
      </c>
      <c r="D28" s="43"/>
      <c r="E28" s="44"/>
      <c r="F28" s="45">
        <v>15.0</v>
      </c>
      <c r="G28" s="45">
        <v>15.0</v>
      </c>
      <c r="H28" s="46">
        <v>2.0</v>
      </c>
      <c r="I28" s="47"/>
      <c r="J28" s="47"/>
      <c r="K28" s="46">
        <v>15.0</v>
      </c>
      <c r="L28" s="48"/>
      <c r="M28" s="49">
        <f t="shared" si="1"/>
        <v>47</v>
      </c>
      <c r="N28" s="50">
        <f t="shared" si="2"/>
        <v>0.06733524355</v>
      </c>
      <c r="O28" s="51">
        <f>SUM(N28:N29)</f>
        <v>0.1318051576</v>
      </c>
    </row>
    <row r="29">
      <c r="A29" s="40"/>
      <c r="B29" s="43" t="s">
        <v>61</v>
      </c>
      <c r="C29" s="43" t="s">
        <v>26</v>
      </c>
      <c r="D29" s="43"/>
      <c r="E29" s="44"/>
      <c r="F29" s="45">
        <v>15.0</v>
      </c>
      <c r="G29" s="45">
        <v>15.0</v>
      </c>
      <c r="H29" s="47"/>
      <c r="I29" s="47"/>
      <c r="J29" s="47"/>
      <c r="K29" s="46">
        <v>15.0</v>
      </c>
      <c r="L29" s="48"/>
      <c r="M29" s="49">
        <f t="shared" si="1"/>
        <v>45</v>
      </c>
      <c r="N29" s="50">
        <f t="shared" si="2"/>
        <v>0.06446991404</v>
      </c>
      <c r="O29" s="40"/>
    </row>
    <row r="30">
      <c r="A30" s="56" t="s">
        <v>6</v>
      </c>
      <c r="B30" s="7" t="s">
        <v>48</v>
      </c>
      <c r="C30" s="7" t="s">
        <v>24</v>
      </c>
      <c r="D30" s="7" t="s">
        <v>25</v>
      </c>
      <c r="E30" s="35"/>
      <c r="F30" s="41">
        <v>15.0</v>
      </c>
      <c r="G30" s="41">
        <v>15.0</v>
      </c>
      <c r="H30" s="8"/>
      <c r="I30" s="8"/>
      <c r="J30" s="8"/>
      <c r="K30" s="8"/>
      <c r="L30" s="38"/>
      <c r="M30" s="39">
        <f t="shared" si="1"/>
        <v>30</v>
      </c>
      <c r="N30" s="3">
        <f t="shared" si="2"/>
        <v>0.04297994269</v>
      </c>
      <c r="O30" s="58">
        <f>SUM(N30:N31)</f>
        <v>0.08595988539</v>
      </c>
    </row>
    <row r="31">
      <c r="A31" s="40"/>
      <c r="B31" s="66" t="s">
        <v>62</v>
      </c>
      <c r="C31" s="66" t="s">
        <v>24</v>
      </c>
      <c r="D31" s="66" t="s">
        <v>26</v>
      </c>
      <c r="E31" s="67"/>
      <c r="F31" s="68">
        <v>15.0</v>
      </c>
      <c r="G31" s="68"/>
      <c r="H31" s="69"/>
      <c r="I31" s="70">
        <v>15.0</v>
      </c>
      <c r="J31" s="69"/>
      <c r="K31" s="69"/>
      <c r="L31" s="71"/>
      <c r="M31" s="72">
        <f t="shared" si="1"/>
        <v>30</v>
      </c>
      <c r="N31" s="73">
        <f t="shared" si="2"/>
        <v>0.04297994269</v>
      </c>
      <c r="O31" s="40"/>
    </row>
    <row r="32">
      <c r="A32" s="74" t="s">
        <v>43</v>
      </c>
      <c r="B32" s="75"/>
      <c r="C32" s="75"/>
      <c r="D32" s="75"/>
      <c r="E32" s="76"/>
      <c r="F32" s="77">
        <f t="shared" ref="F32:M32" si="5">SUM(F2:F31)</f>
        <v>150</v>
      </c>
      <c r="G32" s="78">
        <f t="shared" si="5"/>
        <v>225</v>
      </c>
      <c r="H32" s="78">
        <f t="shared" si="5"/>
        <v>57</v>
      </c>
      <c r="I32" s="78">
        <f t="shared" si="5"/>
        <v>60</v>
      </c>
      <c r="J32" s="78">
        <f t="shared" si="5"/>
        <v>53</v>
      </c>
      <c r="K32" s="78">
        <f t="shared" si="5"/>
        <v>123</v>
      </c>
      <c r="L32" s="79">
        <f t="shared" si="5"/>
        <v>30</v>
      </c>
      <c r="M32" s="80">
        <f t="shared" si="5"/>
        <v>698</v>
      </c>
      <c r="N32" s="81">
        <v>1.0</v>
      </c>
      <c r="O32" s="82"/>
    </row>
    <row r="33">
      <c r="A33" s="83" t="s">
        <v>63</v>
      </c>
      <c r="B33" s="84"/>
      <c r="C33" s="85">
        <f>AVERAGE(F32:L32)</f>
        <v>99.71428571</v>
      </c>
      <c r="D33" s="86"/>
      <c r="E33" s="87" t="s">
        <v>64</v>
      </c>
      <c r="F33" s="88"/>
      <c r="G33" s="88"/>
      <c r="H33" s="88"/>
      <c r="I33" s="88"/>
      <c r="J33" s="88"/>
      <c r="K33" s="89">
        <f>SUM(M2:M31)-M18-M29</f>
        <v>634</v>
      </c>
      <c r="L33" s="90">
        <f>K33/M32</f>
        <v>0.9083094556</v>
      </c>
      <c r="M33" s="89"/>
      <c r="N33" s="91"/>
      <c r="O33" s="91"/>
    </row>
    <row r="34">
      <c r="A34" s="83" t="s">
        <v>65</v>
      </c>
      <c r="B34" s="84"/>
      <c r="C34" s="85">
        <f>_xlfn.STDEV.S(F32:L32)</f>
        <v>69.77514908</v>
      </c>
      <c r="D34" s="86"/>
      <c r="E34" s="87" t="s">
        <v>66</v>
      </c>
      <c r="F34" s="88"/>
      <c r="G34" s="88"/>
      <c r="H34" s="88"/>
      <c r="I34" s="88"/>
      <c r="J34" s="88"/>
      <c r="K34" s="88">
        <f>M3+M4+M6+M11+M16+M23+M25+M26+M27+M29+M31</f>
        <v>289</v>
      </c>
      <c r="L34" s="90">
        <f>K34/M32</f>
        <v>0.4140401146</v>
      </c>
      <c r="M34" s="89"/>
      <c r="N34" s="86" t="s">
        <v>67</v>
      </c>
      <c r="O34" s="92">
        <f>SUM(F32:K32)</f>
        <v>668</v>
      </c>
    </row>
  </sheetData>
  <mergeCells count="21">
    <mergeCell ref="O8:O9"/>
    <mergeCell ref="O10:O12"/>
    <mergeCell ref="O5:O6"/>
    <mergeCell ref="O15:O16"/>
    <mergeCell ref="O2:O4"/>
    <mergeCell ref="O26:O27"/>
    <mergeCell ref="A28:A29"/>
    <mergeCell ref="O28:O29"/>
    <mergeCell ref="A30:A31"/>
    <mergeCell ref="O30:O31"/>
    <mergeCell ref="A32:E32"/>
    <mergeCell ref="N32:O32"/>
    <mergeCell ref="A33:B33"/>
    <mergeCell ref="A34:B34"/>
    <mergeCell ref="N1:O1"/>
    <mergeCell ref="A2:A4"/>
    <mergeCell ref="A5:A6"/>
    <mergeCell ref="A8:A9"/>
    <mergeCell ref="A10:A12"/>
    <mergeCell ref="A15:A16"/>
    <mergeCell ref="A26:A27"/>
  </mergeCell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1.57"/>
    <col customWidth="1" min="2" max="2" width="39.0"/>
    <col customWidth="1" min="3" max="3" width="21.86"/>
    <col customWidth="1" min="4" max="26" width="8.71"/>
  </cols>
  <sheetData>
    <row r="1" ht="55.5" customHeight="1">
      <c r="A1" s="93" t="s">
        <v>68</v>
      </c>
      <c r="B1" s="94" t="s">
        <v>69</v>
      </c>
      <c r="C1" s="93" t="s">
        <v>70</v>
      </c>
    </row>
    <row r="2" ht="14.25" customHeight="1">
      <c r="A2" s="95" t="s">
        <v>71</v>
      </c>
      <c r="B2" s="96" t="s">
        <v>72</v>
      </c>
      <c r="C2" s="96">
        <v>15.0</v>
      </c>
    </row>
    <row r="3" ht="14.25" customHeight="1">
      <c r="A3" s="97"/>
      <c r="B3" s="98" t="s">
        <v>73</v>
      </c>
      <c r="C3" s="99">
        <v>15.0</v>
      </c>
      <c r="F3" s="100" t="s">
        <v>74</v>
      </c>
      <c r="G3" s="100" t="s">
        <v>23</v>
      </c>
      <c r="H3" s="100" t="s">
        <v>75</v>
      </c>
    </row>
    <row r="4" ht="15.0" customHeight="1">
      <c r="A4" s="97"/>
      <c r="B4" s="96" t="s">
        <v>76</v>
      </c>
      <c r="C4" s="96">
        <v>15.0</v>
      </c>
      <c r="F4" s="100" t="s">
        <v>31</v>
      </c>
      <c r="G4" s="100">
        <f>C2+C15</f>
        <v>25</v>
      </c>
      <c r="H4" s="101">
        <f t="shared" ref="H4:H14" si="1">G4/C$48</f>
        <v>0.05458515284</v>
      </c>
      <c r="K4" s="100" t="s">
        <v>77</v>
      </c>
    </row>
    <row r="5" ht="14.25" customHeight="1">
      <c r="A5" s="97"/>
      <c r="B5" s="96" t="s">
        <v>78</v>
      </c>
      <c r="C5" s="96">
        <v>15.0</v>
      </c>
      <c r="F5" s="100" t="s">
        <v>79</v>
      </c>
      <c r="G5" s="100">
        <f>C6</f>
        <v>15</v>
      </c>
      <c r="H5" s="101">
        <f t="shared" si="1"/>
        <v>0.0327510917</v>
      </c>
      <c r="K5" s="100" t="s">
        <v>80</v>
      </c>
    </row>
    <row r="6" ht="14.25" customHeight="1">
      <c r="A6" s="97"/>
      <c r="B6" s="96" t="s">
        <v>81</v>
      </c>
      <c r="C6" s="96">
        <v>15.0</v>
      </c>
      <c r="F6" s="100" t="s">
        <v>26</v>
      </c>
      <c r="G6" s="100">
        <f>C6+C9+C11+C15</f>
        <v>55</v>
      </c>
      <c r="H6" s="101">
        <f t="shared" si="1"/>
        <v>0.1200873362</v>
      </c>
    </row>
    <row r="7" ht="14.25" customHeight="1">
      <c r="A7" s="97"/>
      <c r="B7" s="96" t="s">
        <v>82</v>
      </c>
      <c r="C7" s="96">
        <v>15.0</v>
      </c>
      <c r="F7" s="100" t="s">
        <v>25</v>
      </c>
      <c r="G7" s="100">
        <f>C4+C5+C8+C10+C13+C17+C18+C19+C20+C16+C2</f>
        <v>100</v>
      </c>
      <c r="H7" s="101">
        <f t="shared" si="1"/>
        <v>0.2183406114</v>
      </c>
    </row>
    <row r="8" ht="14.25" customHeight="1">
      <c r="A8" s="97"/>
      <c r="B8" s="96" t="s">
        <v>83</v>
      </c>
      <c r="C8" s="96">
        <v>15.0</v>
      </c>
      <c r="F8" s="100" t="s">
        <v>28</v>
      </c>
      <c r="G8" s="100">
        <f>C7</f>
        <v>15</v>
      </c>
      <c r="H8" s="101">
        <f t="shared" si="1"/>
        <v>0.0327510917</v>
      </c>
    </row>
    <row r="9" ht="14.25" customHeight="1">
      <c r="A9" s="97"/>
      <c r="B9" s="96" t="s">
        <v>84</v>
      </c>
      <c r="C9" s="96">
        <v>15.0</v>
      </c>
      <c r="F9" s="100" t="s">
        <v>24</v>
      </c>
      <c r="G9" s="100">
        <f>C4+C10+C11+C3+C6+C7+C12+C13+C14+C15+C17+C18+C20+C22+C2</f>
        <v>139</v>
      </c>
      <c r="H9" s="101">
        <f t="shared" si="1"/>
        <v>0.3034934498</v>
      </c>
    </row>
    <row r="10" ht="14.25" customHeight="1">
      <c r="A10" s="97"/>
      <c r="B10" s="96" t="s">
        <v>85</v>
      </c>
      <c r="C10" s="96">
        <v>15.0</v>
      </c>
      <c r="F10" s="100" t="s">
        <v>30</v>
      </c>
      <c r="G10" s="100">
        <f>C20</f>
        <v>3</v>
      </c>
      <c r="H10" s="101">
        <f t="shared" si="1"/>
        <v>0.006550218341</v>
      </c>
    </row>
    <row r="11" ht="14.25" customHeight="1">
      <c r="A11" s="102"/>
      <c r="B11" s="96" t="s">
        <v>86</v>
      </c>
      <c r="C11" s="96">
        <v>15.0</v>
      </c>
      <c r="F11" s="100" t="s">
        <v>87</v>
      </c>
      <c r="H11" s="101">
        <f t="shared" si="1"/>
        <v>0</v>
      </c>
    </row>
    <row r="12" ht="14.25" customHeight="1">
      <c r="A12" s="95" t="s">
        <v>88</v>
      </c>
      <c r="B12" s="96" t="s">
        <v>89</v>
      </c>
      <c r="C12" s="96">
        <v>2.0</v>
      </c>
      <c r="F12" s="100" t="s">
        <v>29</v>
      </c>
      <c r="G12" s="100">
        <f>C18</f>
        <v>6</v>
      </c>
      <c r="H12" s="101">
        <f t="shared" si="1"/>
        <v>0.01310043668</v>
      </c>
    </row>
    <row r="13" ht="14.25" customHeight="1">
      <c r="A13" s="97"/>
      <c r="B13" s="96" t="s">
        <v>90</v>
      </c>
      <c r="C13" s="96">
        <v>2.0</v>
      </c>
      <c r="F13" s="100" t="s">
        <v>27</v>
      </c>
      <c r="H13" s="101">
        <f t="shared" si="1"/>
        <v>0</v>
      </c>
    </row>
    <row r="14" ht="14.25" customHeight="1">
      <c r="A14" s="97"/>
      <c r="B14" s="98" t="s">
        <v>91</v>
      </c>
      <c r="C14" s="99">
        <v>3.0</v>
      </c>
      <c r="F14" s="100" t="s">
        <v>92</v>
      </c>
      <c r="H14" s="101">
        <f t="shared" si="1"/>
        <v>0</v>
      </c>
    </row>
    <row r="15" ht="14.25" customHeight="1">
      <c r="A15" s="97"/>
      <c r="B15" s="96" t="s">
        <v>93</v>
      </c>
      <c r="C15" s="96">
        <v>10.0</v>
      </c>
    </row>
    <row r="16" ht="14.25" customHeight="1">
      <c r="A16" s="97"/>
      <c r="B16" s="96" t="s">
        <v>94</v>
      </c>
      <c r="C16" s="96">
        <v>6.0</v>
      </c>
    </row>
    <row r="17" ht="14.25" customHeight="1">
      <c r="A17" s="97"/>
      <c r="B17" s="96" t="s">
        <v>95</v>
      </c>
      <c r="C17" s="96">
        <v>6.0</v>
      </c>
    </row>
    <row r="18" ht="14.25" customHeight="1">
      <c r="A18" s="97"/>
      <c r="B18" s="96" t="s">
        <v>96</v>
      </c>
      <c r="C18" s="96">
        <v>6.0</v>
      </c>
    </row>
    <row r="19" ht="14.25" customHeight="1">
      <c r="A19" s="97"/>
      <c r="B19" s="96" t="s">
        <v>97</v>
      </c>
      <c r="C19" s="96">
        <v>2.0</v>
      </c>
    </row>
    <row r="20" ht="14.25" customHeight="1">
      <c r="A20" s="97"/>
      <c r="B20" s="96" t="s">
        <v>98</v>
      </c>
      <c r="C20" s="96">
        <v>3.0</v>
      </c>
    </row>
    <row r="21" ht="14.25" customHeight="1">
      <c r="A21" s="97"/>
      <c r="B21" s="103" t="s">
        <v>99</v>
      </c>
      <c r="C21" s="104">
        <v>2.0</v>
      </c>
    </row>
    <row r="22" ht="14.25" customHeight="1">
      <c r="A22" s="97"/>
      <c r="B22" s="96" t="s">
        <v>100</v>
      </c>
      <c r="C22" s="96">
        <v>2.0</v>
      </c>
    </row>
    <row r="23" ht="14.25" customHeight="1">
      <c r="A23" s="97"/>
      <c r="B23" s="96" t="s">
        <v>101</v>
      </c>
      <c r="C23" s="96">
        <v>1.0</v>
      </c>
    </row>
    <row r="24" ht="14.25" customHeight="1">
      <c r="A24" s="97"/>
      <c r="B24" s="96" t="s">
        <v>102</v>
      </c>
      <c r="C24" s="96">
        <v>2.0</v>
      </c>
    </row>
    <row r="25" ht="14.25" customHeight="1">
      <c r="A25" s="97"/>
      <c r="B25" s="96" t="s">
        <v>103</v>
      </c>
      <c r="C25" s="96">
        <v>2.0</v>
      </c>
    </row>
    <row r="26" ht="18.0" customHeight="1">
      <c r="A26" s="97"/>
      <c r="B26" s="96" t="s">
        <v>104</v>
      </c>
      <c r="C26" s="96">
        <v>2.0</v>
      </c>
    </row>
    <row r="27" ht="14.25" customHeight="1">
      <c r="A27" s="97"/>
      <c r="B27" s="96" t="s">
        <v>105</v>
      </c>
      <c r="C27" s="96">
        <v>2.0</v>
      </c>
    </row>
    <row r="28" ht="14.25" customHeight="1">
      <c r="A28" s="102"/>
      <c r="B28" s="96" t="s">
        <v>106</v>
      </c>
      <c r="C28" s="96">
        <v>4.0</v>
      </c>
    </row>
    <row r="29" ht="14.25" customHeight="1">
      <c r="A29" s="95" t="s">
        <v>107</v>
      </c>
      <c r="B29" s="96" t="s">
        <v>108</v>
      </c>
      <c r="C29" s="96">
        <v>15.0</v>
      </c>
    </row>
    <row r="30" ht="18.0" customHeight="1">
      <c r="A30" s="97"/>
      <c r="B30" s="96" t="s">
        <v>109</v>
      </c>
      <c r="C30" s="96">
        <v>15.0</v>
      </c>
    </row>
    <row r="31" ht="14.25" customHeight="1">
      <c r="A31" s="97"/>
      <c r="B31" s="96" t="s">
        <v>110</v>
      </c>
      <c r="C31" s="96">
        <v>15.0</v>
      </c>
    </row>
    <row r="32" ht="14.25" customHeight="1">
      <c r="A32" s="97"/>
      <c r="B32" s="96" t="s">
        <v>111</v>
      </c>
      <c r="C32" s="96">
        <v>15.0</v>
      </c>
    </row>
    <row r="33" ht="14.25" customHeight="1">
      <c r="A33" s="102"/>
      <c r="B33" s="96" t="s">
        <v>112</v>
      </c>
      <c r="C33" s="96">
        <v>15.0</v>
      </c>
    </row>
    <row r="34" ht="14.25" customHeight="1">
      <c r="A34" s="95" t="s">
        <v>113</v>
      </c>
      <c r="B34" s="96" t="s">
        <v>114</v>
      </c>
      <c r="C34" s="96">
        <v>16.0</v>
      </c>
    </row>
    <row r="35" ht="14.25" customHeight="1">
      <c r="A35" s="97"/>
      <c r="B35" s="96" t="s">
        <v>12</v>
      </c>
      <c r="C35" s="96">
        <v>11.0</v>
      </c>
    </row>
    <row r="36" ht="18.0" customHeight="1">
      <c r="A36" s="97"/>
      <c r="B36" s="96" t="s">
        <v>115</v>
      </c>
      <c r="C36" s="96">
        <v>16.0</v>
      </c>
    </row>
    <row r="37" ht="14.25" customHeight="1">
      <c r="A37" s="102"/>
      <c r="B37" s="96" t="s">
        <v>116</v>
      </c>
      <c r="C37" s="96">
        <v>10.0</v>
      </c>
    </row>
    <row r="38" ht="14.25" customHeight="1">
      <c r="A38" s="105" t="s">
        <v>117</v>
      </c>
      <c r="B38" s="94" t="s">
        <v>118</v>
      </c>
      <c r="C38" s="96">
        <v>15.0</v>
      </c>
    </row>
    <row r="39" ht="14.25" customHeight="1">
      <c r="A39" s="106"/>
      <c r="B39" s="96" t="s">
        <v>119</v>
      </c>
      <c r="C39" s="96">
        <v>1.0</v>
      </c>
    </row>
    <row r="40" ht="15.0" customHeight="1">
      <c r="A40" s="106"/>
      <c r="B40" s="96" t="s">
        <v>120</v>
      </c>
      <c r="C40" s="96">
        <v>15.0</v>
      </c>
    </row>
    <row r="41" ht="14.25" customHeight="1">
      <c r="A41" s="106"/>
      <c r="B41" s="96" t="s">
        <v>121</v>
      </c>
      <c r="C41" s="96">
        <v>1.0</v>
      </c>
    </row>
    <row r="42" ht="14.25" customHeight="1">
      <c r="A42" s="106"/>
      <c r="B42" s="96" t="s">
        <v>122</v>
      </c>
      <c r="C42" s="96">
        <v>15.0</v>
      </c>
    </row>
    <row r="43" ht="14.25" customHeight="1">
      <c r="A43" s="106"/>
      <c r="B43" s="96" t="s">
        <v>123</v>
      </c>
      <c r="C43" s="96">
        <v>15.0</v>
      </c>
    </row>
    <row r="44" ht="15.75" customHeight="1">
      <c r="A44" s="106"/>
      <c r="B44" s="96" t="s">
        <v>124</v>
      </c>
      <c r="C44" s="96">
        <v>15.0</v>
      </c>
    </row>
    <row r="45" ht="14.25" customHeight="1">
      <c r="A45" s="106"/>
      <c r="B45" s="96" t="s">
        <v>125</v>
      </c>
      <c r="C45" s="96">
        <v>15.0</v>
      </c>
    </row>
    <row r="46" ht="14.25" customHeight="1">
      <c r="A46" s="107"/>
      <c r="B46" s="94" t="s">
        <v>116</v>
      </c>
      <c r="C46" s="96">
        <v>1.0</v>
      </c>
    </row>
    <row r="47" ht="30.75" customHeight="1">
      <c r="A47" s="108" t="s">
        <v>126</v>
      </c>
      <c r="B47" s="96" t="s">
        <v>127</v>
      </c>
      <c r="C47" s="96">
        <v>30.0</v>
      </c>
    </row>
    <row r="48" ht="14.25" customHeight="1">
      <c r="A48" s="109"/>
      <c r="B48" s="105" t="s">
        <v>128</v>
      </c>
      <c r="C48" s="105">
        <f>SUM(C2:C47)</f>
        <v>458</v>
      </c>
    </row>
    <row r="49" ht="14.25" customHeight="1">
      <c r="A49" s="109"/>
      <c r="B49" s="106"/>
      <c r="C49" s="110"/>
    </row>
    <row r="50" ht="14.25" customHeight="1">
      <c r="A50" s="96"/>
      <c r="B50" s="107"/>
      <c r="C50" s="111"/>
    </row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B$1:$B$1000"/>
  <mergeCells count="1">
    <mergeCell ref="C48:C50"/>
  </mergeCells>
  <printOptions/>
  <pageMargins bottom="0.75" footer="0.0" header="0.0" left="0.7" right="0.7" top="0.75"/>
  <pageSetup orientation="portrait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1.57"/>
    <col customWidth="1" min="2" max="2" width="39.0"/>
    <col customWidth="1" min="3" max="3" width="21.86"/>
    <col customWidth="1" min="4" max="26" width="8.71"/>
  </cols>
  <sheetData>
    <row r="1" ht="55.5" customHeight="1">
      <c r="A1" s="93" t="s">
        <v>68</v>
      </c>
      <c r="B1" s="94" t="s">
        <v>129</v>
      </c>
      <c r="C1" s="93" t="s">
        <v>70</v>
      </c>
    </row>
    <row r="2" ht="14.25" customHeight="1">
      <c r="A2" s="95" t="s">
        <v>71</v>
      </c>
      <c r="B2" s="96" t="s">
        <v>130</v>
      </c>
      <c r="C2" s="96">
        <v>15.0</v>
      </c>
    </row>
    <row r="3" ht="14.25" customHeight="1">
      <c r="A3" s="112"/>
      <c r="B3" s="99" t="s">
        <v>131</v>
      </c>
      <c r="C3" s="99">
        <v>15.0</v>
      </c>
      <c r="F3" s="100" t="s">
        <v>74</v>
      </c>
      <c r="G3" s="100" t="s">
        <v>23</v>
      </c>
      <c r="H3" s="100" t="s">
        <v>75</v>
      </c>
    </row>
    <row r="4" ht="15.0" customHeight="1">
      <c r="A4" s="112"/>
      <c r="B4" s="96" t="s">
        <v>132</v>
      </c>
      <c r="C4" s="96">
        <v>15.0</v>
      </c>
      <c r="F4" s="100" t="s">
        <v>31</v>
      </c>
      <c r="G4" s="100">
        <f>C2+C15</f>
        <v>25</v>
      </c>
      <c r="H4" s="101">
        <f t="shared" ref="H4:H14" si="1">G4/C$48</f>
        <v>0.05458515284</v>
      </c>
      <c r="K4" s="100" t="s">
        <v>77</v>
      </c>
    </row>
    <row r="5" ht="14.25" customHeight="1">
      <c r="A5" s="112"/>
      <c r="B5" s="96" t="s">
        <v>133</v>
      </c>
      <c r="C5" s="96">
        <v>15.0</v>
      </c>
      <c r="F5" s="100" t="s">
        <v>79</v>
      </c>
      <c r="G5" s="100">
        <f>C6</f>
        <v>15</v>
      </c>
      <c r="H5" s="101">
        <f t="shared" si="1"/>
        <v>0.0327510917</v>
      </c>
      <c r="K5" s="100" t="s">
        <v>80</v>
      </c>
    </row>
    <row r="6" ht="14.25" customHeight="1">
      <c r="A6" s="112"/>
      <c r="B6" s="96" t="s">
        <v>134</v>
      </c>
      <c r="C6" s="96">
        <v>15.0</v>
      </c>
      <c r="F6" s="100" t="s">
        <v>26</v>
      </c>
      <c r="G6" s="100">
        <f>C6+C9+C11+C15</f>
        <v>55</v>
      </c>
      <c r="H6" s="101">
        <f t="shared" si="1"/>
        <v>0.1200873362</v>
      </c>
    </row>
    <row r="7" ht="14.25" customHeight="1">
      <c r="A7" s="112"/>
      <c r="B7" s="96" t="s">
        <v>135</v>
      </c>
      <c r="C7" s="96">
        <v>15.0</v>
      </c>
      <c r="F7" s="100" t="s">
        <v>25</v>
      </c>
      <c r="G7" s="100">
        <f>C4+C5+C8+C10+C13+C17+C18+C19+C20+C16+C2</f>
        <v>100</v>
      </c>
      <c r="H7" s="101">
        <f t="shared" si="1"/>
        <v>0.2183406114</v>
      </c>
    </row>
    <row r="8" ht="14.25" customHeight="1">
      <c r="A8" s="112"/>
      <c r="B8" s="96" t="s">
        <v>136</v>
      </c>
      <c r="C8" s="96">
        <v>15.0</v>
      </c>
      <c r="F8" s="100" t="s">
        <v>28</v>
      </c>
      <c r="G8" s="100">
        <f>C7</f>
        <v>15</v>
      </c>
      <c r="H8" s="101">
        <f t="shared" si="1"/>
        <v>0.0327510917</v>
      </c>
    </row>
    <row r="9" ht="14.25" customHeight="1">
      <c r="A9" s="112"/>
      <c r="B9" s="96" t="s">
        <v>137</v>
      </c>
      <c r="C9" s="96">
        <v>15.0</v>
      </c>
      <c r="F9" s="100" t="s">
        <v>24</v>
      </c>
      <c r="G9" s="100">
        <f>C4+C10+C11+C3+C6+C7+C12+C13+C14+C15+C17+C18+C20+C22+C2</f>
        <v>139</v>
      </c>
      <c r="H9" s="101">
        <f t="shared" si="1"/>
        <v>0.3034934498</v>
      </c>
    </row>
    <row r="10" ht="14.25" customHeight="1">
      <c r="A10" s="112"/>
      <c r="B10" s="96" t="s">
        <v>138</v>
      </c>
      <c r="C10" s="96">
        <v>15.0</v>
      </c>
      <c r="F10" s="100" t="s">
        <v>30</v>
      </c>
      <c r="G10" s="100">
        <f>C20</f>
        <v>3</v>
      </c>
      <c r="H10" s="101">
        <f t="shared" si="1"/>
        <v>0.006550218341</v>
      </c>
    </row>
    <row r="11" ht="14.25" customHeight="1">
      <c r="A11" s="113"/>
      <c r="B11" s="96" t="s">
        <v>139</v>
      </c>
      <c r="C11" s="96">
        <v>15.0</v>
      </c>
      <c r="F11" s="100" t="s">
        <v>87</v>
      </c>
      <c r="H11" s="101">
        <f t="shared" si="1"/>
        <v>0</v>
      </c>
    </row>
    <row r="12" ht="14.25" customHeight="1">
      <c r="A12" s="95" t="s">
        <v>88</v>
      </c>
      <c r="B12" s="96" t="s">
        <v>140</v>
      </c>
      <c r="C12" s="96">
        <v>2.0</v>
      </c>
      <c r="F12" s="100" t="s">
        <v>29</v>
      </c>
      <c r="G12" s="100">
        <f>C18</f>
        <v>6</v>
      </c>
      <c r="H12" s="101">
        <f t="shared" si="1"/>
        <v>0.01310043668</v>
      </c>
    </row>
    <row r="13" ht="14.25" customHeight="1">
      <c r="A13" s="112"/>
      <c r="B13" s="96" t="s">
        <v>141</v>
      </c>
      <c r="C13" s="96">
        <v>2.0</v>
      </c>
      <c r="F13" s="100" t="s">
        <v>27</v>
      </c>
      <c r="H13" s="101">
        <f t="shared" si="1"/>
        <v>0</v>
      </c>
    </row>
    <row r="14" ht="14.25" customHeight="1">
      <c r="A14" s="112"/>
      <c r="B14" s="99" t="s">
        <v>142</v>
      </c>
      <c r="C14" s="99">
        <v>3.0</v>
      </c>
      <c r="F14" s="100" t="s">
        <v>92</v>
      </c>
      <c r="H14" s="101">
        <f t="shared" si="1"/>
        <v>0</v>
      </c>
    </row>
    <row r="15" ht="14.25" customHeight="1">
      <c r="A15" s="112"/>
      <c r="B15" s="96" t="s">
        <v>143</v>
      </c>
      <c r="C15" s="96">
        <v>10.0</v>
      </c>
    </row>
    <row r="16" ht="14.25" customHeight="1">
      <c r="A16" s="112"/>
      <c r="B16" s="96" t="s">
        <v>144</v>
      </c>
      <c r="C16" s="96">
        <v>6.0</v>
      </c>
    </row>
    <row r="17" ht="14.25" customHeight="1">
      <c r="A17" s="112"/>
      <c r="B17" s="96" t="s">
        <v>145</v>
      </c>
      <c r="C17" s="96">
        <v>6.0</v>
      </c>
    </row>
    <row r="18" ht="14.25" customHeight="1">
      <c r="A18" s="112"/>
      <c r="B18" s="96" t="s">
        <v>146</v>
      </c>
      <c r="C18" s="96">
        <v>6.0</v>
      </c>
    </row>
    <row r="19" ht="14.25" customHeight="1">
      <c r="A19" s="112"/>
      <c r="B19" s="96" t="s">
        <v>147</v>
      </c>
      <c r="C19" s="96">
        <v>2.0</v>
      </c>
    </row>
    <row r="20" ht="14.25" customHeight="1">
      <c r="A20" s="112"/>
      <c r="B20" s="96" t="s">
        <v>148</v>
      </c>
      <c r="C20" s="96">
        <v>3.0</v>
      </c>
    </row>
    <row r="21" ht="14.25" customHeight="1">
      <c r="A21" s="112"/>
      <c r="B21" s="104" t="s">
        <v>99</v>
      </c>
      <c r="C21" s="104">
        <v>2.0</v>
      </c>
    </row>
    <row r="22" ht="14.25" customHeight="1">
      <c r="A22" s="112"/>
      <c r="B22" s="96" t="s">
        <v>149</v>
      </c>
      <c r="C22" s="96">
        <v>2.0</v>
      </c>
    </row>
    <row r="23" ht="14.25" customHeight="1">
      <c r="A23" s="112"/>
      <c r="B23" s="96" t="s">
        <v>150</v>
      </c>
      <c r="C23" s="96">
        <v>1.0</v>
      </c>
    </row>
    <row r="24" ht="14.25" customHeight="1">
      <c r="A24" s="112"/>
      <c r="B24" s="96" t="s">
        <v>151</v>
      </c>
      <c r="C24" s="96">
        <v>2.0</v>
      </c>
    </row>
    <row r="25" ht="14.25" customHeight="1">
      <c r="A25" s="112"/>
      <c r="B25" s="96" t="s">
        <v>103</v>
      </c>
      <c r="C25" s="96">
        <v>2.0</v>
      </c>
    </row>
    <row r="26" ht="18.0" customHeight="1">
      <c r="A26" s="112"/>
      <c r="B26" s="96" t="s">
        <v>104</v>
      </c>
      <c r="C26" s="96">
        <v>2.0</v>
      </c>
    </row>
    <row r="27" ht="14.25" customHeight="1">
      <c r="A27" s="112"/>
      <c r="B27" s="96" t="s">
        <v>105</v>
      </c>
      <c r="C27" s="96">
        <v>2.0</v>
      </c>
    </row>
    <row r="28" ht="14.25" customHeight="1">
      <c r="A28" s="113"/>
      <c r="B28" s="96" t="s">
        <v>106</v>
      </c>
      <c r="C28" s="96">
        <v>4.0</v>
      </c>
    </row>
    <row r="29" ht="14.25" customHeight="1">
      <c r="A29" s="95" t="s">
        <v>107</v>
      </c>
      <c r="B29" s="96" t="s">
        <v>108</v>
      </c>
      <c r="C29" s="96">
        <v>15.0</v>
      </c>
    </row>
    <row r="30" ht="18.0" customHeight="1">
      <c r="A30" s="112"/>
      <c r="B30" s="96" t="s">
        <v>109</v>
      </c>
      <c r="C30" s="96">
        <v>15.0</v>
      </c>
    </row>
    <row r="31" ht="14.25" customHeight="1">
      <c r="A31" s="112"/>
      <c r="B31" s="114" t="s">
        <v>110</v>
      </c>
      <c r="C31" s="96">
        <v>15.0</v>
      </c>
    </row>
    <row r="32" ht="14.25" customHeight="1">
      <c r="A32" s="112"/>
      <c r="B32" s="96" t="s">
        <v>111</v>
      </c>
      <c r="C32" s="96">
        <v>15.0</v>
      </c>
    </row>
    <row r="33" ht="14.25" customHeight="1">
      <c r="A33" s="113"/>
      <c r="B33" s="96" t="s">
        <v>112</v>
      </c>
      <c r="C33" s="96">
        <v>15.0</v>
      </c>
    </row>
    <row r="34" ht="14.25" customHeight="1">
      <c r="A34" s="95" t="s">
        <v>113</v>
      </c>
      <c r="B34" s="96" t="s">
        <v>114</v>
      </c>
      <c r="C34" s="96">
        <v>16.0</v>
      </c>
    </row>
    <row r="35" ht="14.25" customHeight="1">
      <c r="A35" s="112"/>
      <c r="B35" s="96" t="s">
        <v>12</v>
      </c>
      <c r="C35" s="96">
        <v>11.0</v>
      </c>
    </row>
    <row r="36" ht="18.0" customHeight="1">
      <c r="A36" s="112"/>
      <c r="B36" s="96" t="s">
        <v>115</v>
      </c>
      <c r="C36" s="96">
        <v>16.0</v>
      </c>
    </row>
    <row r="37" ht="14.25" customHeight="1">
      <c r="A37" s="113"/>
      <c r="B37" s="96" t="s">
        <v>116</v>
      </c>
      <c r="C37" s="96">
        <v>10.0</v>
      </c>
    </row>
    <row r="38" ht="14.25" customHeight="1">
      <c r="A38" s="105" t="s">
        <v>117</v>
      </c>
      <c r="B38" s="94" t="s">
        <v>118</v>
      </c>
      <c r="C38" s="96">
        <v>15.0</v>
      </c>
    </row>
    <row r="39" ht="14.25" customHeight="1">
      <c r="A39" s="110"/>
      <c r="B39" s="96" t="s">
        <v>119</v>
      </c>
      <c r="C39" s="96">
        <v>1.0</v>
      </c>
    </row>
    <row r="40" ht="15.0" customHeight="1">
      <c r="A40" s="110"/>
      <c r="B40" s="96" t="s">
        <v>152</v>
      </c>
      <c r="C40" s="96">
        <v>15.0</v>
      </c>
    </row>
    <row r="41" ht="14.25" customHeight="1">
      <c r="A41" s="110"/>
      <c r="B41" s="96" t="s">
        <v>153</v>
      </c>
      <c r="C41" s="96">
        <v>1.0</v>
      </c>
    </row>
    <row r="42" ht="14.25" customHeight="1">
      <c r="A42" s="110"/>
      <c r="B42" s="96" t="s">
        <v>122</v>
      </c>
      <c r="C42" s="96">
        <v>15.0</v>
      </c>
    </row>
    <row r="43" ht="14.25" customHeight="1">
      <c r="A43" s="110"/>
      <c r="B43" s="96" t="s">
        <v>123</v>
      </c>
      <c r="C43" s="96">
        <v>15.0</v>
      </c>
    </row>
    <row r="44" ht="15.75" customHeight="1">
      <c r="A44" s="110"/>
      <c r="B44" s="96" t="s">
        <v>124</v>
      </c>
      <c r="C44" s="96">
        <v>15.0</v>
      </c>
    </row>
    <row r="45" ht="14.25" customHeight="1">
      <c r="A45" s="110"/>
      <c r="B45" s="96" t="s">
        <v>125</v>
      </c>
      <c r="C45" s="96">
        <v>15.0</v>
      </c>
    </row>
    <row r="46" ht="14.25" customHeight="1">
      <c r="A46" s="111"/>
      <c r="B46" s="94" t="s">
        <v>116</v>
      </c>
      <c r="C46" s="96">
        <v>1.0</v>
      </c>
    </row>
    <row r="47" ht="30.75" customHeight="1">
      <c r="A47" s="108" t="s">
        <v>126</v>
      </c>
      <c r="B47" s="96" t="s">
        <v>127</v>
      </c>
      <c r="C47" s="96">
        <v>30.0</v>
      </c>
    </row>
    <row r="48" ht="14.25" customHeight="1">
      <c r="A48" s="109"/>
      <c r="B48" s="105" t="s">
        <v>154</v>
      </c>
      <c r="C48" s="105">
        <f>SUM(C2:C47)</f>
        <v>458</v>
      </c>
    </row>
    <row r="49" ht="14.25" customHeight="1">
      <c r="A49" s="109"/>
      <c r="B49" s="110"/>
      <c r="C49" s="110"/>
    </row>
    <row r="50" ht="14.25" customHeight="1">
      <c r="A50" s="96"/>
      <c r="B50" s="111"/>
      <c r="C50" s="111"/>
    </row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B$1:$B$1000"/>
  <mergeCells count="7">
    <mergeCell ref="A2:A11"/>
    <mergeCell ref="A12:A28"/>
    <mergeCell ref="A29:A33"/>
    <mergeCell ref="A34:A37"/>
    <mergeCell ref="A38:A46"/>
    <mergeCell ref="B48:B50"/>
    <mergeCell ref="C48:C50"/>
  </mergeCells>
  <printOptions/>
  <pageMargins bottom="0.75" footer="0.0" header="0.0" left="0.7" right="0.7" top="0.75"/>
  <pageSetup orientation="portrait"/>
  <drawing r:id="rId2"/>
  <legacyDrawing r:id="rId3"/>
</worksheet>
</file>