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70" activeTab="5"/>
  </bookViews>
  <sheets>
    <sheet name="カラム一覧" sheetId="4" r:id="rId1"/>
    <sheet name="ユーザーマスタ" sheetId="10" r:id="rId2"/>
    <sheet name="イベントヘッダテーブル" sheetId="9" r:id="rId3"/>
    <sheet name="イベント明細テーブル" sheetId="20" r:id="rId4"/>
    <sheet name="イベントユーザーテーブル" sheetId="21" r:id="rId5"/>
    <sheet name="イベント通知テーブル" sheetId="22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1" l="1"/>
  <c r="E10" i="21"/>
  <c r="D10" i="21"/>
  <c r="C10" i="21"/>
  <c r="J10" i="21" s="1"/>
  <c r="F9" i="10" l="1"/>
  <c r="E9" i="10"/>
  <c r="D9" i="10"/>
  <c r="C9" i="10"/>
  <c r="J9" i="10" s="1"/>
  <c r="J15" i="22"/>
  <c r="J14" i="22"/>
  <c r="J13" i="22"/>
  <c r="F12" i="22"/>
  <c r="E12" i="22"/>
  <c r="D12" i="22"/>
  <c r="C12" i="22"/>
  <c r="F11" i="22"/>
  <c r="E11" i="22"/>
  <c r="D11" i="22"/>
  <c r="C11" i="22"/>
  <c r="F10" i="22"/>
  <c r="E10" i="22"/>
  <c r="D10" i="22"/>
  <c r="C10" i="22"/>
  <c r="F9" i="22"/>
  <c r="E9" i="22"/>
  <c r="D9" i="22"/>
  <c r="C9" i="22"/>
  <c r="F8" i="22"/>
  <c r="E8" i="22"/>
  <c r="D8" i="22"/>
  <c r="C8" i="22"/>
  <c r="F7" i="22"/>
  <c r="E7" i="22"/>
  <c r="D7" i="22"/>
  <c r="C7" i="22"/>
  <c r="J6" i="22"/>
  <c r="J5" i="22"/>
  <c r="J8" i="22" l="1"/>
  <c r="J10" i="22"/>
  <c r="J11" i="22"/>
  <c r="J12" i="22"/>
  <c r="J7" i="22"/>
  <c r="J9" i="22"/>
  <c r="F9" i="21"/>
  <c r="E9" i="21"/>
  <c r="D9" i="21"/>
  <c r="C9" i="21"/>
  <c r="J18" i="21"/>
  <c r="J17" i="21"/>
  <c r="J16" i="21"/>
  <c r="F15" i="21"/>
  <c r="E15" i="21"/>
  <c r="D15" i="21"/>
  <c r="C15" i="21"/>
  <c r="F14" i="21"/>
  <c r="E14" i="21"/>
  <c r="D14" i="21"/>
  <c r="C14" i="21"/>
  <c r="F13" i="21"/>
  <c r="E13" i="21"/>
  <c r="D13" i="21"/>
  <c r="C13" i="21"/>
  <c r="F12" i="21"/>
  <c r="E12" i="21"/>
  <c r="D12" i="21"/>
  <c r="C12" i="21"/>
  <c r="F11" i="21"/>
  <c r="E11" i="21"/>
  <c r="D11" i="21"/>
  <c r="C11" i="21"/>
  <c r="F8" i="21"/>
  <c r="E8" i="21"/>
  <c r="D8" i="21"/>
  <c r="C8" i="21"/>
  <c r="F7" i="21"/>
  <c r="E7" i="21"/>
  <c r="D7" i="21"/>
  <c r="C7" i="21"/>
  <c r="J6" i="21"/>
  <c r="J5" i="21"/>
  <c r="J13" i="10"/>
  <c r="E8" i="20"/>
  <c r="E7" i="20"/>
  <c r="J17" i="20"/>
  <c r="J18" i="9"/>
  <c r="J16" i="20"/>
  <c r="J15" i="20"/>
  <c r="F14" i="20"/>
  <c r="E14" i="20"/>
  <c r="D14" i="20"/>
  <c r="C14" i="20"/>
  <c r="F13" i="20"/>
  <c r="E13" i="20"/>
  <c r="D13" i="20"/>
  <c r="C13" i="20"/>
  <c r="F12" i="20"/>
  <c r="E12" i="20"/>
  <c r="D12" i="20"/>
  <c r="C12" i="20"/>
  <c r="F11" i="20"/>
  <c r="E11" i="20"/>
  <c r="D11" i="20"/>
  <c r="C11" i="20"/>
  <c r="F10" i="20"/>
  <c r="E10" i="20"/>
  <c r="D10" i="20"/>
  <c r="C10" i="20"/>
  <c r="F9" i="20"/>
  <c r="E9" i="20"/>
  <c r="D9" i="20"/>
  <c r="C9" i="20"/>
  <c r="F8" i="20"/>
  <c r="D8" i="20"/>
  <c r="C8" i="20"/>
  <c r="F7" i="20"/>
  <c r="D7" i="20"/>
  <c r="C7" i="20"/>
  <c r="J6" i="20"/>
  <c r="J5" i="20"/>
  <c r="J9" i="21" l="1"/>
  <c r="J9" i="20"/>
  <c r="J10" i="20"/>
  <c r="J11" i="20"/>
  <c r="J12" i="20"/>
  <c r="J14" i="20"/>
  <c r="J13" i="20"/>
  <c r="J7" i="21"/>
  <c r="J8" i="21"/>
  <c r="J11" i="21"/>
  <c r="J12" i="21"/>
  <c r="J13" i="21"/>
  <c r="J14" i="21"/>
  <c r="J15" i="21"/>
  <c r="J8" i="20"/>
  <c r="J7" i="20"/>
  <c r="F15" i="9"/>
  <c r="E15" i="9"/>
  <c r="D15" i="9"/>
  <c r="C15" i="9"/>
  <c r="F14" i="9"/>
  <c r="E14" i="9"/>
  <c r="D14" i="9"/>
  <c r="C14" i="9"/>
  <c r="F13" i="9"/>
  <c r="E13" i="9"/>
  <c r="D13" i="9"/>
  <c r="C13" i="9"/>
  <c r="J13" i="9" l="1"/>
  <c r="J14" i="9"/>
  <c r="J15" i="9"/>
  <c r="J17" i="9" l="1"/>
  <c r="J16" i="9"/>
  <c r="J6" i="9"/>
  <c r="J5" i="9"/>
  <c r="J11" i="10"/>
  <c r="J5" i="10"/>
  <c r="J12" i="10"/>
  <c r="J6" i="10"/>
  <c r="F11" i="9"/>
  <c r="E11" i="9"/>
  <c r="D11" i="9"/>
  <c r="C11" i="9"/>
  <c r="F10" i="9"/>
  <c r="E10" i="9"/>
  <c r="D10" i="9"/>
  <c r="C10" i="9"/>
  <c r="F9" i="9"/>
  <c r="E9" i="9"/>
  <c r="D9" i="9"/>
  <c r="C9" i="9"/>
  <c r="F8" i="9"/>
  <c r="E8" i="9"/>
  <c r="D8" i="9"/>
  <c r="C8" i="9"/>
  <c r="F12" i="9"/>
  <c r="E12" i="9"/>
  <c r="D12" i="9"/>
  <c r="C12" i="9"/>
  <c r="F7" i="9"/>
  <c r="E7" i="9"/>
  <c r="D7" i="9"/>
  <c r="C7" i="9"/>
  <c r="F10" i="10"/>
  <c r="E10" i="10"/>
  <c r="D10" i="10"/>
  <c r="C10" i="10"/>
  <c r="F8" i="10"/>
  <c r="E8" i="10"/>
  <c r="D8" i="10"/>
  <c r="C8" i="10"/>
  <c r="F7" i="10"/>
  <c r="E7" i="10"/>
  <c r="C7" i="10"/>
  <c r="J18" i="10" s="1"/>
  <c r="D7" i="10"/>
  <c r="J19" i="10" l="1"/>
  <c r="J17" i="10"/>
  <c r="J8" i="10"/>
  <c r="J10" i="10"/>
  <c r="J7" i="9"/>
  <c r="J12" i="9"/>
  <c r="J8" i="9"/>
  <c r="J9" i="9"/>
  <c r="J10" i="9"/>
  <c r="J11" i="9"/>
  <c r="J7" i="10"/>
</calcChain>
</file>

<file path=xl/sharedStrings.xml><?xml version="1.0" encoding="utf-8"?>
<sst xmlns="http://schemas.openxmlformats.org/spreadsheetml/2006/main" count="159" uniqueCount="70">
  <si>
    <t>カラム名</t>
    <rPh sb="3" eb="4">
      <t>メイ</t>
    </rPh>
    <phoneticPr fontId="1"/>
  </si>
  <si>
    <t>データ型</t>
    <rPh sb="3" eb="4">
      <t>ガタ</t>
    </rPh>
    <phoneticPr fontId="1"/>
  </si>
  <si>
    <t>データ長</t>
    <rPh sb="3" eb="4">
      <t>チョウ</t>
    </rPh>
    <phoneticPr fontId="1"/>
  </si>
  <si>
    <t>備考</t>
    <rPh sb="0" eb="2">
      <t>ビコウ</t>
    </rPh>
    <phoneticPr fontId="1"/>
  </si>
  <si>
    <t>NUMBER</t>
    <phoneticPr fontId="1"/>
  </si>
  <si>
    <t>シーケンスで取得</t>
    <rPh sb="6" eb="8">
      <t>シュトク</t>
    </rPh>
    <phoneticPr fontId="1"/>
  </si>
  <si>
    <t>VARCHAR</t>
    <phoneticPr fontId="1"/>
  </si>
  <si>
    <t>物理名</t>
    <rPh sb="0" eb="2">
      <t>ブツリ</t>
    </rPh>
    <rPh sb="2" eb="3">
      <t>メイ</t>
    </rPh>
    <phoneticPr fontId="1"/>
  </si>
  <si>
    <t>テーブル名</t>
    <rPh sb="4" eb="5">
      <t>メイ</t>
    </rPh>
    <phoneticPr fontId="1"/>
  </si>
  <si>
    <t>説明</t>
    <rPh sb="0" eb="2">
      <t>セツメイ</t>
    </rPh>
    <phoneticPr fontId="1"/>
  </si>
  <si>
    <t>キー</t>
    <phoneticPr fontId="1"/>
  </si>
  <si>
    <t>DDL</t>
    <phoneticPr fontId="1"/>
  </si>
  <si>
    <t>INDEX</t>
    <phoneticPr fontId="1"/>
  </si>
  <si>
    <t>KEY</t>
    <phoneticPr fontId="1"/>
  </si>
  <si>
    <t>イベント名</t>
    <rPh sb="4" eb="5">
      <t>メイ</t>
    </rPh>
    <phoneticPr fontId="1"/>
  </si>
  <si>
    <t>イベントID</t>
    <phoneticPr fontId="1"/>
  </si>
  <si>
    <t>ポジション区分</t>
    <rPh sb="5" eb="7">
      <t>クブン</t>
    </rPh>
    <phoneticPr fontId="1"/>
  </si>
  <si>
    <t>メモ</t>
    <phoneticPr fontId="1"/>
  </si>
  <si>
    <t>POSITION_KBN</t>
    <phoneticPr fontId="1"/>
  </si>
  <si>
    <t>0：その他、1：上長</t>
    <rPh sb="8" eb="10">
      <t>ジョウチョウ</t>
    </rPh>
    <phoneticPr fontId="1"/>
  </si>
  <si>
    <t>EVENT_ID</t>
    <phoneticPr fontId="1"/>
  </si>
  <si>
    <t>EVENT_NM</t>
    <phoneticPr fontId="1"/>
  </si>
  <si>
    <t>MEMO_TXT</t>
    <phoneticPr fontId="1"/>
  </si>
  <si>
    <t>G00007</t>
    <phoneticPr fontId="1"/>
  </si>
  <si>
    <t>自由入力</t>
    <rPh sb="0" eb="2">
      <t>ジユウ</t>
    </rPh>
    <rPh sb="2" eb="4">
      <t>ニュウリョク</t>
    </rPh>
    <phoneticPr fontId="1"/>
  </si>
  <si>
    <t>イベント年月日</t>
    <rPh sb="4" eb="7">
      <t>ネンガッピ</t>
    </rPh>
    <phoneticPr fontId="1"/>
  </si>
  <si>
    <t>開始時間</t>
    <rPh sb="0" eb="4">
      <t>カイシジカン</t>
    </rPh>
    <phoneticPr fontId="1"/>
  </si>
  <si>
    <t>終了時間</t>
    <rPh sb="0" eb="2">
      <t>シュウリョウ</t>
    </rPh>
    <rPh sb="2" eb="4">
      <t>ジカン</t>
    </rPh>
    <phoneticPr fontId="1"/>
  </si>
  <si>
    <t>EVENT_YMD</t>
    <phoneticPr fontId="1"/>
  </si>
  <si>
    <t>ST_TIM</t>
    <phoneticPr fontId="1"/>
  </si>
  <si>
    <t>END_TIM</t>
    <phoneticPr fontId="1"/>
  </si>
  <si>
    <t>YYYYMMDD</t>
    <phoneticPr fontId="1"/>
  </si>
  <si>
    <t>イベントのメインテーブル</t>
    <phoneticPr fontId="1"/>
  </si>
  <si>
    <t>EVENTHEAD_TBL</t>
    <phoneticPr fontId="1"/>
  </si>
  <si>
    <t>イベントID</t>
    <phoneticPr fontId="1"/>
  </si>
  <si>
    <t>メモ</t>
    <phoneticPr fontId="1"/>
  </si>
  <si>
    <t>作成者</t>
    <rPh sb="0" eb="3">
      <t>サクセイシャ</t>
    </rPh>
    <phoneticPr fontId="1"/>
  </si>
  <si>
    <t>作成日時</t>
    <rPh sb="0" eb="2">
      <t>サクセイ</t>
    </rPh>
    <rPh sb="2" eb="4">
      <t>ニチジ</t>
    </rPh>
    <phoneticPr fontId="1"/>
  </si>
  <si>
    <t>更新者</t>
    <rPh sb="0" eb="2">
      <t>コウシン</t>
    </rPh>
    <rPh sb="2" eb="3">
      <t>シャ</t>
    </rPh>
    <phoneticPr fontId="1"/>
  </si>
  <si>
    <t>更新日時</t>
    <rPh sb="0" eb="2">
      <t>コウシン</t>
    </rPh>
    <rPh sb="2" eb="4">
      <t>ニチジ</t>
    </rPh>
    <phoneticPr fontId="1"/>
  </si>
  <si>
    <t>CRE_ID</t>
    <phoneticPr fontId="1"/>
  </si>
  <si>
    <t>CRE_DAT</t>
    <phoneticPr fontId="1"/>
  </si>
  <si>
    <t>UPD_ID</t>
    <phoneticPr fontId="1"/>
  </si>
  <si>
    <t>UPD_DAT</t>
    <phoneticPr fontId="1"/>
  </si>
  <si>
    <t>YYYYMMDDHHMMSS</t>
    <phoneticPr fontId="1"/>
  </si>
  <si>
    <t>作成者</t>
    <rPh sb="0" eb="2">
      <t>サクセイ</t>
    </rPh>
    <rPh sb="2" eb="3">
      <t>シャ</t>
    </rPh>
    <phoneticPr fontId="1"/>
  </si>
  <si>
    <t>作成日時</t>
    <rPh sb="0" eb="2">
      <t>サクセイ</t>
    </rPh>
    <rPh sb="2" eb="4">
      <t>ニチジ</t>
    </rPh>
    <phoneticPr fontId="1"/>
  </si>
  <si>
    <t>更新者</t>
    <rPh sb="0" eb="2">
      <t>コウシン</t>
    </rPh>
    <rPh sb="2" eb="3">
      <t>シャ</t>
    </rPh>
    <phoneticPr fontId="1"/>
  </si>
  <si>
    <t>更新日時</t>
    <rPh sb="0" eb="2">
      <t>コウシン</t>
    </rPh>
    <rPh sb="2" eb="4">
      <t>ニチジ</t>
    </rPh>
    <phoneticPr fontId="1"/>
  </si>
  <si>
    <t>EVENTDTL_TBL</t>
    <phoneticPr fontId="1"/>
  </si>
  <si>
    <t>イベントの明細テーブル</t>
    <rPh sb="5" eb="7">
      <t>メイサイ</t>
    </rPh>
    <phoneticPr fontId="1"/>
  </si>
  <si>
    <t>HHMM、明細テーブルにも持つが基本はヘッダテーブルから値コピー</t>
    <rPh sb="5" eb="7">
      <t>メイサイ</t>
    </rPh>
    <rPh sb="13" eb="14">
      <t>モ</t>
    </rPh>
    <rPh sb="16" eb="18">
      <t>キホン</t>
    </rPh>
    <rPh sb="28" eb="29">
      <t>アタイ</t>
    </rPh>
    <phoneticPr fontId="1"/>
  </si>
  <si>
    <t>イベント回答区分</t>
    <rPh sb="4" eb="6">
      <t>カイトウ</t>
    </rPh>
    <rPh sb="6" eb="8">
      <t>クブン</t>
    </rPh>
    <phoneticPr fontId="1"/>
  </si>
  <si>
    <t>EVENTKAITO_KBN</t>
    <phoneticPr fontId="1"/>
  </si>
  <si>
    <t>0：未回答、1：参加、2：不参加、3：△</t>
    <rPh sb="2" eb="5">
      <t>ミカイトウ</t>
    </rPh>
    <rPh sb="8" eb="10">
      <t>サンカ</t>
    </rPh>
    <rPh sb="13" eb="16">
      <t>フサンカ</t>
    </rPh>
    <phoneticPr fontId="1"/>
  </si>
  <si>
    <t>イベント回答区分</t>
    <phoneticPr fontId="1"/>
  </si>
  <si>
    <t>ユーザーID</t>
    <phoneticPr fontId="1"/>
  </si>
  <si>
    <t>ユーザー名</t>
    <rPh sb="4" eb="5">
      <t>メイ</t>
    </rPh>
    <phoneticPr fontId="1"/>
  </si>
  <si>
    <t>ユーザーマスタ</t>
    <phoneticPr fontId="1"/>
  </si>
  <si>
    <t>USER_ID</t>
  </si>
  <si>
    <t>USER_NM</t>
  </si>
  <si>
    <t>USER_MST</t>
  </si>
  <si>
    <t>EVENTUSER_TBL</t>
  </si>
  <si>
    <t>メールアドレス</t>
    <phoneticPr fontId="1"/>
  </si>
  <si>
    <t>MAILADDR_TXT</t>
    <phoneticPr fontId="1"/>
  </si>
  <si>
    <t>aaa@mail.com</t>
    <phoneticPr fontId="1"/>
  </si>
  <si>
    <t>メールアドレス</t>
    <phoneticPr fontId="1"/>
  </si>
  <si>
    <t>EVENTTUTI_TBL</t>
    <phoneticPr fontId="1"/>
  </si>
  <si>
    <t>イベントを通知する連絡先（ユーザー）をもつテーブル</t>
    <rPh sb="5" eb="7">
      <t>ツウチ</t>
    </rPh>
    <rPh sb="9" eb="12">
      <t>レンラクサキ</t>
    </rPh>
    <phoneticPr fontId="1"/>
  </si>
  <si>
    <t>ユーザー毎のイベント参加可否状況をもつテーブル　メモ入力時はイベント年月日にMEMOと編集（1イベントで1ユーザー毎に1レコード）</t>
    <rPh sb="4" eb="5">
      <t>ゴト</t>
    </rPh>
    <rPh sb="10" eb="12">
      <t>サンカ</t>
    </rPh>
    <rPh sb="12" eb="14">
      <t>カヒ</t>
    </rPh>
    <rPh sb="14" eb="16">
      <t>ジョウキョウ</t>
    </rPh>
    <rPh sb="26" eb="28">
      <t>ニュウリョク</t>
    </rPh>
    <rPh sb="28" eb="29">
      <t>ジ</t>
    </rPh>
    <rPh sb="34" eb="37">
      <t>ネンガッピ</t>
    </rPh>
    <rPh sb="43" eb="45">
      <t>ヘンシュウ</t>
    </rPh>
    <rPh sb="57" eb="58">
      <t>ゴト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</si>
</sst>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0" applyNumberFormat="1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NumberFormat="1" applyFont="1" applyFill="1">
      <alignment vertical="center"/>
    </xf>
    <xf numFmtId="0" fontId="2" fillId="2" borderId="0" xfId="0" applyNumberFormat="1" applyFont="1" applyFill="1" applyAlignment="1">
      <alignment horizontal="left" vertical="top"/>
    </xf>
    <xf numFmtId="0" fontId="2" fillId="0" borderId="0" xfId="0" applyNumberFormat="1" applyFont="1" applyAlignment="1">
      <alignment horizontal="right" vertical="top"/>
    </xf>
    <xf numFmtId="0" fontId="2" fillId="0" borderId="0" xfId="0" applyNumberFormat="1" applyFont="1" applyAlignment="1">
      <alignment horizontal="left" vertical="top"/>
    </xf>
    <xf numFmtId="0" fontId="2" fillId="2" borderId="0" xfId="0" applyNumberFormat="1" applyFont="1" applyFill="1" applyAlignment="1">
      <alignment horizontal="right" vertical="top"/>
    </xf>
    <xf numFmtId="0" fontId="4" fillId="0" borderId="0" xfId="1" quotePrefix="1" applyNumberFormat="1" applyFont="1" applyAlignment="1">
      <alignment horizontal="left" vertical="top"/>
    </xf>
    <xf numFmtId="0" fontId="2" fillId="0" borderId="0" xfId="0" applyNumberFormat="1" applyFont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2" name="正方形/長方形 1"/>
        <xdr:cNvSpPr/>
      </xdr:nvSpPr>
      <xdr:spPr>
        <a:xfrm>
          <a:off x="1009650" y="2533650"/>
          <a:ext cx="6276975" cy="1628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latin typeface="Meiryo UI" pitchFamily="50" charset="-128"/>
              <a:ea typeface="Meiryo UI" pitchFamily="50" charset="-128"/>
            </a:rPr>
            <a:t>※</a:t>
          </a:r>
          <a:r>
            <a:rPr kumimoji="1" lang="ja-JP" altLang="en-US" sz="1400">
              <a:latin typeface="Meiryo UI" pitchFamily="50" charset="-128"/>
              <a:ea typeface="Meiryo UI" pitchFamily="50" charset="-128"/>
            </a:rPr>
            <a:t>このマスタは既存テーブル</a:t>
          </a:r>
          <a:endParaRPr kumimoji="1" lang="en-US" altLang="ja-JP" sz="1400">
            <a:latin typeface="Meiryo UI" pitchFamily="50" charset="-128"/>
            <a:ea typeface="Meiryo UI" pitchFamily="50" charset="-128"/>
          </a:endParaRPr>
        </a:p>
        <a:p>
          <a:pPr algn="l"/>
          <a:r>
            <a:rPr kumimoji="1" lang="en-US" altLang="ja-JP" sz="1400">
              <a:latin typeface="Meiryo UI" pitchFamily="50" charset="-128"/>
              <a:ea typeface="Meiryo UI" pitchFamily="50" charset="-128"/>
            </a:rPr>
            <a:t>※</a:t>
          </a:r>
          <a:r>
            <a:rPr kumimoji="1" lang="ja-JP" altLang="en-US" sz="1400">
              <a:latin typeface="Meiryo UI" pitchFamily="50" charset="-128"/>
              <a:ea typeface="Meiryo UI" pitchFamily="50" charset="-128"/>
            </a:rPr>
            <a:t>ポジション区分のみ現状に無いはずなので、項目追加を行う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a@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8" sqref="B8"/>
    </sheetView>
  </sheetViews>
  <sheetFormatPr defaultColWidth="13.125" defaultRowHeight="14.25" x14ac:dyDescent="0.15"/>
  <cols>
    <col min="1" max="1" width="23" style="7" bestFit="1" customWidth="1"/>
    <col min="2" max="2" width="24.25" style="7" bestFit="1" customWidth="1"/>
    <col min="3" max="3" width="9.625" style="7" bestFit="1" customWidth="1"/>
    <col min="4" max="4" width="8.25" style="6" bestFit="1" customWidth="1"/>
    <col min="5" max="5" width="42.875" style="7" bestFit="1" customWidth="1"/>
    <col min="6" max="16384" width="13.125" style="7"/>
  </cols>
  <sheetData>
    <row r="1" spans="1:5" x14ac:dyDescent="0.15">
      <c r="A1" s="5" t="s">
        <v>0</v>
      </c>
      <c r="B1" s="5" t="s">
        <v>7</v>
      </c>
      <c r="C1" s="5" t="s">
        <v>1</v>
      </c>
      <c r="D1" s="8" t="s">
        <v>2</v>
      </c>
      <c r="E1" s="5" t="s">
        <v>3</v>
      </c>
    </row>
    <row r="2" spans="1:5" x14ac:dyDescent="0.15">
      <c r="A2" s="7" t="s">
        <v>56</v>
      </c>
      <c r="B2" s="7" t="s">
        <v>59</v>
      </c>
      <c r="C2" s="7" t="s">
        <v>6</v>
      </c>
      <c r="D2" s="6">
        <v>6</v>
      </c>
      <c r="E2" s="7" t="s">
        <v>23</v>
      </c>
    </row>
    <row r="3" spans="1:5" x14ac:dyDescent="0.15">
      <c r="A3" s="7" t="s">
        <v>14</v>
      </c>
      <c r="B3" s="7" t="s">
        <v>21</v>
      </c>
      <c r="C3" s="7" t="s">
        <v>6</v>
      </c>
      <c r="D3" s="6">
        <v>100</v>
      </c>
    </row>
    <row r="4" spans="1:5" x14ac:dyDescent="0.15">
      <c r="A4" s="7" t="s">
        <v>15</v>
      </c>
      <c r="B4" s="7" t="s">
        <v>20</v>
      </c>
      <c r="C4" s="7" t="s">
        <v>4</v>
      </c>
      <c r="D4" s="6">
        <v>27</v>
      </c>
      <c r="E4" s="7" t="s">
        <v>5</v>
      </c>
    </row>
    <row r="5" spans="1:5" x14ac:dyDescent="0.15">
      <c r="A5" s="7" t="s">
        <v>57</v>
      </c>
      <c r="B5" s="7" t="s">
        <v>60</v>
      </c>
      <c r="C5" s="7" t="s">
        <v>6</v>
      </c>
      <c r="D5" s="6">
        <v>100</v>
      </c>
    </row>
    <row r="6" spans="1:5" x14ac:dyDescent="0.15">
      <c r="A6" s="7" t="s">
        <v>16</v>
      </c>
      <c r="B6" s="7" t="s">
        <v>18</v>
      </c>
      <c r="C6" s="7" t="s">
        <v>6</v>
      </c>
      <c r="D6" s="6">
        <v>1</v>
      </c>
      <c r="E6" s="7" t="s">
        <v>19</v>
      </c>
    </row>
    <row r="7" spans="1:5" x14ac:dyDescent="0.15">
      <c r="A7" s="7" t="s">
        <v>52</v>
      </c>
      <c r="B7" s="7" t="s">
        <v>53</v>
      </c>
      <c r="C7" s="7" t="s">
        <v>6</v>
      </c>
      <c r="D7" s="6">
        <v>1</v>
      </c>
      <c r="E7" s="7" t="s">
        <v>54</v>
      </c>
    </row>
    <row r="8" spans="1:5" x14ac:dyDescent="0.15">
      <c r="A8" s="7" t="s">
        <v>17</v>
      </c>
      <c r="B8" s="7" t="s">
        <v>22</v>
      </c>
      <c r="C8" s="7" t="s">
        <v>6</v>
      </c>
      <c r="D8" s="6">
        <v>300</v>
      </c>
      <c r="E8" s="7" t="s">
        <v>24</v>
      </c>
    </row>
    <row r="9" spans="1:5" x14ac:dyDescent="0.15">
      <c r="A9" s="7" t="s">
        <v>25</v>
      </c>
      <c r="B9" s="7" t="s">
        <v>28</v>
      </c>
      <c r="C9" s="7" t="s">
        <v>6</v>
      </c>
      <c r="D9" s="6">
        <v>8</v>
      </c>
      <c r="E9" s="7" t="s">
        <v>31</v>
      </c>
    </row>
    <row r="10" spans="1:5" x14ac:dyDescent="0.15">
      <c r="A10" s="7" t="s">
        <v>63</v>
      </c>
      <c r="B10" s="7" t="s">
        <v>64</v>
      </c>
      <c r="C10" s="7" t="s">
        <v>6</v>
      </c>
      <c r="D10" s="6">
        <v>100</v>
      </c>
      <c r="E10" s="9" t="s">
        <v>65</v>
      </c>
    </row>
    <row r="11" spans="1:5" x14ac:dyDescent="0.15">
      <c r="A11" s="7" t="s">
        <v>26</v>
      </c>
      <c r="B11" s="7" t="s">
        <v>29</v>
      </c>
      <c r="C11" s="7" t="s">
        <v>6</v>
      </c>
      <c r="D11" s="6">
        <v>4</v>
      </c>
      <c r="E11" s="7" t="s">
        <v>51</v>
      </c>
    </row>
    <row r="12" spans="1:5" x14ac:dyDescent="0.15">
      <c r="A12" s="7" t="s">
        <v>27</v>
      </c>
      <c r="B12" s="7" t="s">
        <v>30</v>
      </c>
      <c r="C12" s="7" t="s">
        <v>6</v>
      </c>
      <c r="D12" s="6">
        <v>4</v>
      </c>
      <c r="E12" s="7" t="s">
        <v>51</v>
      </c>
    </row>
    <row r="13" spans="1:5" x14ac:dyDescent="0.15">
      <c r="A13" s="7" t="s">
        <v>36</v>
      </c>
      <c r="B13" s="7" t="s">
        <v>40</v>
      </c>
      <c r="C13" s="7" t="s">
        <v>6</v>
      </c>
      <c r="D13" s="6">
        <v>6</v>
      </c>
      <c r="E13" s="7" t="s">
        <v>23</v>
      </c>
    </row>
    <row r="14" spans="1:5" x14ac:dyDescent="0.15">
      <c r="A14" s="7" t="s">
        <v>37</v>
      </c>
      <c r="B14" s="7" t="s">
        <v>41</v>
      </c>
      <c r="C14" s="7" t="s">
        <v>6</v>
      </c>
      <c r="D14" s="6">
        <v>14</v>
      </c>
      <c r="E14" s="7" t="s">
        <v>44</v>
      </c>
    </row>
    <row r="15" spans="1:5" x14ac:dyDescent="0.15">
      <c r="A15" s="7" t="s">
        <v>38</v>
      </c>
      <c r="B15" s="7" t="s">
        <v>42</v>
      </c>
      <c r="C15" s="7" t="s">
        <v>6</v>
      </c>
      <c r="D15" s="6">
        <v>6</v>
      </c>
      <c r="E15" s="7" t="s">
        <v>23</v>
      </c>
    </row>
    <row r="16" spans="1:5" x14ac:dyDescent="0.15">
      <c r="A16" s="7" t="s">
        <v>39</v>
      </c>
      <c r="B16" s="7" t="s">
        <v>43</v>
      </c>
      <c r="C16" s="7" t="s">
        <v>6</v>
      </c>
      <c r="D16" s="6">
        <v>14</v>
      </c>
      <c r="E16" s="7" t="s">
        <v>44</v>
      </c>
    </row>
  </sheetData>
  <sortState ref="A2:E50">
    <sortCondition ref="A1"/>
  </sortState>
  <phoneticPr fontId="1"/>
  <hyperlinks>
    <hyperlink ref="E10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B13" sqref="B13"/>
    </sheetView>
  </sheetViews>
  <sheetFormatPr defaultColWidth="13.25" defaultRowHeight="14.25" x14ac:dyDescent="0.15"/>
  <cols>
    <col min="1" max="1" width="13.25" style="2"/>
    <col min="2" max="2" width="13.125" style="2" bestFit="1" customWidth="1"/>
    <col min="3" max="3" width="24" style="2" bestFit="1" customWidth="1"/>
    <col min="4" max="4" width="9.625" style="2" bestFit="1" customWidth="1"/>
    <col min="5" max="5" width="8.25" style="2" bestFit="1" customWidth="1"/>
    <col min="6" max="6" width="16" style="2" bestFit="1" customWidth="1"/>
    <col min="7" max="7" width="4.625" style="2" bestFit="1" customWidth="1"/>
    <col min="8" max="8" width="6.75" style="2" bestFit="1" customWidth="1"/>
    <col min="9" max="9" width="13.25" style="2"/>
    <col min="10" max="10" width="14.625" style="2" customWidth="1"/>
    <col min="11" max="16384" width="13.25" style="2"/>
  </cols>
  <sheetData>
    <row r="2" spans="2:10" x14ac:dyDescent="0.15">
      <c r="B2" s="1" t="s">
        <v>8</v>
      </c>
      <c r="C2" s="2" t="s">
        <v>61</v>
      </c>
    </row>
    <row r="3" spans="2:10" x14ac:dyDescent="0.15">
      <c r="B3" s="4"/>
    </row>
    <row r="4" spans="2:10" x14ac:dyDescent="0.15">
      <c r="B4" s="1" t="s">
        <v>9</v>
      </c>
      <c r="C4" s="10" t="s">
        <v>58</v>
      </c>
      <c r="D4" s="10"/>
      <c r="E4" s="10"/>
      <c r="F4" s="10"/>
      <c r="G4" s="10"/>
      <c r="H4" s="3"/>
      <c r="J4" s="1" t="s">
        <v>11</v>
      </c>
    </row>
    <row r="5" spans="2:10" x14ac:dyDescent="0.15">
      <c r="J5" s="2" t="str">
        <f>"CREATE TABLE " &amp; $C$2</f>
        <v>CREATE TABLE USER_MST</v>
      </c>
    </row>
    <row r="6" spans="2:10" x14ac:dyDescent="0.15">
      <c r="B6" s="1" t="s">
        <v>0</v>
      </c>
      <c r="C6" s="1" t="s">
        <v>7</v>
      </c>
      <c r="D6" s="1" t="s">
        <v>1</v>
      </c>
      <c r="E6" s="1" t="s">
        <v>2</v>
      </c>
      <c r="F6" s="1" t="s">
        <v>3</v>
      </c>
      <c r="G6" s="1" t="s">
        <v>13</v>
      </c>
      <c r="H6" s="1" t="s">
        <v>12</v>
      </c>
      <c r="J6" s="2" t="str">
        <f>"("</f>
        <v>(</v>
      </c>
    </row>
    <row r="7" spans="2:10" x14ac:dyDescent="0.15">
      <c r="B7" s="2" t="s">
        <v>56</v>
      </c>
      <c r="C7" s="2" t="str">
        <f>VLOOKUP($B7,カラム一覧!$A:$E,2,FALSE)</f>
        <v>USER_ID</v>
      </c>
      <c r="D7" s="2" t="str">
        <f>VLOOKUP($B7,カラム一覧!$A:$E,3,FALSE)</f>
        <v>VARCHAR</v>
      </c>
      <c r="E7" s="2">
        <f>VLOOKUP($B7,カラム一覧!$A:$E,4,FALSE)</f>
        <v>6</v>
      </c>
      <c r="F7" s="2" t="str">
        <f>IF(VLOOKUP($B7,カラム一覧!$A:$E,5,FALSE) = 0,"",VLOOKUP($B7,カラム一覧!$A:$E,5,FALSE))</f>
        <v>G00007</v>
      </c>
      <c r="G7" s="2">
        <v>1</v>
      </c>
      <c r="J7" s="2" t="str">
        <f>C7 &amp; " " &amp; CHAR(9) &amp; D7 &amp; "(" &amp; E7 &amp; ")" &amp; IF(G7&lt;&gt;"",CHAR(9) &amp; " NOT NULL","") &amp;","</f>
        <v>USER_ID 	VARCHAR(6)	 NOT NULL,</v>
      </c>
    </row>
    <row r="8" spans="2:10" x14ac:dyDescent="0.15">
      <c r="B8" s="2" t="s">
        <v>57</v>
      </c>
      <c r="C8" s="2" t="str">
        <f>VLOOKUP($B8,カラム一覧!$A:$E,2,FALSE)</f>
        <v>USER_NM</v>
      </c>
      <c r="D8" s="2" t="str">
        <f>VLOOKUP($B8,カラム一覧!$A:$E,3,FALSE)</f>
        <v>VARCHAR</v>
      </c>
      <c r="E8" s="2">
        <f>VLOOKUP($B8,カラム一覧!$A:$E,4,FALSE)</f>
        <v>100</v>
      </c>
      <c r="F8" s="2" t="str">
        <f>IF(VLOOKUP($B8,カラム一覧!$A:$E,5,FALSE) = 0,"",VLOOKUP($B8,カラム一覧!$A:$E,5,FALSE))</f>
        <v/>
      </c>
      <c r="J8" s="2" t="str">
        <f>C8 &amp; " " &amp; CHAR(9) &amp; D8 &amp; "(" &amp; E8 &amp; ")" &amp; IF(G8&lt;&gt;"",CHAR(9) &amp; " NOT NULL","") &amp;","</f>
        <v>USER_NM 	VARCHAR(100),</v>
      </c>
    </row>
    <row r="9" spans="2:10" x14ac:dyDescent="0.15">
      <c r="B9" s="2" t="s">
        <v>66</v>
      </c>
      <c r="C9" s="2" t="str">
        <f>VLOOKUP($B9,カラム一覧!$A:$E,2,FALSE)</f>
        <v>MAILADDR_TXT</v>
      </c>
      <c r="D9" s="2" t="str">
        <f>VLOOKUP($B9,カラム一覧!$A:$E,3,FALSE)</f>
        <v>VARCHAR</v>
      </c>
      <c r="E9" s="2">
        <f>VLOOKUP($B9,カラム一覧!$A:$E,4,FALSE)</f>
        <v>100</v>
      </c>
      <c r="F9" s="2" t="str">
        <f>IF(VLOOKUP($B9,カラム一覧!$A:$E,5,FALSE) = 0,"",VLOOKUP($B9,カラム一覧!$A:$E,5,FALSE))</f>
        <v>aaa@mail.com</v>
      </c>
      <c r="J9" s="2" t="str">
        <f>C9 &amp; " " &amp; CHAR(9) &amp; D9 &amp; "(" &amp; E9 &amp; ")" &amp; IF(G9&lt;&gt;"",CHAR(9) &amp; " NOT NULL","") &amp;","</f>
        <v>MAILADDR_TXT 	VARCHAR(100),</v>
      </c>
    </row>
    <row r="10" spans="2:10" x14ac:dyDescent="0.15">
      <c r="B10" s="2" t="s">
        <v>16</v>
      </c>
      <c r="C10" s="2" t="str">
        <f>VLOOKUP($B10,カラム一覧!$A:$E,2,FALSE)</f>
        <v>POSITION_KBN</v>
      </c>
      <c r="D10" s="2" t="str">
        <f>VLOOKUP($B10,カラム一覧!$A:$E,3,FALSE)</f>
        <v>VARCHAR</v>
      </c>
      <c r="E10" s="2">
        <f>VLOOKUP($B10,カラム一覧!$A:$E,4,FALSE)</f>
        <v>1</v>
      </c>
      <c r="F10" s="2" t="str">
        <f>IF(VLOOKUP($B10,カラム一覧!$A:$E,5,FALSE) = 0,"",VLOOKUP($B10,カラム一覧!$A:$E,5,FALSE))</f>
        <v>0：その他、1：上長</v>
      </c>
      <c r="J10" s="2" t="str">
        <f>C10 &amp; " " &amp; CHAR(9) &amp; D10 &amp; "(" &amp; E10 &amp; ")" &amp; IF(G10&lt;&gt;"",CHAR(9) &amp; " NOT NULL","") &amp;","</f>
        <v>POSITION_KBN 	VARCHAR(1),</v>
      </c>
    </row>
    <row r="11" spans="2:10" x14ac:dyDescent="0.15">
      <c r="J11" s="2" t="str">
        <f>"CONSTRAINT PK_" &amp; $C$2 &amp; " PRIMARY_KEY(USER_ID)"</f>
        <v>CONSTRAINT PK_USER_MST PRIMARY_KEY(USER_ID)</v>
      </c>
    </row>
    <row r="12" spans="2:10" x14ac:dyDescent="0.15">
      <c r="J12" s="2" t="str">
        <f>")"</f>
        <v>)</v>
      </c>
    </row>
    <row r="13" spans="2:10" x14ac:dyDescent="0.15">
      <c r="J13" s="2" t="str">
        <f>"-- CREATE INDEX IDX_"&amp; $C$2 &amp; "_1 ON M_USER(FAMILY_NAME,FIRST_NAME)"</f>
        <v>-- CREATE INDEX IDX_USER_MST_1 ON M_USER(FAMILY_NAME,FIRST_NAME)</v>
      </c>
    </row>
    <row r="17" spans="10:10" x14ac:dyDescent="0.15">
      <c r="J17" s="2" t="str">
        <f>INDEX(A7:G101,2,3)</f>
        <v>USER_NM</v>
      </c>
    </row>
    <row r="18" spans="10:10" x14ac:dyDescent="0.15">
      <c r="J18" s="2">
        <f>MATCH(C7,C7:C10,0)</f>
        <v>1</v>
      </c>
    </row>
    <row r="19" spans="10:10" x14ac:dyDescent="0.15">
      <c r="J19" s="2">
        <f>IF(C8="","",MAX(H7:H10))</f>
        <v>0</v>
      </c>
    </row>
  </sheetData>
  <mergeCells count="1">
    <mergeCell ref="C4:G4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workbookViewId="0">
      <selection activeCell="B18" sqref="B18"/>
    </sheetView>
  </sheetViews>
  <sheetFormatPr defaultRowHeight="14.25" x14ac:dyDescent="0.15"/>
  <cols>
    <col min="1" max="1" width="9" style="2"/>
    <col min="2" max="2" width="14.625" style="2" bestFit="1" customWidth="1"/>
    <col min="3" max="3" width="22" style="2" bestFit="1" customWidth="1"/>
    <col min="4" max="4" width="9.625" style="2" bestFit="1" customWidth="1"/>
    <col min="5" max="5" width="8.25" style="2" bestFit="1" customWidth="1"/>
    <col min="6" max="6" width="43.25" style="2" customWidth="1"/>
    <col min="7" max="7" width="4.25" style="2" bestFit="1" customWidth="1"/>
    <col min="8" max="8" width="6.75" style="2" bestFit="1" customWidth="1"/>
    <col min="9" max="16384" width="9" style="2"/>
  </cols>
  <sheetData>
    <row r="2" spans="2:10" x14ac:dyDescent="0.15">
      <c r="B2" s="1" t="s">
        <v>8</v>
      </c>
      <c r="C2" s="2" t="s">
        <v>33</v>
      </c>
    </row>
    <row r="3" spans="2:10" x14ac:dyDescent="0.15">
      <c r="B3" s="4"/>
    </row>
    <row r="4" spans="2:10" x14ac:dyDescent="0.15">
      <c r="B4" s="1" t="s">
        <v>9</v>
      </c>
      <c r="C4" s="10" t="s">
        <v>32</v>
      </c>
      <c r="D4" s="10"/>
      <c r="E4" s="10"/>
      <c r="F4" s="10"/>
      <c r="G4" s="10"/>
      <c r="J4" s="1" t="s">
        <v>11</v>
      </c>
    </row>
    <row r="5" spans="2:10" x14ac:dyDescent="0.15">
      <c r="J5" s="2" t="str">
        <f>"CREATE TABLE " &amp; $C$2</f>
        <v>CREATE TABLE EVENTHEAD_TBL</v>
      </c>
    </row>
    <row r="6" spans="2:10" x14ac:dyDescent="0.15">
      <c r="B6" s="1" t="s">
        <v>0</v>
      </c>
      <c r="C6" s="1" t="s">
        <v>7</v>
      </c>
      <c r="D6" s="1" t="s">
        <v>1</v>
      </c>
      <c r="E6" s="1" t="s">
        <v>2</v>
      </c>
      <c r="F6" s="1" t="s">
        <v>3</v>
      </c>
      <c r="G6" s="1" t="s">
        <v>10</v>
      </c>
      <c r="H6" s="1" t="s">
        <v>12</v>
      </c>
      <c r="J6" s="2" t="str">
        <f>"("</f>
        <v>(</v>
      </c>
    </row>
    <row r="7" spans="2:10" x14ac:dyDescent="0.15">
      <c r="B7" s="2" t="s">
        <v>34</v>
      </c>
      <c r="C7" s="2" t="str">
        <f>VLOOKUP($B7,カラム一覧!$A:$E,2,FALSE)</f>
        <v>EVENT_ID</v>
      </c>
      <c r="D7" s="2" t="str">
        <f>VLOOKUP($B7,カラム一覧!$A:$E,3,FALSE)</f>
        <v>NUMBER</v>
      </c>
      <c r="E7" s="2">
        <f>VLOOKUP($B7,カラム一覧!$A:$E,4,FALSE)</f>
        <v>27</v>
      </c>
      <c r="F7" s="2" t="str">
        <f>IF(VLOOKUP($B7,カラム一覧!$A:$E,5,FALSE) = 0,"",VLOOKUP($B7,カラム一覧!$A:$E,5,FALSE))</f>
        <v>シーケンスで取得</v>
      </c>
      <c r="G7" s="2">
        <v>1</v>
      </c>
      <c r="J7" s="2" t="str">
        <f t="shared" ref="J7:J12" si="0">C7 &amp; " " &amp; CHAR(9) &amp; D7 &amp; "(" &amp; E7 &amp; ")" &amp; IF(G7&lt;&gt;"",CHAR(9) &amp; " NOT NULL","") &amp;","</f>
        <v>EVENT_ID 	NUMBER(27)	 NOT NULL,</v>
      </c>
    </row>
    <row r="8" spans="2:10" x14ac:dyDescent="0.15">
      <c r="B8" s="2" t="s">
        <v>14</v>
      </c>
      <c r="C8" s="2" t="str">
        <f>VLOOKUP($B8,カラム一覧!$A:$E,2,FALSE)</f>
        <v>EVENT_NM</v>
      </c>
      <c r="D8" s="2" t="str">
        <f>VLOOKUP($B8,カラム一覧!$A:$E,3,FALSE)</f>
        <v>VARCHAR</v>
      </c>
      <c r="E8" s="2">
        <f>VLOOKUP($B8,カラム一覧!$A:$E,4,FALSE)</f>
        <v>100</v>
      </c>
      <c r="F8" s="2" t="str">
        <f>IF(VLOOKUP($B8,カラム一覧!$A:$E,5,FALSE) = 0,"",VLOOKUP($B8,カラム一覧!$A:$E,5,FALSE))</f>
        <v/>
      </c>
      <c r="J8" s="2" t="str">
        <f t="shared" si="0"/>
        <v>EVENT_NM 	VARCHAR(100),</v>
      </c>
    </row>
    <row r="9" spans="2:10" x14ac:dyDescent="0.15">
      <c r="B9" s="2" t="s">
        <v>35</v>
      </c>
      <c r="C9" s="2" t="str">
        <f>VLOOKUP($B9,カラム一覧!$A:$E,2,FALSE)</f>
        <v>MEMO_TXT</v>
      </c>
      <c r="D9" s="2" t="str">
        <f>VLOOKUP($B9,カラム一覧!$A:$E,3,FALSE)</f>
        <v>VARCHAR</v>
      </c>
      <c r="E9" s="2">
        <f>VLOOKUP($B9,カラム一覧!$A:$E,4,FALSE)</f>
        <v>300</v>
      </c>
      <c r="F9" s="2" t="str">
        <f>IF(VLOOKUP($B9,カラム一覧!$A:$E,5,FALSE) = 0,"",VLOOKUP($B9,カラム一覧!$A:$E,5,FALSE))</f>
        <v>自由入力</v>
      </c>
      <c r="J9" s="2" t="str">
        <f t="shared" si="0"/>
        <v>MEMO_TXT 	VARCHAR(300),</v>
      </c>
    </row>
    <row r="10" spans="2:10" x14ac:dyDescent="0.15">
      <c r="B10" s="2" t="s">
        <v>26</v>
      </c>
      <c r="C10" s="2" t="str">
        <f>VLOOKUP($B10,カラム一覧!$A:$E,2,FALSE)</f>
        <v>ST_TIM</v>
      </c>
      <c r="D10" s="2" t="str">
        <f>VLOOKUP($B10,カラム一覧!$A:$E,3,FALSE)</f>
        <v>VARCHAR</v>
      </c>
      <c r="E10" s="2">
        <f>VLOOKUP($B10,カラム一覧!$A:$E,4,FALSE)</f>
        <v>4</v>
      </c>
      <c r="F10" s="2" t="str">
        <f>IF(VLOOKUP($B10,カラム一覧!$A:$E,5,FALSE) = 0,"",VLOOKUP($B10,カラム一覧!$A:$E,5,FALSE))</f>
        <v>HHMM、明細テーブルにも持つが基本はヘッダテーブルから値コピー</v>
      </c>
      <c r="J10" s="2" t="str">
        <f t="shared" si="0"/>
        <v>ST_TIM 	VARCHAR(4),</v>
      </c>
    </row>
    <row r="11" spans="2:10" x14ac:dyDescent="0.15">
      <c r="B11" s="2" t="s">
        <v>27</v>
      </c>
      <c r="C11" s="2" t="str">
        <f>VLOOKUP($B11,カラム一覧!$A:$E,2,FALSE)</f>
        <v>END_TIM</v>
      </c>
      <c r="D11" s="2" t="str">
        <f>VLOOKUP($B11,カラム一覧!$A:$E,3,FALSE)</f>
        <v>VARCHAR</v>
      </c>
      <c r="E11" s="2">
        <f>VLOOKUP($B11,カラム一覧!$A:$E,4,FALSE)</f>
        <v>4</v>
      </c>
      <c r="F11" s="2" t="str">
        <f>IF(VLOOKUP($B11,カラム一覧!$A:$E,5,FALSE) = 0,"",VLOOKUP($B11,カラム一覧!$A:$E,5,FALSE))</f>
        <v>HHMM、明細テーブルにも持つが基本はヘッダテーブルから値コピー</v>
      </c>
      <c r="J11" s="2" t="str">
        <f t="shared" si="0"/>
        <v>END_TIM 	VARCHAR(4),</v>
      </c>
    </row>
    <row r="12" spans="2:10" x14ac:dyDescent="0.15">
      <c r="B12" s="2" t="s">
        <v>45</v>
      </c>
      <c r="C12" s="2" t="str">
        <f>VLOOKUP($B12,カラム一覧!$A:$E,2,FALSE)</f>
        <v>CRE_ID</v>
      </c>
      <c r="D12" s="2" t="str">
        <f>VLOOKUP($B12,カラム一覧!$A:$E,3,FALSE)</f>
        <v>VARCHAR</v>
      </c>
      <c r="E12" s="2">
        <f>VLOOKUP($B12,カラム一覧!$A:$E,4,FALSE)</f>
        <v>6</v>
      </c>
      <c r="F12" s="2" t="str">
        <f>IF(VLOOKUP($B12,カラム一覧!$A:$E,5,FALSE) = 0,"",VLOOKUP($B12,カラム一覧!$A:$E,5,FALSE))</f>
        <v>G00007</v>
      </c>
      <c r="J12" s="2" t="str">
        <f t="shared" si="0"/>
        <v>CRE_ID 	VARCHAR(6),</v>
      </c>
    </row>
    <row r="13" spans="2:10" x14ac:dyDescent="0.15">
      <c r="B13" s="2" t="s">
        <v>46</v>
      </c>
      <c r="C13" s="2" t="str">
        <f>VLOOKUP($B13,カラム一覧!$A:$E,2,FALSE)</f>
        <v>CRE_DAT</v>
      </c>
      <c r="D13" s="2" t="str">
        <f>VLOOKUP($B13,カラム一覧!$A:$E,3,FALSE)</f>
        <v>VARCHAR</v>
      </c>
      <c r="E13" s="2">
        <f>VLOOKUP($B13,カラム一覧!$A:$E,4,FALSE)</f>
        <v>14</v>
      </c>
      <c r="F13" s="2" t="str">
        <f>IF(VLOOKUP($B13,カラム一覧!$A:$E,5,FALSE) = 0,"",VLOOKUP($B13,カラム一覧!$A:$E,5,FALSE))</f>
        <v>YYYYMMDDHHMMSS</v>
      </c>
      <c r="J13" s="2" t="str">
        <f t="shared" ref="J13:J15" si="1">C13 &amp; " " &amp; CHAR(9) &amp; D13 &amp; "(" &amp; E13 &amp; ")" &amp; IF(G13&lt;&gt;"",CHAR(9) &amp; " NOT NULL","") &amp;","</f>
        <v>CRE_DAT 	VARCHAR(14),</v>
      </c>
    </row>
    <row r="14" spans="2:10" x14ac:dyDescent="0.15">
      <c r="B14" s="2" t="s">
        <v>47</v>
      </c>
      <c r="C14" s="2" t="str">
        <f>VLOOKUP($B14,カラム一覧!$A:$E,2,FALSE)</f>
        <v>UPD_ID</v>
      </c>
      <c r="D14" s="2" t="str">
        <f>VLOOKUP($B14,カラム一覧!$A:$E,3,FALSE)</f>
        <v>VARCHAR</v>
      </c>
      <c r="E14" s="2">
        <f>VLOOKUP($B14,カラム一覧!$A:$E,4,FALSE)</f>
        <v>6</v>
      </c>
      <c r="F14" s="2" t="str">
        <f>IF(VLOOKUP($B14,カラム一覧!$A:$E,5,FALSE) = 0,"",VLOOKUP($B14,カラム一覧!$A:$E,5,FALSE))</f>
        <v>G00007</v>
      </c>
      <c r="J14" s="2" t="str">
        <f t="shared" si="1"/>
        <v>UPD_ID 	VARCHAR(6),</v>
      </c>
    </row>
    <row r="15" spans="2:10" x14ac:dyDescent="0.15">
      <c r="B15" s="2" t="s">
        <v>48</v>
      </c>
      <c r="C15" s="2" t="str">
        <f>VLOOKUP($B15,カラム一覧!$A:$E,2,FALSE)</f>
        <v>UPD_DAT</v>
      </c>
      <c r="D15" s="2" t="str">
        <f>VLOOKUP($B15,カラム一覧!$A:$E,3,FALSE)</f>
        <v>VARCHAR</v>
      </c>
      <c r="E15" s="2">
        <f>VLOOKUP($B15,カラム一覧!$A:$E,4,FALSE)</f>
        <v>14</v>
      </c>
      <c r="F15" s="2" t="str">
        <f>IF(VLOOKUP($B15,カラム一覧!$A:$E,5,FALSE) = 0,"",VLOOKUP($B15,カラム一覧!$A:$E,5,FALSE))</f>
        <v>YYYYMMDDHHMMSS</v>
      </c>
      <c r="J15" s="2" t="str">
        <f t="shared" si="1"/>
        <v>UPD_DAT 	VARCHAR(14),</v>
      </c>
    </row>
    <row r="16" spans="2:10" x14ac:dyDescent="0.15">
      <c r="J16" s="2" t="str">
        <f>"CONSTRAINT PK_" &amp; $C$2 &amp; " PRIMARY_KEY(MANAGEMENT_USER_ID)"</f>
        <v>CONSTRAINT PK_EVENTHEAD_TBL PRIMARY_KEY(MANAGEMENT_USER_ID)</v>
      </c>
    </row>
    <row r="17" spans="10:10" x14ac:dyDescent="0.15">
      <c r="J17" s="2" t="str">
        <f>")"</f>
        <v>)</v>
      </c>
    </row>
    <row r="18" spans="10:10" x14ac:dyDescent="0.15">
      <c r="J18" s="2" t="str">
        <f>"-- CREATE INDEX IDX_"&amp; $C$2 &amp; "_1 ON M_USER(FAMILY_NAME,FIRST_NAME)"</f>
        <v>-- CREATE INDEX IDX_EVENTHEAD_TBL_1 ON M_USER(FAMILY_NAME,FIRST_NAME)</v>
      </c>
    </row>
  </sheetData>
  <mergeCells count="1">
    <mergeCell ref="C4:G4"/>
  </mergeCells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C2" sqref="C2"/>
    </sheetView>
  </sheetViews>
  <sheetFormatPr defaultRowHeight="14.25" x14ac:dyDescent="0.15"/>
  <cols>
    <col min="1" max="1" width="9" style="2"/>
    <col min="2" max="2" width="14.625" style="2" bestFit="1" customWidth="1"/>
    <col min="3" max="3" width="22" style="2" bestFit="1" customWidth="1"/>
    <col min="4" max="4" width="9.625" style="2" bestFit="1" customWidth="1"/>
    <col min="5" max="5" width="8.25" style="2" bestFit="1" customWidth="1"/>
    <col min="6" max="6" width="44.5" style="2" customWidth="1"/>
    <col min="7" max="7" width="5" style="2" bestFit="1" customWidth="1"/>
    <col min="8" max="8" width="6.625" style="2" bestFit="1" customWidth="1"/>
    <col min="9" max="16384" width="9" style="2"/>
  </cols>
  <sheetData>
    <row r="2" spans="2:10" x14ac:dyDescent="0.15">
      <c r="B2" s="1" t="s">
        <v>8</v>
      </c>
      <c r="C2" s="2" t="s">
        <v>49</v>
      </c>
    </row>
    <row r="3" spans="2:10" x14ac:dyDescent="0.15">
      <c r="B3" s="4"/>
    </row>
    <row r="4" spans="2:10" x14ac:dyDescent="0.15">
      <c r="B4" s="1" t="s">
        <v>9</v>
      </c>
      <c r="C4" s="10" t="s">
        <v>50</v>
      </c>
      <c r="D4" s="10"/>
      <c r="E4" s="10"/>
      <c r="F4" s="10"/>
      <c r="G4" s="10"/>
      <c r="J4" s="1" t="s">
        <v>11</v>
      </c>
    </row>
    <row r="5" spans="2:10" x14ac:dyDescent="0.15">
      <c r="J5" s="2" t="str">
        <f>"CREATE TABLE " &amp; $C$2</f>
        <v>CREATE TABLE EVENTDTL_TBL</v>
      </c>
    </row>
    <row r="6" spans="2:10" x14ac:dyDescent="0.15">
      <c r="B6" s="1" t="s">
        <v>0</v>
      </c>
      <c r="C6" s="1" t="s">
        <v>7</v>
      </c>
      <c r="D6" s="1" t="s">
        <v>1</v>
      </c>
      <c r="E6" s="1" t="s">
        <v>2</v>
      </c>
      <c r="F6" s="1" t="s">
        <v>3</v>
      </c>
      <c r="G6" s="1" t="s">
        <v>10</v>
      </c>
      <c r="H6" s="1" t="s">
        <v>12</v>
      </c>
      <c r="J6" s="2" t="str">
        <f>"("</f>
        <v>(</v>
      </c>
    </row>
    <row r="7" spans="2:10" x14ac:dyDescent="0.15">
      <c r="B7" s="2" t="s">
        <v>15</v>
      </c>
      <c r="C7" s="2" t="str">
        <f>VLOOKUP($B7,カラム一覧!$A:$E,2,FALSE)</f>
        <v>EVENT_ID</v>
      </c>
      <c r="D7" s="2" t="str">
        <f>VLOOKUP($B7,カラム一覧!$A:$E,3,FALSE)</f>
        <v>NUMBER</v>
      </c>
      <c r="E7" s="2">
        <f>VLOOKUP($B7,カラム一覧!$A:$E,4,FALSE)</f>
        <v>27</v>
      </c>
      <c r="F7" s="2" t="str">
        <f>IF(VLOOKUP($B7,カラム一覧!$A:$E,5,FALSE) = 0,"",VLOOKUP($B7,カラム一覧!$A:$E,5,FALSE))</f>
        <v>シーケンスで取得</v>
      </c>
      <c r="G7" s="2">
        <v>1</v>
      </c>
      <c r="J7" s="2" t="str">
        <f t="shared" ref="J7:J14" si="0">C7 &amp; " " &amp; CHAR(9) &amp; D7 &amp; "(" &amp; E7 &amp; ")" &amp; IF(G7&lt;&gt;"",CHAR(9) &amp; " NOT NULL","") &amp;","</f>
        <v>EVENT_ID 	NUMBER(27)	 NOT NULL,</v>
      </c>
    </row>
    <row r="8" spans="2:10" x14ac:dyDescent="0.15">
      <c r="B8" s="2" t="s">
        <v>25</v>
      </c>
      <c r="C8" s="2" t="str">
        <f>VLOOKUP($B8,カラム一覧!$A:$E,2,FALSE)</f>
        <v>EVENT_YMD</v>
      </c>
      <c r="D8" s="2" t="str">
        <f>VLOOKUP($B8,カラム一覧!$A:$E,3,FALSE)</f>
        <v>VARCHAR</v>
      </c>
      <c r="E8" s="2">
        <f>VLOOKUP($B8,カラム一覧!$A:$E,4,FALSE)</f>
        <v>8</v>
      </c>
      <c r="F8" s="2" t="str">
        <f>IF(VLOOKUP($B8,カラム一覧!$A:$E,5,FALSE) = 0,"",VLOOKUP($B8,カラム一覧!$A:$E,5,FALSE))</f>
        <v>YYYYMMDD</v>
      </c>
      <c r="G8" s="2">
        <v>2</v>
      </c>
      <c r="J8" s="2" t="str">
        <f t="shared" si="0"/>
        <v>EVENT_YMD 	VARCHAR(8)	 NOT NULL,</v>
      </c>
    </row>
    <row r="9" spans="2:10" x14ac:dyDescent="0.15">
      <c r="B9" s="2" t="s">
        <v>26</v>
      </c>
      <c r="C9" s="2" t="str">
        <f>VLOOKUP($B9,カラム一覧!$A:$E,2,FALSE)</f>
        <v>ST_TIM</v>
      </c>
      <c r="D9" s="2" t="str">
        <f>VLOOKUP($B9,カラム一覧!$A:$E,3,FALSE)</f>
        <v>VARCHAR</v>
      </c>
      <c r="E9" s="2">
        <f>VLOOKUP($B9,カラム一覧!$A:$E,4,FALSE)</f>
        <v>4</v>
      </c>
      <c r="F9" s="2" t="str">
        <f>IF(VLOOKUP($B9,カラム一覧!$A:$E,5,FALSE) = 0,"",VLOOKUP($B9,カラム一覧!$A:$E,5,FALSE))</f>
        <v>HHMM、明細テーブルにも持つが基本はヘッダテーブルから値コピー</v>
      </c>
      <c r="J9" s="2" t="str">
        <f t="shared" si="0"/>
        <v>ST_TIM 	VARCHAR(4),</v>
      </c>
    </row>
    <row r="10" spans="2:10" x14ac:dyDescent="0.15">
      <c r="B10" s="2" t="s">
        <v>27</v>
      </c>
      <c r="C10" s="2" t="str">
        <f>VLOOKUP($B10,カラム一覧!$A:$E,2,FALSE)</f>
        <v>END_TIM</v>
      </c>
      <c r="D10" s="2" t="str">
        <f>VLOOKUP($B10,カラム一覧!$A:$E,3,FALSE)</f>
        <v>VARCHAR</v>
      </c>
      <c r="E10" s="2">
        <f>VLOOKUP($B10,カラム一覧!$A:$E,4,FALSE)</f>
        <v>4</v>
      </c>
      <c r="F10" s="2" t="str">
        <f>IF(VLOOKUP($B10,カラム一覧!$A:$E,5,FALSE) = 0,"",VLOOKUP($B10,カラム一覧!$A:$E,5,FALSE))</f>
        <v>HHMM、明細テーブルにも持つが基本はヘッダテーブルから値コピー</v>
      </c>
      <c r="J10" s="2" t="str">
        <f t="shared" si="0"/>
        <v>END_TIM 	VARCHAR(4),</v>
      </c>
    </row>
    <row r="11" spans="2:10" x14ac:dyDescent="0.15">
      <c r="B11" s="2" t="s">
        <v>45</v>
      </c>
      <c r="C11" s="2" t="str">
        <f>VLOOKUP($B11,カラム一覧!$A:$E,2,FALSE)</f>
        <v>CRE_ID</v>
      </c>
      <c r="D11" s="2" t="str">
        <f>VLOOKUP($B11,カラム一覧!$A:$E,3,FALSE)</f>
        <v>VARCHAR</v>
      </c>
      <c r="E11" s="2">
        <f>VLOOKUP($B11,カラム一覧!$A:$E,4,FALSE)</f>
        <v>6</v>
      </c>
      <c r="F11" s="2" t="str">
        <f>IF(VLOOKUP($B11,カラム一覧!$A:$E,5,FALSE) = 0,"",VLOOKUP($B11,カラム一覧!$A:$E,5,FALSE))</f>
        <v>G00007</v>
      </c>
      <c r="J11" s="2" t="str">
        <f t="shared" si="0"/>
        <v>CRE_ID 	VARCHAR(6),</v>
      </c>
    </row>
    <row r="12" spans="2:10" x14ac:dyDescent="0.15">
      <c r="B12" s="2" t="s">
        <v>37</v>
      </c>
      <c r="C12" s="2" t="str">
        <f>VLOOKUP($B12,カラム一覧!$A:$E,2,FALSE)</f>
        <v>CRE_DAT</v>
      </c>
      <c r="D12" s="2" t="str">
        <f>VLOOKUP($B12,カラム一覧!$A:$E,3,FALSE)</f>
        <v>VARCHAR</v>
      </c>
      <c r="E12" s="2">
        <f>VLOOKUP($B12,カラム一覧!$A:$E,4,FALSE)</f>
        <v>14</v>
      </c>
      <c r="F12" s="2" t="str">
        <f>IF(VLOOKUP($B12,カラム一覧!$A:$E,5,FALSE) = 0,"",VLOOKUP($B12,カラム一覧!$A:$E,5,FALSE))</f>
        <v>YYYYMMDDHHMMSS</v>
      </c>
      <c r="J12" s="2" t="str">
        <f t="shared" si="0"/>
        <v>CRE_DAT 	VARCHAR(14),</v>
      </c>
    </row>
    <row r="13" spans="2:10" x14ac:dyDescent="0.15">
      <c r="B13" s="2" t="s">
        <v>38</v>
      </c>
      <c r="C13" s="2" t="str">
        <f>VLOOKUP($B13,カラム一覧!$A:$E,2,FALSE)</f>
        <v>UPD_ID</v>
      </c>
      <c r="D13" s="2" t="str">
        <f>VLOOKUP($B13,カラム一覧!$A:$E,3,FALSE)</f>
        <v>VARCHAR</v>
      </c>
      <c r="E13" s="2">
        <f>VLOOKUP($B13,カラム一覧!$A:$E,4,FALSE)</f>
        <v>6</v>
      </c>
      <c r="F13" s="2" t="str">
        <f>IF(VLOOKUP($B13,カラム一覧!$A:$E,5,FALSE) = 0,"",VLOOKUP($B13,カラム一覧!$A:$E,5,FALSE))</f>
        <v>G00007</v>
      </c>
      <c r="J13" s="2" t="str">
        <f t="shared" si="0"/>
        <v>UPD_ID 	VARCHAR(6),</v>
      </c>
    </row>
    <row r="14" spans="2:10" x14ac:dyDescent="0.15">
      <c r="B14" s="2" t="s">
        <v>39</v>
      </c>
      <c r="C14" s="2" t="str">
        <f>VLOOKUP($B14,カラム一覧!$A:$E,2,FALSE)</f>
        <v>UPD_DAT</v>
      </c>
      <c r="D14" s="2" t="str">
        <f>VLOOKUP($B14,カラム一覧!$A:$E,3,FALSE)</f>
        <v>VARCHAR</v>
      </c>
      <c r="E14" s="2">
        <f>VLOOKUP($B14,カラム一覧!$A:$E,4,FALSE)</f>
        <v>14</v>
      </c>
      <c r="F14" s="2" t="str">
        <f>IF(VLOOKUP($B14,カラム一覧!$A:$E,5,FALSE) = 0,"",VLOOKUP($B14,カラム一覧!$A:$E,5,FALSE))</f>
        <v>YYYYMMDDHHMMSS</v>
      </c>
      <c r="J14" s="2" t="str">
        <f t="shared" si="0"/>
        <v>UPD_DAT 	VARCHAR(14),</v>
      </c>
    </row>
    <row r="15" spans="2:10" x14ac:dyDescent="0.15">
      <c r="J15" s="2" t="str">
        <f>"CONSTRAINT PK_" &amp; $C$2 &amp; " PRIMARY_KEY(MANAGEMENT_USER_ID)"</f>
        <v>CONSTRAINT PK_EVENTDTL_TBL PRIMARY_KEY(MANAGEMENT_USER_ID)</v>
      </c>
    </row>
    <row r="16" spans="2:10" x14ac:dyDescent="0.15">
      <c r="J16" s="2" t="str">
        <f>")"</f>
        <v>)</v>
      </c>
    </row>
    <row r="17" spans="10:10" x14ac:dyDescent="0.15">
      <c r="J17" s="2" t="str">
        <f>"-- CREATE INDEX IDX_"&amp; $C$2 &amp; "_1 ON M_USER(FAMILY_NAME,FIRST_NAME)"</f>
        <v>-- CREATE INDEX IDX_EVENTDTL_TBL_1 ON M_USER(FAMILY_NAME,FIRST_NAME)</v>
      </c>
    </row>
  </sheetData>
  <mergeCells count="1">
    <mergeCell ref="C4:G4"/>
  </mergeCells>
  <phoneticPr fontId="1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workbookViewId="0">
      <selection activeCell="B17" sqref="B17"/>
    </sheetView>
  </sheetViews>
  <sheetFormatPr defaultRowHeight="14.25" x14ac:dyDescent="0.15"/>
  <cols>
    <col min="1" max="1" width="9" style="2"/>
    <col min="2" max="2" width="14.625" style="2" bestFit="1" customWidth="1"/>
    <col min="3" max="3" width="22" style="2" bestFit="1" customWidth="1"/>
    <col min="4" max="4" width="9.625" style="2" bestFit="1" customWidth="1"/>
    <col min="5" max="5" width="8.25" style="2" bestFit="1" customWidth="1"/>
    <col min="6" max="6" width="44" style="2" customWidth="1"/>
    <col min="7" max="7" width="5" style="2" bestFit="1" customWidth="1"/>
    <col min="8" max="8" width="6.625" style="2" bestFit="1" customWidth="1"/>
    <col min="9" max="9" width="5.25" style="2" customWidth="1"/>
    <col min="10" max="16384" width="9" style="2"/>
  </cols>
  <sheetData>
    <row r="2" spans="2:10" x14ac:dyDescent="0.15">
      <c r="B2" s="1" t="s">
        <v>8</v>
      </c>
      <c r="C2" s="2" t="s">
        <v>62</v>
      </c>
    </row>
    <row r="3" spans="2:10" x14ac:dyDescent="0.15">
      <c r="B3" s="4"/>
    </row>
    <row r="4" spans="2:10" x14ac:dyDescent="0.15">
      <c r="B4" s="1" t="s">
        <v>9</v>
      </c>
      <c r="C4" s="10" t="s">
        <v>69</v>
      </c>
      <c r="D4" s="10"/>
      <c r="E4" s="10"/>
      <c r="F4" s="10"/>
      <c r="G4" s="10"/>
      <c r="J4" s="1" t="s">
        <v>11</v>
      </c>
    </row>
    <row r="5" spans="2:10" x14ac:dyDescent="0.15">
      <c r="J5" s="2" t="str">
        <f>"CREATE TABLE " &amp; $C$2</f>
        <v>CREATE TABLE EVENTUSER_TBL</v>
      </c>
    </row>
    <row r="6" spans="2:10" x14ac:dyDescent="0.15">
      <c r="B6" s="1" t="s">
        <v>0</v>
      </c>
      <c r="C6" s="1" t="s">
        <v>7</v>
      </c>
      <c r="D6" s="1" t="s">
        <v>1</v>
      </c>
      <c r="E6" s="1" t="s">
        <v>2</v>
      </c>
      <c r="F6" s="1" t="s">
        <v>3</v>
      </c>
      <c r="G6" s="1" t="s">
        <v>10</v>
      </c>
      <c r="H6" s="1" t="s">
        <v>12</v>
      </c>
      <c r="J6" s="2" t="str">
        <f>"("</f>
        <v>(</v>
      </c>
    </row>
    <row r="7" spans="2:10" x14ac:dyDescent="0.15">
      <c r="B7" s="2" t="s">
        <v>15</v>
      </c>
      <c r="C7" s="2" t="str">
        <f>VLOOKUP($B7,カラム一覧!$A:$E,2,FALSE)</f>
        <v>EVENT_ID</v>
      </c>
      <c r="D7" s="2" t="str">
        <f>VLOOKUP($B7,カラム一覧!$A:$E,3,FALSE)</f>
        <v>NUMBER</v>
      </c>
      <c r="E7" s="2">
        <f>VLOOKUP($B7,カラム一覧!$A:$E,4,FALSE)</f>
        <v>27</v>
      </c>
      <c r="F7" s="2" t="str">
        <f>IF(VLOOKUP($B7,カラム一覧!$A:$E,5,FALSE) = 0,"",VLOOKUP($B7,カラム一覧!$A:$E,5,FALSE))</f>
        <v>シーケンスで取得</v>
      </c>
      <c r="G7" s="2">
        <v>1</v>
      </c>
      <c r="J7" s="2" t="str">
        <f t="shared" ref="J7:J15" si="0">C7 &amp; " " &amp; CHAR(9) &amp; D7 &amp; "(" &amp; E7 &amp; ")" &amp; IF(G7&lt;&gt;"",CHAR(9) &amp; " NOT NULL","") &amp;","</f>
        <v>EVENT_ID 	NUMBER(27)	 NOT NULL,</v>
      </c>
    </row>
    <row r="8" spans="2:10" x14ac:dyDescent="0.15">
      <c r="B8" s="2" t="s">
        <v>25</v>
      </c>
      <c r="C8" s="2" t="str">
        <f>VLOOKUP($B8,カラム一覧!$A:$E,2,FALSE)</f>
        <v>EVENT_YMD</v>
      </c>
      <c r="D8" s="2" t="str">
        <f>VLOOKUP($B8,カラム一覧!$A:$E,3,FALSE)</f>
        <v>VARCHAR</v>
      </c>
      <c r="E8" s="2">
        <f>VLOOKUP($B8,カラム一覧!$A:$E,4,FALSE)</f>
        <v>8</v>
      </c>
      <c r="F8" s="2" t="str">
        <f>IF(VLOOKUP($B8,カラム一覧!$A:$E,5,FALSE) = 0,"",VLOOKUP($B8,カラム一覧!$A:$E,5,FALSE))</f>
        <v>YYYYMMDD</v>
      </c>
      <c r="G8" s="2">
        <v>2</v>
      </c>
      <c r="J8" s="2" t="str">
        <f t="shared" si="0"/>
        <v>EVENT_YMD 	VARCHAR(8)	 NOT NULL,</v>
      </c>
    </row>
    <row r="9" spans="2:10" x14ac:dyDescent="0.15">
      <c r="B9" s="2" t="s">
        <v>56</v>
      </c>
      <c r="C9" s="2" t="str">
        <f>VLOOKUP($B9,カラム一覧!$A:$E,2,FALSE)</f>
        <v>USER_ID</v>
      </c>
      <c r="D9" s="2" t="str">
        <f>VLOOKUP($B9,カラム一覧!$A:$E,3,FALSE)</f>
        <v>VARCHAR</v>
      </c>
      <c r="E9" s="2">
        <f>VLOOKUP($B9,カラム一覧!$A:$E,4,FALSE)</f>
        <v>6</v>
      </c>
      <c r="F9" s="2" t="str">
        <f>IF(VLOOKUP($B9,カラム一覧!$A:$E,5,FALSE) = 0,"",VLOOKUP($B9,カラム一覧!$A:$E,5,FALSE))</f>
        <v>G00007</v>
      </c>
      <c r="G9" s="2">
        <v>3</v>
      </c>
      <c r="J9" s="2" t="str">
        <f t="shared" ref="J9:J10" si="1">C9 &amp; " " &amp; CHAR(9) &amp; D9 &amp; "(" &amp; E9 &amp; ")" &amp; IF(G9&lt;&gt;"",CHAR(9) &amp; " NOT NULL","") &amp;","</f>
        <v>USER_ID 	VARCHAR(6)	 NOT NULL,</v>
      </c>
    </row>
    <row r="10" spans="2:10" x14ac:dyDescent="0.15">
      <c r="B10" s="2" t="s">
        <v>35</v>
      </c>
      <c r="C10" s="2" t="str">
        <f>VLOOKUP($B10,カラム一覧!$A:$E,2,FALSE)</f>
        <v>MEMO_TXT</v>
      </c>
      <c r="D10" s="2" t="str">
        <f>VLOOKUP($B10,カラム一覧!$A:$E,3,FALSE)</f>
        <v>VARCHAR</v>
      </c>
      <c r="E10" s="2">
        <f>VLOOKUP($B10,カラム一覧!$A:$E,4,FALSE)</f>
        <v>300</v>
      </c>
      <c r="F10" s="2" t="str">
        <f>IF(VLOOKUP($B10,カラム一覧!$A:$E,5,FALSE) = 0,"",VLOOKUP($B10,カラム一覧!$A:$E,5,FALSE))</f>
        <v>自由入力</v>
      </c>
      <c r="J10" s="2" t="str">
        <f t="shared" si="1"/>
        <v>MEMO_TXT 	VARCHAR(300),</v>
      </c>
    </row>
    <row r="11" spans="2:10" x14ac:dyDescent="0.15">
      <c r="B11" s="2" t="s">
        <v>55</v>
      </c>
      <c r="C11" s="2" t="str">
        <f>VLOOKUP($B11,カラム一覧!$A:$E,2,FALSE)</f>
        <v>EVENTKAITO_KBN</v>
      </c>
      <c r="D11" s="2" t="str">
        <f>VLOOKUP($B11,カラム一覧!$A:$E,3,FALSE)</f>
        <v>VARCHAR</v>
      </c>
      <c r="E11" s="2">
        <f>VLOOKUP($B11,カラム一覧!$A:$E,4,FALSE)</f>
        <v>1</v>
      </c>
      <c r="F11" s="2" t="str">
        <f>IF(VLOOKUP($B11,カラム一覧!$A:$E,5,FALSE) = 0,"",VLOOKUP($B11,カラム一覧!$A:$E,5,FALSE))</f>
        <v>0：未回答、1：参加、2：不参加、3：△</v>
      </c>
      <c r="J11" s="2" t="str">
        <f t="shared" si="0"/>
        <v>EVENTKAITO_KBN 	VARCHAR(1),</v>
      </c>
    </row>
    <row r="12" spans="2:10" x14ac:dyDescent="0.15">
      <c r="B12" s="2" t="s">
        <v>45</v>
      </c>
      <c r="C12" s="2" t="str">
        <f>VLOOKUP($B12,カラム一覧!$A:$E,2,FALSE)</f>
        <v>CRE_ID</v>
      </c>
      <c r="D12" s="2" t="str">
        <f>VLOOKUP($B12,カラム一覧!$A:$E,3,FALSE)</f>
        <v>VARCHAR</v>
      </c>
      <c r="E12" s="2">
        <f>VLOOKUP($B12,カラム一覧!$A:$E,4,FALSE)</f>
        <v>6</v>
      </c>
      <c r="F12" s="2" t="str">
        <f>IF(VLOOKUP($B12,カラム一覧!$A:$E,5,FALSE) = 0,"",VLOOKUP($B12,カラム一覧!$A:$E,5,FALSE))</f>
        <v>G00007</v>
      </c>
      <c r="J12" s="2" t="str">
        <f t="shared" si="0"/>
        <v>CRE_ID 	VARCHAR(6),</v>
      </c>
    </row>
    <row r="13" spans="2:10" x14ac:dyDescent="0.15">
      <c r="B13" s="2" t="s">
        <v>37</v>
      </c>
      <c r="C13" s="2" t="str">
        <f>VLOOKUP($B13,カラム一覧!$A:$E,2,FALSE)</f>
        <v>CRE_DAT</v>
      </c>
      <c r="D13" s="2" t="str">
        <f>VLOOKUP($B13,カラム一覧!$A:$E,3,FALSE)</f>
        <v>VARCHAR</v>
      </c>
      <c r="E13" s="2">
        <f>VLOOKUP($B13,カラム一覧!$A:$E,4,FALSE)</f>
        <v>14</v>
      </c>
      <c r="F13" s="2" t="str">
        <f>IF(VLOOKUP($B13,カラム一覧!$A:$E,5,FALSE) = 0,"",VLOOKUP($B13,カラム一覧!$A:$E,5,FALSE))</f>
        <v>YYYYMMDDHHMMSS</v>
      </c>
      <c r="J13" s="2" t="str">
        <f t="shared" si="0"/>
        <v>CRE_DAT 	VARCHAR(14),</v>
      </c>
    </row>
    <row r="14" spans="2:10" x14ac:dyDescent="0.15">
      <c r="B14" s="2" t="s">
        <v>38</v>
      </c>
      <c r="C14" s="2" t="str">
        <f>VLOOKUP($B14,カラム一覧!$A:$E,2,FALSE)</f>
        <v>UPD_ID</v>
      </c>
      <c r="D14" s="2" t="str">
        <f>VLOOKUP($B14,カラム一覧!$A:$E,3,FALSE)</f>
        <v>VARCHAR</v>
      </c>
      <c r="E14" s="2">
        <f>VLOOKUP($B14,カラム一覧!$A:$E,4,FALSE)</f>
        <v>6</v>
      </c>
      <c r="F14" s="2" t="str">
        <f>IF(VLOOKUP($B14,カラム一覧!$A:$E,5,FALSE) = 0,"",VLOOKUP($B14,カラム一覧!$A:$E,5,FALSE))</f>
        <v>G00007</v>
      </c>
      <c r="J14" s="2" t="str">
        <f t="shared" si="0"/>
        <v>UPD_ID 	VARCHAR(6),</v>
      </c>
    </row>
    <row r="15" spans="2:10" x14ac:dyDescent="0.15">
      <c r="B15" s="2" t="s">
        <v>39</v>
      </c>
      <c r="C15" s="2" t="str">
        <f>VLOOKUP($B15,カラム一覧!$A:$E,2,FALSE)</f>
        <v>UPD_DAT</v>
      </c>
      <c r="D15" s="2" t="str">
        <f>VLOOKUP($B15,カラム一覧!$A:$E,3,FALSE)</f>
        <v>VARCHAR</v>
      </c>
      <c r="E15" s="2">
        <f>VLOOKUP($B15,カラム一覧!$A:$E,4,FALSE)</f>
        <v>14</v>
      </c>
      <c r="F15" s="2" t="str">
        <f>IF(VLOOKUP($B15,カラム一覧!$A:$E,5,FALSE) = 0,"",VLOOKUP($B15,カラム一覧!$A:$E,5,FALSE))</f>
        <v>YYYYMMDDHHMMSS</v>
      </c>
      <c r="J15" s="2" t="str">
        <f t="shared" si="0"/>
        <v>UPD_DAT 	VARCHAR(14),</v>
      </c>
    </row>
    <row r="16" spans="2:10" x14ac:dyDescent="0.15">
      <c r="J16" s="2" t="str">
        <f>"CONSTRAINT PK_" &amp; $C$2 &amp; " PRIMARY_KEY(MANAGEMENT_USER_ID)"</f>
        <v>CONSTRAINT PK_EVENTUSER_TBL PRIMARY_KEY(MANAGEMENT_USER_ID)</v>
      </c>
    </row>
    <row r="17" spans="10:10" x14ac:dyDescent="0.15">
      <c r="J17" s="2" t="str">
        <f>")"</f>
        <v>)</v>
      </c>
    </row>
    <row r="18" spans="10:10" x14ac:dyDescent="0.15">
      <c r="J18" s="2" t="str">
        <f>"-- CREATE INDEX IDX_"&amp; $C$2 &amp; "_1 ON M_USER(FAMILY_NAME,FIRST_NAME)"</f>
        <v>-- CREATE INDEX IDX_EVENTUSER_TBL_1 ON M_USER(FAMILY_NAME,FIRST_NAME)</v>
      </c>
    </row>
  </sheetData>
  <mergeCells count="1">
    <mergeCell ref="C4:G4"/>
  </mergeCells>
  <phoneticPr fontId="1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B13" sqref="B13"/>
    </sheetView>
  </sheetViews>
  <sheetFormatPr defaultRowHeight="14.25" x14ac:dyDescent="0.15"/>
  <cols>
    <col min="1" max="1" width="9" style="2"/>
    <col min="2" max="2" width="14.625" style="2" bestFit="1" customWidth="1"/>
    <col min="3" max="3" width="22" style="2" bestFit="1" customWidth="1"/>
    <col min="4" max="4" width="9.625" style="2" bestFit="1" customWidth="1"/>
    <col min="5" max="5" width="8.25" style="2" bestFit="1" customWidth="1"/>
    <col min="6" max="6" width="44" style="2" customWidth="1"/>
    <col min="7" max="7" width="5" style="2" bestFit="1" customWidth="1"/>
    <col min="8" max="8" width="6.625" style="2" bestFit="1" customWidth="1"/>
    <col min="9" max="9" width="5.25" style="2" customWidth="1"/>
    <col min="10" max="16384" width="9" style="2"/>
  </cols>
  <sheetData>
    <row r="2" spans="2:10" x14ac:dyDescent="0.15">
      <c r="B2" s="1" t="s">
        <v>8</v>
      </c>
      <c r="C2" s="2" t="s">
        <v>67</v>
      </c>
    </row>
    <row r="3" spans="2:10" x14ac:dyDescent="0.15">
      <c r="B3" s="4"/>
    </row>
    <row r="4" spans="2:10" x14ac:dyDescent="0.15">
      <c r="B4" s="1" t="s">
        <v>9</v>
      </c>
      <c r="C4" s="10" t="s">
        <v>68</v>
      </c>
      <c r="D4" s="10"/>
      <c r="E4" s="10"/>
      <c r="F4" s="10"/>
      <c r="G4" s="10"/>
      <c r="J4" s="1" t="s">
        <v>11</v>
      </c>
    </row>
    <row r="5" spans="2:10" x14ac:dyDescent="0.15">
      <c r="J5" s="2" t="str">
        <f>"CREATE TABLE " &amp; $C$2</f>
        <v>CREATE TABLE EVENTTUTI_TBL</v>
      </c>
    </row>
    <row r="6" spans="2:10" x14ac:dyDescent="0.15">
      <c r="B6" s="1" t="s">
        <v>0</v>
      </c>
      <c r="C6" s="1" t="s">
        <v>7</v>
      </c>
      <c r="D6" s="1" t="s">
        <v>1</v>
      </c>
      <c r="E6" s="1" t="s">
        <v>2</v>
      </c>
      <c r="F6" s="1" t="s">
        <v>3</v>
      </c>
      <c r="G6" s="1" t="s">
        <v>10</v>
      </c>
      <c r="H6" s="1" t="s">
        <v>12</v>
      </c>
      <c r="J6" s="2" t="str">
        <f>"("</f>
        <v>(</v>
      </c>
    </row>
    <row r="7" spans="2:10" x14ac:dyDescent="0.15">
      <c r="B7" s="2" t="s">
        <v>15</v>
      </c>
      <c r="C7" s="2" t="str">
        <f>VLOOKUP($B7,カラム一覧!$A:$E,2,FALSE)</f>
        <v>EVENT_ID</v>
      </c>
      <c r="D7" s="2" t="str">
        <f>VLOOKUP($B7,カラム一覧!$A:$E,3,FALSE)</f>
        <v>NUMBER</v>
      </c>
      <c r="E7" s="2">
        <f>VLOOKUP($B7,カラム一覧!$A:$E,4,FALSE)</f>
        <v>27</v>
      </c>
      <c r="F7" s="2" t="str">
        <f>IF(VLOOKUP($B7,カラム一覧!$A:$E,5,FALSE) = 0,"",VLOOKUP($B7,カラム一覧!$A:$E,5,FALSE))</f>
        <v>シーケンスで取得</v>
      </c>
      <c r="G7" s="2">
        <v>1</v>
      </c>
      <c r="J7" s="2" t="str">
        <f t="shared" ref="J7:J12" si="0">C7 &amp; " " &amp; CHAR(9) &amp; D7 &amp; "(" &amp; E7 &amp; ")" &amp; IF(G7&lt;&gt;"",CHAR(9) &amp; " NOT NULL","") &amp;","</f>
        <v>EVENT_ID 	NUMBER(27)	 NOT NULL,</v>
      </c>
    </row>
    <row r="8" spans="2:10" x14ac:dyDescent="0.15">
      <c r="B8" s="2" t="s">
        <v>56</v>
      </c>
      <c r="C8" s="2" t="str">
        <f>VLOOKUP($B8,カラム一覧!$A:$E,2,FALSE)</f>
        <v>USER_ID</v>
      </c>
      <c r="D8" s="2" t="str">
        <f>VLOOKUP($B8,カラム一覧!$A:$E,3,FALSE)</f>
        <v>VARCHAR</v>
      </c>
      <c r="E8" s="2">
        <f>VLOOKUP($B8,カラム一覧!$A:$E,4,FALSE)</f>
        <v>6</v>
      </c>
      <c r="F8" s="2" t="str">
        <f>IF(VLOOKUP($B8,カラム一覧!$A:$E,5,FALSE) = 0,"",VLOOKUP($B8,カラム一覧!$A:$E,5,FALSE))</f>
        <v>G00007</v>
      </c>
      <c r="G8" s="2">
        <v>2</v>
      </c>
      <c r="J8" s="2" t="str">
        <f t="shared" si="0"/>
        <v>USER_ID 	VARCHAR(6)	 NOT NULL,</v>
      </c>
    </row>
    <row r="9" spans="2:10" x14ac:dyDescent="0.15">
      <c r="B9" s="2" t="s">
        <v>45</v>
      </c>
      <c r="C9" s="2" t="str">
        <f>VLOOKUP($B9,カラム一覧!$A:$E,2,FALSE)</f>
        <v>CRE_ID</v>
      </c>
      <c r="D9" s="2" t="str">
        <f>VLOOKUP($B9,カラム一覧!$A:$E,3,FALSE)</f>
        <v>VARCHAR</v>
      </c>
      <c r="E9" s="2">
        <f>VLOOKUP($B9,カラム一覧!$A:$E,4,FALSE)</f>
        <v>6</v>
      </c>
      <c r="F9" s="2" t="str">
        <f>IF(VLOOKUP($B9,カラム一覧!$A:$E,5,FALSE) = 0,"",VLOOKUP($B9,カラム一覧!$A:$E,5,FALSE))</f>
        <v>G00007</v>
      </c>
      <c r="J9" s="2" t="str">
        <f t="shared" si="0"/>
        <v>CRE_ID 	VARCHAR(6),</v>
      </c>
    </row>
    <row r="10" spans="2:10" x14ac:dyDescent="0.15">
      <c r="B10" s="2" t="s">
        <v>37</v>
      </c>
      <c r="C10" s="2" t="str">
        <f>VLOOKUP($B10,カラム一覧!$A:$E,2,FALSE)</f>
        <v>CRE_DAT</v>
      </c>
      <c r="D10" s="2" t="str">
        <f>VLOOKUP($B10,カラム一覧!$A:$E,3,FALSE)</f>
        <v>VARCHAR</v>
      </c>
      <c r="E10" s="2">
        <f>VLOOKUP($B10,カラム一覧!$A:$E,4,FALSE)</f>
        <v>14</v>
      </c>
      <c r="F10" s="2" t="str">
        <f>IF(VLOOKUP($B10,カラム一覧!$A:$E,5,FALSE) = 0,"",VLOOKUP($B10,カラム一覧!$A:$E,5,FALSE))</f>
        <v>YYYYMMDDHHMMSS</v>
      </c>
      <c r="J10" s="2" t="str">
        <f t="shared" si="0"/>
        <v>CRE_DAT 	VARCHAR(14),</v>
      </c>
    </row>
    <row r="11" spans="2:10" x14ac:dyDescent="0.15">
      <c r="B11" s="2" t="s">
        <v>38</v>
      </c>
      <c r="C11" s="2" t="str">
        <f>VLOOKUP($B11,カラム一覧!$A:$E,2,FALSE)</f>
        <v>UPD_ID</v>
      </c>
      <c r="D11" s="2" t="str">
        <f>VLOOKUP($B11,カラム一覧!$A:$E,3,FALSE)</f>
        <v>VARCHAR</v>
      </c>
      <c r="E11" s="2">
        <f>VLOOKUP($B11,カラム一覧!$A:$E,4,FALSE)</f>
        <v>6</v>
      </c>
      <c r="F11" s="2" t="str">
        <f>IF(VLOOKUP($B11,カラム一覧!$A:$E,5,FALSE) = 0,"",VLOOKUP($B11,カラム一覧!$A:$E,5,FALSE))</f>
        <v>G00007</v>
      </c>
      <c r="J11" s="2" t="str">
        <f t="shared" si="0"/>
        <v>UPD_ID 	VARCHAR(6),</v>
      </c>
    </row>
    <row r="12" spans="2:10" x14ac:dyDescent="0.15">
      <c r="B12" s="2" t="s">
        <v>39</v>
      </c>
      <c r="C12" s="2" t="str">
        <f>VLOOKUP($B12,カラム一覧!$A:$E,2,FALSE)</f>
        <v>UPD_DAT</v>
      </c>
      <c r="D12" s="2" t="str">
        <f>VLOOKUP($B12,カラム一覧!$A:$E,3,FALSE)</f>
        <v>VARCHAR</v>
      </c>
      <c r="E12" s="2">
        <f>VLOOKUP($B12,カラム一覧!$A:$E,4,FALSE)</f>
        <v>14</v>
      </c>
      <c r="F12" s="2" t="str">
        <f>IF(VLOOKUP($B12,カラム一覧!$A:$E,5,FALSE) = 0,"",VLOOKUP($B12,カラム一覧!$A:$E,5,FALSE))</f>
        <v>YYYYMMDDHHMMSS</v>
      </c>
      <c r="J12" s="2" t="str">
        <f t="shared" si="0"/>
        <v>UPD_DAT 	VARCHAR(14),</v>
      </c>
    </row>
    <row r="13" spans="2:10" x14ac:dyDescent="0.15">
      <c r="J13" s="2" t="str">
        <f>"CONSTRAINT PK_" &amp; $C$2 &amp; " PRIMARY_KEY(MANAGEMENT_USER_ID)"</f>
        <v>CONSTRAINT PK_EVENTTUTI_TBL PRIMARY_KEY(MANAGEMENT_USER_ID)</v>
      </c>
    </row>
    <row r="14" spans="2:10" x14ac:dyDescent="0.15">
      <c r="J14" s="2" t="str">
        <f>")"</f>
        <v>)</v>
      </c>
    </row>
    <row r="15" spans="2:10" x14ac:dyDescent="0.15">
      <c r="J15" s="2" t="str">
        <f>"-- CREATE INDEX IDX_"&amp; $C$2 &amp; "_1 ON M_USER(FAMILY_NAME,FIRST_NAME)"</f>
        <v>-- CREATE INDEX IDX_EVENTTUTI_TBL_1 ON M_USER(FAMILY_NAME,FIRST_NAME)</v>
      </c>
    </row>
  </sheetData>
  <mergeCells count="1">
    <mergeCell ref="C4:G4"/>
  </mergeCells>
  <phoneticPr fontId="1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カラム一覧</vt:lpstr>
      <vt:lpstr>ユーザーマスタ</vt:lpstr>
      <vt:lpstr>イベントヘッダテーブル</vt:lpstr>
      <vt:lpstr>イベント明細テーブル</vt:lpstr>
      <vt:lpstr>イベントユーザーテーブル</vt:lpstr>
      <vt:lpstr>イベント通知テーブル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120002</dc:creator>
  <cp:lastModifiedBy>長澤大輔</cp:lastModifiedBy>
  <dcterms:created xsi:type="dcterms:W3CDTF">2017-07-19T11:18:00Z</dcterms:created>
  <dcterms:modified xsi:type="dcterms:W3CDTF">2019-07-14T12:19:48Z</dcterms:modified>
</cp:coreProperties>
</file>