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 activeTab="1"/>
  </bookViews>
  <sheets>
    <sheet name="ASIENTO 1 QUINC." sheetId="4" r:id="rId1"/>
    <sheet name="ASIENTO 2 QUINC." sheetId="5" r:id="rId2"/>
  </sheets>
  <definedNames>
    <definedName name="_xlnm.Print_Area" localSheetId="0">'ASIENTO 1 QUINC.'!$A$160:$E$171</definedName>
    <definedName name="_xlnm.Print_Area" localSheetId="1">'ASIENTO 2 QUINC.'!$A$108:$E$131</definedName>
  </definedNames>
  <calcPr calcId="125725"/>
</workbook>
</file>

<file path=xl/calcChain.xml><?xml version="1.0" encoding="utf-8"?>
<calcChain xmlns="http://schemas.openxmlformats.org/spreadsheetml/2006/main">
  <c r="E94" i="4"/>
  <c r="E43" i="5"/>
  <c r="E94"/>
  <c r="C10"/>
  <c r="C139"/>
  <c r="C113"/>
  <c r="C86"/>
  <c r="C61"/>
  <c r="C36"/>
  <c r="C10" i="4"/>
  <c r="C36"/>
  <c r="C61"/>
  <c r="C86"/>
  <c r="C113"/>
  <c r="C166"/>
  <c r="C139"/>
  <c r="C171"/>
  <c r="D103" i="5"/>
  <c r="C93"/>
  <c r="D103" i="4"/>
  <c r="C93"/>
  <c r="D105" l="1"/>
  <c r="D169"/>
  <c r="D156" i="5"/>
  <c r="C156"/>
  <c r="E146"/>
  <c r="C137" s="1"/>
  <c r="D140" s="1"/>
  <c r="D142"/>
  <c r="C138"/>
  <c r="D141" s="1"/>
  <c r="E66" i="4"/>
  <c r="C60" s="1"/>
  <c r="D63" s="1"/>
  <c r="E43"/>
  <c r="C35" s="1"/>
  <c r="D38" s="1"/>
  <c r="E17"/>
  <c r="C9" s="1"/>
  <c r="D12" s="1"/>
  <c r="D89" i="5"/>
  <c r="E17"/>
  <c r="E66"/>
  <c r="C60" s="1"/>
  <c r="D63" s="1"/>
  <c r="E120"/>
  <c r="C112" s="1"/>
  <c r="D115" s="1"/>
  <c r="D39"/>
  <c r="C9"/>
  <c r="D12" s="1"/>
  <c r="C164" i="4"/>
  <c r="D167" s="1"/>
  <c r="D130" i="5"/>
  <c r="C130"/>
  <c r="D105"/>
  <c r="C105"/>
  <c r="D78"/>
  <c r="C78"/>
  <c r="D53"/>
  <c r="C53"/>
  <c r="D27"/>
  <c r="C27"/>
  <c r="C165" i="4"/>
  <c r="D168" s="1"/>
  <c r="D156"/>
  <c r="C156"/>
  <c r="E146"/>
  <c r="C138" s="1"/>
  <c r="D141" s="1"/>
  <c r="E120"/>
  <c r="C112" s="1"/>
  <c r="D115" s="1"/>
  <c r="C85"/>
  <c r="D88" s="1"/>
  <c r="D130"/>
  <c r="C130"/>
  <c r="C105"/>
  <c r="D78"/>
  <c r="C78"/>
  <c r="D27"/>
  <c r="C27"/>
  <c r="D53"/>
  <c r="C53"/>
  <c r="D106" l="1"/>
  <c r="D28" i="5"/>
  <c r="D170" i="4"/>
  <c r="C111" i="5"/>
  <c r="D114" s="1"/>
  <c r="C84"/>
  <c r="D87" s="1"/>
  <c r="C85"/>
  <c r="D88" s="1"/>
  <c r="C170" i="4"/>
  <c r="C59" i="5"/>
  <c r="D62" s="1"/>
  <c r="D64"/>
  <c r="C35"/>
  <c r="D38" s="1"/>
  <c r="C8"/>
  <c r="D11" s="1"/>
  <c r="D116"/>
  <c r="C34"/>
  <c r="D37" s="1"/>
  <c r="D13"/>
  <c r="C84" i="4"/>
  <c r="D87" s="1"/>
  <c r="D89"/>
  <c r="D116"/>
  <c r="C111"/>
  <c r="D114" s="1"/>
  <c r="C34"/>
  <c r="D37" s="1"/>
  <c r="D39"/>
  <c r="C59"/>
  <c r="D62" s="1"/>
  <c r="D64"/>
  <c r="C137"/>
  <c r="D140" s="1"/>
  <c r="D142"/>
  <c r="D13"/>
  <c r="C8"/>
  <c r="D11" s="1"/>
</calcChain>
</file>

<file path=xl/sharedStrings.xml><?xml version="1.0" encoding="utf-8"?>
<sst xmlns="http://schemas.openxmlformats.org/spreadsheetml/2006/main" count="555" uniqueCount="81">
  <si>
    <t>Ahorro</t>
  </si>
  <si>
    <t>Embargos</t>
  </si>
  <si>
    <t>Otros</t>
  </si>
  <si>
    <t>TOTALES</t>
  </si>
  <si>
    <t>Servicios Multiples Especializados SERMULES S.A</t>
  </si>
  <si>
    <t xml:space="preserve">Asiento Contable </t>
  </si>
  <si>
    <t>Subsidio</t>
  </si>
  <si>
    <t>Adicional Q.</t>
  </si>
  <si>
    <t>CHOFERES</t>
  </si>
  <si>
    <t>Cuentas Contables</t>
  </si>
  <si>
    <t>JARDINEROS</t>
  </si>
  <si>
    <t>MISCELANEOS</t>
  </si>
  <si>
    <t>OFICINA</t>
  </si>
  <si>
    <t>TALLER</t>
  </si>
  <si>
    <t>DETALLES</t>
  </si>
  <si>
    <t>Préstamo</t>
  </si>
  <si>
    <t>Intereses</t>
  </si>
  <si>
    <t>Adelanto de salario</t>
  </si>
  <si>
    <t>Salario Final</t>
  </si>
  <si>
    <t>70-70-240</t>
  </si>
  <si>
    <t>20-10-300-300</t>
  </si>
  <si>
    <t>10-10-500-200-003</t>
  </si>
  <si>
    <t>90-10-300</t>
  </si>
  <si>
    <t>20-30-100-300</t>
  </si>
  <si>
    <t>10-10-500-400</t>
  </si>
  <si>
    <t>20-10-300-200</t>
  </si>
  <si>
    <t>DEBE</t>
  </si>
  <si>
    <t>HABER</t>
  </si>
  <si>
    <t>70-80-217</t>
  </si>
  <si>
    <t>Cesantía 5%</t>
  </si>
  <si>
    <t>Aguinaldo 8.33%</t>
  </si>
  <si>
    <t>Aguinaldo x pagar</t>
  </si>
  <si>
    <t>Cesantía x pagar</t>
  </si>
  <si>
    <t>CCSS</t>
  </si>
  <si>
    <t>20-10-400-100</t>
  </si>
  <si>
    <t>20-10-400-200</t>
  </si>
  <si>
    <t>20-10-300-100</t>
  </si>
  <si>
    <t xml:space="preserve"> </t>
  </si>
  <si>
    <t xml:space="preserve">DEBE </t>
  </si>
  <si>
    <t xml:space="preserve">Salario </t>
  </si>
  <si>
    <t>ASIENTO DE CUADRILLA</t>
  </si>
  <si>
    <t>ASIENTO DE CHAPEAS</t>
  </si>
  <si>
    <t>SUMATORIA DE PAGOS CHAPEAS</t>
  </si>
  <si>
    <t>70-70-110-016</t>
  </si>
  <si>
    <t>70-70-110-008</t>
  </si>
  <si>
    <t>70-70-105-004</t>
  </si>
  <si>
    <t>70-70-100-004</t>
  </si>
  <si>
    <t>70-70-110-013</t>
  </si>
  <si>
    <t>70-70-110-005</t>
  </si>
  <si>
    <t>70-70-105-001</t>
  </si>
  <si>
    <t>70-70-100-001</t>
  </si>
  <si>
    <t>70-70-110-015</t>
  </si>
  <si>
    <t>70-70-110-007</t>
  </si>
  <si>
    <t>70-70-105-003</t>
  </si>
  <si>
    <t>70-70-100-003</t>
  </si>
  <si>
    <t>70-70-110-014</t>
  </si>
  <si>
    <t>70-70-110-006</t>
  </si>
  <si>
    <t>70-70-105-002</t>
  </si>
  <si>
    <t>70-70-100-002</t>
  </si>
  <si>
    <t>70-80-110-004</t>
  </si>
  <si>
    <t>70-80-110-002</t>
  </si>
  <si>
    <t>70-80-105-001</t>
  </si>
  <si>
    <t>70-80-100-001</t>
  </si>
  <si>
    <t>CUADRILLA</t>
  </si>
  <si>
    <t>JARDINERIA CHAPEA</t>
  </si>
  <si>
    <t>20-10-300-400</t>
  </si>
  <si>
    <t>Zapatos</t>
  </si>
  <si>
    <t>10-10-100-500</t>
  </si>
  <si>
    <t>Devol. Zapatos Randall</t>
  </si>
  <si>
    <t>Transitoria</t>
  </si>
  <si>
    <t>Salarios x pag (ajuste)</t>
  </si>
  <si>
    <t>Embargos(AJUSTE)</t>
  </si>
  <si>
    <t>Salario X P (AJUSTE)</t>
  </si>
  <si>
    <t>Cargas Soc. 26.83%</t>
  </si>
  <si>
    <t>salario bruto</t>
  </si>
  <si>
    <t>Cuota Obrero</t>
  </si>
  <si>
    <t>Cargas Soc. 36.17%</t>
  </si>
  <si>
    <t>ASIENTO ESPECIAL PARA CHAPEAS</t>
  </si>
  <si>
    <t>1 quinc. ENERO 2015</t>
  </si>
  <si>
    <t>PLANILLA DEL MES  DE ENERO 2015</t>
  </si>
  <si>
    <t>2 QUINCENA  ENERO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</si>
</sst>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Border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4" fontId="0" fillId="2" borderId="0" xfId="0" applyNumberFormat="1" applyFill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0" xfId="0" applyNumberFormat="1" applyFill="1"/>
    <xf numFmtId="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72"/>
  <sheetViews>
    <sheetView topLeftCell="A152" workbookViewId="0">
      <selection activeCell="A161" sqref="A161:E161"/>
    </sheetView>
  </sheetViews>
  <sheetFormatPr baseColWidth="10" defaultRowHeight="15"/>
  <cols>
    <col min="1" max="1" width="19.5703125" customWidth="1"/>
    <col min="2" max="2" width="20.28515625" customWidth="1"/>
    <col min="3" max="3" width="14.7109375" customWidth="1"/>
    <col min="4" max="4" width="13.85546875" customWidth="1"/>
    <col min="5" max="5" width="14.140625" customWidth="1"/>
  </cols>
  <sheetData>
    <row r="2" spans="1:5" s="2" customFormat="1">
      <c r="A2" s="23" t="s">
        <v>4</v>
      </c>
      <c r="B2" s="23"/>
      <c r="C2" s="23"/>
      <c r="D2" s="23"/>
      <c r="E2" s="23"/>
    </row>
    <row r="3" spans="1:5" s="2" customFormat="1">
      <c r="A3" s="23" t="s">
        <v>5</v>
      </c>
      <c r="B3" s="23"/>
      <c r="C3" s="23"/>
      <c r="D3" s="23"/>
      <c r="E3" s="23"/>
    </row>
    <row r="4" spans="1:5" s="2" customFormat="1">
      <c r="A4" s="23" t="s">
        <v>78</v>
      </c>
      <c r="B4" s="23"/>
      <c r="C4" s="23"/>
      <c r="D4" s="23"/>
      <c r="E4" s="23"/>
    </row>
    <row r="5" spans="1:5" s="2" customFormat="1"/>
    <row r="6" spans="1:5" s="3" customFormat="1">
      <c r="A6" s="3" t="s">
        <v>14</v>
      </c>
      <c r="B6" s="3" t="s">
        <v>9</v>
      </c>
      <c r="C6" s="3" t="s">
        <v>8</v>
      </c>
    </row>
    <row r="7" spans="1:5">
      <c r="C7" s="1" t="s">
        <v>26</v>
      </c>
      <c r="D7" s="1" t="s">
        <v>27</v>
      </c>
    </row>
    <row r="8" spans="1:5">
      <c r="A8" t="s">
        <v>30</v>
      </c>
      <c r="B8" t="s">
        <v>43</v>
      </c>
      <c r="C8" s="7">
        <f>+E17*0.0833</f>
        <v>50036.122541999997</v>
      </c>
      <c r="D8" s="7"/>
      <c r="E8" s="8"/>
    </row>
    <row r="9" spans="1:5">
      <c r="A9" t="s">
        <v>29</v>
      </c>
      <c r="B9" t="s">
        <v>44</v>
      </c>
      <c r="C9" s="7">
        <f>+E17*0.05</f>
        <v>30033.687000000002</v>
      </c>
      <c r="D9" s="7"/>
      <c r="E9" s="8"/>
    </row>
    <row r="10" spans="1:5">
      <c r="A10" t="s">
        <v>73</v>
      </c>
      <c r="B10" t="s">
        <v>45</v>
      </c>
      <c r="C10" s="7">
        <f>+C17*0.2683</f>
        <v>161160.76444199999</v>
      </c>
      <c r="D10" s="7"/>
      <c r="E10" s="8"/>
    </row>
    <row r="11" spans="1:5">
      <c r="A11" t="s">
        <v>31</v>
      </c>
      <c r="B11" t="s">
        <v>34</v>
      </c>
      <c r="C11" s="7"/>
      <c r="D11" s="7">
        <f>+C8</f>
        <v>50036.122541999997</v>
      </c>
      <c r="E11" s="8"/>
    </row>
    <row r="12" spans="1:5">
      <c r="A12" t="s">
        <v>32</v>
      </c>
      <c r="B12" t="s">
        <v>35</v>
      </c>
      <c r="C12" s="7"/>
      <c r="D12" s="7">
        <f>+C9</f>
        <v>30033.687000000002</v>
      </c>
      <c r="E12" s="8"/>
    </row>
    <row r="13" spans="1:5">
      <c r="A13" t="s">
        <v>33</v>
      </c>
      <c r="B13" t="s">
        <v>36</v>
      </c>
      <c r="C13" s="7"/>
      <c r="D13" s="7">
        <f>+C10</f>
        <v>161160.76444199999</v>
      </c>
      <c r="E13" s="8"/>
    </row>
    <row r="14" spans="1:5">
      <c r="C14" s="7"/>
      <c r="D14" s="7"/>
      <c r="E14" s="8"/>
    </row>
    <row r="15" spans="1:5">
      <c r="A15" t="s">
        <v>6</v>
      </c>
      <c r="B15" t="s">
        <v>19</v>
      </c>
      <c r="C15" s="8">
        <v>0</v>
      </c>
      <c r="D15" s="8"/>
      <c r="E15" s="8"/>
    </row>
    <row r="16" spans="1:5">
      <c r="A16" t="s">
        <v>7</v>
      </c>
      <c r="B16" t="s">
        <v>46</v>
      </c>
      <c r="C16" s="8">
        <v>0</v>
      </c>
      <c r="D16" s="8"/>
      <c r="E16" s="8"/>
    </row>
    <row r="17" spans="1:5">
      <c r="A17" t="s">
        <v>39</v>
      </c>
      <c r="B17" t="s">
        <v>46</v>
      </c>
      <c r="C17" s="8">
        <v>600673.74</v>
      </c>
      <c r="D17" s="8"/>
      <c r="E17" s="11">
        <f>SUM(C15:C17)</f>
        <v>600673.74</v>
      </c>
    </row>
    <row r="18" spans="1:5">
      <c r="A18" s="4" t="s">
        <v>75</v>
      </c>
      <c r="B18" t="s">
        <v>20</v>
      </c>
      <c r="C18" s="8"/>
      <c r="D18" s="8">
        <v>51097.26</v>
      </c>
      <c r="E18" s="8"/>
    </row>
    <row r="19" spans="1:5">
      <c r="A19" t="s">
        <v>15</v>
      </c>
      <c r="B19" t="s">
        <v>21</v>
      </c>
      <c r="C19" s="8"/>
      <c r="D19" s="8">
        <v>0</v>
      </c>
      <c r="E19" s="8"/>
    </row>
    <row r="20" spans="1:5">
      <c r="A20" t="s">
        <v>16</v>
      </c>
      <c r="B20" t="s">
        <v>22</v>
      </c>
      <c r="C20" s="8"/>
      <c r="D20" s="8">
        <v>0</v>
      </c>
      <c r="E20" s="8"/>
    </row>
    <row r="21" spans="1:5">
      <c r="A21" t="s">
        <v>0</v>
      </c>
      <c r="B21" t="s">
        <v>23</v>
      </c>
      <c r="C21" s="8"/>
      <c r="D21" s="8">
        <v>0</v>
      </c>
      <c r="E21" s="8"/>
    </row>
    <row r="22" spans="1:5">
      <c r="A22" t="s">
        <v>17</v>
      </c>
      <c r="B22" t="s">
        <v>24</v>
      </c>
      <c r="C22" s="8"/>
      <c r="D22" s="8">
        <v>0</v>
      </c>
      <c r="E22" s="8"/>
    </row>
    <row r="23" spans="1:5">
      <c r="A23" t="s">
        <v>1</v>
      </c>
      <c r="B23" t="s">
        <v>65</v>
      </c>
      <c r="C23" s="8"/>
      <c r="D23" s="8">
        <v>0</v>
      </c>
      <c r="E23" s="8"/>
    </row>
    <row r="24" spans="1:5">
      <c r="A24" t="s">
        <v>66</v>
      </c>
      <c r="B24" t="s">
        <v>67</v>
      </c>
      <c r="C24" s="8"/>
      <c r="D24" s="8">
        <v>0</v>
      </c>
      <c r="E24" s="8"/>
    </row>
    <row r="25" spans="1:5">
      <c r="A25" t="s">
        <v>2</v>
      </c>
      <c r="B25" t="s">
        <v>46</v>
      </c>
      <c r="C25" s="8"/>
      <c r="D25" s="8">
        <v>0</v>
      </c>
      <c r="E25" s="8"/>
    </row>
    <row r="26" spans="1:5">
      <c r="A26" t="s">
        <v>18</v>
      </c>
      <c r="B26" t="s">
        <v>25</v>
      </c>
      <c r="C26" s="8"/>
      <c r="D26" s="8">
        <v>549576.48</v>
      </c>
      <c r="E26" s="8"/>
    </row>
    <row r="27" spans="1:5" ht="15.75" thickBot="1">
      <c r="A27" t="s">
        <v>3</v>
      </c>
      <c r="C27" s="10">
        <f>SUM(C15:C26)</f>
        <v>600673.74</v>
      </c>
      <c r="D27" s="10">
        <f>SUM(D15:D26)</f>
        <v>600673.74</v>
      </c>
      <c r="E27" s="8"/>
    </row>
    <row r="28" spans="1:5" ht="15.75" thickTop="1">
      <c r="C28" s="6"/>
      <c r="D28" s="6"/>
    </row>
    <row r="30" spans="1:5" s="5" customFormat="1"/>
    <row r="31" spans="1:5" s="2" customFormat="1">
      <c r="A31" s="23" t="s">
        <v>78</v>
      </c>
      <c r="B31" s="23"/>
      <c r="C31" s="23"/>
      <c r="D31" s="23"/>
      <c r="E31" s="23"/>
    </row>
    <row r="32" spans="1:5" s="3" customFormat="1">
      <c r="A32" s="3" t="s">
        <v>14</v>
      </c>
      <c r="B32" s="3" t="s">
        <v>9</v>
      </c>
      <c r="C32" s="3" t="s">
        <v>12</v>
      </c>
    </row>
    <row r="33" spans="1:5">
      <c r="C33" s="1" t="s">
        <v>26</v>
      </c>
      <c r="D33" s="1" t="s">
        <v>27</v>
      </c>
    </row>
    <row r="34" spans="1:5">
      <c r="A34" t="s">
        <v>30</v>
      </c>
      <c r="B34" t="s">
        <v>47</v>
      </c>
      <c r="C34" s="7">
        <f>+E43*0.0833</f>
        <v>311145.53698199999</v>
      </c>
      <c r="D34" s="7"/>
      <c r="E34" s="8"/>
    </row>
    <row r="35" spans="1:5">
      <c r="A35" t="s">
        <v>29</v>
      </c>
      <c r="B35" t="s">
        <v>48</v>
      </c>
      <c r="C35" s="7">
        <f>+E43*0.05</f>
        <v>186762.027</v>
      </c>
      <c r="D35" s="7"/>
      <c r="E35" s="8"/>
    </row>
    <row r="36" spans="1:5">
      <c r="A36" t="s">
        <v>73</v>
      </c>
      <c r="B36" t="s">
        <v>49</v>
      </c>
      <c r="C36" s="7">
        <f>+C43*0.2683</f>
        <v>995348.54000699997</v>
      </c>
      <c r="D36" s="7"/>
      <c r="E36" s="8"/>
    </row>
    <row r="37" spans="1:5">
      <c r="A37" t="s">
        <v>31</v>
      </c>
      <c r="B37" t="s">
        <v>34</v>
      </c>
      <c r="C37" s="7"/>
      <c r="D37" s="7">
        <f>+C34</f>
        <v>311145.53698199999</v>
      </c>
      <c r="E37" s="8"/>
    </row>
    <row r="38" spans="1:5">
      <c r="A38" t="s">
        <v>32</v>
      </c>
      <c r="B38" t="s">
        <v>35</v>
      </c>
      <c r="C38" s="7"/>
      <c r="D38" s="7">
        <f>+C35</f>
        <v>186762.027</v>
      </c>
      <c r="E38" s="8"/>
    </row>
    <row r="39" spans="1:5">
      <c r="A39" t="s">
        <v>33</v>
      </c>
      <c r="B39" t="s">
        <v>36</v>
      </c>
      <c r="C39" s="7"/>
      <c r="D39" s="7">
        <f>+C36</f>
        <v>995348.54000699997</v>
      </c>
      <c r="E39" s="8"/>
    </row>
    <row r="40" spans="1:5">
      <c r="C40" s="7"/>
      <c r="D40" s="7"/>
      <c r="E40" s="8"/>
    </row>
    <row r="41" spans="1:5">
      <c r="A41" t="s">
        <v>6</v>
      </c>
      <c r="B41" t="s">
        <v>19</v>
      </c>
      <c r="C41" s="8">
        <v>25406.25</v>
      </c>
      <c r="D41" s="8"/>
      <c r="E41" s="8"/>
    </row>
    <row r="42" spans="1:5">
      <c r="A42" t="s">
        <v>7</v>
      </c>
      <c r="B42" t="s">
        <v>50</v>
      </c>
      <c r="C42" s="8">
        <v>0</v>
      </c>
      <c r="D42" s="8"/>
      <c r="E42" s="8"/>
    </row>
    <row r="43" spans="1:5">
      <c r="A43" t="s">
        <v>39</v>
      </c>
      <c r="B43" t="s">
        <v>50</v>
      </c>
      <c r="C43" s="8">
        <v>3709834.29</v>
      </c>
      <c r="D43" s="8"/>
      <c r="E43" s="11">
        <f>SUM(C41:C43)</f>
        <v>3735240.54</v>
      </c>
    </row>
    <row r="44" spans="1:5">
      <c r="A44" s="4" t="s">
        <v>75</v>
      </c>
      <c r="B44" t="s">
        <v>20</v>
      </c>
      <c r="C44" s="8"/>
      <c r="D44" s="8">
        <v>329511.8</v>
      </c>
      <c r="E44" s="8"/>
    </row>
    <row r="45" spans="1:5">
      <c r="A45" t="s">
        <v>15</v>
      </c>
      <c r="B45" t="s">
        <v>21</v>
      </c>
      <c r="C45" s="8"/>
      <c r="D45" s="8">
        <v>169000</v>
      </c>
      <c r="E45" s="8"/>
    </row>
    <row r="46" spans="1:5">
      <c r="A46" t="s">
        <v>16</v>
      </c>
      <c r="B46" t="s">
        <v>22</v>
      </c>
      <c r="C46" s="8"/>
      <c r="D46" s="8">
        <v>10709.33</v>
      </c>
      <c r="E46" s="8"/>
    </row>
    <row r="47" spans="1:5">
      <c r="A47" t="s">
        <v>0</v>
      </c>
      <c r="B47" t="s">
        <v>23</v>
      </c>
      <c r="C47" s="8"/>
      <c r="D47" s="8">
        <v>0</v>
      </c>
      <c r="E47" s="8"/>
    </row>
    <row r="48" spans="1:5">
      <c r="A48" t="s">
        <v>17</v>
      </c>
      <c r="B48" t="s">
        <v>24</v>
      </c>
      <c r="C48" s="8"/>
      <c r="D48" s="8">
        <v>1400</v>
      </c>
      <c r="E48" s="8"/>
    </row>
    <row r="49" spans="1:5">
      <c r="A49" t="s">
        <v>1</v>
      </c>
      <c r="B49" t="s">
        <v>65</v>
      </c>
      <c r="C49" s="8"/>
      <c r="D49" s="8">
        <v>15384.77</v>
      </c>
      <c r="E49" s="8"/>
    </row>
    <row r="50" spans="1:5">
      <c r="A50" t="s">
        <v>66</v>
      </c>
      <c r="B50" t="s">
        <v>67</v>
      </c>
      <c r="C50" s="8"/>
      <c r="D50" s="8">
        <v>0</v>
      </c>
      <c r="E50" s="8"/>
    </row>
    <row r="51" spans="1:5">
      <c r="A51" t="s">
        <v>2</v>
      </c>
      <c r="B51" t="s">
        <v>50</v>
      </c>
      <c r="C51" s="8"/>
      <c r="D51" s="8">
        <v>0</v>
      </c>
      <c r="E51" s="8"/>
    </row>
    <row r="52" spans="1:5">
      <c r="A52" t="s">
        <v>18</v>
      </c>
      <c r="B52" t="s">
        <v>25</v>
      </c>
      <c r="C52" s="9"/>
      <c r="D52" s="9">
        <v>3209234.64</v>
      </c>
      <c r="E52" s="8"/>
    </row>
    <row r="53" spans="1:5" ht="15.75" thickBot="1">
      <c r="A53" t="s">
        <v>3</v>
      </c>
      <c r="C53" s="10">
        <f>SUM(C41:C52)</f>
        <v>3735240.54</v>
      </c>
      <c r="D53" s="10">
        <f>SUM(D41:D52)</f>
        <v>3735240.54</v>
      </c>
      <c r="E53" s="8"/>
    </row>
    <row r="54" spans="1:5" ht="15.75" thickTop="1"/>
    <row r="55" spans="1:5" s="5" customFormat="1"/>
    <row r="56" spans="1:5" s="2" customFormat="1">
      <c r="A56" s="23" t="s">
        <v>78</v>
      </c>
      <c r="B56" s="23"/>
      <c r="C56" s="23"/>
      <c r="D56" s="23"/>
      <c r="E56" s="23"/>
    </row>
    <row r="57" spans="1:5" s="3" customFormat="1">
      <c r="A57" s="3" t="s">
        <v>14</v>
      </c>
      <c r="B57" s="3" t="s">
        <v>9</v>
      </c>
      <c r="C57" s="3" t="s">
        <v>10</v>
      </c>
    </row>
    <row r="58" spans="1:5">
      <c r="A58" t="s">
        <v>37</v>
      </c>
      <c r="C58" s="1" t="s">
        <v>38</v>
      </c>
      <c r="D58" s="1" t="s">
        <v>27</v>
      </c>
    </row>
    <row r="59" spans="1:5">
      <c r="A59" t="s">
        <v>30</v>
      </c>
      <c r="B59" t="s">
        <v>51</v>
      </c>
      <c r="C59" s="7">
        <f>+E66*0.0833</f>
        <v>52791.476625999996</v>
      </c>
      <c r="D59" s="7"/>
      <c r="E59" s="8"/>
    </row>
    <row r="60" spans="1:5">
      <c r="A60" t="s">
        <v>29</v>
      </c>
      <c r="B60" t="s">
        <v>52</v>
      </c>
      <c r="C60" s="7">
        <f>+E66*0.05</f>
        <v>31687.561000000002</v>
      </c>
      <c r="D60" s="7"/>
      <c r="E60" s="8"/>
    </row>
    <row r="61" spans="1:5">
      <c r="A61" t="s">
        <v>73</v>
      </c>
      <c r="B61" t="s">
        <v>53</v>
      </c>
      <c r="C61" s="7">
        <f>+C68*0.2683</f>
        <v>170035.45232599997</v>
      </c>
      <c r="D61" s="7"/>
      <c r="E61" s="8"/>
    </row>
    <row r="62" spans="1:5">
      <c r="A62" t="s">
        <v>31</v>
      </c>
      <c r="B62" t="s">
        <v>34</v>
      </c>
      <c r="C62" s="7"/>
      <c r="D62" s="7">
        <f>+C59</f>
        <v>52791.476625999996</v>
      </c>
      <c r="E62" s="8"/>
    </row>
    <row r="63" spans="1:5">
      <c r="A63" t="s">
        <v>32</v>
      </c>
      <c r="B63" t="s">
        <v>35</v>
      </c>
      <c r="C63" s="7"/>
      <c r="D63" s="7">
        <f>+C60</f>
        <v>31687.561000000002</v>
      </c>
      <c r="E63" s="8"/>
    </row>
    <row r="64" spans="1:5">
      <c r="A64" t="s">
        <v>33</v>
      </c>
      <c r="B64" t="s">
        <v>36</v>
      </c>
      <c r="C64" s="7"/>
      <c r="D64" s="7">
        <f>+C61</f>
        <v>170035.45232599997</v>
      </c>
      <c r="E64" s="8"/>
    </row>
    <row r="65" spans="1:5">
      <c r="C65" s="8"/>
      <c r="D65" s="8"/>
      <c r="E65" s="8"/>
    </row>
    <row r="66" spans="1:5">
      <c r="A66" t="s">
        <v>6</v>
      </c>
      <c r="B66" t="s">
        <v>19</v>
      </c>
      <c r="C66" s="8">
        <v>0</v>
      </c>
      <c r="D66" s="8"/>
      <c r="E66" s="11">
        <f>SUM(C66:C68)</f>
        <v>633751.22</v>
      </c>
    </row>
    <row r="67" spans="1:5">
      <c r="A67" t="s">
        <v>7</v>
      </c>
      <c r="B67" t="s">
        <v>54</v>
      </c>
      <c r="C67" s="8">
        <v>0</v>
      </c>
      <c r="D67" s="8"/>
      <c r="E67" s="8"/>
    </row>
    <row r="68" spans="1:5">
      <c r="A68" t="s">
        <v>39</v>
      </c>
      <c r="B68" t="s">
        <v>54</v>
      </c>
      <c r="C68" s="8">
        <v>633751.22</v>
      </c>
      <c r="D68" s="8"/>
      <c r="E68" s="8"/>
    </row>
    <row r="69" spans="1:5">
      <c r="A69" s="4" t="s">
        <v>75</v>
      </c>
      <c r="B69" t="s">
        <v>20</v>
      </c>
      <c r="C69" s="8"/>
      <c r="D69" s="8">
        <v>58114.99</v>
      </c>
      <c r="E69" s="8"/>
    </row>
    <row r="70" spans="1:5">
      <c r="A70" t="s">
        <v>15</v>
      </c>
      <c r="B70" t="s">
        <v>21</v>
      </c>
      <c r="C70" s="8"/>
      <c r="D70" s="8">
        <v>0</v>
      </c>
      <c r="E70" s="8"/>
    </row>
    <row r="71" spans="1:5">
      <c r="A71" t="s">
        <v>16</v>
      </c>
      <c r="B71" t="s">
        <v>22</v>
      </c>
      <c r="C71" s="8"/>
      <c r="D71" s="8">
        <v>0</v>
      </c>
      <c r="E71" s="8"/>
    </row>
    <row r="72" spans="1:5">
      <c r="A72" t="s">
        <v>0</v>
      </c>
      <c r="B72" t="s">
        <v>23</v>
      </c>
      <c r="C72" s="8"/>
      <c r="D72" s="8">
        <v>0</v>
      </c>
      <c r="E72" s="8"/>
    </row>
    <row r="73" spans="1:5">
      <c r="A73" t="s">
        <v>17</v>
      </c>
      <c r="B73" t="s">
        <v>24</v>
      </c>
      <c r="C73" s="8"/>
      <c r="D73" s="8">
        <v>0</v>
      </c>
      <c r="E73" s="8"/>
    </row>
    <row r="74" spans="1:5">
      <c r="A74" t="s">
        <v>1</v>
      </c>
      <c r="B74" t="s">
        <v>65</v>
      </c>
      <c r="C74" s="8"/>
      <c r="D74" s="8">
        <v>31904.5</v>
      </c>
      <c r="E74" s="8"/>
    </row>
    <row r="75" spans="1:5">
      <c r="A75" t="s">
        <v>66</v>
      </c>
      <c r="B75" t="s">
        <v>67</v>
      </c>
      <c r="C75" s="8"/>
      <c r="D75" s="8">
        <v>5000</v>
      </c>
      <c r="E75" s="8"/>
    </row>
    <row r="76" spans="1:5">
      <c r="A76" t="s">
        <v>2</v>
      </c>
      <c r="B76" t="s">
        <v>54</v>
      </c>
      <c r="C76" s="8"/>
      <c r="D76" s="8">
        <v>0</v>
      </c>
      <c r="E76" s="8"/>
    </row>
    <row r="77" spans="1:5">
      <c r="A77" t="s">
        <v>18</v>
      </c>
      <c r="B77" t="s">
        <v>25</v>
      </c>
      <c r="C77" s="8"/>
      <c r="D77" s="8">
        <v>538731.73</v>
      </c>
      <c r="E77" s="8"/>
    </row>
    <row r="78" spans="1:5" ht="15.75" thickBot="1">
      <c r="A78" t="s">
        <v>3</v>
      </c>
      <c r="C78" s="10">
        <f>SUM(C66:C77)</f>
        <v>633751.22</v>
      </c>
      <c r="D78" s="10">
        <f>SUM(D66:D77)</f>
        <v>633751.22</v>
      </c>
      <c r="E78" s="8"/>
    </row>
    <row r="79" spans="1:5" ht="15.75" thickTop="1">
      <c r="C79" s="8"/>
      <c r="D79" s="8"/>
      <c r="E79" s="8"/>
    </row>
    <row r="80" spans="1:5" s="5" customFormat="1"/>
    <row r="81" spans="1:5" s="2" customFormat="1">
      <c r="A81" s="23" t="s">
        <v>78</v>
      </c>
      <c r="B81" s="23"/>
      <c r="C81" s="23"/>
      <c r="D81" s="23"/>
      <c r="E81" s="23"/>
    </row>
    <row r="82" spans="1:5" s="3" customFormat="1">
      <c r="B82" s="3" t="s">
        <v>9</v>
      </c>
      <c r="C82" s="3" t="s">
        <v>11</v>
      </c>
    </row>
    <row r="83" spans="1:5">
      <c r="C83" s="1" t="s">
        <v>38</v>
      </c>
      <c r="D83" s="1" t="s">
        <v>27</v>
      </c>
    </row>
    <row r="84" spans="1:5">
      <c r="A84" t="s">
        <v>30</v>
      </c>
      <c r="B84" t="s">
        <v>55</v>
      </c>
      <c r="C84" s="7">
        <f>+E94*0.0833</f>
        <v>3808947.1956130005</v>
      </c>
      <c r="D84" s="7"/>
      <c r="E84" s="8"/>
    </row>
    <row r="85" spans="1:5">
      <c r="A85" t="s">
        <v>29</v>
      </c>
      <c r="B85" t="s">
        <v>56</v>
      </c>
      <c r="C85" s="7">
        <f>+E94*0.05</f>
        <v>2286282.8305000006</v>
      </c>
      <c r="D85" s="7"/>
      <c r="E85" s="8"/>
    </row>
    <row r="86" spans="1:5">
      <c r="A86" t="s">
        <v>73</v>
      </c>
      <c r="B86" t="s">
        <v>57</v>
      </c>
      <c r="C86" s="7">
        <f>+C94*0.2683</f>
        <v>12243958.183123</v>
      </c>
      <c r="D86" s="7"/>
      <c r="E86" s="8"/>
    </row>
    <row r="87" spans="1:5">
      <c r="A87" t="s">
        <v>31</v>
      </c>
      <c r="B87" t="s">
        <v>34</v>
      </c>
      <c r="C87" s="7"/>
      <c r="D87" s="7">
        <f>+C84</f>
        <v>3808947.1956130005</v>
      </c>
      <c r="E87" s="8"/>
    </row>
    <row r="88" spans="1:5">
      <c r="A88" t="s">
        <v>32</v>
      </c>
      <c r="B88" t="s">
        <v>35</v>
      </c>
      <c r="C88" s="7"/>
      <c r="D88" s="7">
        <f>+C85</f>
        <v>2286282.8305000006</v>
      </c>
      <c r="E88" s="8"/>
    </row>
    <row r="89" spans="1:5">
      <c r="A89" t="s">
        <v>33</v>
      </c>
      <c r="B89" t="s">
        <v>36</v>
      </c>
      <c r="C89" s="7"/>
      <c r="D89" s="7">
        <f>+C86</f>
        <v>12243958.183123</v>
      </c>
      <c r="E89" s="8"/>
    </row>
    <row r="90" spans="1:5">
      <c r="C90" s="7"/>
      <c r="D90" s="7"/>
      <c r="E90" s="8"/>
    </row>
    <row r="91" spans="1:5">
      <c r="A91" t="s">
        <v>6</v>
      </c>
      <c r="B91" t="s">
        <v>19</v>
      </c>
      <c r="C91" s="8">
        <v>42310.8</v>
      </c>
      <c r="D91" s="8"/>
      <c r="E91" s="8"/>
    </row>
    <row r="92" spans="1:5">
      <c r="A92" t="s">
        <v>70</v>
      </c>
      <c r="B92" t="s">
        <v>25</v>
      </c>
      <c r="C92" s="8">
        <v>1000.4</v>
      </c>
      <c r="D92" s="8"/>
      <c r="E92" s="8"/>
    </row>
    <row r="93" spans="1:5">
      <c r="A93" t="s">
        <v>7</v>
      </c>
      <c r="B93" t="s">
        <v>58</v>
      </c>
      <c r="C93" s="8">
        <f>49019.4-C92</f>
        <v>48019</v>
      </c>
      <c r="D93" s="8"/>
      <c r="E93" s="8"/>
    </row>
    <row r="94" spans="1:5">
      <c r="A94" t="s">
        <v>39</v>
      </c>
      <c r="B94" t="s">
        <v>58</v>
      </c>
      <c r="C94" s="8">
        <v>45635326.810000002</v>
      </c>
      <c r="D94" s="8"/>
      <c r="E94" s="11">
        <f>SUM(C91:C94)-C92</f>
        <v>45725656.610000007</v>
      </c>
    </row>
    <row r="95" spans="1:5">
      <c r="A95" s="4" t="s">
        <v>75</v>
      </c>
      <c r="B95" t="s">
        <v>20</v>
      </c>
      <c r="C95" s="8"/>
      <c r="D95" s="8">
        <v>4178114.49</v>
      </c>
      <c r="E95" s="8"/>
    </row>
    <row r="96" spans="1:5">
      <c r="A96" t="s">
        <v>15</v>
      </c>
      <c r="B96" t="s">
        <v>21</v>
      </c>
      <c r="C96" s="8"/>
      <c r="D96" s="8">
        <v>50000</v>
      </c>
      <c r="E96" s="8"/>
    </row>
    <row r="97" spans="1:5">
      <c r="A97" t="s">
        <v>16</v>
      </c>
      <c r="B97" t="s">
        <v>22</v>
      </c>
      <c r="C97" s="8"/>
      <c r="D97" s="8">
        <v>375</v>
      </c>
      <c r="E97" s="8"/>
    </row>
    <row r="98" spans="1:5">
      <c r="A98" t="s">
        <v>0</v>
      </c>
      <c r="B98" t="s">
        <v>23</v>
      </c>
      <c r="C98" s="8"/>
      <c r="D98" s="8">
        <v>0</v>
      </c>
      <c r="E98" s="8"/>
    </row>
    <row r="99" spans="1:5">
      <c r="A99" t="s">
        <v>17</v>
      </c>
      <c r="B99" t="s">
        <v>24</v>
      </c>
      <c r="C99" s="8"/>
      <c r="D99" s="8">
        <v>0</v>
      </c>
      <c r="E99" s="8"/>
    </row>
    <row r="100" spans="1:5">
      <c r="A100" t="s">
        <v>1</v>
      </c>
      <c r="B100" t="s">
        <v>65</v>
      </c>
      <c r="C100" s="8"/>
      <c r="D100" s="8">
        <v>61274.080000000002</v>
      </c>
      <c r="E100" s="8"/>
    </row>
    <row r="101" spans="1:5">
      <c r="A101" t="s">
        <v>70</v>
      </c>
      <c r="B101" t="s">
        <v>25</v>
      </c>
      <c r="C101" s="8"/>
      <c r="D101" s="8">
        <v>15000</v>
      </c>
      <c r="E101" s="8"/>
    </row>
    <row r="102" spans="1:5">
      <c r="A102" t="s">
        <v>66</v>
      </c>
      <c r="B102" t="s">
        <v>67</v>
      </c>
      <c r="C102" s="8"/>
      <c r="D102" s="8">
        <v>7500</v>
      </c>
      <c r="E102" s="8"/>
    </row>
    <row r="103" spans="1:5">
      <c r="A103" t="s">
        <v>2</v>
      </c>
      <c r="B103" t="s">
        <v>58</v>
      </c>
      <c r="C103" s="8"/>
      <c r="D103" s="8">
        <f>54918.79-D102-D101</f>
        <v>32418.79</v>
      </c>
      <c r="E103" s="8"/>
    </row>
    <row r="104" spans="1:5">
      <c r="A104" t="s">
        <v>18</v>
      </c>
      <c r="B104" t="s">
        <v>25</v>
      </c>
      <c r="C104" s="8"/>
      <c r="D104" s="8">
        <v>41381974.649999999</v>
      </c>
      <c r="E104" s="8"/>
    </row>
    <row r="105" spans="1:5" ht="15.75" thickBot="1">
      <c r="A105" t="s">
        <v>3</v>
      </c>
      <c r="C105" s="10">
        <f>SUM(C91:C104)</f>
        <v>45726657.010000005</v>
      </c>
      <c r="D105" s="10">
        <f>SUM(D91:D104)</f>
        <v>45726657.009999998</v>
      </c>
      <c r="E105" s="8"/>
    </row>
    <row r="106" spans="1:5" ht="15.75" thickTop="1">
      <c r="D106" s="8">
        <f>+C105-D105</f>
        <v>0</v>
      </c>
    </row>
    <row r="107" spans="1:5" s="5" customFormat="1"/>
    <row r="108" spans="1:5" s="2" customFormat="1">
      <c r="A108" s="23" t="s">
        <v>78</v>
      </c>
      <c r="B108" s="23"/>
      <c r="C108" s="23"/>
      <c r="D108" s="23"/>
      <c r="E108" s="23"/>
    </row>
    <row r="109" spans="1:5" s="3" customFormat="1">
      <c r="A109" s="3" t="s">
        <v>14</v>
      </c>
      <c r="B109" s="3" t="s">
        <v>9</v>
      </c>
      <c r="C109" s="3" t="s">
        <v>13</v>
      </c>
    </row>
    <row r="110" spans="1:5">
      <c r="C110" s="1" t="s">
        <v>38</v>
      </c>
      <c r="D110" s="1" t="s">
        <v>27</v>
      </c>
    </row>
    <row r="111" spans="1:5">
      <c r="A111" t="s">
        <v>30</v>
      </c>
      <c r="B111" t="s">
        <v>59</v>
      </c>
      <c r="C111" s="7">
        <f>+E120*0.0833</f>
        <v>96660.669427000001</v>
      </c>
      <c r="D111" s="7"/>
      <c r="E111" s="8"/>
    </row>
    <row r="112" spans="1:5">
      <c r="A112" t="s">
        <v>29</v>
      </c>
      <c r="B112" t="s">
        <v>60</v>
      </c>
      <c r="C112" s="7">
        <f>+E120*0.05</f>
        <v>58019.609499999999</v>
      </c>
      <c r="D112" s="7"/>
      <c r="E112" s="8"/>
    </row>
    <row r="113" spans="1:5">
      <c r="A113" t="s">
        <v>73</v>
      </c>
      <c r="B113" t="s">
        <v>61</v>
      </c>
      <c r="C113" s="7">
        <f>+C120*0.2683</f>
        <v>305200.79074799997</v>
      </c>
      <c r="D113" s="7"/>
      <c r="E113" s="8"/>
    </row>
    <row r="114" spans="1:5">
      <c r="A114" t="s">
        <v>31</v>
      </c>
      <c r="B114" t="s">
        <v>34</v>
      </c>
      <c r="C114" s="7"/>
      <c r="D114" s="7">
        <f>+C111</f>
        <v>96660.669427000001</v>
      </c>
      <c r="E114" s="8"/>
    </row>
    <row r="115" spans="1:5">
      <c r="A115" t="s">
        <v>32</v>
      </c>
      <c r="B115" t="s">
        <v>35</v>
      </c>
      <c r="C115" s="7"/>
      <c r="D115" s="7">
        <f>+C112</f>
        <v>58019.609499999999</v>
      </c>
      <c r="E115" s="8"/>
    </row>
    <row r="116" spans="1:5">
      <c r="A116" t="s">
        <v>33</v>
      </c>
      <c r="B116" t="s">
        <v>36</v>
      </c>
      <c r="C116" s="7"/>
      <c r="D116" s="7">
        <f>+C113</f>
        <v>305200.79074799997</v>
      </c>
      <c r="E116" s="8"/>
    </row>
    <row r="117" spans="1:5" s="3" customFormat="1">
      <c r="C117" s="12"/>
      <c r="D117" s="12"/>
      <c r="E117" s="12"/>
    </row>
    <row r="118" spans="1:5">
      <c r="A118" t="s">
        <v>6</v>
      </c>
      <c r="B118" t="s">
        <v>28</v>
      </c>
      <c r="C118" s="8">
        <v>22856.63</v>
      </c>
      <c r="D118" s="8"/>
      <c r="E118" s="8"/>
    </row>
    <row r="119" spans="1:5">
      <c r="A119" t="s">
        <v>7</v>
      </c>
      <c r="B119" t="s">
        <v>62</v>
      </c>
      <c r="C119" s="8">
        <v>0</v>
      </c>
      <c r="D119" s="8"/>
      <c r="E119" s="8"/>
    </row>
    <row r="120" spans="1:5">
      <c r="A120" t="s">
        <v>39</v>
      </c>
      <c r="B120" t="s">
        <v>62</v>
      </c>
      <c r="C120" s="8">
        <v>1137535.56</v>
      </c>
      <c r="D120" s="8"/>
      <c r="E120" s="11">
        <f>SUM(C118:C120)</f>
        <v>1160392.19</v>
      </c>
    </row>
    <row r="121" spans="1:5">
      <c r="A121" s="4" t="s">
        <v>75</v>
      </c>
      <c r="B121" t="s">
        <v>20</v>
      </c>
      <c r="C121" s="8"/>
      <c r="D121" s="8">
        <v>104312.02</v>
      </c>
      <c r="E121" s="8"/>
    </row>
    <row r="122" spans="1:5">
      <c r="A122" t="s">
        <v>15</v>
      </c>
      <c r="B122" t="s">
        <v>21</v>
      </c>
      <c r="C122" s="8"/>
      <c r="D122" s="8">
        <v>0</v>
      </c>
      <c r="E122" s="8"/>
    </row>
    <row r="123" spans="1:5">
      <c r="A123" t="s">
        <v>16</v>
      </c>
      <c r="B123" t="s">
        <v>22</v>
      </c>
      <c r="C123" s="8"/>
      <c r="D123" s="8">
        <v>0</v>
      </c>
      <c r="E123" s="8"/>
    </row>
    <row r="124" spans="1:5">
      <c r="A124" t="s">
        <v>0</v>
      </c>
      <c r="B124" t="s">
        <v>23</v>
      </c>
      <c r="C124" s="8"/>
      <c r="D124" s="8">
        <v>0</v>
      </c>
      <c r="E124" s="8"/>
    </row>
    <row r="125" spans="1:5">
      <c r="A125" t="s">
        <v>17</v>
      </c>
      <c r="B125" t="s">
        <v>24</v>
      </c>
      <c r="C125" s="8"/>
      <c r="D125" s="8">
        <v>0</v>
      </c>
      <c r="E125" s="8"/>
    </row>
    <row r="126" spans="1:5">
      <c r="A126" t="s">
        <v>1</v>
      </c>
      <c r="B126" t="s">
        <v>65</v>
      </c>
      <c r="C126" s="8"/>
      <c r="D126" s="8">
        <v>7635.88</v>
      </c>
      <c r="E126" s="8"/>
    </row>
    <row r="127" spans="1:5">
      <c r="A127" t="s">
        <v>69</v>
      </c>
      <c r="B127" t="s">
        <v>67</v>
      </c>
      <c r="C127" s="8"/>
      <c r="D127" s="8">
        <v>12777.29</v>
      </c>
      <c r="E127" s="8"/>
    </row>
    <row r="128" spans="1:5">
      <c r="A128" t="s">
        <v>2</v>
      </c>
      <c r="B128" t="s">
        <v>62</v>
      </c>
      <c r="C128" s="8"/>
      <c r="D128" s="8">
        <v>0</v>
      </c>
      <c r="E128" s="8"/>
    </row>
    <row r="129" spans="1:5">
      <c r="A129" t="s">
        <v>18</v>
      </c>
      <c r="B129" t="s">
        <v>25</v>
      </c>
      <c r="C129" s="8"/>
      <c r="D129" s="8">
        <v>1035667</v>
      </c>
      <c r="E129" s="8"/>
    </row>
    <row r="130" spans="1:5" ht="15.75" thickBot="1">
      <c r="A130" t="s">
        <v>3</v>
      </c>
      <c r="C130" s="10">
        <f>SUM(C118:C129)</f>
        <v>1160392.19</v>
      </c>
      <c r="D130" s="10">
        <f>SUM(D118:D129)</f>
        <v>1160392.19</v>
      </c>
      <c r="E130" s="8"/>
    </row>
    <row r="131" spans="1:5" ht="15.75" thickTop="1">
      <c r="C131" s="8"/>
      <c r="D131" s="8"/>
      <c r="E131" s="8"/>
    </row>
    <row r="132" spans="1:5" s="5" customFormat="1">
      <c r="C132" s="11"/>
      <c r="D132" s="11"/>
      <c r="E132" s="11"/>
    </row>
    <row r="133" spans="1:5" s="2" customFormat="1">
      <c r="A133" s="23" t="s">
        <v>78</v>
      </c>
      <c r="B133" s="23"/>
      <c r="C133" s="23"/>
      <c r="D133" s="23"/>
      <c r="E133" s="23"/>
    </row>
    <row r="134" spans="1:5" s="2" customFormat="1">
      <c r="A134" s="23" t="s">
        <v>40</v>
      </c>
      <c r="B134" s="23"/>
      <c r="C134" s="23"/>
      <c r="D134" s="23"/>
      <c r="E134" s="23"/>
    </row>
    <row r="135" spans="1:5" s="3" customFormat="1">
      <c r="A135" s="3" t="s">
        <v>14</v>
      </c>
      <c r="B135" s="3" t="s">
        <v>9</v>
      </c>
      <c r="C135" s="3" t="s">
        <v>11</v>
      </c>
      <c r="D135" s="13" t="s">
        <v>63</v>
      </c>
    </row>
    <row r="136" spans="1:5">
      <c r="C136" s="1" t="s">
        <v>38</v>
      </c>
      <c r="D136" s="1" t="s">
        <v>27</v>
      </c>
    </row>
    <row r="137" spans="1:5">
      <c r="A137" t="s">
        <v>30</v>
      </c>
      <c r="B137" t="s">
        <v>55</v>
      </c>
      <c r="C137" s="7">
        <f>+E146*0.0833</f>
        <v>141780.48761099999</v>
      </c>
      <c r="D137" s="7"/>
      <c r="E137" s="8"/>
    </row>
    <row r="138" spans="1:5">
      <c r="A138" t="s">
        <v>29</v>
      </c>
      <c r="B138" t="s">
        <v>56</v>
      </c>
      <c r="C138" s="7">
        <f>+E146*0.05</f>
        <v>85102.333500000008</v>
      </c>
      <c r="D138" s="7"/>
      <c r="E138" s="8"/>
    </row>
    <row r="139" spans="1:5">
      <c r="A139" t="s">
        <v>73</v>
      </c>
      <c r="B139" t="s">
        <v>57</v>
      </c>
      <c r="C139" s="7">
        <f>+C146*0.2683</f>
        <v>452902.92156099994</v>
      </c>
      <c r="D139" s="7"/>
      <c r="E139" s="8"/>
    </row>
    <row r="140" spans="1:5">
      <c r="A140" t="s">
        <v>31</v>
      </c>
      <c r="B140" t="s">
        <v>34</v>
      </c>
      <c r="C140" s="7"/>
      <c r="D140" s="7">
        <f>+C137</f>
        <v>141780.48761099999</v>
      </c>
      <c r="E140" s="8"/>
    </row>
    <row r="141" spans="1:5">
      <c r="A141" t="s">
        <v>32</v>
      </c>
      <c r="B141" t="s">
        <v>35</v>
      </c>
      <c r="C141" s="7"/>
      <c r="D141" s="7">
        <f>+C138</f>
        <v>85102.333500000008</v>
      </c>
      <c r="E141" s="8"/>
    </row>
    <row r="142" spans="1:5">
      <c r="A142" t="s">
        <v>33</v>
      </c>
      <c r="B142" t="s">
        <v>36</v>
      </c>
      <c r="C142" s="7"/>
      <c r="D142" s="7">
        <f>+C139</f>
        <v>452902.92156099994</v>
      </c>
      <c r="E142" s="8"/>
    </row>
    <row r="143" spans="1:5">
      <c r="C143" s="7"/>
      <c r="D143" s="7"/>
      <c r="E143" s="8"/>
    </row>
    <row r="144" spans="1:5">
      <c r="A144" t="s">
        <v>6</v>
      </c>
      <c r="B144" t="s">
        <v>19</v>
      </c>
      <c r="C144" s="8">
        <v>0</v>
      </c>
      <c r="D144" s="8"/>
      <c r="E144" s="8"/>
    </row>
    <row r="145" spans="1:5">
      <c r="A145" t="s">
        <v>7</v>
      </c>
      <c r="B145" t="s">
        <v>58</v>
      </c>
      <c r="C145" s="8">
        <v>14000</v>
      </c>
      <c r="D145" s="8"/>
      <c r="E145" s="8"/>
    </row>
    <row r="146" spans="1:5">
      <c r="A146" t="s">
        <v>39</v>
      </c>
      <c r="B146" t="s">
        <v>58</v>
      </c>
      <c r="C146" s="8">
        <v>1688046.67</v>
      </c>
      <c r="D146" s="8"/>
      <c r="E146" s="11">
        <f>SUM(C144:C146)</f>
        <v>1702046.67</v>
      </c>
    </row>
    <row r="147" spans="1:5">
      <c r="A147" s="4" t="s">
        <v>75</v>
      </c>
      <c r="B147" t="s">
        <v>20</v>
      </c>
      <c r="C147" s="8"/>
      <c r="D147" s="8">
        <v>154793.88</v>
      </c>
      <c r="E147" s="8"/>
    </row>
    <row r="148" spans="1:5">
      <c r="A148" t="s">
        <v>15</v>
      </c>
      <c r="B148" t="s">
        <v>21</v>
      </c>
      <c r="C148" s="8"/>
      <c r="D148" s="8">
        <v>0</v>
      </c>
      <c r="E148" s="8"/>
    </row>
    <row r="149" spans="1:5">
      <c r="A149" t="s">
        <v>16</v>
      </c>
      <c r="B149" t="s">
        <v>22</v>
      </c>
      <c r="C149" s="8"/>
      <c r="D149" s="8">
        <v>0</v>
      </c>
      <c r="E149" s="8"/>
    </row>
    <row r="150" spans="1:5">
      <c r="A150" t="s">
        <v>17</v>
      </c>
      <c r="B150" t="s">
        <v>24</v>
      </c>
      <c r="C150" s="8"/>
      <c r="D150" s="8">
        <v>10000</v>
      </c>
      <c r="E150" s="8"/>
    </row>
    <row r="151" spans="1:5">
      <c r="A151" t="s">
        <v>1</v>
      </c>
      <c r="B151" t="s">
        <v>65</v>
      </c>
      <c r="C151" s="8"/>
      <c r="D151" s="8">
        <v>6501.32</v>
      </c>
      <c r="E151" s="8"/>
    </row>
    <row r="152" spans="1:5">
      <c r="A152" t="s">
        <v>0</v>
      </c>
      <c r="B152" t="s">
        <v>23</v>
      </c>
      <c r="C152" s="8"/>
      <c r="D152" s="8">
        <v>0</v>
      </c>
      <c r="E152" s="8"/>
    </row>
    <row r="153" spans="1:5">
      <c r="A153" t="s">
        <v>66</v>
      </c>
      <c r="B153" t="s">
        <v>21</v>
      </c>
      <c r="C153" s="8"/>
      <c r="D153" s="8">
        <v>0</v>
      </c>
      <c r="E153" s="8"/>
    </row>
    <row r="154" spans="1:5">
      <c r="A154" t="s">
        <v>2</v>
      </c>
      <c r="B154" t="s">
        <v>58</v>
      </c>
      <c r="C154" s="8"/>
      <c r="D154" s="8">
        <v>0</v>
      </c>
      <c r="E154" s="8"/>
    </row>
    <row r="155" spans="1:5">
      <c r="A155" t="s">
        <v>18</v>
      </c>
      <c r="B155" t="s">
        <v>25</v>
      </c>
      <c r="C155" s="8"/>
      <c r="D155" s="8">
        <v>1530751.47</v>
      </c>
      <c r="E155" s="8"/>
    </row>
    <row r="156" spans="1:5" ht="15.75" thickBot="1">
      <c r="A156" t="s">
        <v>3</v>
      </c>
      <c r="C156" s="10">
        <f>SUM(C144:C155)</f>
        <v>1702046.67</v>
      </c>
      <c r="D156" s="10">
        <f>SUM(D144:D155)</f>
        <v>1702046.67</v>
      </c>
      <c r="E156" s="8"/>
    </row>
    <row r="157" spans="1:5" ht="15.75" thickTop="1"/>
    <row r="158" spans="1:5" s="5" customFormat="1"/>
    <row r="159" spans="1:5">
      <c r="A159" s="23" t="s">
        <v>77</v>
      </c>
      <c r="B159" s="23"/>
      <c r="C159" s="23"/>
      <c r="D159" s="23"/>
    </row>
    <row r="160" spans="1:5" s="2" customFormat="1">
      <c r="A160" s="24" t="s">
        <v>79</v>
      </c>
      <c r="B160" s="24"/>
      <c r="C160" s="24"/>
      <c r="D160" s="24"/>
      <c r="E160" s="24"/>
    </row>
    <row r="161" spans="1:5" s="2" customFormat="1">
      <c r="A161" s="24" t="s">
        <v>41</v>
      </c>
      <c r="B161" s="24"/>
      <c r="C161" s="24"/>
      <c r="D161" s="24"/>
      <c r="E161" s="24"/>
    </row>
    <row r="162" spans="1:5" s="3" customFormat="1">
      <c r="A162" s="16" t="s">
        <v>14</v>
      </c>
      <c r="B162" s="16" t="s">
        <v>9</v>
      </c>
      <c r="C162" s="17" t="s">
        <v>64</v>
      </c>
      <c r="D162" s="16"/>
      <c r="E162" s="16"/>
    </row>
    <row r="163" spans="1:5">
      <c r="A163" s="18"/>
      <c r="B163" s="18"/>
      <c r="C163" s="19" t="s">
        <v>38</v>
      </c>
      <c r="D163" s="19" t="s">
        <v>27</v>
      </c>
      <c r="E163" s="18"/>
    </row>
    <row r="164" spans="1:5">
      <c r="A164" s="18" t="s">
        <v>30</v>
      </c>
      <c r="B164" s="18" t="s">
        <v>51</v>
      </c>
      <c r="C164" s="20">
        <f>+C171*0.0833</f>
        <v>196808.741668</v>
      </c>
      <c r="D164" s="20"/>
      <c r="E164" s="21"/>
    </row>
    <row r="165" spans="1:5">
      <c r="A165" s="18" t="s">
        <v>29</v>
      </c>
      <c r="B165" s="18" t="s">
        <v>52</v>
      </c>
      <c r="C165" s="20">
        <f>+C171*0.05</f>
        <v>118132.49800000001</v>
      </c>
      <c r="D165" s="20"/>
      <c r="E165" s="21"/>
    </row>
    <row r="166" spans="1:5">
      <c r="A166" s="18" t="s">
        <v>76</v>
      </c>
      <c r="B166" s="18" t="s">
        <v>53</v>
      </c>
      <c r="C166" s="20">
        <f>+C171*0.3617</f>
        <v>854570.49053200008</v>
      </c>
      <c r="D166" s="20"/>
      <c r="E166" s="21"/>
    </row>
    <row r="167" spans="1:5">
      <c r="A167" s="18" t="s">
        <v>31</v>
      </c>
      <c r="B167" s="18" t="s">
        <v>34</v>
      </c>
      <c r="C167" s="20"/>
      <c r="D167" s="20">
        <f>+C164</f>
        <v>196808.741668</v>
      </c>
      <c r="E167" s="21"/>
    </row>
    <row r="168" spans="1:5">
      <c r="A168" s="18" t="s">
        <v>32</v>
      </c>
      <c r="B168" s="18" t="s">
        <v>35</v>
      </c>
      <c r="C168" s="20"/>
      <c r="D168" s="20">
        <f>+C165</f>
        <v>118132.49800000001</v>
      </c>
      <c r="E168" s="21"/>
    </row>
    <row r="169" spans="1:5">
      <c r="A169" s="18" t="s">
        <v>33</v>
      </c>
      <c r="B169" s="18" t="s">
        <v>36</v>
      </c>
      <c r="C169" s="22"/>
      <c r="D169" s="22">
        <f>+C166</f>
        <v>854570.49053200008</v>
      </c>
      <c r="E169" s="21"/>
    </row>
    <row r="170" spans="1:5">
      <c r="A170" s="18"/>
      <c r="B170" s="18"/>
      <c r="C170" s="21">
        <f>SUM(C164:C169)</f>
        <v>1169511.7302000001</v>
      </c>
      <c r="D170" s="21">
        <f>SUM(D164:D169)</f>
        <v>1169511.7302000001</v>
      </c>
      <c r="E170" s="18"/>
    </row>
    <row r="171" spans="1:5">
      <c r="A171" s="18" t="s">
        <v>42</v>
      </c>
      <c r="B171" s="18"/>
      <c r="C171" s="21">
        <f>922649.96+1440000</f>
        <v>2362649.96</v>
      </c>
      <c r="D171" s="21"/>
      <c r="E171" s="18"/>
    </row>
    <row r="172" spans="1:5">
      <c r="C172" s="8"/>
      <c r="D172" s="8"/>
    </row>
  </sheetData>
  <mergeCells count="12">
    <mergeCell ref="A160:E160"/>
    <mergeCell ref="A161:E161"/>
    <mergeCell ref="A31:E31"/>
    <mergeCell ref="A56:E56"/>
    <mergeCell ref="A81:E81"/>
    <mergeCell ref="A108:E108"/>
    <mergeCell ref="A159:D159"/>
    <mergeCell ref="A4:E4"/>
    <mergeCell ref="A3:E3"/>
    <mergeCell ref="A2:E2"/>
    <mergeCell ref="A134:E134"/>
    <mergeCell ref="A133:E13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58"/>
  <sheetViews>
    <sheetView tabSelected="1" topLeftCell="A121" workbookViewId="0">
      <selection activeCell="A133" sqref="A133:E133"/>
    </sheetView>
  </sheetViews>
  <sheetFormatPr baseColWidth="10" defaultRowHeight="15"/>
  <cols>
    <col min="1" max="1" width="19.5703125" customWidth="1"/>
    <col min="2" max="2" width="20.28515625" customWidth="1"/>
    <col min="3" max="3" width="14.7109375" customWidth="1"/>
    <col min="4" max="4" width="13.85546875" customWidth="1"/>
    <col min="5" max="5" width="14.140625" customWidth="1"/>
  </cols>
  <sheetData>
    <row r="2" spans="1:5" s="2" customFormat="1">
      <c r="A2" s="23" t="s">
        <v>4</v>
      </c>
      <c r="B2" s="23"/>
      <c r="C2" s="23"/>
      <c r="D2" s="23"/>
      <c r="E2" s="23"/>
    </row>
    <row r="3" spans="1:5" s="2" customFormat="1">
      <c r="A3" s="23" t="s">
        <v>5</v>
      </c>
      <c r="B3" s="23"/>
      <c r="C3" s="23"/>
      <c r="D3" s="23"/>
      <c r="E3" s="23"/>
    </row>
    <row r="4" spans="1:5" s="2" customFormat="1">
      <c r="A4" s="23" t="s">
        <v>80</v>
      </c>
      <c r="B4" s="23"/>
      <c r="C4" s="23"/>
      <c r="D4" s="23"/>
      <c r="E4" s="23"/>
    </row>
    <row r="5" spans="1:5" s="2" customFormat="1"/>
    <row r="6" spans="1:5" s="3" customFormat="1">
      <c r="A6" s="3" t="s">
        <v>14</v>
      </c>
      <c r="B6" s="3" t="s">
        <v>9</v>
      </c>
      <c r="C6" s="3" t="s">
        <v>8</v>
      </c>
    </row>
    <row r="7" spans="1:5">
      <c r="C7" s="1" t="s">
        <v>26</v>
      </c>
      <c r="D7" s="1" t="s">
        <v>27</v>
      </c>
    </row>
    <row r="8" spans="1:5">
      <c r="A8" t="s">
        <v>30</v>
      </c>
      <c r="B8" t="s">
        <v>43</v>
      </c>
      <c r="C8" s="7">
        <f>+E17*0.0833</f>
        <v>49932.238278999997</v>
      </c>
      <c r="D8" s="7"/>
      <c r="E8" s="8"/>
    </row>
    <row r="9" spans="1:5">
      <c r="A9" t="s">
        <v>29</v>
      </c>
      <c r="B9" t="s">
        <v>44</v>
      </c>
      <c r="C9" s="7">
        <f>+E17*0.05</f>
        <v>29971.3315</v>
      </c>
      <c r="D9" s="7"/>
      <c r="E9" s="8"/>
    </row>
    <row r="10" spans="1:5">
      <c r="A10" t="s">
        <v>73</v>
      </c>
      <c r="B10" t="s">
        <v>45</v>
      </c>
      <c r="C10" s="7">
        <f>+C17*0.2683</f>
        <v>160826.16482899999</v>
      </c>
      <c r="D10" s="7"/>
      <c r="E10" s="8"/>
    </row>
    <row r="11" spans="1:5">
      <c r="A11" t="s">
        <v>31</v>
      </c>
      <c r="B11" t="s">
        <v>34</v>
      </c>
      <c r="C11" s="7"/>
      <c r="D11" s="7">
        <f>+C8</f>
        <v>49932.238278999997</v>
      </c>
      <c r="E11" s="8"/>
    </row>
    <row r="12" spans="1:5">
      <c r="A12" t="s">
        <v>32</v>
      </c>
      <c r="B12" t="s">
        <v>35</v>
      </c>
      <c r="C12" s="7"/>
      <c r="D12" s="7">
        <f>+C9</f>
        <v>29971.3315</v>
      </c>
      <c r="E12" s="8"/>
    </row>
    <row r="13" spans="1:5">
      <c r="A13" t="s">
        <v>33</v>
      </c>
      <c r="B13" t="s">
        <v>36</v>
      </c>
      <c r="C13" s="7"/>
      <c r="D13" s="7">
        <f>+C10</f>
        <v>160826.16482899999</v>
      </c>
      <c r="E13" s="8"/>
    </row>
    <row r="14" spans="1:5">
      <c r="C14" s="7"/>
      <c r="D14" s="7"/>
      <c r="E14" s="8"/>
    </row>
    <row r="15" spans="1:5">
      <c r="A15" t="s">
        <v>6</v>
      </c>
      <c r="B15" t="s">
        <v>19</v>
      </c>
      <c r="C15" s="8">
        <v>0</v>
      </c>
      <c r="D15" s="8"/>
      <c r="E15" s="8"/>
    </row>
    <row r="16" spans="1:5">
      <c r="A16" t="s">
        <v>7</v>
      </c>
      <c r="B16" t="s">
        <v>46</v>
      </c>
      <c r="C16" s="8">
        <v>0</v>
      </c>
      <c r="D16" s="8"/>
      <c r="E16" s="8"/>
    </row>
    <row r="17" spans="1:6">
      <c r="A17" t="s">
        <v>39</v>
      </c>
      <c r="B17" t="s">
        <v>46</v>
      </c>
      <c r="C17" s="8">
        <v>599426.63</v>
      </c>
      <c r="D17" s="8"/>
      <c r="E17" s="11">
        <f>SUM(C15:C17)</f>
        <v>599426.63</v>
      </c>
      <c r="F17" t="s">
        <v>74</v>
      </c>
    </row>
    <row r="18" spans="1:6">
      <c r="A18" s="4" t="s">
        <v>75</v>
      </c>
      <c r="B18" t="s">
        <v>20</v>
      </c>
      <c r="C18" s="8"/>
      <c r="D18" s="8">
        <v>51182.69</v>
      </c>
      <c r="E18" s="8"/>
    </row>
    <row r="19" spans="1:6">
      <c r="A19" t="s">
        <v>15</v>
      </c>
      <c r="B19" t="s">
        <v>21</v>
      </c>
      <c r="C19" s="8"/>
      <c r="D19" s="8">
        <v>0</v>
      </c>
      <c r="E19" s="8"/>
    </row>
    <row r="20" spans="1:6">
      <c r="A20" t="s">
        <v>16</v>
      </c>
      <c r="B20" t="s">
        <v>22</v>
      </c>
      <c r="C20" s="8"/>
      <c r="D20" s="8">
        <v>0</v>
      </c>
      <c r="E20" s="8"/>
    </row>
    <row r="21" spans="1:6">
      <c r="A21" t="s">
        <v>0</v>
      </c>
      <c r="B21" t="s">
        <v>23</v>
      </c>
      <c r="C21" s="8"/>
      <c r="D21" s="8">
        <v>0</v>
      </c>
      <c r="E21" s="8"/>
    </row>
    <row r="22" spans="1:6">
      <c r="A22" t="s">
        <v>17</v>
      </c>
      <c r="B22" t="s">
        <v>24</v>
      </c>
      <c r="C22" s="8"/>
      <c r="D22" s="8">
        <v>0</v>
      </c>
      <c r="E22" s="8"/>
    </row>
    <row r="23" spans="1:6">
      <c r="A23" t="s">
        <v>1</v>
      </c>
      <c r="B23" t="s">
        <v>65</v>
      </c>
      <c r="C23" s="8"/>
      <c r="D23" s="8">
        <v>0</v>
      </c>
      <c r="E23" s="8"/>
    </row>
    <row r="24" spans="1:6">
      <c r="A24" t="s">
        <v>66</v>
      </c>
      <c r="B24" t="s">
        <v>67</v>
      </c>
      <c r="C24" s="8"/>
      <c r="D24" s="8">
        <v>0</v>
      </c>
      <c r="E24" s="8"/>
    </row>
    <row r="25" spans="1:6">
      <c r="A25" t="s">
        <v>2</v>
      </c>
      <c r="B25" t="s">
        <v>46</v>
      </c>
      <c r="C25" s="8"/>
      <c r="D25" s="8">
        <v>0</v>
      </c>
      <c r="E25" s="8"/>
    </row>
    <row r="26" spans="1:6">
      <c r="A26" t="s">
        <v>18</v>
      </c>
      <c r="B26" t="s">
        <v>25</v>
      </c>
      <c r="C26" s="8"/>
      <c r="D26" s="8">
        <v>548243.93999999994</v>
      </c>
      <c r="E26" s="8"/>
    </row>
    <row r="27" spans="1:6" ht="15.75" thickBot="1">
      <c r="A27" t="s">
        <v>3</v>
      </c>
      <c r="C27" s="10">
        <f>SUM(C15:C26)</f>
        <v>599426.63</v>
      </c>
      <c r="D27" s="10">
        <f>SUM(D15:D26)</f>
        <v>599426.62999999989</v>
      </c>
      <c r="E27" s="8"/>
    </row>
    <row r="28" spans="1:6" ht="15.75" thickTop="1">
      <c r="C28" s="6"/>
      <c r="D28" s="15">
        <f>+C27-D27</f>
        <v>0</v>
      </c>
    </row>
    <row r="30" spans="1:6" s="5" customFormat="1"/>
    <row r="31" spans="1:6" s="2" customFormat="1">
      <c r="A31" s="23" t="s">
        <v>80</v>
      </c>
      <c r="B31" s="23"/>
      <c r="C31" s="23"/>
      <c r="D31" s="23"/>
      <c r="E31" s="23"/>
    </row>
    <row r="32" spans="1:6" s="3" customFormat="1">
      <c r="A32" s="3" t="s">
        <v>14</v>
      </c>
      <c r="B32" s="3" t="s">
        <v>9</v>
      </c>
      <c r="C32" s="3" t="s">
        <v>12</v>
      </c>
    </row>
    <row r="33" spans="1:5">
      <c r="C33" s="1" t="s">
        <v>26</v>
      </c>
      <c r="D33" s="1" t="s">
        <v>27</v>
      </c>
    </row>
    <row r="34" spans="1:5">
      <c r="A34" t="s">
        <v>30</v>
      </c>
      <c r="B34" t="s">
        <v>47</v>
      </c>
      <c r="C34" s="7">
        <f>+E43*0.0833</f>
        <v>314111.86330999999</v>
      </c>
      <c r="D34" s="7"/>
      <c r="E34" s="8"/>
    </row>
    <row r="35" spans="1:5">
      <c r="A35" t="s">
        <v>29</v>
      </c>
      <c r="B35" t="s">
        <v>48</v>
      </c>
      <c r="C35" s="7">
        <f>+E43*0.05</f>
        <v>188542.53500000003</v>
      </c>
      <c r="D35" s="7"/>
      <c r="E35" s="8"/>
    </row>
    <row r="36" spans="1:5">
      <c r="A36" t="s">
        <v>73</v>
      </c>
      <c r="B36" t="s">
        <v>49</v>
      </c>
      <c r="C36" s="7">
        <f>+C43*0.2683</f>
        <v>1011719.24281</v>
      </c>
      <c r="D36" s="7"/>
      <c r="E36" s="8"/>
    </row>
    <row r="37" spans="1:5">
      <c r="A37" t="s">
        <v>31</v>
      </c>
      <c r="B37" t="s">
        <v>34</v>
      </c>
      <c r="C37" s="7"/>
      <c r="D37" s="7">
        <f>+C34</f>
        <v>314111.86330999999</v>
      </c>
      <c r="E37" s="8"/>
    </row>
    <row r="38" spans="1:5">
      <c r="A38" t="s">
        <v>32</v>
      </c>
      <c r="B38" t="s">
        <v>35</v>
      </c>
      <c r="C38" s="7"/>
      <c r="D38" s="7">
        <f>+C35</f>
        <v>188542.53500000003</v>
      </c>
      <c r="E38" s="8"/>
    </row>
    <row r="39" spans="1:5">
      <c r="A39" t="s">
        <v>33</v>
      </c>
      <c r="B39" t="s">
        <v>36</v>
      </c>
      <c r="C39" s="7"/>
      <c r="D39" s="7">
        <f>+C36</f>
        <v>1011719.24281</v>
      </c>
      <c r="E39" s="8"/>
    </row>
    <row r="40" spans="1:5">
      <c r="C40" s="7"/>
      <c r="D40" s="7"/>
      <c r="E40" s="8"/>
    </row>
    <row r="41" spans="1:5">
      <c r="A41" t="s">
        <v>6</v>
      </c>
      <c r="B41" t="s">
        <v>19</v>
      </c>
      <c r="C41" s="8">
        <v>0</v>
      </c>
      <c r="D41" s="8"/>
      <c r="E41" s="8"/>
    </row>
    <row r="42" spans="1:5">
      <c r="A42" t="s">
        <v>68</v>
      </c>
      <c r="B42" t="s">
        <v>67</v>
      </c>
      <c r="C42" s="8">
        <v>0</v>
      </c>
      <c r="D42" s="8"/>
      <c r="E42" s="8"/>
    </row>
    <row r="43" spans="1:5">
      <c r="A43" t="s">
        <v>39</v>
      </c>
      <c r="B43" t="s">
        <v>50</v>
      </c>
      <c r="C43" s="8">
        <v>3770850.7</v>
      </c>
      <c r="D43" s="8"/>
      <c r="E43" s="11">
        <f>SUM(C41:C43)-C42</f>
        <v>3770850.7</v>
      </c>
    </row>
    <row r="44" spans="1:5">
      <c r="A44" s="4" t="s">
        <v>75</v>
      </c>
      <c r="B44" t="s">
        <v>20</v>
      </c>
      <c r="C44" s="8"/>
      <c r="D44" s="8">
        <v>335107.01</v>
      </c>
      <c r="E44" s="8"/>
    </row>
    <row r="45" spans="1:5">
      <c r="A45" t="s">
        <v>15</v>
      </c>
      <c r="B45" t="s">
        <v>21</v>
      </c>
      <c r="C45" s="8"/>
      <c r="D45" s="8">
        <v>133000</v>
      </c>
      <c r="E45" s="8"/>
    </row>
    <row r="46" spans="1:5">
      <c r="A46" t="s">
        <v>16</v>
      </c>
      <c r="B46" t="s">
        <v>22</v>
      </c>
      <c r="C46" s="8"/>
      <c r="D46" s="8">
        <v>13109.33</v>
      </c>
      <c r="E46" s="8"/>
    </row>
    <row r="47" spans="1:5">
      <c r="A47" t="s">
        <v>0</v>
      </c>
      <c r="B47" t="s">
        <v>23</v>
      </c>
      <c r="C47" s="8"/>
      <c r="D47" s="8">
        <v>0</v>
      </c>
      <c r="E47" s="8"/>
    </row>
    <row r="48" spans="1:5">
      <c r="A48" t="s">
        <v>17</v>
      </c>
      <c r="B48" t="s">
        <v>24</v>
      </c>
      <c r="C48" s="8"/>
      <c r="D48" s="8">
        <v>5000</v>
      </c>
      <c r="E48" s="8"/>
    </row>
    <row r="49" spans="1:5">
      <c r="A49" t="s">
        <v>1</v>
      </c>
      <c r="B49" t="s">
        <v>65</v>
      </c>
      <c r="C49" s="8"/>
      <c r="D49" s="8">
        <v>15384.77</v>
      </c>
      <c r="E49" s="8"/>
    </row>
    <row r="50" spans="1:5">
      <c r="A50" t="s">
        <v>66</v>
      </c>
      <c r="B50" t="s">
        <v>67</v>
      </c>
      <c r="C50" s="8"/>
      <c r="D50" s="8">
        <v>0</v>
      </c>
      <c r="E50" s="8"/>
    </row>
    <row r="51" spans="1:5">
      <c r="A51" t="s">
        <v>2</v>
      </c>
      <c r="B51" t="s">
        <v>50</v>
      </c>
      <c r="C51" s="8"/>
      <c r="D51" s="8">
        <v>0</v>
      </c>
      <c r="E51" s="8"/>
    </row>
    <row r="52" spans="1:5">
      <c r="A52" t="s">
        <v>18</v>
      </c>
      <c r="B52" t="s">
        <v>25</v>
      </c>
      <c r="C52" s="9"/>
      <c r="D52" s="8">
        <v>3269249.59</v>
      </c>
      <c r="E52" s="8"/>
    </row>
    <row r="53" spans="1:5" ht="15.75" thickBot="1">
      <c r="A53" t="s">
        <v>3</v>
      </c>
      <c r="C53" s="10">
        <f>SUM(C41:C52)</f>
        <v>3770850.7</v>
      </c>
      <c r="D53" s="10">
        <f>SUM(D41:D52)</f>
        <v>3770850.6999999997</v>
      </c>
      <c r="E53" s="8"/>
    </row>
    <row r="54" spans="1:5" ht="15.75" thickTop="1"/>
    <row r="55" spans="1:5" s="5" customFormat="1"/>
    <row r="56" spans="1:5" s="2" customFormat="1">
      <c r="A56" s="23" t="s">
        <v>80</v>
      </c>
      <c r="B56" s="23"/>
      <c r="C56" s="23"/>
      <c r="D56" s="23"/>
      <c r="E56" s="23"/>
    </row>
    <row r="57" spans="1:5" s="3" customFormat="1">
      <c r="A57" s="3" t="s">
        <v>14</v>
      </c>
      <c r="B57" s="3" t="s">
        <v>9</v>
      </c>
      <c r="C57" s="3" t="s">
        <v>10</v>
      </c>
    </row>
    <row r="58" spans="1:5">
      <c r="A58" t="s">
        <v>37</v>
      </c>
      <c r="C58" s="1" t="s">
        <v>38</v>
      </c>
      <c r="D58" s="1" t="s">
        <v>27</v>
      </c>
    </row>
    <row r="59" spans="1:5">
      <c r="A59" t="s">
        <v>30</v>
      </c>
      <c r="B59" t="s">
        <v>51</v>
      </c>
      <c r="C59" s="7">
        <f>+E66*0.0833</f>
        <v>50802.828237000002</v>
      </c>
      <c r="D59" s="7"/>
      <c r="E59" s="8"/>
    </row>
    <row r="60" spans="1:5">
      <c r="A60" t="s">
        <v>29</v>
      </c>
      <c r="B60" t="s">
        <v>52</v>
      </c>
      <c r="C60" s="7">
        <f>+E66*0.05</f>
        <v>30493.894500000002</v>
      </c>
      <c r="D60" s="7"/>
      <c r="E60" s="8"/>
    </row>
    <row r="61" spans="1:5">
      <c r="A61" t="s">
        <v>73</v>
      </c>
      <c r="B61" t="s">
        <v>53</v>
      </c>
      <c r="C61" s="7">
        <f>+C68*0.2683</f>
        <v>163630.237887</v>
      </c>
      <c r="D61" s="7"/>
      <c r="E61" s="8"/>
    </row>
    <row r="62" spans="1:5">
      <c r="A62" t="s">
        <v>31</v>
      </c>
      <c r="B62" t="s">
        <v>34</v>
      </c>
      <c r="C62" s="7"/>
      <c r="D62" s="7">
        <f>+C59</f>
        <v>50802.828237000002</v>
      </c>
      <c r="E62" s="8"/>
    </row>
    <row r="63" spans="1:5">
      <c r="A63" t="s">
        <v>32</v>
      </c>
      <c r="B63" t="s">
        <v>35</v>
      </c>
      <c r="C63" s="7"/>
      <c r="D63" s="7">
        <f>+C60</f>
        <v>30493.894500000002</v>
      </c>
      <c r="E63" s="8"/>
    </row>
    <row r="64" spans="1:5">
      <c r="A64" t="s">
        <v>33</v>
      </c>
      <c r="B64" t="s">
        <v>36</v>
      </c>
      <c r="C64" s="7"/>
      <c r="D64" s="7">
        <f>+C61</f>
        <v>163630.237887</v>
      </c>
      <c r="E64" s="8"/>
    </row>
    <row r="65" spans="1:5">
      <c r="C65" s="8"/>
      <c r="D65" s="8"/>
      <c r="E65" s="8"/>
    </row>
    <row r="66" spans="1:5">
      <c r="A66" t="s">
        <v>6</v>
      </c>
      <c r="B66" t="s">
        <v>19</v>
      </c>
      <c r="C66" s="8">
        <v>0</v>
      </c>
      <c r="D66" s="8"/>
      <c r="E66" s="11">
        <f>SUM(C66:C68)</f>
        <v>609877.89</v>
      </c>
    </row>
    <row r="67" spans="1:5">
      <c r="A67" t="s">
        <v>7</v>
      </c>
      <c r="B67" t="s">
        <v>54</v>
      </c>
      <c r="C67" s="8">
        <v>0</v>
      </c>
      <c r="D67" s="8"/>
      <c r="E67" s="8"/>
    </row>
    <row r="68" spans="1:5">
      <c r="A68" t="s">
        <v>39</v>
      </c>
      <c r="B68" t="s">
        <v>54</v>
      </c>
      <c r="C68" s="8">
        <v>609877.89</v>
      </c>
      <c r="D68" s="8"/>
      <c r="E68" s="8"/>
    </row>
    <row r="69" spans="1:5">
      <c r="A69" s="4" t="s">
        <v>75</v>
      </c>
      <c r="B69" t="s">
        <v>20</v>
      </c>
      <c r="C69" s="8"/>
      <c r="D69" s="8">
        <v>55925.8</v>
      </c>
      <c r="E69" s="8"/>
    </row>
    <row r="70" spans="1:5">
      <c r="A70" t="s">
        <v>15</v>
      </c>
      <c r="B70" t="s">
        <v>21</v>
      </c>
      <c r="C70" s="8"/>
      <c r="D70" s="8">
        <v>0</v>
      </c>
      <c r="E70" s="8"/>
    </row>
    <row r="71" spans="1:5">
      <c r="A71" t="s">
        <v>16</v>
      </c>
      <c r="B71" t="s">
        <v>22</v>
      </c>
      <c r="C71" s="8"/>
      <c r="D71" s="8">
        <v>0</v>
      </c>
      <c r="E71" s="8"/>
    </row>
    <row r="72" spans="1:5">
      <c r="A72" t="s">
        <v>0</v>
      </c>
      <c r="B72" t="s">
        <v>23</v>
      </c>
      <c r="C72" s="8"/>
      <c r="D72" s="8">
        <v>0</v>
      </c>
      <c r="E72" s="8"/>
    </row>
    <row r="73" spans="1:5">
      <c r="A73" t="s">
        <v>17</v>
      </c>
      <c r="B73" t="s">
        <v>24</v>
      </c>
      <c r="C73" s="8"/>
      <c r="D73" s="8">
        <v>0</v>
      </c>
      <c r="E73" s="8"/>
    </row>
    <row r="74" spans="1:5">
      <c r="A74" t="s">
        <v>1</v>
      </c>
      <c r="B74" t="s">
        <v>65</v>
      </c>
      <c r="C74" s="8"/>
      <c r="D74" s="8">
        <v>31904.5</v>
      </c>
      <c r="E74" s="8"/>
    </row>
    <row r="75" spans="1:5">
      <c r="A75" t="s">
        <v>66</v>
      </c>
      <c r="B75" t="s">
        <v>67</v>
      </c>
      <c r="C75" s="8"/>
      <c r="D75" s="8">
        <v>5000</v>
      </c>
      <c r="E75" s="8"/>
    </row>
    <row r="76" spans="1:5">
      <c r="A76" t="s">
        <v>2</v>
      </c>
      <c r="B76" t="s">
        <v>54</v>
      </c>
      <c r="C76" s="8"/>
      <c r="D76" s="8">
        <v>0</v>
      </c>
      <c r="E76" s="8"/>
    </row>
    <row r="77" spans="1:5">
      <c r="A77" t="s">
        <v>18</v>
      </c>
      <c r="B77" t="s">
        <v>25</v>
      </c>
      <c r="C77" s="8"/>
      <c r="D77" s="8">
        <v>517047.59</v>
      </c>
      <c r="E77" s="8"/>
    </row>
    <row r="78" spans="1:5" ht="15.75" thickBot="1">
      <c r="A78" t="s">
        <v>3</v>
      </c>
      <c r="C78" s="10">
        <f>SUM(C66:C77)</f>
        <v>609877.89</v>
      </c>
      <c r="D78" s="10">
        <f>SUM(D66:D77)</f>
        <v>609877.89</v>
      </c>
      <c r="E78" s="8"/>
    </row>
    <row r="79" spans="1:5" ht="15.75" thickTop="1">
      <c r="C79" s="8"/>
      <c r="D79" s="8"/>
      <c r="E79" s="8"/>
    </row>
    <row r="80" spans="1:5" s="5" customFormat="1"/>
    <row r="81" spans="1:5" s="2" customFormat="1">
      <c r="A81" s="23" t="s">
        <v>80</v>
      </c>
      <c r="B81" s="23"/>
      <c r="C81" s="23"/>
      <c r="D81" s="23"/>
      <c r="E81" s="23"/>
    </row>
    <row r="82" spans="1:5" s="3" customFormat="1">
      <c r="A82" s="3" t="s">
        <v>14</v>
      </c>
      <c r="B82" s="3" t="s">
        <v>9</v>
      </c>
      <c r="C82" s="3" t="s">
        <v>11</v>
      </c>
    </row>
    <row r="83" spans="1:5">
      <c r="C83" s="1" t="s">
        <v>38</v>
      </c>
      <c r="D83" s="1" t="s">
        <v>27</v>
      </c>
    </row>
    <row r="84" spans="1:5">
      <c r="A84" t="s">
        <v>30</v>
      </c>
      <c r="B84" t="s">
        <v>55</v>
      </c>
      <c r="C84" s="7">
        <f>+E94*0.0833</f>
        <v>3948282.9681680002</v>
      </c>
      <c r="D84" s="7"/>
      <c r="E84" s="8"/>
    </row>
    <row r="85" spans="1:5">
      <c r="A85" t="s">
        <v>29</v>
      </c>
      <c r="B85" t="s">
        <v>56</v>
      </c>
      <c r="C85" s="7">
        <f>+E94*0.05</f>
        <v>2369917.7480000001</v>
      </c>
      <c r="D85" s="7"/>
      <c r="E85" s="8"/>
    </row>
    <row r="86" spans="1:5">
      <c r="A86" t="s">
        <v>73</v>
      </c>
      <c r="B86" t="s">
        <v>57</v>
      </c>
      <c r="C86" s="7">
        <f>+C94*0.2683</f>
        <v>12701402.157307999</v>
      </c>
      <c r="D86" s="7"/>
      <c r="E86" s="8"/>
    </row>
    <row r="87" spans="1:5">
      <c r="A87" t="s">
        <v>31</v>
      </c>
      <c r="B87" t="s">
        <v>34</v>
      </c>
      <c r="C87" s="7"/>
      <c r="D87" s="7">
        <f>+C84</f>
        <v>3948282.9681680002</v>
      </c>
      <c r="E87" s="8"/>
    </row>
    <row r="88" spans="1:5">
      <c r="A88" t="s">
        <v>32</v>
      </c>
      <c r="B88" t="s">
        <v>35</v>
      </c>
      <c r="C88" s="7"/>
      <c r="D88" s="7">
        <f>+C85</f>
        <v>2369917.7480000001</v>
      </c>
      <c r="E88" s="8"/>
    </row>
    <row r="89" spans="1:5">
      <c r="A89" t="s">
        <v>33</v>
      </c>
      <c r="B89" t="s">
        <v>36</v>
      </c>
      <c r="C89" s="7"/>
      <c r="D89" s="7">
        <f>+C86</f>
        <v>12701402.157307999</v>
      </c>
      <c r="E89" s="8"/>
    </row>
    <row r="90" spans="1:5">
      <c r="C90" s="7"/>
      <c r="D90" s="7"/>
      <c r="E90" s="8"/>
    </row>
    <row r="91" spans="1:5">
      <c r="A91" t="s">
        <v>6</v>
      </c>
      <c r="B91" t="s">
        <v>19</v>
      </c>
      <c r="C91" s="8">
        <v>33037.199999999997</v>
      </c>
      <c r="D91" s="8"/>
      <c r="E91" s="8"/>
    </row>
    <row r="92" spans="1:5">
      <c r="A92" t="s">
        <v>71</v>
      </c>
      <c r="B92" t="s">
        <v>65</v>
      </c>
      <c r="C92" s="8">
        <v>1076.8599999999999</v>
      </c>
      <c r="D92" s="8"/>
      <c r="E92" s="8"/>
    </row>
    <row r="93" spans="1:5">
      <c r="A93" t="s">
        <v>7</v>
      </c>
      <c r="B93" t="s">
        <v>58</v>
      </c>
      <c r="C93" s="8">
        <f>26095.86-C92</f>
        <v>25019</v>
      </c>
      <c r="D93" s="8"/>
      <c r="E93" s="8"/>
    </row>
    <row r="94" spans="1:5">
      <c r="A94" t="s">
        <v>39</v>
      </c>
      <c r="B94" t="s">
        <v>58</v>
      </c>
      <c r="C94" s="8">
        <v>47340298.759999998</v>
      </c>
      <c r="D94" s="8"/>
      <c r="E94" s="11">
        <f>SUM(C91:C94)-C92</f>
        <v>47398354.960000001</v>
      </c>
    </row>
    <row r="95" spans="1:5">
      <c r="A95" s="4" t="s">
        <v>75</v>
      </c>
      <c r="B95" t="s">
        <v>20</v>
      </c>
      <c r="C95" s="8"/>
      <c r="D95" s="8">
        <v>4334460.41</v>
      </c>
      <c r="E95" s="8"/>
    </row>
    <row r="96" spans="1:5">
      <c r="A96" t="s">
        <v>15</v>
      </c>
      <c r="B96" t="s">
        <v>21</v>
      </c>
      <c r="C96" s="8"/>
      <c r="D96" s="8">
        <v>0</v>
      </c>
      <c r="E96" s="8"/>
    </row>
    <row r="97" spans="1:5">
      <c r="A97" t="s">
        <v>16</v>
      </c>
      <c r="B97" t="s">
        <v>22</v>
      </c>
      <c r="C97" s="8"/>
      <c r="D97" s="8">
        <v>0</v>
      </c>
      <c r="E97" s="8"/>
    </row>
    <row r="98" spans="1:5">
      <c r="A98" t="s">
        <v>0</v>
      </c>
      <c r="B98" t="s">
        <v>23</v>
      </c>
      <c r="C98" s="8"/>
      <c r="D98" s="8">
        <v>0</v>
      </c>
      <c r="E98" s="8"/>
    </row>
    <row r="99" spans="1:5">
      <c r="A99" t="s">
        <v>17</v>
      </c>
      <c r="B99" t="s">
        <v>24</v>
      </c>
      <c r="C99" s="8"/>
      <c r="D99" s="8">
        <v>25000</v>
      </c>
      <c r="E99" s="8"/>
    </row>
    <row r="100" spans="1:5">
      <c r="A100" t="s">
        <v>1</v>
      </c>
      <c r="B100" t="s">
        <v>65</v>
      </c>
      <c r="C100" s="8"/>
      <c r="D100" s="8">
        <v>61274.080000000002</v>
      </c>
      <c r="E100" s="8"/>
    </row>
    <row r="101" spans="1:5">
      <c r="A101" t="s">
        <v>66</v>
      </c>
      <c r="B101" t="s">
        <v>67</v>
      </c>
      <c r="C101" s="8"/>
      <c r="D101" s="8">
        <v>7500</v>
      </c>
      <c r="E101" s="8"/>
    </row>
    <row r="102" spans="1:5">
      <c r="A102" t="s">
        <v>72</v>
      </c>
      <c r="B102" t="s">
        <v>25</v>
      </c>
      <c r="C102" s="8"/>
      <c r="D102" s="8">
        <v>15000</v>
      </c>
      <c r="E102" s="8"/>
    </row>
    <row r="103" spans="1:5">
      <c r="A103" t="s">
        <v>2</v>
      </c>
      <c r="B103" t="s">
        <v>58</v>
      </c>
      <c r="C103" s="8"/>
      <c r="D103" s="8">
        <f>37074.02-D101-D102</f>
        <v>14574.019999999997</v>
      </c>
      <c r="E103" s="8"/>
    </row>
    <row r="104" spans="1:5">
      <c r="A104" t="s">
        <v>18</v>
      </c>
      <c r="B104" t="s">
        <v>25</v>
      </c>
      <c r="C104" s="8"/>
      <c r="D104" s="8">
        <v>42941623.310000002</v>
      </c>
      <c r="E104" s="8"/>
    </row>
    <row r="105" spans="1:5" ht="15.75" thickBot="1">
      <c r="A105" t="s">
        <v>3</v>
      </c>
      <c r="C105" s="10">
        <f>SUM(C91:C104)</f>
        <v>47399431.82</v>
      </c>
      <c r="D105" s="10">
        <f>SUM(D91:D104)</f>
        <v>47399431.82</v>
      </c>
      <c r="E105" s="8"/>
    </row>
    <row r="106" spans="1:5" ht="15.75" thickTop="1"/>
    <row r="107" spans="1:5" s="5" customFormat="1"/>
    <row r="108" spans="1:5" s="2" customFormat="1">
      <c r="A108" s="23" t="s">
        <v>80</v>
      </c>
      <c r="B108" s="23"/>
      <c r="C108" s="23"/>
      <c r="D108" s="23"/>
      <c r="E108" s="23"/>
    </row>
    <row r="109" spans="1:5" s="3" customFormat="1">
      <c r="A109" s="3" t="s">
        <v>14</v>
      </c>
      <c r="B109" s="3" t="s">
        <v>9</v>
      </c>
      <c r="C109" s="3" t="s">
        <v>13</v>
      </c>
    </row>
    <row r="110" spans="1:5">
      <c r="C110" s="1" t="s">
        <v>38</v>
      </c>
      <c r="D110" s="1" t="s">
        <v>27</v>
      </c>
    </row>
    <row r="111" spans="1:5">
      <c r="A111" t="s">
        <v>30</v>
      </c>
      <c r="B111" t="s">
        <v>59</v>
      </c>
      <c r="C111" s="7">
        <f>+E120*0.0833</f>
        <v>78765.802737999998</v>
      </c>
      <c r="D111" s="7"/>
      <c r="E111" s="8"/>
    </row>
    <row r="112" spans="1:5">
      <c r="A112" t="s">
        <v>29</v>
      </c>
      <c r="B112" t="s">
        <v>60</v>
      </c>
      <c r="C112" s="7">
        <f>+E120*0.05</f>
        <v>47278.393000000004</v>
      </c>
      <c r="D112" s="7"/>
      <c r="E112" s="8"/>
    </row>
    <row r="113" spans="1:5">
      <c r="A113" t="s">
        <v>73</v>
      </c>
      <c r="B113" t="s">
        <v>61</v>
      </c>
      <c r="C113" s="7">
        <f>+C120*0.2683</f>
        <v>253695.85683799998</v>
      </c>
      <c r="D113" s="7"/>
      <c r="E113" s="8"/>
    </row>
    <row r="114" spans="1:5">
      <c r="A114" t="s">
        <v>31</v>
      </c>
      <c r="B114" t="s">
        <v>34</v>
      </c>
      <c r="C114" s="7"/>
      <c r="D114" s="7">
        <f>+C111</f>
        <v>78765.802737999998</v>
      </c>
      <c r="E114" s="8"/>
    </row>
    <row r="115" spans="1:5">
      <c r="A115" t="s">
        <v>32</v>
      </c>
      <c r="B115" t="s">
        <v>35</v>
      </c>
      <c r="C115" s="7"/>
      <c r="D115" s="7">
        <f>+C112</f>
        <v>47278.393000000004</v>
      </c>
      <c r="E115" s="8"/>
    </row>
    <row r="116" spans="1:5">
      <c r="A116" t="s">
        <v>33</v>
      </c>
      <c r="B116" t="s">
        <v>36</v>
      </c>
      <c r="C116" s="7"/>
      <c r="D116" s="7">
        <f>+C113</f>
        <v>253695.85683799998</v>
      </c>
      <c r="E116" s="8"/>
    </row>
    <row r="117" spans="1:5" s="3" customFormat="1">
      <c r="B117" s="13"/>
      <c r="C117" s="12"/>
      <c r="D117" s="12"/>
      <c r="E117" s="12"/>
    </row>
    <row r="118" spans="1:5">
      <c r="A118" t="s">
        <v>6</v>
      </c>
      <c r="B118" t="s">
        <v>28</v>
      </c>
      <c r="C118" s="8">
        <v>0</v>
      </c>
      <c r="D118" s="8"/>
      <c r="E118" s="8"/>
    </row>
    <row r="119" spans="1:5">
      <c r="A119" t="s">
        <v>7</v>
      </c>
      <c r="B119" t="s">
        <v>62</v>
      </c>
      <c r="C119" s="8">
        <v>0</v>
      </c>
      <c r="D119" s="8"/>
      <c r="E119" s="8"/>
    </row>
    <row r="120" spans="1:5">
      <c r="A120" t="s">
        <v>39</v>
      </c>
      <c r="B120" t="s">
        <v>62</v>
      </c>
      <c r="C120" s="8">
        <v>945567.86</v>
      </c>
      <c r="D120" s="8"/>
      <c r="E120" s="11">
        <f>SUM(C118:C120)</f>
        <v>945567.86</v>
      </c>
    </row>
    <row r="121" spans="1:5">
      <c r="A121" s="4" t="s">
        <v>75</v>
      </c>
      <c r="B121" t="s">
        <v>20</v>
      </c>
      <c r="C121" s="8"/>
      <c r="D121" s="8">
        <v>86708.57</v>
      </c>
      <c r="E121" s="8"/>
    </row>
    <row r="122" spans="1:5">
      <c r="A122" t="s">
        <v>15</v>
      </c>
      <c r="B122" t="s">
        <v>21</v>
      </c>
      <c r="C122" s="8"/>
      <c r="D122" s="8">
        <v>0</v>
      </c>
      <c r="E122" s="8"/>
    </row>
    <row r="123" spans="1:5">
      <c r="A123" t="s">
        <v>16</v>
      </c>
      <c r="B123" t="s">
        <v>22</v>
      </c>
      <c r="C123" s="8"/>
      <c r="D123" s="8">
        <v>0</v>
      </c>
      <c r="E123" s="8"/>
    </row>
    <row r="124" spans="1:5">
      <c r="A124" t="s">
        <v>0</v>
      </c>
      <c r="B124" t="s">
        <v>23</v>
      </c>
      <c r="C124" s="8"/>
      <c r="D124" s="8">
        <v>0</v>
      </c>
      <c r="E124" s="8"/>
    </row>
    <row r="125" spans="1:5">
      <c r="A125" t="s">
        <v>17</v>
      </c>
      <c r="B125" t="s">
        <v>24</v>
      </c>
      <c r="C125" s="8"/>
      <c r="D125" s="8">
        <v>0</v>
      </c>
      <c r="E125" s="8"/>
    </row>
    <row r="126" spans="1:5">
      <c r="A126" t="s">
        <v>1</v>
      </c>
      <c r="B126" t="s">
        <v>65</v>
      </c>
      <c r="C126" s="8"/>
      <c r="D126" s="8">
        <v>7635.88</v>
      </c>
      <c r="E126" s="8"/>
    </row>
    <row r="127" spans="1:5">
      <c r="A127" t="s">
        <v>69</v>
      </c>
      <c r="B127" t="s">
        <v>67</v>
      </c>
      <c r="C127" s="8"/>
      <c r="D127" s="8">
        <v>12777.29</v>
      </c>
      <c r="E127" s="8"/>
    </row>
    <row r="128" spans="1:5">
      <c r="A128" t="s">
        <v>2</v>
      </c>
      <c r="B128" t="s">
        <v>62</v>
      </c>
      <c r="C128" s="8"/>
      <c r="D128" s="8">
        <v>0</v>
      </c>
      <c r="E128" s="8"/>
    </row>
    <row r="129" spans="1:5">
      <c r="A129" t="s">
        <v>18</v>
      </c>
      <c r="B129" t="s">
        <v>25</v>
      </c>
      <c r="C129" s="8"/>
      <c r="D129" s="8">
        <v>838446.12</v>
      </c>
      <c r="E129" s="8"/>
    </row>
    <row r="130" spans="1:5" ht="15.75" thickBot="1">
      <c r="A130" t="s">
        <v>3</v>
      </c>
      <c r="C130" s="10">
        <f>SUM(C118:C129)</f>
        <v>945567.86</v>
      </c>
      <c r="D130" s="10">
        <f>SUM(D118:D129)</f>
        <v>945567.86</v>
      </c>
      <c r="E130" s="8"/>
    </row>
    <row r="131" spans="1:5" ht="15.75" thickTop="1">
      <c r="C131" s="8"/>
      <c r="D131" s="8"/>
      <c r="E131" s="8"/>
    </row>
    <row r="132" spans="1:5" s="5" customFormat="1" ht="15.75" customHeight="1">
      <c r="C132" s="11"/>
      <c r="D132" s="11"/>
      <c r="E132" s="11"/>
    </row>
    <row r="133" spans="1:5" s="2" customFormat="1">
      <c r="A133" s="23" t="s">
        <v>80</v>
      </c>
      <c r="B133" s="23"/>
      <c r="C133" s="23"/>
      <c r="D133" s="23"/>
      <c r="E133" s="23"/>
    </row>
    <row r="134" spans="1:5" s="2" customFormat="1">
      <c r="A134" s="23" t="s">
        <v>40</v>
      </c>
      <c r="B134" s="23"/>
      <c r="C134" s="23"/>
      <c r="D134" s="23"/>
      <c r="E134" s="23"/>
    </row>
    <row r="135" spans="1:5" s="14" customFormat="1">
      <c r="A135" s="14" t="s">
        <v>14</v>
      </c>
      <c r="B135" s="14" t="s">
        <v>9</v>
      </c>
      <c r="C135" s="14" t="s">
        <v>11</v>
      </c>
      <c r="D135" s="14" t="s">
        <v>63</v>
      </c>
    </row>
    <row r="136" spans="1:5">
      <c r="C136" s="1" t="s">
        <v>38</v>
      </c>
      <c r="D136" s="1" t="s">
        <v>27</v>
      </c>
    </row>
    <row r="137" spans="1:5">
      <c r="A137" t="s">
        <v>30</v>
      </c>
      <c r="B137" t="s">
        <v>55</v>
      </c>
      <c r="C137" s="7">
        <f>+E146*0.0833</f>
        <v>129445.027936</v>
      </c>
      <c r="D137" s="7"/>
      <c r="E137" s="8"/>
    </row>
    <row r="138" spans="1:5">
      <c r="A138" t="s">
        <v>29</v>
      </c>
      <c r="B138" t="s">
        <v>56</v>
      </c>
      <c r="C138" s="7">
        <f>+E146*0.05</f>
        <v>77698.096000000005</v>
      </c>
      <c r="D138" s="7"/>
      <c r="E138" s="8"/>
    </row>
    <row r="139" spans="1:5">
      <c r="A139" t="s">
        <v>73</v>
      </c>
      <c r="B139" t="s">
        <v>57</v>
      </c>
      <c r="C139" s="7">
        <f>+C146*0.2683</f>
        <v>413171.78313599993</v>
      </c>
      <c r="D139" s="7"/>
      <c r="E139" s="8"/>
    </row>
    <row r="140" spans="1:5">
      <c r="A140" t="s">
        <v>31</v>
      </c>
      <c r="B140" t="s">
        <v>34</v>
      </c>
      <c r="C140" s="7"/>
      <c r="D140" s="7">
        <f>+C137</f>
        <v>129445.027936</v>
      </c>
      <c r="E140" s="8"/>
    </row>
    <row r="141" spans="1:5">
      <c r="A141" t="s">
        <v>32</v>
      </c>
      <c r="B141" t="s">
        <v>35</v>
      </c>
      <c r="C141" s="7"/>
      <c r="D141" s="7">
        <f>+C138</f>
        <v>77698.096000000005</v>
      </c>
      <c r="E141" s="8"/>
    </row>
    <row r="142" spans="1:5">
      <c r="A142" t="s">
        <v>33</v>
      </c>
      <c r="B142" t="s">
        <v>36</v>
      </c>
      <c r="C142" s="7"/>
      <c r="D142" s="7">
        <f>+C139</f>
        <v>413171.78313599993</v>
      </c>
      <c r="E142" s="8"/>
    </row>
    <row r="143" spans="1:5">
      <c r="C143" s="7"/>
      <c r="D143" s="7"/>
      <c r="E143" s="8"/>
    </row>
    <row r="144" spans="1:5">
      <c r="A144" t="s">
        <v>6</v>
      </c>
      <c r="B144" t="s">
        <v>19</v>
      </c>
      <c r="C144" s="8">
        <v>0</v>
      </c>
      <c r="D144" s="8"/>
      <c r="E144" s="8"/>
    </row>
    <row r="145" spans="1:5">
      <c r="A145" t="s">
        <v>7</v>
      </c>
      <c r="B145" t="s">
        <v>58</v>
      </c>
      <c r="C145" s="8">
        <v>14000</v>
      </c>
      <c r="D145" s="8"/>
      <c r="E145" s="8"/>
    </row>
    <row r="146" spans="1:5">
      <c r="A146" t="s">
        <v>39</v>
      </c>
      <c r="B146" t="s">
        <v>58</v>
      </c>
      <c r="C146" s="8">
        <v>1539961.92</v>
      </c>
      <c r="D146" s="8"/>
      <c r="E146" s="11">
        <f>SUM(C144:C146)</f>
        <v>1553961.92</v>
      </c>
    </row>
    <row r="147" spans="1:5">
      <c r="A147" s="4" t="s">
        <v>75</v>
      </c>
      <c r="B147" t="s">
        <v>20</v>
      </c>
      <c r="C147" s="8"/>
      <c r="D147" s="8">
        <v>141214.51</v>
      </c>
      <c r="E147" s="8"/>
    </row>
    <row r="148" spans="1:5">
      <c r="A148" t="s">
        <v>15</v>
      </c>
      <c r="B148" t="s">
        <v>21</v>
      </c>
      <c r="C148" s="8"/>
      <c r="D148" s="8">
        <v>0</v>
      </c>
      <c r="E148" s="8"/>
    </row>
    <row r="149" spans="1:5">
      <c r="A149" t="s">
        <v>16</v>
      </c>
      <c r="B149" t="s">
        <v>22</v>
      </c>
      <c r="C149" s="8"/>
      <c r="D149" s="8">
        <v>0</v>
      </c>
      <c r="E149" s="8"/>
    </row>
    <row r="150" spans="1:5">
      <c r="A150" t="s">
        <v>17</v>
      </c>
      <c r="B150" t="s">
        <v>24</v>
      </c>
      <c r="C150" s="8"/>
      <c r="D150" s="8">
        <v>10000</v>
      </c>
      <c r="E150" s="8"/>
    </row>
    <row r="151" spans="1:5">
      <c r="A151" t="s">
        <v>1</v>
      </c>
      <c r="B151" t="s">
        <v>65</v>
      </c>
      <c r="C151" s="8"/>
      <c r="D151" s="8">
        <v>6501.32</v>
      </c>
      <c r="E151" s="8"/>
    </row>
    <row r="152" spans="1:5">
      <c r="A152" t="s">
        <v>66</v>
      </c>
      <c r="B152" t="s">
        <v>67</v>
      </c>
      <c r="C152" s="8"/>
      <c r="D152" s="8">
        <v>0</v>
      </c>
      <c r="E152" s="8"/>
    </row>
    <row r="153" spans="1:5">
      <c r="A153" t="s">
        <v>2</v>
      </c>
      <c r="B153" t="s">
        <v>58</v>
      </c>
      <c r="C153" s="8"/>
      <c r="D153" s="8">
        <v>0</v>
      </c>
      <c r="E153" s="8"/>
    </row>
    <row r="154" spans="1:5">
      <c r="A154" t="s">
        <v>0</v>
      </c>
      <c r="B154" t="s">
        <v>23</v>
      </c>
      <c r="C154" s="8"/>
      <c r="D154" s="8">
        <v>0</v>
      </c>
      <c r="E154" s="8"/>
    </row>
    <row r="155" spans="1:5">
      <c r="A155" t="s">
        <v>18</v>
      </c>
      <c r="B155" t="s">
        <v>25</v>
      </c>
      <c r="C155" s="8"/>
      <c r="D155" s="8">
        <v>1396246.09</v>
      </c>
      <c r="E155" s="8"/>
    </row>
    <row r="156" spans="1:5" ht="15.75" thickBot="1">
      <c r="A156" t="s">
        <v>3</v>
      </c>
      <c r="C156" s="10">
        <f>SUM(C144:C155)</f>
        <v>1553961.92</v>
      </c>
      <c r="D156" s="10">
        <f>SUM(D144:D155)</f>
        <v>1553961.9200000002</v>
      </c>
      <c r="E156" s="8"/>
    </row>
    <row r="157" spans="1:5" ht="15.75" thickTop="1"/>
    <row r="158" spans="1:5" s="5" customFormat="1"/>
  </sheetData>
  <mergeCells count="9">
    <mergeCell ref="A108:E108"/>
    <mergeCell ref="A133:E133"/>
    <mergeCell ref="A134:E134"/>
    <mergeCell ref="A81:E81"/>
    <mergeCell ref="A2:E2"/>
    <mergeCell ref="A3:E3"/>
    <mergeCell ref="A4:E4"/>
    <mergeCell ref="A31:E31"/>
    <mergeCell ref="A56:E5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ASIENTO 1 QUINC.</vt:lpstr>
      <vt:lpstr>ASIENTO 2 QUINC.</vt:lpstr>
      <vt:lpstr>'ASIENTO 1 QUINC.'!Área_de_impresión</vt:lpstr>
      <vt:lpstr>'ASIENTO 2 QUINC.'!Área_de_impresión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mrodriguez</dc:creator>
  <cp:lastModifiedBy>Windows User</cp:lastModifiedBy>
  <cp:lastPrinted>2015-01-19T14:34:12Z</cp:lastPrinted>
  <dcterms:created xsi:type="dcterms:W3CDTF">2013-10-23T15:20:18Z</dcterms:created>
  <dcterms:modified xsi:type="dcterms:W3CDTF">2015-01-20T15:15:24Z</dcterms:modified>
</cp:coreProperties>
</file>