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cal\Desktop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5" i="1" s="1"/>
  <c r="B19" i="1"/>
  <c r="B18" i="1"/>
  <c r="G26" i="1"/>
  <c r="G18" i="1"/>
  <c r="G19" i="1"/>
  <c r="G20" i="1"/>
  <c r="G21" i="1"/>
  <c r="G22" i="1"/>
  <c r="G23" i="1"/>
  <c r="G24" i="1"/>
  <c r="G25" i="1"/>
  <c r="G17" i="1"/>
  <c r="C17" i="1"/>
  <c r="J2" i="1"/>
  <c r="B17" i="1"/>
  <c r="B9" i="1"/>
  <c r="B8" i="1"/>
  <c r="B7" i="1"/>
  <c r="B6" i="1"/>
  <c r="B5" i="1"/>
  <c r="J3" i="1"/>
  <c r="J4" i="1"/>
  <c r="J5" i="1"/>
  <c r="J6" i="1"/>
  <c r="J7" i="1"/>
  <c r="J8" i="1"/>
  <c r="C4" i="1"/>
  <c r="B4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<sst xmlns="http://schemas.openxmlformats.org/spreadsheetml/2006/main" count="24" uniqueCount="21">
  <si>
    <t>n</t>
  </si>
  <si>
    <t>czas</t>
  </si>
  <si>
    <t>efektu</t>
  </si>
  <si>
    <t>srodek przdzialu xi</t>
  </si>
  <si>
    <t>liczba doswiadczen ni</t>
  </si>
  <si>
    <t>alfa</t>
  </si>
  <si>
    <t>xi*ni</t>
  </si>
  <si>
    <t>(x_i-srednia)^2*ni</t>
  </si>
  <si>
    <t>U alfa</t>
  </si>
  <si>
    <t>srednia x</t>
  </si>
  <si>
    <t>wariancja s^2</t>
  </si>
  <si>
    <t>odchylenie standardowe s</t>
  </si>
  <si>
    <t>a</t>
  </si>
  <si>
    <t>b</t>
  </si>
  <si>
    <t>P(0,65&lt;m&lt;0,69)=0,95</t>
  </si>
  <si>
    <t>przedzial (0,65;0,69) pokrywa nieznana wartosc sredniego czasu trwania efektu swietlnego z prawdopodobienstwem 0,95</t>
  </si>
  <si>
    <t>xi</t>
  </si>
  <si>
    <t>s^2</t>
  </si>
  <si>
    <t>x_ srednia</t>
  </si>
  <si>
    <t>pierw 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</si>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</sst>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B25" sqref="B25"/>
    </sheetView>
  </sheetViews>
  <sheetFormatPr defaultRowHeight="15" x14ac:dyDescent="0.25"/>
  <cols>
    <col min="1" max="1" width="24.7109375" customWidth="1"/>
    <col min="2" max="2" width="9.85546875" bestFit="1" customWidth="1"/>
    <col min="7" max="7" width="17.5703125" customWidth="1"/>
    <col min="8" max="8" width="19.7109375" customWidth="1"/>
    <col min="10" max="10" width="16.85546875" customWidth="1"/>
  </cols>
  <sheetData>
    <row r="1" spans="1:10" x14ac:dyDescent="0.25">
      <c r="E1" t="s">
        <v>1</v>
      </c>
      <c r="F1" t="s">
        <v>2</v>
      </c>
      <c r="G1" t="s">
        <v>3</v>
      </c>
      <c r="H1" t="s">
        <v>4</v>
      </c>
      <c r="I1" t="s">
        <v>6</v>
      </c>
      <c r="J1" t="s">
        <v>7</v>
      </c>
    </row>
    <row r="2" spans="1:10" x14ac:dyDescent="0.25">
      <c r="A2" t="s">
        <v>5</v>
      </c>
      <c r="B2">
        <v>0.05</v>
      </c>
      <c r="E2">
        <v>0</v>
      </c>
      <c r="F2">
        <v>0.2</v>
      </c>
      <c r="G2">
        <v>0.1</v>
      </c>
      <c r="H2">
        <v>50</v>
      </c>
      <c r="I2">
        <f>G2*H2</f>
        <v>5</v>
      </c>
      <c r="J2">
        <f>(G2-$C$4)^2*H2</f>
        <v>16.404992000000004</v>
      </c>
    </row>
    <row r="3" spans="1:10" x14ac:dyDescent="0.25">
      <c r="A3" t="s">
        <v>0</v>
      </c>
      <c r="B3">
        <v>1000</v>
      </c>
      <c r="E3">
        <v>0.2</v>
      </c>
      <c r="F3">
        <v>0.4</v>
      </c>
      <c r="G3">
        <v>0.3</v>
      </c>
      <c r="H3">
        <v>128</v>
      </c>
      <c r="I3">
        <f t="shared" ref="I3:I8" si="0">G3*H3</f>
        <v>38.4</v>
      </c>
      <c r="J3">
        <f t="shared" ref="J3:J8" si="1">(G3-$C$4)^2*H3</f>
        <v>17.789419520000006</v>
      </c>
    </row>
    <row r="4" spans="1:10" x14ac:dyDescent="0.25">
      <c r="A4" t="s">
        <v>9</v>
      </c>
      <c r="B4">
        <f>(I2+I3+I4+I5+I6+I7+I8)/1000</f>
        <v>0.67280000000000006</v>
      </c>
      <c r="C4">
        <f>SUM(I2:I8)/1000</f>
        <v>0.67280000000000006</v>
      </c>
      <c r="E4">
        <v>0.4</v>
      </c>
      <c r="F4">
        <v>0.6</v>
      </c>
      <c r="G4">
        <v>0.5</v>
      </c>
      <c r="H4">
        <v>245</v>
      </c>
      <c r="I4">
        <f t="shared" si="0"/>
        <v>122.5</v>
      </c>
      <c r="J4">
        <f t="shared" si="1"/>
        <v>7.3156608000000052</v>
      </c>
    </row>
    <row r="5" spans="1:10" x14ac:dyDescent="0.25">
      <c r="A5" t="s">
        <v>10</v>
      </c>
      <c r="B5">
        <f>SUM(J2:J8)/B3</f>
        <v>9.1420160000000014E-2</v>
      </c>
      <c r="E5">
        <v>0.6</v>
      </c>
      <c r="F5">
        <v>0.8</v>
      </c>
      <c r="G5">
        <v>0.7</v>
      </c>
      <c r="H5">
        <v>286</v>
      </c>
      <c r="I5">
        <f t="shared" si="0"/>
        <v>200.2</v>
      </c>
      <c r="J5">
        <f t="shared" si="1"/>
        <v>0.21159423999999832</v>
      </c>
    </row>
    <row r="6" spans="1:10" x14ac:dyDescent="0.25">
      <c r="A6" t="s">
        <v>11</v>
      </c>
      <c r="B6">
        <f>SQRT(B5)</f>
        <v>0.30235766899485123</v>
      </c>
      <c r="E6">
        <v>0.8</v>
      </c>
      <c r="F6">
        <v>1</v>
      </c>
      <c r="G6">
        <v>0.9</v>
      </c>
      <c r="H6">
        <v>134</v>
      </c>
      <c r="I6">
        <f t="shared" si="0"/>
        <v>120.60000000000001</v>
      </c>
      <c r="J6">
        <f t="shared" si="1"/>
        <v>6.9170585599999974</v>
      </c>
    </row>
    <row r="7" spans="1:10" x14ac:dyDescent="0.25">
      <c r="A7" t="s">
        <v>8</v>
      </c>
      <c r="B7">
        <f>_xlfn.NORM.S.INV(1-(B2/2))</f>
        <v>1.9599639845400536</v>
      </c>
      <c r="E7">
        <v>1</v>
      </c>
      <c r="F7">
        <v>1.2</v>
      </c>
      <c r="G7">
        <v>1.1000000000000001</v>
      </c>
      <c r="H7">
        <v>90</v>
      </c>
      <c r="I7">
        <f t="shared" si="0"/>
        <v>99.000000000000014</v>
      </c>
      <c r="J7">
        <f t="shared" si="1"/>
        <v>16.424985600000003</v>
      </c>
    </row>
    <row r="8" spans="1:10" x14ac:dyDescent="0.25">
      <c r="A8" t="s">
        <v>12</v>
      </c>
      <c r="B8">
        <f>B4-B7*(B6/SQRT(B3))</f>
        <v>0.65406002187778045</v>
      </c>
      <c r="E8">
        <v>1.2</v>
      </c>
      <c r="F8">
        <v>1.4</v>
      </c>
      <c r="G8">
        <v>1.3</v>
      </c>
      <c r="H8">
        <v>67</v>
      </c>
      <c r="I8">
        <f t="shared" si="0"/>
        <v>87.100000000000009</v>
      </c>
      <c r="J8">
        <f t="shared" si="1"/>
        <v>26.35644928</v>
      </c>
    </row>
    <row r="9" spans="1:10" x14ac:dyDescent="0.25">
      <c r="A9" t="s">
        <v>13</v>
      </c>
      <c r="B9">
        <f>B4+B7*(B6/SQRT(B3))</f>
        <v>0.69153997812221968</v>
      </c>
    </row>
    <row r="11" spans="1:10" x14ac:dyDescent="0.25">
      <c r="C11" t="s">
        <v>14</v>
      </c>
    </row>
    <row r="13" spans="1:10" x14ac:dyDescent="0.25">
      <c r="C13" t="s">
        <v>15</v>
      </c>
    </row>
    <row r="15" spans="1:10" x14ac:dyDescent="0.25">
      <c r="A15" t="s">
        <v>5</v>
      </c>
      <c r="B15">
        <v>0.05</v>
      </c>
    </row>
    <row r="16" spans="1:10" x14ac:dyDescent="0.25">
      <c r="A16" t="s">
        <v>0</v>
      </c>
      <c r="B16">
        <v>10</v>
      </c>
      <c r="F16" t="s">
        <v>16</v>
      </c>
      <c r="G16" t="s">
        <v>18</v>
      </c>
    </row>
    <row r="17" spans="1:7" x14ac:dyDescent="0.25">
      <c r="A17" t="s">
        <v>9</v>
      </c>
      <c r="B17">
        <f>SUM(F17:F26)/B16</f>
        <v>20</v>
      </c>
      <c r="C17">
        <f>AVERAGE(F17:F26)</f>
        <v>20</v>
      </c>
      <c r="F17">
        <v>10</v>
      </c>
      <c r="G17">
        <f>(F17-$B$17)^2</f>
        <v>100</v>
      </c>
    </row>
    <row r="18" spans="1:7" x14ac:dyDescent="0.25">
      <c r="A18" t="s">
        <v>17</v>
      </c>
      <c r="B18">
        <f>SUM(G17:G26)/B16</f>
        <v>27</v>
      </c>
      <c r="F18">
        <v>20</v>
      </c>
      <c r="G18">
        <f t="shared" ref="G18:G26" si="2">(F18-$B$17)^2</f>
        <v>0</v>
      </c>
    </row>
    <row r="19" spans="1:7" x14ac:dyDescent="0.25">
      <c r="A19" t="s">
        <v>19</v>
      </c>
      <c r="B19">
        <f>SQRT(B18)</f>
        <v>5.196152422706632</v>
      </c>
      <c r="F19">
        <v>16</v>
      </c>
      <c r="G19">
        <f t="shared" si="2"/>
        <v>16</v>
      </c>
    </row>
    <row r="20" spans="1:7" x14ac:dyDescent="0.25">
      <c r="A20" t="s">
        <v>20</v>
      </c>
      <c r="B20">
        <f>_xlfn.T.INV(1-(B15/2),B16-1)</f>
        <v>2.2621571627982049</v>
      </c>
      <c r="F20">
        <v>20</v>
      </c>
      <c r="G20">
        <f t="shared" si="2"/>
        <v>0</v>
      </c>
    </row>
    <row r="21" spans="1:7" x14ac:dyDescent="0.25">
      <c r="F21">
        <v>18</v>
      </c>
      <c r="G21">
        <f t="shared" si="2"/>
        <v>4</v>
      </c>
    </row>
    <row r="22" spans="1:7" x14ac:dyDescent="0.25">
      <c r="F22">
        <v>30</v>
      </c>
      <c r="G22">
        <f t="shared" si="2"/>
        <v>100</v>
      </c>
    </row>
    <row r="23" spans="1:7" x14ac:dyDescent="0.25">
      <c r="F23">
        <v>24</v>
      </c>
      <c r="G23">
        <f t="shared" si="2"/>
        <v>16</v>
      </c>
    </row>
    <row r="24" spans="1:7" x14ac:dyDescent="0.25">
      <c r="F24">
        <v>20</v>
      </c>
      <c r="G24">
        <f t="shared" si="2"/>
        <v>0</v>
      </c>
    </row>
    <row r="25" spans="1:7" x14ac:dyDescent="0.25">
      <c r="B25">
        <f>B17-B20*(B19/SQRT(B16-1))</f>
        <v>16.081828859327651</v>
      </c>
      <c r="F25">
        <v>17</v>
      </c>
      <c r="G25">
        <f t="shared" si="2"/>
        <v>9</v>
      </c>
    </row>
    <row r="26" spans="1:7" x14ac:dyDescent="0.25">
      <c r="F26">
        <v>25</v>
      </c>
      <c r="G26">
        <f>(F26-$B$17)^2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2023-12-20T12:46:39Z</dcterms:created>
  <dcterms:modified xsi:type="dcterms:W3CDTF">2023-12-20T13:44:49Z</dcterms:modified>
</cp:coreProperties>
</file>