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kaili\Documents\Unity\SotugyouKenkyuu\論文関係\"/>
    </mc:Choice>
  </mc:AlternateContent>
  <xr:revisionPtr revIDLastSave="0" documentId="13_ncr:1_{AE959C26-0610-410D-960E-B3E4747D0F6D}" xr6:coauthVersionLast="47" xr6:coauthVersionMax="47" xr10:uidLastSave="{00000000-0000-0000-0000-000000000000}"/>
  <bookViews>
    <workbookView xWindow="-120" yWindow="-120" windowWidth="29040" windowHeight="15840" activeTab="1" xr2:uid="{00000000-000D-0000-FFFF-FFFF00000000}"/>
  </bookViews>
  <sheets>
    <sheet name="フォームの回答 2" sheetId="1" r:id="rId1"/>
    <sheet name="Sheet1" sheetId="3" r:id="rId2"/>
    <sheet name="フォームの回答 1 (2)" sheetId="4" r:id="rId3"/>
    <sheet name="フォームの回答 1" sheetId="2"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2" l="1"/>
  <c r="M30" i="2"/>
  <c r="M29" i="2"/>
  <c r="M28" i="2"/>
  <c r="M27" i="2"/>
  <c r="M26" i="2"/>
  <c r="M25" i="2"/>
  <c r="M24" i="2"/>
  <c r="M23" i="2"/>
  <c r="M22" i="2"/>
  <c r="M21" i="2"/>
  <c r="M20" i="2"/>
  <c r="M19" i="2"/>
  <c r="M18" i="2"/>
  <c r="F42" i="3"/>
  <c r="E42" i="3"/>
  <c r="G42" i="3" s="1"/>
  <c r="D42" i="3"/>
  <c r="C42" i="3"/>
  <c r="B42" i="3"/>
  <c r="F41" i="3"/>
  <c r="E41" i="3"/>
  <c r="D41" i="3"/>
  <c r="C41" i="3"/>
  <c r="B41" i="3"/>
  <c r="F40" i="3"/>
  <c r="E40" i="3"/>
  <c r="D40" i="3"/>
  <c r="C40" i="3"/>
  <c r="B40" i="3"/>
  <c r="F39" i="3"/>
  <c r="E39" i="3"/>
  <c r="D39" i="3"/>
  <c r="C39" i="3"/>
  <c r="B39" i="3"/>
  <c r="F38" i="3"/>
  <c r="E38" i="3"/>
  <c r="D38" i="3"/>
  <c r="C38" i="3"/>
  <c r="B38" i="3"/>
  <c r="F37" i="3"/>
  <c r="E37" i="3"/>
  <c r="D37" i="3"/>
  <c r="C37" i="3"/>
  <c r="B37" i="3"/>
  <c r="F36" i="3"/>
  <c r="E36" i="3"/>
  <c r="D36" i="3"/>
  <c r="C36" i="3"/>
  <c r="B36" i="3"/>
  <c r="F35" i="3"/>
  <c r="E35" i="3"/>
  <c r="D35" i="3"/>
  <c r="C35" i="3"/>
  <c r="B35" i="3"/>
  <c r="F34" i="3"/>
  <c r="E34" i="3"/>
  <c r="D34" i="3"/>
  <c r="C34" i="3"/>
  <c r="B34" i="3"/>
  <c r="F33" i="3"/>
  <c r="E33" i="3"/>
  <c r="D33" i="3"/>
  <c r="C33" i="3"/>
  <c r="B33" i="3"/>
  <c r="C39" i="4"/>
  <c r="D39" i="4"/>
  <c r="E39" i="4"/>
  <c r="F39" i="4"/>
  <c r="B39" i="4"/>
  <c r="G39" i="4"/>
  <c r="C30" i="4"/>
  <c r="D30" i="4"/>
  <c r="E30" i="4"/>
  <c r="C31" i="4"/>
  <c r="D31" i="4"/>
  <c r="E31" i="4"/>
  <c r="C32" i="4"/>
  <c r="D32" i="4"/>
  <c r="E32" i="4"/>
  <c r="C33" i="4"/>
  <c r="D33" i="4"/>
  <c r="E33" i="4"/>
  <c r="C34" i="4"/>
  <c r="D34" i="4"/>
  <c r="E34" i="4"/>
  <c r="C35" i="4"/>
  <c r="D35" i="4"/>
  <c r="E35" i="4"/>
  <c r="C36" i="4"/>
  <c r="D36" i="4"/>
  <c r="E36" i="4"/>
  <c r="C37" i="4"/>
  <c r="D37" i="4"/>
  <c r="E37" i="4"/>
  <c r="C38" i="4"/>
  <c r="D38" i="4"/>
  <c r="E38" i="4"/>
  <c r="B38" i="4"/>
  <c r="B37" i="4"/>
  <c r="B36" i="4"/>
  <c r="B35" i="4"/>
  <c r="B34" i="4"/>
  <c r="B33" i="4"/>
  <c r="B32" i="4"/>
  <c r="B31" i="4"/>
  <c r="F30" i="4"/>
  <c r="B30" i="4"/>
  <c r="F38" i="4"/>
  <c r="F37" i="4"/>
  <c r="F36" i="4"/>
  <c r="F35" i="4"/>
  <c r="F34" i="4"/>
  <c r="F33" i="4"/>
  <c r="F32" i="4"/>
  <c r="F31" i="4"/>
  <c r="C30" i="3"/>
  <c r="D30" i="3"/>
  <c r="E30" i="3"/>
  <c r="F30" i="3"/>
  <c r="B30" i="3"/>
  <c r="G30" i="3" s="1"/>
  <c r="F21" i="3"/>
  <c r="F22" i="3"/>
  <c r="F23" i="3"/>
  <c r="F24" i="3"/>
  <c r="F25" i="3"/>
  <c r="F26" i="3"/>
  <c r="F27" i="3"/>
  <c r="F28" i="3"/>
  <c r="F29" i="3"/>
  <c r="F19" i="4"/>
  <c r="F20" i="4"/>
  <c r="F21" i="4"/>
  <c r="F22" i="4"/>
  <c r="F23" i="4"/>
  <c r="F24" i="4"/>
  <c r="F25" i="4"/>
  <c r="F26" i="4"/>
  <c r="F27" i="4"/>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B19" i="4"/>
  <c r="G19" i="4" s="1"/>
  <c r="C19" i="4"/>
  <c r="D19" i="4"/>
  <c r="E19" i="4"/>
  <c r="C20" i="4"/>
  <c r="G20" i="4" s="1"/>
  <c r="D20" i="4"/>
  <c r="E20" i="4"/>
  <c r="C21" i="4"/>
  <c r="D21" i="4"/>
  <c r="E21" i="4"/>
  <c r="C22" i="4"/>
  <c r="D22" i="4"/>
  <c r="E22" i="4"/>
  <c r="C23" i="4"/>
  <c r="D23" i="4"/>
  <c r="E23" i="4"/>
  <c r="C24" i="4"/>
  <c r="D24" i="4"/>
  <c r="E24" i="4"/>
  <c r="C25" i="4"/>
  <c r="D25" i="4"/>
  <c r="E25" i="4"/>
  <c r="C26" i="4"/>
  <c r="D26" i="4"/>
  <c r="E26" i="4"/>
  <c r="C27" i="4"/>
  <c r="D27" i="4"/>
  <c r="E27" i="4"/>
  <c r="B27" i="4"/>
  <c r="G27" i="4" s="1"/>
  <c r="B26" i="4"/>
  <c r="G26" i="4" s="1"/>
  <c r="B25" i="4"/>
  <c r="B24" i="4"/>
  <c r="B23" i="4"/>
  <c r="B22" i="4"/>
  <c r="B21" i="4"/>
  <c r="B20" i="4"/>
  <c r="G33" i="3" l="1"/>
  <c r="G41" i="3"/>
  <c r="G38" i="3"/>
  <c r="G21" i="4"/>
  <c r="G35" i="3"/>
  <c r="G40" i="3"/>
  <c r="G24" i="4"/>
  <c r="G37" i="3"/>
  <c r="G34" i="3"/>
  <c r="G30" i="4"/>
  <c r="G38" i="4"/>
  <c r="G25" i="4"/>
  <c r="G36" i="3"/>
  <c r="G39" i="3"/>
  <c r="G23" i="4"/>
  <c r="G22" i="4"/>
  <c r="G36" i="4"/>
  <c r="G34" i="4"/>
  <c r="G37" i="4"/>
  <c r="G31" i="4"/>
  <c r="G32" i="4"/>
  <c r="G33" i="4"/>
  <c r="G35" i="4"/>
  <c r="G21" i="3"/>
  <c r="G25" i="3"/>
  <c r="G24" i="3"/>
  <c r="G22" i="3"/>
  <c r="G23" i="3"/>
  <c r="G29" i="3"/>
  <c r="G28" i="3"/>
  <c r="G27" i="3"/>
  <c r="G26" i="3"/>
  <c r="Z11" i="3"/>
  <c r="M11" i="3" s="1"/>
  <c r="Z12" i="3"/>
  <c r="M12" i="3" s="1"/>
  <c r="Z13" i="3"/>
  <c r="M13" i="3" s="1"/>
  <c r="Z14" i="3"/>
  <c r="M14" i="3" s="1"/>
  <c r="Z15" i="3"/>
  <c r="M15" i="3" s="1"/>
  <c r="F11" i="3"/>
  <c r="G11" i="3"/>
  <c r="H11" i="3" s="1"/>
  <c r="F12" i="3"/>
  <c r="G12" i="3"/>
  <c r="F13" i="3"/>
  <c r="G13" i="3"/>
  <c r="H13" i="3" s="1"/>
  <c r="F14" i="3"/>
  <c r="G14" i="3"/>
  <c r="F15" i="3"/>
  <c r="G15" i="3"/>
  <c r="L13" i="3" l="1"/>
  <c r="H12" i="3"/>
  <c r="L11" i="3"/>
  <c r="I12" i="3"/>
  <c r="K13" i="3"/>
  <c r="K11" i="3"/>
  <c r="J13" i="3"/>
  <c r="J11" i="3"/>
  <c r="I13" i="3"/>
  <c r="I11" i="3"/>
  <c r="L12" i="3"/>
  <c r="K12" i="3"/>
  <c r="H14" i="3"/>
  <c r="I14" i="3" s="1"/>
  <c r="H15" i="3"/>
  <c r="L15" i="3" s="1"/>
  <c r="J12" i="3"/>
  <c r="F3" i="3"/>
  <c r="G3" i="3"/>
  <c r="H3" i="3" s="1"/>
  <c r="F4" i="3"/>
  <c r="G4" i="3"/>
  <c r="H4" i="3" s="1"/>
  <c r="F5" i="3"/>
  <c r="G5" i="3"/>
  <c r="F6" i="3"/>
  <c r="G6" i="3"/>
  <c r="H6" i="3" s="1"/>
  <c r="F7" i="3"/>
  <c r="G7" i="3"/>
  <c r="H7" i="3" s="1"/>
  <c r="F8" i="3"/>
  <c r="G8" i="3"/>
  <c r="H8" i="3" s="1"/>
  <c r="F9" i="3"/>
  <c r="G9" i="3"/>
  <c r="F10" i="3"/>
  <c r="G10" i="3"/>
  <c r="H10" i="3" s="1"/>
  <c r="G2" i="3"/>
  <c r="F2" i="3"/>
  <c r="M6" i="3"/>
  <c r="Z10" i="3"/>
  <c r="M10" i="3" s="1"/>
  <c r="Z9" i="3"/>
  <c r="M9" i="3" s="1"/>
  <c r="Z8" i="3"/>
  <c r="M8" i="3" s="1"/>
  <c r="Z7" i="3"/>
  <c r="M7" i="3" s="1"/>
  <c r="Z6" i="3"/>
  <c r="Z5" i="3"/>
  <c r="M5" i="3" s="1"/>
  <c r="Z4" i="3"/>
  <c r="M4" i="3" s="1"/>
  <c r="Z3" i="3"/>
  <c r="M3" i="3" s="1"/>
  <c r="Z2" i="3"/>
  <c r="M2" i="3" s="1"/>
  <c r="K14" i="3" l="1"/>
  <c r="J15" i="3"/>
  <c r="J14" i="3"/>
  <c r="H2" i="3"/>
  <c r="L14" i="3"/>
  <c r="H9" i="3"/>
  <c r="J9" i="3" s="1"/>
  <c r="I8" i="3"/>
  <c r="J8" i="3"/>
  <c r="K8" i="3"/>
  <c r="L8" i="3"/>
  <c r="L4" i="3"/>
  <c r="I4" i="3"/>
  <c r="J4" i="3"/>
  <c r="K4" i="3"/>
  <c r="L9" i="3"/>
  <c r="I9" i="3"/>
  <c r="L7" i="3"/>
  <c r="I7" i="3"/>
  <c r="J7" i="3"/>
  <c r="K7" i="3"/>
  <c r="I3" i="3"/>
  <c r="J3" i="3"/>
  <c r="K3" i="3"/>
  <c r="L3" i="3"/>
  <c r="K15" i="3"/>
  <c r="L2" i="3"/>
  <c r="I2" i="3"/>
  <c r="J2" i="3"/>
  <c r="K2" i="3"/>
  <c r="H5" i="3"/>
  <c r="I5" i="3" s="1"/>
  <c r="I10" i="3"/>
  <c r="J10" i="3"/>
  <c r="K10" i="3"/>
  <c r="L10" i="3"/>
  <c r="L6" i="3"/>
  <c r="K6" i="3"/>
  <c r="J6" i="3"/>
  <c r="I6" i="3"/>
  <c r="I15" i="3"/>
  <c r="K9" i="3" l="1"/>
  <c r="J18" i="3"/>
  <c r="L5" i="3"/>
  <c r="L18" i="3" s="1"/>
  <c r="I18" i="3"/>
  <c r="I16" i="3"/>
  <c r="K5" i="3"/>
  <c r="K16" i="3" s="1"/>
  <c r="L16" i="3"/>
  <c r="J5" i="3"/>
  <c r="J16" i="3" s="1"/>
  <c r="K18" i="3" l="1"/>
</calcChain>
</file>

<file path=xl/sharedStrings.xml><?xml version="1.0" encoding="utf-8"?>
<sst xmlns="http://schemas.openxmlformats.org/spreadsheetml/2006/main" count="1270" uniqueCount="307">
  <si>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</si>
  <si>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</si>
  <si>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</si>
  <si>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</si>
  <si>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</si>
  <si>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</si>
  <si>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</si>
  <si>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</si>
  <si>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</si>
  <si>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</si>
  <si>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</si>
  <si>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</si>
  <si>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</si>
  <si>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</si>
  <si>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</si>
  <si>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</si>
  <si>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rPr>
      <t>寒さ表現</t>
    </r>
    <r>
      <rPr>
        <sz val="10"/>
        <color theme="1"/>
        <rFont val="Arial"/>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</si>
  <si>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</si>
  <si>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</si>
  <si>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</si>
  <si>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</si>
  <si>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</si>
  <si>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</si>
  <si>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</si>
  <si>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</si>
  <si>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</si>
  <si>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</si>
  <si>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</si>
  <si>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</si>
  <si>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</si>
  <si>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</si>
  <si>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</si>
  <si>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</si>
  <si>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</si>
  <si>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</si>
  <si>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</si>
  <si>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</si>
  <si>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</si>
  <si>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</si>
  <si>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</si>
  <si>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</si>
  <si>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</si>
  <si>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</si>
  <si>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</si>
  <si>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</si>
  <si>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</si>
  <si>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</si>
  <si>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</si>
  <si>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</si>
  <si>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</si>
  <si>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</si>
  <si>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</si>
  <si>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</si>
  <si>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</si>
  <si>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</si>
  <si>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</si>
  <si>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</si>
  <si>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</si>
  <si>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</si>
  <si>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</si>
  <si>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</si>
  <si>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</si>
  <si>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</si>
  <si>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</si>
  <si>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</si>
  <si>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</si>
  <si>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</si>
  <si>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</si>
  <si>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</si>
  <si>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</si>
  <si>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</si>
  <si>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</si>
  <si>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</si>
  <si>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</si>
  <si>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</si>
  <si>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</si>
  <si>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</si>
  <si>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</si>
  <si>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</si>
  <si>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</si>
  <si>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</si>
  <si>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</si>
  <si>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rPr>
      <t>寒さ表現</t>
    </r>
    <r>
      <rPr>
        <sz val="10"/>
        <color theme="1"/>
        <rFont val="Arial"/>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</si>
  <si>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</si>
  <si>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</si>
  <si>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</si>
  <si>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</si>
  <si>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</si>
  <si>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</si>
  <si>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</si>
  <si>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</si>
  <si>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</si>
  <si>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</si>
  <si>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</si>
  <si>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</si>
  <si>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</si>
  <si>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</si>
  <si>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</si>
  <si>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</si>
  <si>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</si>
  <si>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</si>
  <si>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</si>
  <si>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</si>
  <si>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</si>
  <si>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</si>
  <si>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</si>
  <si>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</si>
  <si>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</si>
  <si>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</si>
  <si>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</si>
  <si>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</si>
  <si>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</si>
  <si>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</si>
  <si>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</si>
  <si>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</si>
  <si>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</si>
  <si>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</si>
  <si>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</si>
  <si>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</si>
  <si>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</si>
  <si>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</si>
  <si>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</si>
  <si>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</si>
  <si>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</si>
  <si>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</si>
  <si>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</si>
  <si>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</si>
  <si>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</si>
  <si>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</si>
  <si>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</si>
  <si>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</si>
  <si>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</si>
  <si>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</si>
  <si>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</si>
  <si>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</si>
  <si>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</si>
  <si>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</si>
  <si>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</si>
  <si>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</si>
  <si>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</si>
  <si>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</si>
  <si>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</si>
  <si>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</si>
  <si>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</si>
  <si>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</si>
  <si>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</si>
  <si>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</si>
  <si>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</si>
  <si>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</si>
  <si>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</si>
  <si>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</si>
  <si>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</si>
  <si>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</si>
  <si>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</si>
  <si>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</si>
  <si>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</si>
  <si>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</si>
  <si>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</si>
  <si>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</si>
  <si>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</si>
  <si>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</si>
  <si>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</si>
  <si>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</si>
  <si>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</si>
  <si>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</si>
  <si>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</si>
  <si>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</si>
  <si>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</si>
  <si>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</si>
  <si>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</si>
  <si>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</si>
  <si>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</si>
  <si>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</si>
  <si>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</si>
  <si>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</si>
  <si>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</si>
  <si>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</si>
  <si>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</si>
  <si>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</si>
  <si>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</si>
  <si>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</si>
  <si>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</si>
  <si>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</si>
  <si>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</si>
  <si>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</si>
  <si>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</si>
  <si>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</si>
  <si>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</si>
  <si>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</si>
  <si>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</si>
  <si>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</si>
  <si>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</si>
  <si>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</si>
  <si>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</si>
  <si>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</si>
  <si>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</si>
  <si>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</si>
  <si>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</si>
  <si>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</si>
  <si>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</si>
  <si>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</si>
  <si>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</si>
  <si>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</si>
  <si>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</si>
  <si>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</si>
  <si>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</si>
  <si>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</si>
  <si>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</si>
  <si>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</si>
  <si>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</si>
  <si>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</si>
  <si>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</si>
  <si>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</si>
  <si>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</si>
  <si>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</si>
  <si>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</si>
  <si>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</si>
  <si>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</si>
  <si>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</si>
  <si>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環境パーティクル</t>
    <phoneticPr fontId="5"/>
  </si>
  <si>
    <t>音</t>
    <phoneticPr fontId="5"/>
  </si>
  <si>
    <t>モーション</t>
    <phoneticPr fontId="5"/>
  </si>
  <si>
    <t>No</t>
    <phoneticPr fontId="5"/>
  </si>
  <si>
    <t>モーション</t>
    <phoneticPr fontId="5"/>
  </si>
  <si>
    <t>モーション, キャラクターパーティクル</t>
    <phoneticPr fontId="5"/>
  </si>
  <si>
    <r>
      <t>"</t>
    </r>
    <r>
      <rPr>
        <sz val="10"/>
        <color rgb="FF000000"/>
        <rFont val="Arial"/>
        <family val="3"/>
        <charset val="128"/>
        <scheme val="minor"/>
      </rPr>
      <t>環境パーティクル</t>
    </r>
    <r>
      <rPr>
        <sz val="10"/>
        <color rgb="FF000000"/>
        <rFont val="Arial"/>
        <scheme val="minor"/>
      </rPr>
      <t>"</t>
    </r>
    <phoneticPr fontId="5"/>
  </si>
  <si>
    <t>キャラクターパーティクル</t>
    <phoneticPr fontId="5"/>
  </si>
  <si>
    <r>
      <t>"</t>
    </r>
    <r>
      <rPr>
        <sz val="10"/>
        <color rgb="FF000000"/>
        <rFont val="Arial"/>
        <family val="3"/>
        <charset val="128"/>
        <scheme val="minor"/>
      </rPr>
      <t>音</t>
    </r>
    <r>
      <rPr>
        <sz val="10"/>
        <color rgb="FF000000"/>
        <rFont val="Arial"/>
        <family val="3"/>
        <charset val="128"/>
        <scheme val="minor"/>
      </rPr>
      <t>"</t>
    </r>
    <rPh sb="1" eb="2">
      <t>オト</t>
    </rPh>
    <phoneticPr fontId="5"/>
  </si>
  <si>
    <r>
      <t>"</t>
    </r>
    <r>
      <rPr>
        <sz val="10"/>
        <color rgb="FF000000"/>
        <rFont val="Arial"/>
        <family val="3"/>
        <charset val="128"/>
        <scheme val="minor"/>
      </rPr>
      <t>表情</t>
    </r>
    <r>
      <rPr>
        <sz val="10"/>
        <color rgb="FF000000"/>
        <rFont val="Arial"/>
        <family val="2"/>
        <scheme val="minor"/>
      </rPr>
      <t>"</t>
    </r>
    <rPh sb="1" eb="3">
      <t>ヒョウジョウ</t>
    </rPh>
    <phoneticPr fontId="5"/>
  </si>
  <si>
    <r>
      <t>モーション</t>
    </r>
    <r>
      <rPr>
        <sz val="10"/>
        <color theme="1"/>
        <rFont val="Arial"/>
        <family val="2"/>
        <scheme val="minor"/>
      </rPr>
      <t xml:space="preserve">, </t>
    </r>
    <r>
      <rPr>
        <sz val="10"/>
        <color theme="1"/>
        <rFont val="Arial"/>
        <family val="3"/>
        <charset val="128"/>
        <scheme val="minor"/>
      </rPr>
      <t>フレームレート制限</t>
    </r>
    <rPh sb="14" eb="16">
      <t>セイゲン</t>
    </rPh>
    <phoneticPr fontId="5"/>
  </si>
  <si>
    <r>
      <t>"</t>
    </r>
    <r>
      <rPr>
        <sz val="10"/>
        <color rgb="FF000000"/>
        <rFont val="Arial"/>
        <family val="3"/>
        <charset val="128"/>
        <scheme val="minor"/>
      </rPr>
      <t>フレームレート制限</t>
    </r>
    <r>
      <rPr>
        <sz val="10"/>
        <color rgb="FF000000"/>
        <rFont val="Arial"/>
        <family val="2"/>
        <scheme val="minor"/>
      </rPr>
      <t>"</t>
    </r>
    <phoneticPr fontId="5"/>
  </si>
  <si>
    <t>キーワード</t>
    <phoneticPr fontId="5"/>
  </si>
  <si>
    <t>全体出現回数</t>
    <rPh sb="0" eb="2">
      <t>ゼンタイ</t>
    </rPh>
    <rPh sb="2" eb="6">
      <t>シュツゲンカイスウ</t>
    </rPh>
    <phoneticPr fontId="5"/>
  </si>
  <si>
    <r>
      <t>"</t>
    </r>
    <r>
      <rPr>
        <sz val="10"/>
        <color rgb="FF000000"/>
        <rFont val="Arial"/>
        <family val="3"/>
        <charset val="128"/>
        <scheme val="minor"/>
      </rPr>
      <t>キャラクターパーティクル</t>
    </r>
    <r>
      <rPr>
        <sz val="10"/>
        <color rgb="FF000000"/>
        <rFont val="Arial"/>
        <family val="3"/>
        <charset val="128"/>
        <scheme val="minor"/>
      </rPr>
      <t>"</t>
    </r>
    <phoneticPr fontId="5"/>
  </si>
  <si>
    <t>ラスター</t>
  </si>
  <si>
    <t>ラスター</t>
    <phoneticPr fontId="5"/>
  </si>
  <si>
    <t>全体を通して印象</t>
    <rPh sb="0" eb="2">
      <t>ゼンタイ</t>
    </rPh>
    <rPh sb="3" eb="4">
      <t>トオ</t>
    </rPh>
    <rPh sb="6" eb="8">
      <t>インショウ</t>
    </rPh>
    <phoneticPr fontId="5"/>
  </si>
  <si>
    <t>エリア1</t>
    <phoneticPr fontId="5"/>
  </si>
  <si>
    <t>エリア2</t>
    <phoneticPr fontId="5"/>
  </si>
  <si>
    <r>
      <t>エリア</t>
    </r>
    <r>
      <rPr>
        <sz val="10"/>
        <color rgb="FF000000"/>
        <rFont val="Arial"/>
        <family val="2"/>
        <scheme val="minor"/>
      </rPr>
      <t>3</t>
    </r>
    <phoneticPr fontId="5"/>
  </si>
  <si>
    <r>
      <t>エリア</t>
    </r>
    <r>
      <rPr>
        <sz val="10"/>
        <color rgb="FF000000"/>
        <rFont val="Arial"/>
        <family val="2"/>
        <scheme val="minor"/>
      </rPr>
      <t>4</t>
    </r>
    <phoneticPr fontId="5"/>
  </si>
  <si>
    <t>エリア1</t>
    <phoneticPr fontId="5"/>
  </si>
  <si>
    <r>
      <t>エリア</t>
    </r>
    <r>
      <rPr>
        <sz val="10"/>
        <color rgb="FF000000"/>
        <rFont val="Arial"/>
        <family val="2"/>
        <scheme val="minor"/>
      </rPr>
      <t>2</t>
    </r>
    <phoneticPr fontId="5"/>
  </si>
  <si>
    <r>
      <t>モーション</t>
    </r>
    <r>
      <rPr>
        <sz val="10"/>
        <color theme="1"/>
        <rFont val="Arial"/>
        <family val="2"/>
        <scheme val="minor"/>
      </rPr>
      <t xml:space="preserve">, </t>
    </r>
    <r>
      <rPr>
        <sz val="10"/>
        <color theme="1"/>
        <rFont val="Arial"/>
        <family val="3"/>
        <charset val="128"/>
        <scheme val="minor"/>
      </rPr>
      <t>環境パーティクル</t>
    </r>
    <rPh sb="7" eb="9">
      <t>カンキョウ</t>
    </rPh>
    <phoneticPr fontId="5"/>
  </si>
  <si>
    <t>モーション, 環境パーティクル</t>
  </si>
  <si>
    <t>モーション
キャラクターパーティクル</t>
    <phoneticPr fontId="5"/>
  </si>
  <si>
    <t>音</t>
    <phoneticPr fontId="5"/>
  </si>
  <si>
    <r>
      <rPr>
        <sz val="10"/>
        <color theme="1"/>
        <rFont val="Arial"/>
        <family val="3"/>
        <charset val="128"/>
        <scheme val="minor"/>
      </rPr>
      <t>音</t>
    </r>
    <r>
      <rPr>
        <sz val="10"/>
        <color theme="1"/>
        <rFont val="Arial"/>
        <family val="2"/>
        <scheme val="minor"/>
      </rPr>
      <t xml:space="preserve">, </t>
    </r>
    <r>
      <rPr>
        <sz val="10"/>
        <color theme="1"/>
        <rFont val="Arial"/>
        <family val="3"/>
        <charset val="128"/>
        <scheme val="minor"/>
      </rPr>
      <t>環境パーティクル</t>
    </r>
    <rPh sb="0" eb="1">
      <t>オト</t>
    </rPh>
    <rPh sb="3" eb="5">
      <t>カンキョウ</t>
    </rPh>
    <phoneticPr fontId="5"/>
  </si>
  <si>
    <r>
      <t>音</t>
    </r>
    <r>
      <rPr>
        <sz val="10"/>
        <color rgb="FF000000"/>
        <rFont val="Arial"/>
        <scheme val="minor"/>
      </rPr>
      <t xml:space="preserve">, </t>
    </r>
    <r>
      <rPr>
        <sz val="10"/>
        <color rgb="FF000000"/>
        <rFont val="Arial"/>
        <family val="3"/>
        <charset val="128"/>
        <scheme val="minor"/>
      </rPr>
      <t>環境パーティクル</t>
    </r>
  </si>
  <si>
    <r>
      <rPr>
        <sz val="10"/>
        <color theme="1"/>
        <rFont val="Arial"/>
        <family val="3"/>
        <charset val="128"/>
        <scheme val="minor"/>
      </rPr>
      <t>表情</t>
    </r>
    <r>
      <rPr>
        <sz val="10"/>
        <color theme="1"/>
        <rFont val="Arial"/>
        <family val="2"/>
        <scheme val="minor"/>
      </rPr>
      <t xml:space="preserve">, </t>
    </r>
    <r>
      <rPr>
        <sz val="10"/>
        <color theme="1"/>
        <rFont val="Arial"/>
        <family val="3"/>
        <charset val="128"/>
        <scheme val="minor"/>
      </rPr>
      <t>モーション</t>
    </r>
    <rPh sb="0" eb="2">
      <t>ヒョウジョウ</t>
    </rPh>
    <phoneticPr fontId="5"/>
  </si>
  <si>
    <r>
      <t>表情</t>
    </r>
    <r>
      <rPr>
        <sz val="10"/>
        <color theme="1"/>
        <rFont val="Arial"/>
        <family val="2"/>
        <scheme val="minor"/>
      </rPr>
      <t xml:space="preserve">, </t>
    </r>
    <r>
      <rPr>
        <sz val="10"/>
        <color theme="1"/>
        <rFont val="Arial"/>
        <family val="3"/>
        <charset val="128"/>
        <scheme val="minor"/>
      </rPr>
      <t>モーション</t>
    </r>
  </si>
  <si>
    <t>モーション</t>
    <phoneticPr fontId="5"/>
  </si>
  <si>
    <t>寒そうには見えない</t>
    <phoneticPr fontId="5"/>
  </si>
  <si>
    <t>モーション</t>
    <phoneticPr fontId="5"/>
  </si>
  <si>
    <t>ラスター</t>
    <phoneticPr fontId="5"/>
  </si>
  <si>
    <r>
      <rPr>
        <sz val="10"/>
        <color theme="1"/>
        <rFont val="Arial"/>
        <family val="3"/>
        <charset val="128"/>
        <scheme val="minor"/>
      </rPr>
      <t>テクスチャ</t>
    </r>
    <r>
      <rPr>
        <sz val="10"/>
        <color theme="1"/>
        <rFont val="Arial"/>
        <family val="2"/>
        <scheme val="minor"/>
      </rPr>
      <t xml:space="preserve">, </t>
    </r>
    <r>
      <rPr>
        <sz val="10"/>
        <color theme="1"/>
        <rFont val="Arial"/>
        <family val="3"/>
        <charset val="128"/>
        <scheme val="minor"/>
      </rPr>
      <t>モーション</t>
    </r>
    <phoneticPr fontId="5"/>
  </si>
  <si>
    <r>
      <t>テクスチャ</t>
    </r>
    <r>
      <rPr>
        <sz val="10"/>
        <color theme="1"/>
        <rFont val="Arial"/>
        <family val="2"/>
        <scheme val="minor"/>
      </rPr>
      <t xml:space="preserve">, </t>
    </r>
    <r>
      <rPr>
        <sz val="10"/>
        <color theme="1"/>
        <rFont val="Arial"/>
        <family val="3"/>
        <charset val="128"/>
        <scheme val="minor"/>
      </rPr>
      <t>モーション</t>
    </r>
  </si>
  <si>
    <t>モーション</t>
    <phoneticPr fontId="5"/>
  </si>
  <si>
    <t>テクスチャ</t>
  </si>
  <si>
    <t>テクスチャ</t>
    <phoneticPr fontId="5"/>
  </si>
  <si>
    <t>モーション</t>
    <phoneticPr fontId="5"/>
  </si>
  <si>
    <r>
      <t>モーション</t>
    </r>
    <r>
      <rPr>
        <sz val="10"/>
        <color rgb="FF000000"/>
        <rFont val="Arial"/>
        <scheme val="minor"/>
      </rPr>
      <t xml:space="preserve">, </t>
    </r>
    <r>
      <rPr>
        <sz val="10"/>
        <color rgb="FF000000"/>
        <rFont val="Arial"/>
        <family val="3"/>
        <charset val="128"/>
        <scheme val="minor"/>
      </rPr>
      <t>フレームレート制限</t>
    </r>
  </si>
  <si>
    <t>音</t>
    <phoneticPr fontId="5"/>
  </si>
  <si>
    <r>
      <t>モーション</t>
    </r>
    <r>
      <rPr>
        <sz val="10"/>
        <color theme="1"/>
        <rFont val="Arial"/>
        <family val="3"/>
        <charset val="128"/>
        <scheme val="minor"/>
      </rPr>
      <t xml:space="preserve">, </t>
    </r>
    <r>
      <rPr>
        <sz val="10"/>
        <color theme="1"/>
        <rFont val="Arial"/>
        <family val="3"/>
        <charset val="128"/>
        <scheme val="minor"/>
      </rPr>
      <t>環境パーティクル</t>
    </r>
    <rPh sb="7" eb="9">
      <t>カンキョウ</t>
    </rPh>
    <phoneticPr fontId="5"/>
  </si>
  <si>
    <r>
      <t>モーション</t>
    </r>
    <r>
      <rPr>
        <sz val="10"/>
        <color rgb="FF000000"/>
        <rFont val="Arial"/>
        <scheme val="minor"/>
      </rPr>
      <t xml:space="preserve">, </t>
    </r>
    <r>
      <rPr>
        <sz val="10"/>
        <color rgb="FF000000"/>
        <rFont val="Arial"/>
        <family val="3"/>
        <charset val="128"/>
        <scheme val="minor"/>
      </rPr>
      <t>環境パーティクル</t>
    </r>
  </si>
  <si>
    <r>
      <t>キャラクターパーティクル</t>
    </r>
    <r>
      <rPr>
        <sz val="10"/>
        <color theme="1"/>
        <rFont val="Arial"/>
        <family val="3"/>
        <charset val="128"/>
        <scheme val="minor"/>
      </rPr>
      <t xml:space="preserve">, </t>
    </r>
    <r>
      <rPr>
        <sz val="10"/>
        <color theme="1"/>
        <rFont val="Arial"/>
        <family val="3"/>
        <charset val="128"/>
        <scheme val="minor"/>
      </rPr>
      <t>モーション</t>
    </r>
    <phoneticPr fontId="5"/>
  </si>
  <si>
    <t>モーション</t>
    <phoneticPr fontId="5"/>
  </si>
  <si>
    <t>キャラクターパーティクル
モーション</t>
    <phoneticPr fontId="5"/>
  </si>
  <si>
    <t>環境パーティクル</t>
  </si>
  <si>
    <t>環境パーティクル</t>
    <phoneticPr fontId="5"/>
  </si>
  <si>
    <r>
      <t>h</t>
    </r>
    <r>
      <rPr>
        <sz val="10"/>
        <color rgb="FF000000"/>
        <rFont val="Arial"/>
        <family val="2"/>
        <scheme val="minor"/>
      </rPr>
      <t>oge</t>
    </r>
    <phoneticPr fontId="5"/>
  </si>
  <si>
    <r>
      <t>h</t>
    </r>
    <r>
      <rPr>
        <sz val="10"/>
        <color rgb="FF000000"/>
        <rFont val="Arial"/>
        <family val="2"/>
        <scheme val="minor"/>
      </rPr>
      <t>oge</t>
    </r>
    <phoneticPr fontId="5"/>
  </si>
  <si>
    <r>
      <t>テクスチャ</t>
    </r>
    <r>
      <rPr>
        <sz val="10"/>
        <color theme="1"/>
        <rFont val="Arial"/>
        <family val="3"/>
        <charset val="128"/>
        <scheme val="minor"/>
      </rPr>
      <t xml:space="preserve">, </t>
    </r>
    <r>
      <rPr>
        <sz val="10"/>
        <color theme="1"/>
        <rFont val="Arial"/>
        <family val="3"/>
        <charset val="128"/>
        <scheme val="minor"/>
      </rPr>
      <t>モーション</t>
    </r>
    <phoneticPr fontId="5"/>
  </si>
  <si>
    <r>
      <t>テクスチャ</t>
    </r>
    <r>
      <rPr>
        <sz val="10"/>
        <color rgb="FF000000"/>
        <rFont val="Arial"/>
        <scheme val="minor"/>
      </rPr>
      <t xml:space="preserve">, </t>
    </r>
    <r>
      <rPr>
        <sz val="10"/>
        <color rgb="FF000000"/>
        <rFont val="Arial"/>
        <family val="3"/>
        <charset val="128"/>
        <scheme val="minor"/>
      </rPr>
      <t>モーション</t>
    </r>
  </si>
  <si>
    <r>
      <t>キャラクターパーティクル</t>
    </r>
    <r>
      <rPr>
        <sz val="10"/>
        <color theme="1"/>
        <rFont val="Arial"/>
        <family val="3"/>
        <charset val="128"/>
        <scheme val="minor"/>
      </rPr>
      <t xml:space="preserve">, </t>
    </r>
    <r>
      <rPr>
        <sz val="10"/>
        <color theme="1"/>
        <rFont val="Arial"/>
        <family val="3"/>
        <charset val="128"/>
        <scheme val="minor"/>
      </rPr>
      <t>モーション</t>
    </r>
    <r>
      <rPr>
        <sz val="10"/>
        <color theme="1"/>
        <rFont val="Arial"/>
        <family val="3"/>
        <charset val="128"/>
        <scheme val="minor"/>
      </rPr>
      <t xml:space="preserve">, </t>
    </r>
    <r>
      <rPr>
        <sz val="10"/>
        <color theme="1"/>
        <rFont val="Arial"/>
        <family val="3"/>
        <charset val="128"/>
        <scheme val="minor"/>
      </rPr>
      <t>テクスチャ</t>
    </r>
    <phoneticPr fontId="5"/>
  </si>
  <si>
    <r>
      <t>キャラクターパーティクル</t>
    </r>
    <r>
      <rPr>
        <sz val="10"/>
        <color rgb="FF000000"/>
        <rFont val="Arial"/>
        <scheme val="minor"/>
      </rPr>
      <t xml:space="preserve">, </t>
    </r>
    <r>
      <rPr>
        <sz val="10"/>
        <color rgb="FF000000"/>
        <rFont val="Arial"/>
        <family val="3"/>
        <charset val="128"/>
        <scheme val="minor"/>
      </rPr>
      <t>モーション</t>
    </r>
    <r>
      <rPr>
        <sz val="10"/>
        <color rgb="FF000000"/>
        <rFont val="Arial"/>
        <scheme val="minor"/>
      </rPr>
      <t xml:space="preserve">, </t>
    </r>
    <r>
      <rPr>
        <sz val="10"/>
        <color rgb="FF000000"/>
        <rFont val="Arial"/>
        <family val="3"/>
        <charset val="128"/>
        <scheme val="minor"/>
      </rPr>
      <t>テクスチャ</t>
    </r>
  </si>
  <si>
    <t>複合的に「寒い」を演出されているので</t>
    <phoneticPr fontId="5"/>
  </si>
  <si>
    <r>
      <t>環境パーティクル</t>
    </r>
    <r>
      <rPr>
        <sz val="10"/>
        <color theme="1"/>
        <rFont val="Arial"/>
        <family val="3"/>
        <charset val="128"/>
        <scheme val="minor"/>
      </rPr>
      <t xml:space="preserve">, </t>
    </r>
    <r>
      <rPr>
        <sz val="10"/>
        <color theme="1"/>
        <rFont val="Arial"/>
        <family val="3"/>
        <charset val="128"/>
        <scheme val="minor"/>
      </rPr>
      <t>音</t>
    </r>
    <rPh sb="0" eb="2">
      <t>カンキョウ</t>
    </rPh>
    <rPh sb="10" eb="11">
      <t>オト</t>
    </rPh>
    <phoneticPr fontId="5"/>
  </si>
  <si>
    <r>
      <t>環境パーティクル</t>
    </r>
    <r>
      <rPr>
        <sz val="10"/>
        <color rgb="FF000000"/>
        <rFont val="Arial"/>
        <scheme val="minor"/>
      </rPr>
      <t xml:space="preserve">, </t>
    </r>
    <r>
      <rPr>
        <sz val="10"/>
        <color rgb="FF000000"/>
        <rFont val="Arial"/>
        <family val="3"/>
        <charset val="128"/>
        <scheme val="minor"/>
      </rPr>
      <t>音</t>
    </r>
  </si>
  <si>
    <t>寒そうだとは感じなかった</t>
    <phoneticPr fontId="5"/>
  </si>
  <si>
    <t>寒そうだとは感じなかった</t>
    <phoneticPr fontId="5"/>
  </si>
  <si>
    <t>モーション</t>
    <phoneticPr fontId="5"/>
  </si>
  <si>
    <t>寒そうでない</t>
    <rPh sb="0" eb="1">
      <t>サム</t>
    </rPh>
    <phoneticPr fontId="5"/>
  </si>
  <si>
    <r>
      <t>"</t>
    </r>
    <r>
      <rPr>
        <sz val="10"/>
        <color rgb="FF000000"/>
        <rFont val="Arial"/>
        <family val="3"/>
        <charset val="128"/>
        <scheme val="minor"/>
      </rPr>
      <t>モーション</t>
    </r>
    <r>
      <rPr>
        <sz val="10"/>
        <color rgb="FF000000"/>
        <rFont val="Arial"/>
        <family val="3"/>
        <charset val="128"/>
        <scheme val="minor"/>
      </rPr>
      <t>"</t>
    </r>
    <phoneticPr fontId="5"/>
  </si>
  <si>
    <r>
      <t>"</t>
    </r>
    <r>
      <rPr>
        <sz val="10"/>
        <color rgb="FF000000"/>
        <rFont val="Arial"/>
        <family val="3"/>
        <charset val="128"/>
        <scheme val="minor"/>
      </rPr>
      <t>テクスチャ</t>
    </r>
    <r>
      <rPr>
        <sz val="10"/>
        <color rgb="FF000000"/>
        <rFont val="Arial"/>
        <family val="2"/>
        <scheme val="minor"/>
      </rPr>
      <t>"</t>
    </r>
    <phoneticPr fontId="5"/>
  </si>
  <si>
    <r>
      <t>"</t>
    </r>
    <r>
      <rPr>
        <sz val="10"/>
        <color rgb="FF000000"/>
        <rFont val="Arial"/>
        <family val="3"/>
        <charset val="128"/>
        <scheme val="minor"/>
      </rPr>
      <t>ラスター</t>
    </r>
    <r>
      <rPr>
        <sz val="10"/>
        <color rgb="FF000000"/>
        <rFont val="Arial"/>
        <family val="3"/>
        <charset val="128"/>
        <scheme val="minor"/>
      </rPr>
      <t>"</t>
    </r>
    <phoneticPr fontId="5"/>
  </si>
  <si>
    <r>
      <t>"</t>
    </r>
    <r>
      <rPr>
        <sz val="10"/>
        <color rgb="FF000000"/>
        <rFont val="Arial"/>
        <family val="3"/>
        <charset val="128"/>
        <scheme val="minor"/>
      </rPr>
      <t>ローポリ</t>
    </r>
    <r>
      <rPr>
        <sz val="10"/>
        <color rgb="FF000000"/>
        <rFont val="Arial"/>
        <family val="2"/>
        <scheme val="minor"/>
      </rPr>
      <t>"</t>
    </r>
    <phoneticPr fontId="5"/>
  </si>
  <si>
    <t>環境パーティクル</t>
    <phoneticPr fontId="5"/>
  </si>
  <si>
    <r>
      <t>環境パーティクル</t>
    </r>
    <r>
      <rPr>
        <sz val="10"/>
        <color theme="1"/>
        <rFont val="Arial"/>
        <family val="3"/>
        <charset val="128"/>
        <scheme val="minor"/>
      </rPr>
      <t/>
    </r>
    <rPh sb="0" eb="2">
      <t>カンキョウ</t>
    </rPh>
    <phoneticPr fontId="5"/>
  </si>
  <si>
    <t>全体</t>
    <rPh sb="0" eb="2">
      <t>ゼンタイ</t>
    </rPh>
    <phoneticPr fontId="5"/>
  </si>
  <si>
    <r>
      <t>"寒そうでない</t>
    </r>
    <r>
      <rPr>
        <sz val="10"/>
        <color rgb="FF000000"/>
        <rFont val="Arial"/>
        <family val="2"/>
        <scheme val="minor"/>
      </rPr>
      <t>"</t>
    </r>
    <rPh sb="1" eb="2">
      <t>サム</t>
    </rPh>
    <phoneticPr fontId="5"/>
  </si>
  <si>
    <t>空欄</t>
    <rPh sb="0" eb="2">
      <t>クウラン</t>
    </rPh>
    <phoneticPr fontId="5"/>
  </si>
  <si>
    <t>環境パーティクル</t>
    <rPh sb="0" eb="2">
      <t>カンキョウ</t>
    </rPh>
    <phoneticPr fontId="5"/>
  </si>
  <si>
    <t>環境パーティクル</t>
    <phoneticPr fontId="5"/>
  </si>
  <si>
    <t>音, 環境パーティクル</t>
    <rPh sb="0" eb="1">
      <t>オト</t>
    </rPh>
    <phoneticPr fontId="5"/>
  </si>
  <si>
    <t>キャラクターパーティクル</t>
    <phoneticPr fontId="5"/>
  </si>
  <si>
    <t>モーション</t>
    <phoneticPr fontId="5"/>
  </si>
  <si>
    <t>表情</t>
    <rPh sb="0" eb="2">
      <t>ヒョウジョウ</t>
    </rPh>
    <phoneticPr fontId="5"/>
  </si>
  <si>
    <t>モーション, パーティクル</t>
    <phoneticPr fontId="5"/>
  </si>
  <si>
    <t>モーション、キャラクターパーティクル</t>
    <phoneticPr fontId="5"/>
  </si>
  <si>
    <t>環境パーティクル, モーション</t>
    <rPh sb="0" eb="2">
      <t>カンキョウ</t>
    </rPh>
    <phoneticPr fontId="5"/>
  </si>
  <si>
    <t>モーション, 環境パーティクル</t>
    <rPh sb="7" eb="9">
      <t>カンキョウ</t>
    </rPh>
    <phoneticPr fontId="5"/>
  </si>
  <si>
    <t>表情, 環境パーティクル</t>
    <rPh sb="0" eb="2">
      <t>ヒョウジョウ</t>
    </rPh>
    <rPh sb="4" eb="6">
      <t>カンキョウ</t>
    </rPh>
    <phoneticPr fontId="5"/>
  </si>
  <si>
    <r>
      <t>モーション</t>
    </r>
    <r>
      <rPr>
        <sz val="10"/>
        <color theme="1"/>
        <rFont val="Arial"/>
        <family val="3"/>
        <charset val="128"/>
        <scheme val="minor"/>
      </rPr>
      <t/>
    </r>
    <phoneticPr fontId="5"/>
  </si>
  <si>
    <t>モーション</t>
    <phoneticPr fontId="5"/>
  </si>
  <si>
    <t>左(ラスター)・右(ローポリ)</t>
    <rPh sb="8" eb="9">
      <t>ミギ</t>
    </rPh>
    <phoneticPr fontId="5"/>
  </si>
  <si>
    <t>年齢</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</si>
</sst>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12" x14ac:knownFonts="1">
    <font>
      <sz val="10"/>
      <color rgb="FF000000"/>
      <name val="Arial"/>
      <scheme val="minor"/>
    </font>
    <font>
      <sz val="10"/>
      <color theme="1"/>
      <name val="Arial"/>
      <scheme val="minor"/>
    </font>
    <font>
      <b/>
      <sz val="10"/>
      <color theme="1"/>
      <name val="Arial"/>
    </font>
    <font>
      <sz val="10"/>
      <color theme="1"/>
      <name val="Arial"/>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
      <sz val="10"/>
      <color rgb="FF000000"/>
      <name val="Arial"/>
      <family val="3"/>
      <charset val="128"/>
      <scheme val="minor"/>
    </font>
    <font>
      <sz val="10"/>
      <color rgb="FF000000"/>
      <name val="Arial"/>
      <family val="2"/>
      <scheme val="minor"/>
    </font>
    <font>
      <sz val="10"/>
      <color rgb="FF000000"/>
      <name val="游ゴシック"/>
      <family val="3"/>
      <charset val="128"/>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8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FFFFFF"/>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rgb="FF000000"/>
      </right>
      <top style="medium">
        <color indexed="64"/>
      </top>
      <bottom style="medium">
        <color indexed="64"/>
      </bottom>
      <diagonal/>
    </border>
    <border>
      <left style="thin">
        <color indexed="64"/>
      </left>
      <right/>
      <top style="thin">
        <color indexed="64"/>
      </top>
      <bottom style="thin">
        <color indexed="64"/>
      </bottom>
      <diagonal/>
    </border>
    <border>
      <left/>
      <right style="medium">
        <color theme="1"/>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medium">
        <color theme="1"/>
      </right>
      <top style="thin">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1"/>
      </left>
      <right style="medium">
        <color theme="1"/>
      </right>
      <top style="medium">
        <color theme="1"/>
      </top>
      <bottom style="medium">
        <color indexed="64"/>
      </bottom>
      <diagonal/>
    </border>
    <border>
      <left style="medium">
        <color theme="1"/>
      </left>
      <right style="medium">
        <color theme="1"/>
      </right>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style="medium">
        <color theme="1"/>
      </left>
      <right style="medium">
        <color theme="1"/>
      </right>
      <top style="medium">
        <color indexed="64"/>
      </top>
      <bottom style="medium">
        <color indexed="64"/>
      </bottom>
      <diagonal/>
    </border>
    <border>
      <left style="medium">
        <color theme="1"/>
      </left>
      <right style="thin">
        <color theme="1"/>
      </right>
      <top style="medium">
        <color indexed="64"/>
      </top>
      <bottom style="thin">
        <color indexed="64"/>
      </bottom>
      <diagonal/>
    </border>
    <border>
      <left style="medium">
        <color theme="1"/>
      </left>
      <right style="thin">
        <color theme="1"/>
      </right>
      <top style="thin">
        <color indexed="64"/>
      </top>
      <bottom style="thin">
        <color indexed="64"/>
      </bottom>
      <diagonal/>
    </border>
    <border>
      <left style="medium">
        <color theme="1"/>
      </left>
      <right style="thin">
        <color theme="1"/>
      </right>
      <top style="thin">
        <color indexed="64"/>
      </top>
      <bottom style="medium">
        <color indexed="64"/>
      </bottom>
      <diagonal/>
    </border>
    <border>
      <left style="medium">
        <color theme="1"/>
      </left>
      <right style="thin">
        <color theme="1"/>
      </right>
      <top style="thin">
        <color indexed="64"/>
      </top>
      <bottom style="medium">
        <color theme="1"/>
      </bottom>
      <diagonal/>
    </border>
    <border>
      <left style="thin">
        <color indexed="64"/>
      </left>
      <right style="medium">
        <color theme="1"/>
      </right>
      <top style="thin">
        <color indexed="64"/>
      </top>
      <bottom/>
      <diagonal/>
    </border>
    <border>
      <left style="medium">
        <color indexed="64"/>
      </left>
      <right style="medium">
        <color theme="1"/>
      </right>
      <top style="medium">
        <color indexed="64"/>
      </top>
      <bottom style="thin">
        <color indexed="64"/>
      </bottom>
      <diagonal/>
    </border>
    <border>
      <left style="medium">
        <color indexed="64"/>
      </left>
      <right style="medium">
        <color theme="1"/>
      </right>
      <top style="thin">
        <color indexed="64"/>
      </top>
      <bottom style="medium">
        <color indexed="64"/>
      </bottom>
      <diagonal/>
    </border>
    <border>
      <left/>
      <right style="medium">
        <color theme="1"/>
      </right>
      <top/>
      <bottom/>
      <diagonal/>
    </border>
    <border>
      <left/>
      <right/>
      <top/>
      <bottom style="medium">
        <color theme="1"/>
      </bottom>
      <diagonal/>
    </border>
    <border>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style="thin">
        <color theme="1"/>
      </right>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medium">
        <color theme="1"/>
      </bottom>
      <diagonal/>
    </border>
    <border>
      <left style="thin">
        <color theme="1"/>
      </left>
      <right style="thin">
        <color theme="1"/>
      </right>
      <top/>
      <bottom style="thin">
        <color theme="1"/>
      </bottom>
      <diagonal/>
    </border>
    <border>
      <left/>
      <right/>
      <top/>
      <bottom style="thin">
        <color theme="1"/>
      </bottom>
      <diagonal/>
    </border>
    <border>
      <left style="medium">
        <color theme="1"/>
      </left>
      <right style="thin">
        <color theme="1"/>
      </right>
      <top style="medium">
        <color indexed="64"/>
      </top>
      <bottom style="thin">
        <color theme="1"/>
      </bottom>
      <diagonal/>
    </border>
    <border>
      <left/>
      <right style="medium">
        <color theme="1"/>
      </right>
      <top style="medium">
        <color indexed="64"/>
      </top>
      <bottom style="thin">
        <color theme="1"/>
      </bottom>
      <diagonal/>
    </border>
    <border>
      <left style="medium">
        <color theme="1"/>
      </left>
      <right style="thin">
        <color theme="1"/>
      </right>
      <top style="thin">
        <color theme="1"/>
      </top>
      <bottom style="thin">
        <color theme="1"/>
      </bottom>
      <diagonal/>
    </border>
    <border>
      <left/>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medium">
        <color theme="1"/>
      </top>
      <bottom style="thin">
        <color theme="1"/>
      </bottom>
      <diagonal/>
    </border>
    <border>
      <left/>
      <right/>
      <top style="medium">
        <color theme="1"/>
      </top>
      <bottom style="thin">
        <color theme="1"/>
      </bottom>
      <diagonal/>
    </border>
    <border>
      <left style="thin">
        <color theme="1"/>
      </left>
      <right style="thin">
        <color theme="1"/>
      </right>
      <top style="medium">
        <color theme="1"/>
      </top>
      <bottom style="thin">
        <color theme="1"/>
      </bottom>
      <diagonal/>
    </border>
    <border>
      <left/>
      <right style="medium">
        <color theme="1"/>
      </right>
      <top style="medium">
        <color theme="1"/>
      </top>
      <bottom style="thin">
        <color theme="1"/>
      </bottom>
      <diagonal/>
    </border>
    <border>
      <left style="medium">
        <color rgb="FF000000"/>
      </left>
      <right style="medium">
        <color rgb="FF000000"/>
      </right>
      <top style="medium">
        <color indexed="64"/>
      </top>
      <bottom style="medium">
        <color theme="1"/>
      </bottom>
      <diagonal/>
    </border>
    <border>
      <left style="thin">
        <color theme="1"/>
      </left>
      <right style="thin">
        <color theme="1"/>
      </right>
      <top style="thin">
        <color theme="1"/>
      </top>
      <bottom style="medium">
        <color theme="1"/>
      </bottom>
      <diagonal/>
    </border>
    <border>
      <left/>
      <right style="medium">
        <color theme="1"/>
      </right>
      <top/>
      <bottom style="thin">
        <color theme="1"/>
      </bottom>
      <diagonal/>
    </border>
    <border>
      <left/>
      <right style="medium">
        <color theme="1"/>
      </right>
      <top style="thin">
        <color theme="1"/>
      </top>
      <bottom style="medium">
        <color theme="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right style="thin">
        <color rgb="FFF8F9FA"/>
      </right>
      <top/>
      <bottom/>
      <diagonal/>
    </border>
    <border>
      <left style="thin">
        <color rgb="FFF8F9FA"/>
      </left>
      <right style="thin">
        <color rgb="FFF8F9FA"/>
      </right>
      <top/>
      <bottom/>
      <diagonal/>
    </border>
    <border>
      <left style="thin">
        <color rgb="FF5B3F86"/>
      </left>
      <right style="thin">
        <color theme="1"/>
      </right>
      <top style="thin">
        <color rgb="FF442F65"/>
      </top>
      <bottom style="thin">
        <color rgb="FF442F65"/>
      </bottom>
      <diagonal/>
    </border>
    <border>
      <left style="thin">
        <color rgb="FFFFFFFF"/>
      </left>
      <right style="thin">
        <color theme="1"/>
      </right>
      <top style="thin">
        <color rgb="FFFFFFFF"/>
      </top>
      <bottom style="thin">
        <color rgb="FFFFFFFF"/>
      </bottom>
      <diagonal/>
    </border>
    <border>
      <left style="thin">
        <color rgb="FFF8F9FA"/>
      </left>
      <right style="thin">
        <color theme="1"/>
      </right>
      <top style="thin">
        <color rgb="FFF8F9FA"/>
      </top>
      <bottom style="thin">
        <color rgb="FFF8F9FA"/>
      </bottom>
      <diagonal/>
    </border>
    <border>
      <left style="thin">
        <color rgb="FFFFFFFF"/>
      </left>
      <right style="thin">
        <color theme="1"/>
      </right>
      <top style="thin">
        <color rgb="FFF8F9FA"/>
      </top>
      <bottom/>
      <diagonal/>
    </border>
    <border>
      <left style="thin">
        <color rgb="FFF8F9FA"/>
      </left>
      <right style="thin">
        <color theme="1"/>
      </right>
      <top/>
      <bottom/>
      <diagonal/>
    </border>
    <border>
      <left style="thin">
        <color rgb="FFFFFFFF"/>
      </left>
      <right style="thin">
        <color theme="1"/>
      </right>
      <top/>
      <bottom style="thin">
        <color rgb="FFFFFFFF"/>
      </bottom>
      <diagonal/>
    </border>
    <border>
      <left style="thin">
        <color rgb="FFFFFFFF"/>
      </left>
      <right style="thin">
        <color theme="1"/>
      </right>
      <top style="thin">
        <color rgb="FFFFFFFF"/>
      </top>
      <bottom style="thin">
        <color rgb="FF442F65"/>
      </bottom>
      <diagonal/>
    </border>
  </borders>
  <cellStyleXfs count="1">
    <xf numFmtId="0" fontId="0" fillId="0" borderId="0"/>
  </cellStyleXfs>
  <cellXfs count="15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16"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5" xfId="0" applyFont="1" applyBorder="1" applyAlignment="1">
      <alignment vertical="center" wrapText="1"/>
    </xf>
    <xf numFmtId="0" fontId="9" fillId="0" borderId="0" xfId="0" applyFont="1"/>
    <xf numFmtId="0" fontId="7" fillId="0" borderId="8" xfId="0" applyFont="1" applyBorder="1" applyAlignment="1">
      <alignment vertical="center" wrapText="1"/>
    </xf>
    <xf numFmtId="0" fontId="10" fillId="0" borderId="0" xfId="0" applyFont="1"/>
    <xf numFmtId="0" fontId="9" fillId="0" borderId="0" xfId="0" applyFont="1" applyAlignment="1">
      <alignment horizontal="center"/>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5" xfId="0" applyFont="1" applyBorder="1" applyAlignment="1">
      <alignment vertical="center" wrapText="1"/>
    </xf>
    <xf numFmtId="0" fontId="6" fillId="0" borderId="14" xfId="0" applyFont="1" applyBorder="1" applyAlignment="1">
      <alignment vertical="center" wrapText="1"/>
    </xf>
    <xf numFmtId="0" fontId="6" fillId="0" borderId="14" xfId="0" applyFont="1" applyBorder="1" applyAlignment="1">
      <alignment vertical="center"/>
    </xf>
    <xf numFmtId="0" fontId="9" fillId="0" borderId="0" xfId="0" applyFont="1" applyAlignment="1">
      <alignment wrapText="1"/>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9" fillId="0" borderId="17" xfId="0" applyFont="1" applyBorder="1" applyAlignment="1">
      <alignment horizontal="center" vertical="center"/>
    </xf>
    <xf numFmtId="0" fontId="0" fillId="0" borderId="17" xfId="0" applyBorder="1" applyAlignment="1">
      <alignment horizontal="center" vertical="center"/>
    </xf>
    <xf numFmtId="0" fontId="10" fillId="0" borderId="17" xfId="0" applyFont="1" applyBorder="1" applyAlignment="1">
      <alignment horizontal="center" vertical="center"/>
    </xf>
    <xf numFmtId="0" fontId="9" fillId="0" borderId="0" xfId="0" applyFont="1" applyAlignment="1">
      <alignment horizontal="left" vertical="center"/>
    </xf>
    <xf numFmtId="0" fontId="0" fillId="0" borderId="0" xfId="0" applyAlignment="1">
      <alignment horizontal="right" vertical="center"/>
    </xf>
    <xf numFmtId="0" fontId="9" fillId="0" borderId="17" xfId="0" applyFont="1" applyBorder="1" applyAlignment="1">
      <alignment horizontal="center"/>
    </xf>
    <xf numFmtId="0" fontId="0" fillId="0" borderId="17" xfId="0" applyBorder="1" applyAlignment="1">
      <alignment horizontal="center"/>
    </xf>
    <xf numFmtId="0" fontId="10" fillId="0" borderId="17" xfId="0" applyFont="1" applyBorder="1" applyAlignment="1">
      <alignment horizontal="center"/>
    </xf>
    <xf numFmtId="0" fontId="4" fillId="0" borderId="17" xfId="0" applyFont="1" applyBorder="1" applyAlignment="1">
      <alignment horizontal="right" vertical="center" wrapText="1"/>
    </xf>
    <xf numFmtId="0" fontId="4" fillId="0" borderId="18" xfId="0" applyFont="1" applyBorder="1" applyAlignment="1">
      <alignment horizontal="right" vertical="center" wrapText="1"/>
    </xf>
    <xf numFmtId="0" fontId="4" fillId="0" borderId="19" xfId="0" applyFont="1" applyBorder="1" applyAlignment="1">
      <alignment horizontal="right" vertical="center" wrapText="1"/>
    </xf>
    <xf numFmtId="0" fontId="4" fillId="0" borderId="20" xfId="0" applyFont="1" applyBorder="1" applyAlignment="1">
      <alignment horizontal="right" vertical="center" wrapText="1"/>
    </xf>
    <xf numFmtId="0" fontId="4" fillId="0" borderId="21" xfId="0" applyFont="1" applyBorder="1" applyAlignment="1">
      <alignment horizontal="right" vertical="center" wrapText="1"/>
    </xf>
    <xf numFmtId="0" fontId="4" fillId="0" borderId="22" xfId="0" applyFont="1" applyBorder="1" applyAlignment="1">
      <alignment horizontal="right" vertical="center" wrapText="1"/>
    </xf>
    <xf numFmtId="0" fontId="4" fillId="0" borderId="23" xfId="0" applyFont="1" applyBorder="1" applyAlignment="1">
      <alignment horizontal="right" vertical="center" wrapText="1"/>
    </xf>
    <xf numFmtId="0" fontId="4" fillId="0" borderId="24" xfId="0" applyFont="1" applyBorder="1" applyAlignment="1">
      <alignment horizontal="right"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right" vertical="center" wrapText="1"/>
    </xf>
    <xf numFmtId="0" fontId="4" fillId="0" borderId="29" xfId="0" applyFont="1" applyBorder="1" applyAlignment="1">
      <alignment horizontal="right" vertical="center" wrapText="1"/>
    </xf>
    <xf numFmtId="0" fontId="4" fillId="0" borderId="30" xfId="0" applyFont="1" applyBorder="1" applyAlignment="1">
      <alignment horizontal="right" vertical="center" wrapText="1"/>
    </xf>
    <xf numFmtId="0" fontId="4" fillId="0" borderId="26" xfId="0" applyFont="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right" vertical="center" wrapText="1"/>
    </xf>
    <xf numFmtId="0" fontId="4" fillId="0" borderId="36" xfId="0" applyFont="1" applyBorder="1" applyAlignment="1">
      <alignment horizontal="right" vertical="center" wrapText="1"/>
    </xf>
    <xf numFmtId="0" fontId="4" fillId="0" borderId="37" xfId="0" applyFont="1" applyBorder="1" applyAlignment="1">
      <alignment horizontal="right" vertical="center" wrapText="1"/>
    </xf>
    <xf numFmtId="0" fontId="4" fillId="0" borderId="38" xfId="0" applyFont="1" applyBorder="1" applyAlignment="1">
      <alignment horizontal="right" vertical="center" wrapText="1"/>
    </xf>
    <xf numFmtId="0" fontId="4" fillId="0" borderId="39" xfId="0" applyFont="1" applyBorder="1" applyAlignment="1">
      <alignment horizontal="right" vertical="center" wrapText="1"/>
    </xf>
    <xf numFmtId="0" fontId="4" fillId="0" borderId="40" xfId="0" applyFont="1" applyBorder="1" applyAlignment="1">
      <alignment horizontal="left" vertical="center" wrapText="1"/>
    </xf>
    <xf numFmtId="0" fontId="4" fillId="0" borderId="44"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4" fillId="0" borderId="45" xfId="0" applyFont="1" applyBorder="1" applyAlignment="1">
      <alignment horizontal="right" vertical="center" wrapText="1"/>
    </xf>
    <xf numFmtId="0" fontId="4" fillId="0" borderId="46" xfId="0" applyFont="1" applyBorder="1" applyAlignment="1">
      <alignment horizontal="right" vertical="center" wrapText="1"/>
    </xf>
    <xf numFmtId="0" fontId="4" fillId="0" borderId="47" xfId="0" applyFont="1" applyBorder="1" applyAlignment="1">
      <alignment horizontal="right" vertical="center" wrapText="1"/>
    </xf>
    <xf numFmtId="0" fontId="4" fillId="0" borderId="48" xfId="0" applyFont="1" applyBorder="1" applyAlignment="1">
      <alignment horizontal="right" vertical="center" wrapText="1"/>
    </xf>
    <xf numFmtId="0" fontId="4" fillId="0" borderId="29" xfId="0" applyFont="1" applyBorder="1" applyAlignment="1">
      <alignment horizontal="left" vertical="center" wrapText="1"/>
    </xf>
    <xf numFmtId="0" fontId="4" fillId="0" borderId="49" xfId="0" applyFont="1" applyBorder="1" applyAlignment="1">
      <alignment horizontal="left" vertical="center"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53" xfId="0" applyFont="1" applyBorder="1" applyAlignment="1">
      <alignment horizontal="right" vertical="center" wrapText="1"/>
    </xf>
    <xf numFmtId="0" fontId="4" fillId="0" borderId="54" xfId="0" applyFont="1" applyBorder="1" applyAlignment="1">
      <alignment horizontal="right" vertical="center" wrapText="1"/>
    </xf>
    <xf numFmtId="0" fontId="4" fillId="0" borderId="56" xfId="0" applyFont="1" applyBorder="1" applyAlignment="1">
      <alignment horizontal="right" vertical="center" wrapText="1"/>
    </xf>
    <xf numFmtId="0" fontId="4" fillId="0" borderId="58" xfId="0" applyFont="1" applyBorder="1" applyAlignment="1">
      <alignment horizontal="right" vertical="center" wrapText="1"/>
    </xf>
    <xf numFmtId="0" fontId="4" fillId="0" borderId="59" xfId="0" applyFont="1" applyBorder="1" applyAlignment="1">
      <alignment horizontal="right" vertical="center" wrapText="1"/>
    </xf>
    <xf numFmtId="0" fontId="4" fillId="0" borderId="60" xfId="0" applyFont="1" applyBorder="1" applyAlignment="1">
      <alignment horizontal="right" vertical="center" wrapText="1"/>
    </xf>
    <xf numFmtId="0" fontId="4" fillId="0" borderId="61" xfId="0" applyFont="1" applyBorder="1" applyAlignment="1">
      <alignment horizontal="right" vertical="center" wrapText="1"/>
    </xf>
    <xf numFmtId="0" fontId="4" fillId="0" borderId="57" xfId="0" applyFont="1" applyBorder="1" applyAlignment="1">
      <alignment horizontal="right" vertical="center" wrapText="1"/>
    </xf>
    <xf numFmtId="0" fontId="4" fillId="0" borderId="62" xfId="0" applyFont="1" applyBorder="1" applyAlignment="1">
      <alignment horizontal="right" vertical="center" wrapText="1"/>
    </xf>
    <xf numFmtId="0" fontId="4" fillId="0" borderId="63" xfId="0" applyFont="1" applyBorder="1" applyAlignment="1">
      <alignment horizontal="right" vertical="center" wrapText="1"/>
    </xf>
    <xf numFmtId="0" fontId="4" fillId="0" borderId="64" xfId="0" applyFont="1" applyBorder="1" applyAlignment="1">
      <alignment horizontal="right" vertical="center" wrapText="1"/>
    </xf>
    <xf numFmtId="0" fontId="4" fillId="0" borderId="65" xfId="0" applyFont="1" applyBorder="1" applyAlignment="1">
      <alignment horizontal="right" vertical="center" wrapText="1"/>
    </xf>
    <xf numFmtId="0" fontId="4" fillId="0" borderId="66" xfId="0" applyFont="1" applyBorder="1" applyAlignment="1">
      <alignment horizontal="right" vertical="center" wrapText="1"/>
    </xf>
    <xf numFmtId="0" fontId="4" fillId="0" borderId="67" xfId="0" applyFont="1" applyBorder="1" applyAlignment="1">
      <alignment horizontal="right" vertical="center" wrapText="1"/>
    </xf>
    <xf numFmtId="0" fontId="4" fillId="0" borderId="68" xfId="0" applyFont="1" applyBorder="1" applyAlignment="1">
      <alignment horizontal="right" vertical="center" wrapText="1"/>
    </xf>
    <xf numFmtId="0" fontId="4" fillId="0" borderId="69" xfId="0" applyFont="1" applyBorder="1" applyAlignment="1">
      <alignment horizontal="right" vertical="center" wrapText="1"/>
    </xf>
    <xf numFmtId="0" fontId="4" fillId="0" borderId="70" xfId="0" applyFont="1" applyBorder="1" applyAlignment="1">
      <alignment horizontal="right" vertical="center" wrapText="1"/>
    </xf>
    <xf numFmtId="0" fontId="4" fillId="0" borderId="71" xfId="0" applyFont="1" applyBorder="1" applyAlignment="1">
      <alignment horizontal="right" vertical="center" wrapText="1"/>
    </xf>
    <xf numFmtId="0" fontId="4" fillId="0" borderId="72" xfId="0" applyFont="1" applyBorder="1" applyAlignment="1">
      <alignment horizontal="left" vertical="center" wrapText="1"/>
    </xf>
    <xf numFmtId="0" fontId="4" fillId="0" borderId="73" xfId="0" applyFont="1" applyBorder="1" applyAlignment="1">
      <alignment horizontal="right" vertical="center" wrapText="1"/>
    </xf>
    <xf numFmtId="0" fontId="0" fillId="0" borderId="52" xfId="0" applyBorder="1"/>
    <xf numFmtId="0" fontId="11" fillId="0" borderId="55" xfId="0" applyFont="1" applyBorder="1"/>
    <xf numFmtId="0" fontId="1" fillId="0" borderId="74" xfId="0" applyFont="1" applyBorder="1" applyAlignment="1">
      <alignment vertical="center"/>
    </xf>
    <xf numFmtId="0" fontId="1" fillId="0" borderId="67" xfId="0" applyFont="1" applyBorder="1" applyAlignment="1">
      <alignment vertical="center"/>
    </xf>
    <xf numFmtId="0" fontId="1" fillId="0" borderId="75" xfId="0" applyFont="1" applyBorder="1" applyAlignment="1">
      <alignment vertical="center"/>
    </xf>
    <xf numFmtId="0" fontId="4" fillId="0" borderId="43" xfId="0" applyFont="1" applyBorder="1" applyAlignment="1">
      <alignment horizontal="left" vertical="center" wrapText="1"/>
    </xf>
    <xf numFmtId="0" fontId="8" fillId="0" borderId="2" xfId="0" applyFont="1" applyBorder="1" applyAlignment="1">
      <alignment horizontal="left" vertical="center"/>
    </xf>
    <xf numFmtId="0" fontId="1" fillId="0" borderId="5" xfId="0" applyFont="1" applyFill="1" applyBorder="1" applyAlignment="1">
      <alignment vertical="center"/>
    </xf>
    <xf numFmtId="0" fontId="8" fillId="0" borderId="5" xfId="0" applyFont="1" applyFill="1" applyBorder="1" applyAlignment="1">
      <alignment vertical="center" wrapText="1"/>
    </xf>
    <xf numFmtId="0" fontId="1" fillId="0" borderId="5" xfId="0" applyFont="1" applyFill="1" applyBorder="1" applyAlignment="1">
      <alignment vertical="center" wrapText="1"/>
    </xf>
    <xf numFmtId="0" fontId="1" fillId="0" borderId="8" xfId="0" applyFont="1" applyFill="1" applyBorder="1" applyAlignment="1">
      <alignment vertical="center"/>
    </xf>
    <xf numFmtId="0" fontId="1" fillId="0" borderId="8" xfId="0" applyFont="1" applyFill="1" applyBorder="1" applyAlignment="1">
      <alignment vertical="center" wrapText="1"/>
    </xf>
    <xf numFmtId="0" fontId="1" fillId="0" borderId="11" xfId="0" applyFont="1" applyFill="1" applyBorder="1" applyAlignment="1">
      <alignment vertical="center"/>
    </xf>
    <xf numFmtId="0" fontId="1" fillId="0" borderId="76" xfId="0" applyFont="1" applyBorder="1" applyAlignment="1">
      <alignment vertical="center"/>
    </xf>
    <xf numFmtId="0" fontId="1" fillId="0" borderId="76" xfId="0" applyFont="1" applyFill="1" applyBorder="1" applyAlignment="1">
      <alignment vertical="center"/>
    </xf>
    <xf numFmtId="0" fontId="1" fillId="0" borderId="76" xfId="0" applyFont="1" applyFill="1" applyBorder="1" applyAlignment="1">
      <alignment vertical="center" wrapText="1"/>
    </xf>
    <xf numFmtId="0" fontId="1" fillId="0" borderId="77" xfId="0" applyFont="1" applyFill="1" applyBorder="1" applyAlignment="1">
      <alignment vertical="center"/>
    </xf>
    <xf numFmtId="0" fontId="1" fillId="0" borderId="78" xfId="0" applyFont="1" applyBorder="1" applyAlignment="1">
      <alignment vertical="center"/>
    </xf>
    <xf numFmtId="0" fontId="1" fillId="0" borderId="79" xfId="0" applyFont="1" applyBorder="1" applyAlignment="1">
      <alignment vertical="center"/>
    </xf>
    <xf numFmtId="0" fontId="1" fillId="0" borderId="79" xfId="0" applyFont="1" applyFill="1" applyBorder="1" applyAlignment="1">
      <alignment vertical="center"/>
    </xf>
    <xf numFmtId="0" fontId="1" fillId="0" borderId="79" xfId="0" applyFont="1" applyFill="1" applyBorder="1" applyAlignment="1">
      <alignment vertical="center" wrapText="1"/>
    </xf>
    <xf numFmtId="0" fontId="0" fillId="0" borderId="0" xfId="0" applyBorder="1"/>
    <xf numFmtId="0" fontId="1" fillId="0" borderId="80" xfId="0" applyFont="1" applyBorder="1" applyAlignment="1">
      <alignment horizontal="left" vertical="center"/>
    </xf>
    <xf numFmtId="0" fontId="1" fillId="0" borderId="81" xfId="0" applyFont="1" applyFill="1" applyBorder="1" applyAlignment="1">
      <alignment vertical="center"/>
    </xf>
    <xf numFmtId="0" fontId="1" fillId="0" borderId="82" xfId="0" applyFont="1" applyFill="1" applyBorder="1" applyAlignment="1">
      <alignment vertical="center"/>
    </xf>
    <xf numFmtId="0" fontId="1" fillId="0" borderId="83" xfId="0" applyFont="1" applyFill="1" applyBorder="1" applyAlignment="1">
      <alignment vertical="center"/>
    </xf>
    <xf numFmtId="0" fontId="1" fillId="0" borderId="84" xfId="0" applyFont="1" applyFill="1" applyBorder="1" applyAlignment="1">
      <alignment vertical="center"/>
    </xf>
    <xf numFmtId="0" fontId="1" fillId="0" borderId="85" xfId="0" applyFont="1" applyFill="1" applyBorder="1" applyAlignment="1">
      <alignment vertical="center"/>
    </xf>
    <xf numFmtId="0" fontId="1" fillId="0" borderId="86" xfId="0" applyFont="1" applyFill="1" applyBorder="1" applyAlignment="1">
      <alignment vertical="center"/>
    </xf>
  </cellXfs>
  <cellStyles count="1">
    <cellStyle name="標準" xfId="0" builtinId="0"/>
  </cellStyles>
  <dxfs count="15">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rgb="FFFF9BCD"/>
        </patternFill>
      </fill>
    </dxf>
    <dxf>
      <fill>
        <patternFill>
          <bgColor rgb="FFFF9BCD"/>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xr9:uid="{00000000-0011-0000-FFFF-FFFF00000000}">
      <tableStyleElement type="headerRow" dxfId="14"/>
      <tableStyleElement type="firstRowStripe" dxfId="13"/>
      <tableStyleElement type="secondRowStripe" dxfId="12"/>
    </tableStyle>
    <tableStyle name="フォームの回答 1-style" pivot="0" count="3" xr9:uid="{00000000-0011-0000-FFFF-FFFF01000000}">
      <tableStyleElement type="headerRow" dxfId="11"/>
      <tableStyleElement type="firstRowStripe" dxfId="10"/>
      <tableStyleElement type="secondRowStripe" dxfId="9"/>
    </tableStyle>
  </tableStyles>
  <colors>
    <mruColors>
      <color rgb="FFFF9BCD"/>
      <color rgb="FFFF339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AE6"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Form_Responses14" displayName="Form_Responses14" ref="A1:AE10" headerRowCount="0">
  <tableColumns count="3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s>
  <tableStyleInfo name="フォームの回答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Form_Responses1" displayName="Form_Responses1" ref="A1:AE10" headerRowCount="0">
  <tableColumns count="31">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zoomScaleNormal="100" workbookViewId="0">
      <selection activeCell="M5" sqref="M5"/>
    </sheetView>
  </sheetViews>
  <sheetFormatPr defaultRowHeight="12.75" x14ac:dyDescent="0.2"/>
  <cols>
    <col min="1" max="1" width="28" customWidth="1"/>
    <col min="6" max="6" width="17.5703125" customWidth="1"/>
    <col min="7" max="7" width="16" customWidth="1"/>
    <col min="9" max="9" width="14" bestFit="1" customWidth="1"/>
    <col min="10" max="10" width="19.85546875" customWidth="1"/>
    <col min="11" max="11" width="25" customWidth="1"/>
    <col min="12" max="12" width="25.85546875" customWidth="1"/>
    <col min="13" max="13" width="30.28515625" customWidth="1"/>
    <col min="14" max="14" width="24.5703125" customWidth="1"/>
    <col min="17" max="17" width="135.28515625" customWidth="1"/>
    <col min="24" max="24" width="25.42578125" customWidth="1"/>
  </cols>
  <sheetData>
    <row r="1" spans="1:26" s="21" customFormat="1" ht="78.75" customHeight="1" thickBot="1" x14ac:dyDescent="0.25">
      <c r="A1" s="93" t="s">
        <v>206</v>
      </c>
      <c r="B1" s="92" t="s">
        <v>185</v>
      </c>
      <c r="C1" s="77" t="s">
        <v>186</v>
      </c>
      <c r="D1" s="77" t="s">
        <v>187</v>
      </c>
      <c r="E1" s="78" t="s">
        <v>188</v>
      </c>
      <c r="F1" s="23" t="s">
        <v>208</v>
      </c>
      <c r="G1" s="23" t="s">
        <v>209</v>
      </c>
      <c r="H1" s="23" t="s">
        <v>210</v>
      </c>
      <c r="I1" s="23"/>
      <c r="J1" s="23"/>
      <c r="K1" s="23"/>
      <c r="L1" s="23"/>
      <c r="N1" s="22" t="s">
        <v>1</v>
      </c>
      <c r="O1" s="22" t="s">
        <v>2</v>
      </c>
      <c r="P1" s="22" t="s">
        <v>3</v>
      </c>
      <c r="Q1" s="22" t="s">
        <v>4</v>
      </c>
      <c r="R1" s="22" t="s">
        <v>5</v>
      </c>
      <c r="S1" s="22" t="s">
        <v>6</v>
      </c>
      <c r="T1" s="22" t="s">
        <v>7</v>
      </c>
      <c r="U1" s="22" t="s">
        <v>8</v>
      </c>
      <c r="V1" s="22" t="s">
        <v>9</v>
      </c>
      <c r="W1" s="22" t="s">
        <v>10</v>
      </c>
    </row>
    <row r="2" spans="1:26" ht="13.5" x14ac:dyDescent="0.2">
      <c r="A2" s="94" t="s">
        <v>189</v>
      </c>
      <c r="B2" s="96">
        <v>3</v>
      </c>
      <c r="C2" s="87">
        <v>9</v>
      </c>
      <c r="D2" s="76">
        <v>7</v>
      </c>
      <c r="E2" s="79">
        <v>10</v>
      </c>
      <c r="F2" s="24">
        <f>MIN(B2:E2)</f>
        <v>3</v>
      </c>
      <c r="G2" s="24">
        <f>MAX(B2:E2)</f>
        <v>10</v>
      </c>
      <c r="H2" s="24">
        <f>G2-F2</f>
        <v>7</v>
      </c>
      <c r="I2" s="24">
        <f t="shared" ref="I2:I5" si="0">(B2-$F2)*9/$H2 + 1</f>
        <v>1</v>
      </c>
      <c r="J2" s="24">
        <f t="shared" ref="J2:J5" si="1">(C2-$F2)*9/$H2 + 1</f>
        <v>8.7142857142857153</v>
      </c>
      <c r="K2" s="24">
        <f t="shared" ref="K2:K5" si="2">(D2-$F2)*9/$H2 + 1</f>
        <v>6.1428571428571432</v>
      </c>
      <c r="L2" s="24">
        <f t="shared" ref="L2:L5" si="3">(E2-$F2)*9/$H2+1</f>
        <v>10</v>
      </c>
      <c r="M2">
        <f>Z2</f>
        <v>15</v>
      </c>
      <c r="N2" s="16" t="s">
        <v>18</v>
      </c>
      <c r="O2" s="16" t="s">
        <v>19</v>
      </c>
      <c r="P2" s="16" t="s">
        <v>20</v>
      </c>
      <c r="Q2" s="16" t="s">
        <v>83</v>
      </c>
      <c r="R2" s="16">
        <v>36</v>
      </c>
      <c r="S2" s="16" t="s">
        <v>84</v>
      </c>
      <c r="T2" s="16">
        <v>4</v>
      </c>
      <c r="U2" s="16">
        <v>3</v>
      </c>
      <c r="V2" s="16">
        <v>4</v>
      </c>
      <c r="W2" s="16">
        <v>2</v>
      </c>
      <c r="X2" s="16"/>
      <c r="Z2" s="20">
        <f>T2+(5-U2)+V2*2+W2/2</f>
        <v>15</v>
      </c>
    </row>
    <row r="3" spans="1:26" ht="13.5" x14ac:dyDescent="0.2">
      <c r="A3" s="95" t="s">
        <v>190</v>
      </c>
      <c r="B3" s="97">
        <v>3</v>
      </c>
      <c r="C3" s="88">
        <v>7</v>
      </c>
      <c r="D3" s="69">
        <v>5</v>
      </c>
      <c r="E3" s="80">
        <v>8</v>
      </c>
      <c r="F3" s="24">
        <f t="shared" ref="F3:F10" si="4">MIN(B3:E3)</f>
        <v>3</v>
      </c>
      <c r="G3" s="24">
        <f t="shared" ref="G3:G10" si="5">MAX(B3:E3)</f>
        <v>8</v>
      </c>
      <c r="H3" s="24">
        <f t="shared" ref="H3:H10" si="6">G3-F3</f>
        <v>5</v>
      </c>
      <c r="I3" s="24">
        <f t="shared" si="0"/>
        <v>1</v>
      </c>
      <c r="J3" s="24">
        <f t="shared" si="1"/>
        <v>8.1999999999999993</v>
      </c>
      <c r="K3" s="24">
        <f t="shared" si="2"/>
        <v>4.5999999999999996</v>
      </c>
      <c r="L3" s="24">
        <f t="shared" si="3"/>
        <v>10</v>
      </c>
      <c r="M3">
        <f t="shared" ref="M3:M15" si="7">Z3</f>
        <v>18.5</v>
      </c>
      <c r="N3" s="17" t="s">
        <v>18</v>
      </c>
      <c r="O3" s="17" t="s">
        <v>19</v>
      </c>
      <c r="P3" s="17" t="s">
        <v>20</v>
      </c>
      <c r="Q3" s="17" t="s">
        <v>94</v>
      </c>
      <c r="R3" s="17">
        <v>37</v>
      </c>
      <c r="S3" s="17" t="s">
        <v>35</v>
      </c>
      <c r="T3" s="17">
        <v>4</v>
      </c>
      <c r="U3" s="17">
        <v>2</v>
      </c>
      <c r="V3" s="17">
        <v>5</v>
      </c>
      <c r="W3" s="17">
        <v>3</v>
      </c>
      <c r="X3" s="17"/>
      <c r="Z3" s="20">
        <f t="shared" ref="Z3:Z15" si="8">T3+(5-U3)+V3*2+W3/2</f>
        <v>18.5</v>
      </c>
    </row>
    <row r="4" spans="1:26" ht="13.5" x14ac:dyDescent="0.2">
      <c r="A4" s="95" t="s">
        <v>191</v>
      </c>
      <c r="B4" s="97">
        <v>6</v>
      </c>
      <c r="C4" s="88">
        <v>7</v>
      </c>
      <c r="D4" s="69">
        <v>7</v>
      </c>
      <c r="E4" s="80">
        <v>9</v>
      </c>
      <c r="F4" s="24">
        <f t="shared" si="4"/>
        <v>6</v>
      </c>
      <c r="G4" s="24">
        <f t="shared" si="5"/>
        <v>9</v>
      </c>
      <c r="H4" s="24">
        <f t="shared" si="6"/>
        <v>3</v>
      </c>
      <c r="I4" s="24">
        <f t="shared" si="0"/>
        <v>1</v>
      </c>
      <c r="J4" s="24">
        <f t="shared" si="1"/>
        <v>4</v>
      </c>
      <c r="K4" s="24">
        <f t="shared" si="2"/>
        <v>4</v>
      </c>
      <c r="L4" s="24">
        <f t="shared" si="3"/>
        <v>10</v>
      </c>
      <c r="M4">
        <f t="shared" si="7"/>
        <v>20.5</v>
      </c>
      <c r="N4" s="16" t="s">
        <v>18</v>
      </c>
      <c r="O4" s="16" t="s">
        <v>105</v>
      </c>
      <c r="P4" s="16" t="s">
        <v>20</v>
      </c>
      <c r="Q4" s="16" t="s">
        <v>106</v>
      </c>
      <c r="R4" s="16">
        <v>35</v>
      </c>
      <c r="S4" s="16" t="s">
        <v>35</v>
      </c>
      <c r="T4" s="16">
        <v>4</v>
      </c>
      <c r="U4" s="16">
        <v>1</v>
      </c>
      <c r="V4" s="16">
        <v>5</v>
      </c>
      <c r="W4" s="16">
        <v>5</v>
      </c>
      <c r="X4" s="16"/>
      <c r="Z4" s="20">
        <f t="shared" si="8"/>
        <v>20.5</v>
      </c>
    </row>
    <row r="5" spans="1:26" ht="13.5" x14ac:dyDescent="0.2">
      <c r="A5" s="95" t="s">
        <v>192</v>
      </c>
      <c r="B5" s="97">
        <v>4</v>
      </c>
      <c r="C5" s="88">
        <v>6</v>
      </c>
      <c r="D5" s="69">
        <v>4</v>
      </c>
      <c r="E5" s="80">
        <v>7</v>
      </c>
      <c r="F5" s="24">
        <f t="shared" si="4"/>
        <v>4</v>
      </c>
      <c r="G5" s="24">
        <f t="shared" si="5"/>
        <v>7</v>
      </c>
      <c r="H5" s="24">
        <f t="shared" si="6"/>
        <v>3</v>
      </c>
      <c r="I5" s="24">
        <f t="shared" si="0"/>
        <v>1</v>
      </c>
      <c r="J5" s="24">
        <f t="shared" si="1"/>
        <v>7</v>
      </c>
      <c r="K5" s="24">
        <f t="shared" si="2"/>
        <v>1</v>
      </c>
      <c r="L5" s="24">
        <f t="shared" si="3"/>
        <v>10</v>
      </c>
      <c r="M5">
        <f t="shared" si="7"/>
        <v>6</v>
      </c>
      <c r="N5" s="16" t="s">
        <v>18</v>
      </c>
      <c r="O5" s="16" t="s">
        <v>105</v>
      </c>
      <c r="P5" s="16" t="s">
        <v>20</v>
      </c>
      <c r="Q5" s="16" t="s">
        <v>117</v>
      </c>
      <c r="R5" s="16" t="s">
        <v>118</v>
      </c>
      <c r="S5" s="16" t="s">
        <v>35</v>
      </c>
      <c r="T5" s="16">
        <v>1</v>
      </c>
      <c r="U5" s="16">
        <v>5</v>
      </c>
      <c r="V5" s="16">
        <v>2</v>
      </c>
      <c r="W5" s="16">
        <v>2</v>
      </c>
      <c r="X5" s="16"/>
      <c r="Z5" s="20">
        <f t="shared" si="8"/>
        <v>6</v>
      </c>
    </row>
    <row r="6" spans="1:26" ht="13.5" x14ac:dyDescent="0.2">
      <c r="A6" s="95" t="s">
        <v>193</v>
      </c>
      <c r="B6" s="97">
        <v>10</v>
      </c>
      <c r="C6" s="88">
        <v>1</v>
      </c>
      <c r="D6" s="69">
        <v>7</v>
      </c>
      <c r="E6" s="80">
        <v>10</v>
      </c>
      <c r="F6" s="24">
        <f t="shared" si="4"/>
        <v>1</v>
      </c>
      <c r="G6" s="24">
        <f t="shared" si="5"/>
        <v>10</v>
      </c>
      <c r="H6" s="24">
        <f t="shared" si="6"/>
        <v>9</v>
      </c>
      <c r="I6" s="24">
        <f>(B6-$F6)*9/$H6 + 1</f>
        <v>10</v>
      </c>
      <c r="J6" s="24">
        <f>(C6-$F6)*9/$H6 + 1</f>
        <v>1</v>
      </c>
      <c r="K6" s="24">
        <f>(D6-$F6)*9/$H6 + 1</f>
        <v>7</v>
      </c>
      <c r="L6" s="24">
        <f>(E6-$F6)*9/$H6+1</f>
        <v>10</v>
      </c>
      <c r="M6">
        <f t="shared" si="7"/>
        <v>15.5</v>
      </c>
      <c r="N6" s="17" t="s">
        <v>127</v>
      </c>
      <c r="O6" s="17" t="s">
        <v>19</v>
      </c>
      <c r="P6" s="17" t="s">
        <v>20</v>
      </c>
      <c r="Q6" s="19" t="s">
        <v>207</v>
      </c>
      <c r="R6" s="17">
        <v>35.799999999999997</v>
      </c>
      <c r="S6" s="17" t="s">
        <v>22</v>
      </c>
      <c r="T6" s="17">
        <v>3</v>
      </c>
      <c r="U6" s="17">
        <v>5</v>
      </c>
      <c r="V6" s="17">
        <v>5</v>
      </c>
      <c r="W6" s="17">
        <v>5</v>
      </c>
      <c r="X6" s="17"/>
      <c r="Z6" s="20">
        <f t="shared" si="8"/>
        <v>15.5</v>
      </c>
    </row>
    <row r="7" spans="1:26" ht="13.5" x14ac:dyDescent="0.2">
      <c r="A7" s="95" t="s">
        <v>194</v>
      </c>
      <c r="B7" s="97">
        <v>3</v>
      </c>
      <c r="C7" s="88">
        <v>7</v>
      </c>
      <c r="D7" s="69">
        <v>9</v>
      </c>
      <c r="E7" s="80">
        <v>10</v>
      </c>
      <c r="F7" s="24">
        <f t="shared" si="4"/>
        <v>3</v>
      </c>
      <c r="G7" s="24">
        <f t="shared" si="5"/>
        <v>10</v>
      </c>
      <c r="H7" s="24">
        <f t="shared" si="6"/>
        <v>7</v>
      </c>
      <c r="I7" s="24">
        <f t="shared" ref="I7:I15" si="9">(B7-$F7)*9/$H7 + 1</f>
        <v>1</v>
      </c>
      <c r="J7" s="24">
        <f t="shared" ref="J7:J15" si="10">(C7-$F7)*9/$H7 + 1</f>
        <v>6.1428571428571432</v>
      </c>
      <c r="K7" s="24">
        <f t="shared" ref="K7:K15" si="11">(D7-$F7)*9/$H7 + 1</f>
        <v>8.7142857142857153</v>
      </c>
      <c r="L7" s="24">
        <f t="shared" ref="L7:L15" si="12">(E7-$F7)*9/$H7+1</f>
        <v>10</v>
      </c>
      <c r="M7">
        <f t="shared" si="7"/>
        <v>15.5</v>
      </c>
      <c r="N7" s="16" t="s">
        <v>139</v>
      </c>
      <c r="O7" s="16" t="s">
        <v>19</v>
      </c>
      <c r="P7" s="16" t="s">
        <v>140</v>
      </c>
      <c r="Q7" s="16" t="s">
        <v>141</v>
      </c>
      <c r="R7" s="16" t="s">
        <v>142</v>
      </c>
      <c r="S7" s="16" t="s">
        <v>35</v>
      </c>
      <c r="T7" s="16">
        <v>3</v>
      </c>
      <c r="U7" s="16">
        <v>2</v>
      </c>
      <c r="V7" s="16">
        <v>4</v>
      </c>
      <c r="W7" s="16">
        <v>3</v>
      </c>
      <c r="X7" s="16"/>
      <c r="Z7" s="20">
        <f t="shared" si="8"/>
        <v>15.5</v>
      </c>
    </row>
    <row r="8" spans="1:26" ht="13.5" x14ac:dyDescent="0.2">
      <c r="A8" s="95" t="s">
        <v>195</v>
      </c>
      <c r="B8" s="97">
        <v>4</v>
      </c>
      <c r="C8" s="88">
        <v>8</v>
      </c>
      <c r="D8" s="69">
        <v>5</v>
      </c>
      <c r="E8" s="80">
        <v>10</v>
      </c>
      <c r="F8" s="24">
        <f t="shared" si="4"/>
        <v>4</v>
      </c>
      <c r="G8" s="24">
        <f t="shared" si="5"/>
        <v>10</v>
      </c>
      <c r="H8" s="24">
        <f t="shared" si="6"/>
        <v>6</v>
      </c>
      <c r="I8" s="24">
        <f t="shared" si="9"/>
        <v>1</v>
      </c>
      <c r="J8" s="24">
        <f t="shared" si="10"/>
        <v>7</v>
      </c>
      <c r="K8" s="24">
        <f t="shared" si="11"/>
        <v>2.5</v>
      </c>
      <c r="L8" s="24">
        <f t="shared" si="12"/>
        <v>10</v>
      </c>
      <c r="M8">
        <f t="shared" si="7"/>
        <v>12.5</v>
      </c>
      <c r="N8" s="17" t="s">
        <v>18</v>
      </c>
      <c r="O8" s="17" t="s">
        <v>19</v>
      </c>
      <c r="P8" s="17" t="s">
        <v>20</v>
      </c>
      <c r="Q8" s="17" t="s">
        <v>152</v>
      </c>
      <c r="R8" s="17" t="s">
        <v>153</v>
      </c>
      <c r="S8" s="17" t="s">
        <v>35</v>
      </c>
      <c r="T8" s="17">
        <v>3</v>
      </c>
      <c r="U8" s="17">
        <v>4</v>
      </c>
      <c r="V8" s="17">
        <v>3</v>
      </c>
      <c r="W8" s="17">
        <v>5</v>
      </c>
      <c r="X8" s="17"/>
      <c r="Z8" s="20">
        <f t="shared" si="8"/>
        <v>12.5</v>
      </c>
    </row>
    <row r="9" spans="1:26" ht="13.5" x14ac:dyDescent="0.2">
      <c r="A9" s="95" t="s">
        <v>196</v>
      </c>
      <c r="B9" s="97">
        <v>1</v>
      </c>
      <c r="C9" s="88">
        <v>7</v>
      </c>
      <c r="D9" s="69">
        <v>7</v>
      </c>
      <c r="E9" s="80">
        <v>4</v>
      </c>
      <c r="F9" s="24">
        <f t="shared" si="4"/>
        <v>1</v>
      </c>
      <c r="G9" s="24">
        <f t="shared" si="5"/>
        <v>7</v>
      </c>
      <c r="H9" s="24">
        <f t="shared" si="6"/>
        <v>6</v>
      </c>
      <c r="I9" s="24">
        <f t="shared" si="9"/>
        <v>1</v>
      </c>
      <c r="J9" s="24">
        <f t="shared" si="10"/>
        <v>10</v>
      </c>
      <c r="K9" s="24">
        <f t="shared" si="11"/>
        <v>10</v>
      </c>
      <c r="L9" s="24">
        <f t="shared" si="12"/>
        <v>5.5</v>
      </c>
      <c r="M9">
        <f t="shared" si="7"/>
        <v>14</v>
      </c>
      <c r="N9" s="16" t="s">
        <v>18</v>
      </c>
      <c r="O9" s="16" t="s">
        <v>19</v>
      </c>
      <c r="P9" s="16" t="s">
        <v>20</v>
      </c>
      <c r="Q9" s="16" t="s">
        <v>164</v>
      </c>
      <c r="R9" s="16">
        <v>36.5</v>
      </c>
      <c r="S9" s="16" t="s">
        <v>22</v>
      </c>
      <c r="T9" s="16">
        <v>3</v>
      </c>
      <c r="U9" s="16">
        <v>3</v>
      </c>
      <c r="V9" s="16">
        <v>4</v>
      </c>
      <c r="W9" s="16">
        <v>2</v>
      </c>
      <c r="X9" s="16"/>
      <c r="Z9" s="20">
        <f t="shared" si="8"/>
        <v>14</v>
      </c>
    </row>
    <row r="10" spans="1:26" ht="13.5" x14ac:dyDescent="0.2">
      <c r="A10" s="95" t="s">
        <v>197</v>
      </c>
      <c r="B10" s="97">
        <v>3</v>
      </c>
      <c r="C10" s="88">
        <v>2</v>
      </c>
      <c r="D10" s="69">
        <v>3</v>
      </c>
      <c r="E10" s="80">
        <v>7</v>
      </c>
      <c r="F10" s="24">
        <f t="shared" si="4"/>
        <v>2</v>
      </c>
      <c r="G10" s="24">
        <f t="shared" si="5"/>
        <v>7</v>
      </c>
      <c r="H10" s="24">
        <f t="shared" si="6"/>
        <v>5</v>
      </c>
      <c r="I10" s="24">
        <f t="shared" si="9"/>
        <v>2.8</v>
      </c>
      <c r="J10" s="24">
        <f t="shared" si="10"/>
        <v>1</v>
      </c>
      <c r="K10" s="24">
        <f t="shared" si="11"/>
        <v>2.8</v>
      </c>
      <c r="L10" s="24">
        <f t="shared" si="12"/>
        <v>10</v>
      </c>
      <c r="M10">
        <f t="shared" si="7"/>
        <v>13</v>
      </c>
      <c r="N10" s="18" t="s">
        <v>18</v>
      </c>
      <c r="O10" s="18" t="s">
        <v>19</v>
      </c>
      <c r="P10" s="18" t="s">
        <v>20</v>
      </c>
      <c r="Q10" s="18" t="s">
        <v>174</v>
      </c>
      <c r="R10" s="18">
        <v>36.5</v>
      </c>
      <c r="S10" s="18" t="s">
        <v>84</v>
      </c>
      <c r="T10" s="18">
        <v>2</v>
      </c>
      <c r="U10" s="18">
        <v>4</v>
      </c>
      <c r="V10" s="18">
        <v>4</v>
      </c>
      <c r="W10" s="18">
        <v>4</v>
      </c>
      <c r="X10" s="18"/>
      <c r="Z10" s="20">
        <f t="shared" si="8"/>
        <v>13</v>
      </c>
    </row>
    <row r="11" spans="1:26" ht="13.5" x14ac:dyDescent="0.2">
      <c r="A11" s="95" t="s">
        <v>198</v>
      </c>
      <c r="B11" s="97">
        <v>1</v>
      </c>
      <c r="C11" s="88">
        <v>6</v>
      </c>
      <c r="D11" s="69">
        <v>8</v>
      </c>
      <c r="E11" s="80">
        <v>7</v>
      </c>
      <c r="F11" s="24">
        <f t="shared" ref="F11:F15" si="13">MIN(B11:E11)</f>
        <v>1</v>
      </c>
      <c r="G11" s="24">
        <f t="shared" ref="G11:G15" si="14">MAX(B11:E11)</f>
        <v>8</v>
      </c>
      <c r="H11" s="24">
        <f t="shared" ref="H11:H15" si="15">G11-F11</f>
        <v>7</v>
      </c>
      <c r="I11" s="24">
        <f t="shared" si="9"/>
        <v>1</v>
      </c>
      <c r="J11" s="24">
        <f t="shared" si="10"/>
        <v>7.4285714285714288</v>
      </c>
      <c r="K11" s="24">
        <f t="shared" si="11"/>
        <v>10</v>
      </c>
      <c r="L11" s="24">
        <f t="shared" si="12"/>
        <v>8.7142857142857153</v>
      </c>
      <c r="M11">
        <f t="shared" si="7"/>
        <v>8</v>
      </c>
      <c r="T11" s="36">
        <v>3</v>
      </c>
      <c r="U11" s="36">
        <v>3</v>
      </c>
      <c r="V11" s="36">
        <v>1</v>
      </c>
      <c r="W11" s="36">
        <v>2</v>
      </c>
      <c r="Z11" s="20">
        <f t="shared" si="8"/>
        <v>8</v>
      </c>
    </row>
    <row r="12" spans="1:26" ht="13.5" x14ac:dyDescent="0.2">
      <c r="A12" s="95" t="s">
        <v>199</v>
      </c>
      <c r="B12" s="97">
        <v>7</v>
      </c>
      <c r="C12" s="88">
        <v>8</v>
      </c>
      <c r="D12" s="69">
        <v>9</v>
      </c>
      <c r="E12" s="80">
        <v>10</v>
      </c>
      <c r="F12" s="24">
        <f t="shared" si="13"/>
        <v>7</v>
      </c>
      <c r="G12" s="24">
        <f t="shared" si="14"/>
        <v>10</v>
      </c>
      <c r="H12" s="24">
        <f t="shared" si="15"/>
        <v>3</v>
      </c>
      <c r="I12" s="24">
        <f t="shared" si="9"/>
        <v>1</v>
      </c>
      <c r="J12" s="24">
        <f t="shared" si="10"/>
        <v>4</v>
      </c>
      <c r="K12" s="24">
        <f t="shared" si="11"/>
        <v>7</v>
      </c>
      <c r="L12" s="24">
        <f t="shared" si="12"/>
        <v>10</v>
      </c>
      <c r="M12">
        <f t="shared" si="7"/>
        <v>13</v>
      </c>
      <c r="T12" s="35">
        <v>3</v>
      </c>
      <c r="U12" s="35">
        <v>5</v>
      </c>
      <c r="V12" s="35">
        <v>4</v>
      </c>
      <c r="W12" s="35">
        <v>4</v>
      </c>
      <c r="Z12" s="20">
        <f t="shared" si="8"/>
        <v>13</v>
      </c>
    </row>
    <row r="13" spans="1:26" ht="13.5" x14ac:dyDescent="0.2">
      <c r="A13" s="82" t="s">
        <v>200</v>
      </c>
      <c r="B13" s="97">
        <v>7</v>
      </c>
      <c r="C13" s="88">
        <v>8</v>
      </c>
      <c r="D13" s="69">
        <v>8</v>
      </c>
      <c r="E13" s="80">
        <v>9</v>
      </c>
      <c r="F13" s="24">
        <f t="shared" si="13"/>
        <v>7</v>
      </c>
      <c r="G13" s="24">
        <f t="shared" si="14"/>
        <v>9</v>
      </c>
      <c r="H13" s="24">
        <f t="shared" si="15"/>
        <v>2</v>
      </c>
      <c r="I13" s="24">
        <f t="shared" si="9"/>
        <v>1</v>
      </c>
      <c r="J13" s="24">
        <f t="shared" si="10"/>
        <v>5.5</v>
      </c>
      <c r="K13" s="24">
        <f t="shared" si="11"/>
        <v>5.5</v>
      </c>
      <c r="L13" s="24">
        <f t="shared" si="12"/>
        <v>10</v>
      </c>
      <c r="M13">
        <f t="shared" si="7"/>
        <v>17</v>
      </c>
      <c r="T13" s="36">
        <v>4</v>
      </c>
      <c r="U13" s="36">
        <v>2</v>
      </c>
      <c r="V13" s="36">
        <v>4</v>
      </c>
      <c r="W13" s="36">
        <v>4</v>
      </c>
      <c r="Z13" s="20">
        <f t="shared" si="8"/>
        <v>17</v>
      </c>
    </row>
    <row r="14" spans="1:26" ht="13.5" x14ac:dyDescent="0.2">
      <c r="A14" s="82" t="s">
        <v>201</v>
      </c>
      <c r="B14" s="97">
        <v>6</v>
      </c>
      <c r="C14" s="88">
        <v>7</v>
      </c>
      <c r="D14" s="69">
        <v>4</v>
      </c>
      <c r="E14" s="80">
        <v>10</v>
      </c>
      <c r="F14" s="24">
        <f t="shared" si="13"/>
        <v>4</v>
      </c>
      <c r="G14" s="24">
        <f t="shared" si="14"/>
        <v>10</v>
      </c>
      <c r="H14" s="24">
        <f t="shared" si="15"/>
        <v>6</v>
      </c>
      <c r="I14" s="24">
        <f t="shared" si="9"/>
        <v>4</v>
      </c>
      <c r="J14" s="24">
        <f t="shared" si="10"/>
        <v>5.5</v>
      </c>
      <c r="K14" s="24">
        <f t="shared" si="11"/>
        <v>1</v>
      </c>
      <c r="L14" s="24">
        <f t="shared" si="12"/>
        <v>10</v>
      </c>
      <c r="M14">
        <f t="shared" si="7"/>
        <v>15.5</v>
      </c>
      <c r="T14" s="35">
        <v>4</v>
      </c>
      <c r="U14" s="35">
        <v>4</v>
      </c>
      <c r="V14" s="35">
        <v>4</v>
      </c>
      <c r="W14" s="35">
        <v>5</v>
      </c>
      <c r="Z14" s="20">
        <f t="shared" si="8"/>
        <v>15.5</v>
      </c>
    </row>
    <row r="15" spans="1:26" ht="14.25" thickBot="1" x14ac:dyDescent="0.25">
      <c r="A15" s="83" t="s">
        <v>202</v>
      </c>
      <c r="B15" s="98">
        <v>6</v>
      </c>
      <c r="C15" s="89">
        <v>7</v>
      </c>
      <c r="D15" s="70">
        <v>4</v>
      </c>
      <c r="E15" s="81">
        <v>9</v>
      </c>
      <c r="F15" s="24">
        <f t="shared" si="13"/>
        <v>4</v>
      </c>
      <c r="G15" s="24">
        <f t="shared" si="14"/>
        <v>9</v>
      </c>
      <c r="H15" s="24">
        <f t="shared" si="15"/>
        <v>5</v>
      </c>
      <c r="I15" s="24">
        <f t="shared" si="9"/>
        <v>4.5999999999999996</v>
      </c>
      <c r="J15" s="24">
        <f t="shared" si="10"/>
        <v>6.4</v>
      </c>
      <c r="K15" s="24">
        <f t="shared" si="11"/>
        <v>1</v>
      </c>
      <c r="L15" s="24">
        <f t="shared" si="12"/>
        <v>10</v>
      </c>
      <c r="M15">
        <f t="shared" si="7"/>
        <v>15.5</v>
      </c>
      <c r="T15" s="39">
        <v>4</v>
      </c>
      <c r="U15" s="39">
        <v>3</v>
      </c>
      <c r="V15" s="39">
        <v>4</v>
      </c>
      <c r="W15" s="39">
        <v>3</v>
      </c>
      <c r="Z15" s="20">
        <f t="shared" si="8"/>
        <v>15.5</v>
      </c>
    </row>
    <row r="16" spans="1:26" ht="13.5" x14ac:dyDescent="0.2">
      <c r="A16" s="84" t="s">
        <v>203</v>
      </c>
      <c r="B16" s="96">
        <v>4.5714285714300003</v>
      </c>
      <c r="C16" s="90">
        <v>6.4285714285699997</v>
      </c>
      <c r="D16" s="71">
        <v>6.2142857142899999</v>
      </c>
      <c r="E16" s="72">
        <v>8.5714285714299994</v>
      </c>
      <c r="F16" s="24"/>
      <c r="G16" s="24"/>
      <c r="H16" s="24"/>
      <c r="I16" s="24">
        <f>(I2+I3+I4+I5+I6+I7+I8+I9+I10+I11+I12+I13+I14+I15)/14</f>
        <v>2.2428571428571429</v>
      </c>
      <c r="J16" s="24">
        <f t="shared" ref="J16:L16" si="16">(J2+J3+J4+J5+J6+J7+J8+J9+J10+J11+J12+J13+J14+J15)/14</f>
        <v>5.848979591836736</v>
      </c>
      <c r="K16" s="24">
        <f t="shared" si="16"/>
        <v>5.0897959183673462</v>
      </c>
      <c r="L16" s="24">
        <f t="shared" si="16"/>
        <v>9.5867346938775508</v>
      </c>
    </row>
    <row r="17" spans="1:14" ht="13.5" x14ac:dyDescent="0.2">
      <c r="A17" s="85" t="s">
        <v>204</v>
      </c>
      <c r="B17" s="97">
        <v>3</v>
      </c>
      <c r="C17" s="88">
        <v>7</v>
      </c>
      <c r="D17" s="69">
        <v>7</v>
      </c>
      <c r="E17" s="73">
        <v>10</v>
      </c>
      <c r="F17" s="24"/>
      <c r="G17" s="24"/>
      <c r="H17" s="24"/>
      <c r="I17" s="24"/>
      <c r="J17" s="24"/>
      <c r="K17" s="24"/>
      <c r="L17" s="24"/>
    </row>
    <row r="18" spans="1:14" ht="14.25" thickBot="1" x14ac:dyDescent="0.25">
      <c r="A18" s="86" t="s">
        <v>205</v>
      </c>
      <c r="B18" s="99">
        <v>4</v>
      </c>
      <c r="C18" s="91">
        <v>7</v>
      </c>
      <c r="D18" s="74">
        <v>7</v>
      </c>
      <c r="E18" s="75">
        <v>9</v>
      </c>
      <c r="F18" s="24"/>
      <c r="G18" s="24"/>
      <c r="H18" s="24"/>
      <c r="I18" s="24">
        <f>MEDIAN(I2:I3:I4:I5:I6:I7:I8:I9:I10:I11:I12:I13:I14:I15)</f>
        <v>1</v>
      </c>
      <c r="J18" s="24">
        <f>MEDIAN(J2:J3:J4:J5:J6:J7:J8:J9:J10:J11:J12:J13:J14:J15)</f>
        <v>6.2714285714285722</v>
      </c>
      <c r="K18" s="24">
        <f>MEDIAN(K2:K3:K4:K5:K6:K7:K8:K9:K10:K11:K12:K13:K14:K15)</f>
        <v>5.05</v>
      </c>
      <c r="L18" s="24">
        <f>MEDIAN(L2:L3:L4:L5:L6:L7:L8:L9:L10:L11:L12:L13:L14:L15)</f>
        <v>10</v>
      </c>
    </row>
    <row r="20" spans="1:14" x14ac:dyDescent="0.2">
      <c r="A20" s="61" t="s">
        <v>231</v>
      </c>
      <c r="B20" s="61" t="s">
        <v>237</v>
      </c>
      <c r="C20" s="61" t="s">
        <v>238</v>
      </c>
      <c r="D20" s="61" t="s">
        <v>239</v>
      </c>
      <c r="E20" s="61" t="s">
        <v>240</v>
      </c>
      <c r="F20" s="61" t="s">
        <v>236</v>
      </c>
      <c r="G20" s="61" t="s">
        <v>232</v>
      </c>
      <c r="J20" s="47" t="s">
        <v>241</v>
      </c>
      <c r="K20" s="47" t="s">
        <v>242</v>
      </c>
      <c r="L20" s="47" t="s">
        <v>239</v>
      </c>
      <c r="M20" s="47" t="s">
        <v>240</v>
      </c>
      <c r="N20" s="47" t="s">
        <v>289</v>
      </c>
    </row>
    <row r="21" spans="1:14" ht="28.5" customHeight="1" x14ac:dyDescent="0.2">
      <c r="A21" s="61" t="s">
        <v>283</v>
      </c>
      <c r="B21" s="62">
        <f>SUMPRODUCT(--(ISNUMBER(SEARCH("モーション", J21:J29))))</f>
        <v>0</v>
      </c>
      <c r="C21" s="62">
        <f>SUMPRODUCT(--(ISNUMBER(SEARCH("モーション", K21:K29))))</f>
        <v>6</v>
      </c>
      <c r="D21" s="62">
        <f t="shared" ref="D21:F21" si="17">SUMPRODUCT(--(ISNUMBER(SEARCH("モーション", L21:L29))))</f>
        <v>6</v>
      </c>
      <c r="E21" s="62">
        <f t="shared" si="17"/>
        <v>4</v>
      </c>
      <c r="F21" s="62">
        <f t="shared" si="17"/>
        <v>3</v>
      </c>
      <c r="G21" s="62">
        <f>B21+C21+D21+E21+F21</f>
        <v>19</v>
      </c>
      <c r="J21" s="59" t="s">
        <v>282</v>
      </c>
      <c r="K21" s="59" t="s">
        <v>234</v>
      </c>
      <c r="L21" s="51" t="s">
        <v>245</v>
      </c>
      <c r="M21" s="59" t="s">
        <v>264</v>
      </c>
      <c r="N21" s="53" t="s">
        <v>213</v>
      </c>
    </row>
    <row r="22" spans="1:14" x14ac:dyDescent="0.2">
      <c r="A22" s="63" t="s">
        <v>225</v>
      </c>
      <c r="B22" s="62">
        <f>SUMPRODUCT(--(ISNUMBER(SEARCH("環境パーティクル", J21:J29))))</f>
        <v>3</v>
      </c>
      <c r="C22" s="62">
        <f t="shared" ref="C22:F22" si="18">SUMPRODUCT(--(ISNUMBER(SEARCH("環境パーティクル", K21:K29))))</f>
        <v>0</v>
      </c>
      <c r="D22" s="62">
        <f t="shared" si="18"/>
        <v>0</v>
      </c>
      <c r="E22" s="62">
        <f t="shared" si="18"/>
        <v>4</v>
      </c>
      <c r="F22" s="62">
        <f t="shared" si="18"/>
        <v>2</v>
      </c>
      <c r="G22" s="62">
        <f t="shared" ref="G22:G30" si="19">B22+C22+D22+E22+F22</f>
        <v>9</v>
      </c>
      <c r="J22" s="59" t="s">
        <v>282</v>
      </c>
      <c r="K22" s="59" t="s">
        <v>175</v>
      </c>
      <c r="L22" s="59" t="s">
        <v>273</v>
      </c>
      <c r="M22" s="51" t="s">
        <v>244</v>
      </c>
      <c r="N22" s="58" t="s">
        <v>214</v>
      </c>
    </row>
    <row r="23" spans="1:14" ht="18.75" customHeight="1" x14ac:dyDescent="0.2">
      <c r="A23" s="61" t="s">
        <v>227</v>
      </c>
      <c r="B23" s="62">
        <f>SUMPRODUCT(--(ISNUMBER(SEARCH("音", J21:J29))))</f>
        <v>4</v>
      </c>
      <c r="C23" s="62">
        <f t="shared" ref="C23:F23" si="20">SUMPRODUCT(--(ISNUMBER(SEARCH("音", K21:K29))))</f>
        <v>0</v>
      </c>
      <c r="D23" s="62">
        <f t="shared" si="20"/>
        <v>0</v>
      </c>
      <c r="E23" s="62">
        <f t="shared" si="20"/>
        <v>1</v>
      </c>
      <c r="F23" s="62">
        <f t="shared" si="20"/>
        <v>1</v>
      </c>
      <c r="G23" s="62">
        <f t="shared" si="19"/>
        <v>6</v>
      </c>
      <c r="J23" s="51" t="s">
        <v>177</v>
      </c>
      <c r="K23" s="60" t="s">
        <v>267</v>
      </c>
      <c r="L23" s="59" t="s">
        <v>275</v>
      </c>
      <c r="M23" s="53" t="s">
        <v>256</v>
      </c>
      <c r="N23" s="58" t="s">
        <v>215</v>
      </c>
    </row>
    <row r="24" spans="1:14" x14ac:dyDescent="0.2">
      <c r="A24" s="61" t="s">
        <v>284</v>
      </c>
      <c r="B24" s="62">
        <f>SUMPRODUCT(--(ISNUMBER(SEARCH("テクスチャ", J21:J29))))</f>
        <v>0</v>
      </c>
      <c r="C24" s="62">
        <f t="shared" ref="C24:F24" si="21">SUMPRODUCT(--(ISNUMBER(SEARCH("テクスチャ", K21:K29))))</f>
        <v>0</v>
      </c>
      <c r="D24" s="62">
        <f t="shared" si="21"/>
        <v>4</v>
      </c>
      <c r="E24" s="62">
        <f t="shared" si="21"/>
        <v>2</v>
      </c>
      <c r="F24" s="62">
        <f t="shared" si="21"/>
        <v>1</v>
      </c>
      <c r="G24" s="62">
        <f t="shared" si="19"/>
        <v>7</v>
      </c>
      <c r="J24" s="51" t="s">
        <v>177</v>
      </c>
      <c r="K24" s="59" t="s">
        <v>175</v>
      </c>
      <c r="L24" s="53" t="s">
        <v>175</v>
      </c>
      <c r="M24" s="59"/>
      <c r="N24" s="58" t="s">
        <v>214</v>
      </c>
    </row>
    <row r="25" spans="1:14" x14ac:dyDescent="0.2">
      <c r="A25" s="61" t="s">
        <v>233</v>
      </c>
      <c r="B25" s="62">
        <f>SUMPRODUCT(--(ISNUMBER(SEARCH("キャラクターパーティクル", J21:J29))))</f>
        <v>0</v>
      </c>
      <c r="C25" s="62">
        <f t="shared" ref="C25:F25" si="22">SUMPRODUCT(--(ISNUMBER(SEARCH("キャラクターパーティクル", K21:K29))))</f>
        <v>1</v>
      </c>
      <c r="D25" s="62">
        <f t="shared" si="22"/>
        <v>2</v>
      </c>
      <c r="E25" s="62">
        <f t="shared" si="22"/>
        <v>0</v>
      </c>
      <c r="F25" s="62">
        <f t="shared" si="22"/>
        <v>0</v>
      </c>
      <c r="G25" s="62">
        <f t="shared" si="19"/>
        <v>3</v>
      </c>
      <c r="J25" s="59" t="s">
        <v>278</v>
      </c>
      <c r="K25" s="59" t="s">
        <v>282</v>
      </c>
      <c r="L25" s="59" t="s">
        <v>258</v>
      </c>
      <c r="M25" s="59" t="s">
        <v>248</v>
      </c>
      <c r="N25" s="58" t="s">
        <v>216</v>
      </c>
    </row>
    <row r="26" spans="1:14" ht="20.25" customHeight="1" x14ac:dyDescent="0.2">
      <c r="A26" s="61" t="s">
        <v>228</v>
      </c>
      <c r="B26" s="62">
        <f>SUMPRODUCT(--(ISNUMBER(SEARCH("表情", J21:J29))))</f>
        <v>0</v>
      </c>
      <c r="C26" s="62">
        <f t="shared" ref="C26:F26" si="23">SUMPRODUCT(--(ISNUMBER(SEARCH("表情", K21:K29))))</f>
        <v>1</v>
      </c>
      <c r="D26" s="62">
        <f t="shared" si="23"/>
        <v>0</v>
      </c>
      <c r="E26" s="62">
        <f t="shared" si="23"/>
        <v>0</v>
      </c>
      <c r="F26" s="62">
        <f t="shared" si="23"/>
        <v>0</v>
      </c>
      <c r="G26" s="62">
        <f t="shared" si="19"/>
        <v>1</v>
      </c>
      <c r="J26" s="59" t="s">
        <v>268</v>
      </c>
      <c r="K26" s="51" t="s">
        <v>250</v>
      </c>
      <c r="L26" s="59" t="s">
        <v>258</v>
      </c>
      <c r="M26" s="59" t="s">
        <v>258</v>
      </c>
      <c r="N26" s="52" t="s">
        <v>217</v>
      </c>
    </row>
    <row r="27" spans="1:14" x14ac:dyDescent="0.2">
      <c r="A27" s="61" t="s">
        <v>285</v>
      </c>
      <c r="B27" s="62">
        <f>SUMPRODUCT(--(ISNUMBER(SEARCH("ラスター", J21:J29))))</f>
        <v>0</v>
      </c>
      <c r="C27" s="62">
        <f t="shared" ref="C27:F27" si="24">SUMPRODUCT(--(ISNUMBER(SEARCH("ラスター", K21:K29))))</f>
        <v>1</v>
      </c>
      <c r="D27" s="62">
        <f t="shared" si="24"/>
        <v>0</v>
      </c>
      <c r="E27" s="62">
        <f t="shared" si="24"/>
        <v>0</v>
      </c>
      <c r="F27" s="62">
        <f t="shared" si="24"/>
        <v>1</v>
      </c>
      <c r="G27" s="62">
        <f t="shared" si="19"/>
        <v>2</v>
      </c>
      <c r="J27" s="51" t="s">
        <v>287</v>
      </c>
      <c r="K27" s="59" t="s">
        <v>175</v>
      </c>
      <c r="L27" s="59" t="s">
        <v>175</v>
      </c>
      <c r="M27" s="51" t="s">
        <v>269</v>
      </c>
      <c r="N27" s="52" t="s">
        <v>216</v>
      </c>
    </row>
    <row r="28" spans="1:14" x14ac:dyDescent="0.2">
      <c r="A28" s="61" t="s">
        <v>230</v>
      </c>
      <c r="B28" s="62">
        <f>SUMPRODUCT(--(ISNUMBER(SEARCH("フレームレート制限", J21:J29))))</f>
        <v>0</v>
      </c>
      <c r="C28" s="62">
        <f t="shared" ref="C28:F28" si="25">SUMPRODUCT(--(ISNUMBER(SEARCH("フレームレート制限", K21:K29))))</f>
        <v>1</v>
      </c>
      <c r="D28" s="62">
        <f t="shared" si="25"/>
        <v>0</v>
      </c>
      <c r="E28" s="62">
        <f t="shared" si="25"/>
        <v>0</v>
      </c>
      <c r="F28" s="62">
        <f t="shared" si="25"/>
        <v>0</v>
      </c>
      <c r="G28" s="62">
        <f t="shared" si="19"/>
        <v>1</v>
      </c>
      <c r="J28" s="59" t="s">
        <v>282</v>
      </c>
      <c r="K28" s="59" t="s">
        <v>261</v>
      </c>
      <c r="L28" s="59" t="s">
        <v>291</v>
      </c>
      <c r="M28" s="59" t="s">
        <v>282</v>
      </c>
      <c r="N28" s="58" t="s">
        <v>235</v>
      </c>
    </row>
    <row r="29" spans="1:14" x14ac:dyDescent="0.2">
      <c r="A29" s="61" t="s">
        <v>286</v>
      </c>
      <c r="B29" s="62">
        <f>SUMPRODUCT(--(ISNUMBER(SEARCH("ローポリ", J21:J29))))</f>
        <v>0</v>
      </c>
      <c r="C29" s="62">
        <f t="shared" ref="C29:F29" si="26">SUMPRODUCT(--(ISNUMBER(SEARCH("ローポリ", K21:K29))))</f>
        <v>0</v>
      </c>
      <c r="D29" s="62">
        <f t="shared" si="26"/>
        <v>0</v>
      </c>
      <c r="E29" s="62">
        <f t="shared" si="26"/>
        <v>0</v>
      </c>
      <c r="F29" s="62">
        <f t="shared" si="26"/>
        <v>0</v>
      </c>
      <c r="G29" s="62">
        <f t="shared" si="19"/>
        <v>0</v>
      </c>
      <c r="J29" s="59" t="s">
        <v>177</v>
      </c>
      <c r="K29" s="59" t="s">
        <v>282</v>
      </c>
      <c r="L29" s="59" t="s">
        <v>281</v>
      </c>
      <c r="M29" s="59" t="s">
        <v>175</v>
      </c>
      <c r="N29" s="53" t="s">
        <v>214</v>
      </c>
    </row>
    <row r="30" spans="1:14" x14ac:dyDescent="0.2">
      <c r="A30" s="61" t="s">
        <v>290</v>
      </c>
      <c r="B30" s="62">
        <f>SUMPRODUCT(--(ISNUMBER(SEARCH("寒そうでない", J22:J30))))</f>
        <v>2</v>
      </c>
      <c r="C30" s="62">
        <f t="shared" ref="C30:F30" si="27">SUMPRODUCT(--(ISNUMBER(SEARCH("寒そうでない", K22:K30))))</f>
        <v>2</v>
      </c>
      <c r="D30" s="62">
        <f t="shared" si="27"/>
        <v>0</v>
      </c>
      <c r="E30" s="62">
        <f t="shared" si="27"/>
        <v>1</v>
      </c>
      <c r="F30" s="62">
        <f t="shared" si="27"/>
        <v>0</v>
      </c>
      <c r="G30" s="62">
        <f t="shared" si="19"/>
        <v>5</v>
      </c>
    </row>
    <row r="32" spans="1:14" x14ac:dyDescent="0.2">
      <c r="A32" s="61" t="s">
        <v>231</v>
      </c>
      <c r="B32" s="61" t="s">
        <v>237</v>
      </c>
      <c r="C32" s="61" t="s">
        <v>238</v>
      </c>
      <c r="D32" s="61" t="s">
        <v>239</v>
      </c>
      <c r="E32" s="61" t="s">
        <v>240</v>
      </c>
      <c r="F32" s="61" t="s">
        <v>236</v>
      </c>
      <c r="G32" s="61" t="s">
        <v>232</v>
      </c>
    </row>
    <row r="33" spans="1:14" x14ac:dyDescent="0.2">
      <c r="A33" s="66" t="s">
        <v>283</v>
      </c>
      <c r="B33" s="67">
        <f>SUMPRODUCT(--(ISNUMBER(SEARCH("モーション", J33:J37))))</f>
        <v>0</v>
      </c>
      <c r="C33" s="67">
        <f t="shared" ref="C33:F33" si="28">SUMPRODUCT(--(ISNUMBER(SEARCH("モーション", K33:K37))))</f>
        <v>3</v>
      </c>
      <c r="D33" s="67">
        <f t="shared" si="28"/>
        <v>3</v>
      </c>
      <c r="E33" s="67">
        <f t="shared" si="28"/>
        <v>4</v>
      </c>
      <c r="F33" s="67">
        <f t="shared" si="28"/>
        <v>4</v>
      </c>
      <c r="G33" s="67">
        <f>B33+C33+D33+E33+F33</f>
        <v>14</v>
      </c>
      <c r="J33" s="53" t="s">
        <v>282</v>
      </c>
      <c r="K33" s="53" t="s">
        <v>295</v>
      </c>
      <c r="L33" s="53" t="s">
        <v>298</v>
      </c>
      <c r="M33" s="53" t="s">
        <v>299</v>
      </c>
      <c r="N33" s="53" t="s">
        <v>226</v>
      </c>
    </row>
    <row r="34" spans="1:14" x14ac:dyDescent="0.2">
      <c r="A34" s="68" t="s">
        <v>225</v>
      </c>
      <c r="B34" s="67">
        <f>SUMPRODUCT(--(ISNUMBER(SEARCH("環境パーティクル", J33:J37))))</f>
        <v>4</v>
      </c>
      <c r="C34" s="67">
        <f t="shared" ref="C34:E34" si="29">SUMPRODUCT(--(ISNUMBER(SEARCH("環境パーティクル", K33:K37))))</f>
        <v>0</v>
      </c>
      <c r="D34" s="67">
        <f t="shared" si="29"/>
        <v>0</v>
      </c>
      <c r="E34" s="67">
        <f t="shared" si="29"/>
        <v>3</v>
      </c>
      <c r="F34" s="67">
        <f t="shared" ref="F34" si="30">SUMPRODUCT(--(ISNUMBER(SEARCH("環境パーティクル", N33:N41))))</f>
        <v>1</v>
      </c>
      <c r="G34" s="67">
        <f t="shared" ref="G34:G42" si="31">B34+C34+D34+E34+F34</f>
        <v>8</v>
      </c>
      <c r="J34" s="53" t="s">
        <v>292</v>
      </c>
      <c r="K34" s="53" t="s">
        <v>223</v>
      </c>
      <c r="L34" s="53" t="s">
        <v>295</v>
      </c>
      <c r="M34" s="53" t="s">
        <v>223</v>
      </c>
      <c r="N34" s="53" t="s">
        <v>223</v>
      </c>
    </row>
    <row r="35" spans="1:14" x14ac:dyDescent="0.2">
      <c r="A35" s="66" t="s">
        <v>227</v>
      </c>
      <c r="B35" s="67">
        <f>SUMPRODUCT(--(ISNUMBER(SEARCH("音", J33:J37))))</f>
        <v>1</v>
      </c>
      <c r="C35" s="67">
        <f t="shared" ref="C35:E35" si="32">SUMPRODUCT(--(ISNUMBER(SEARCH("音", K33:K37))))</f>
        <v>0</v>
      </c>
      <c r="D35" s="67">
        <f t="shared" si="32"/>
        <v>0</v>
      </c>
      <c r="E35" s="67">
        <f t="shared" si="32"/>
        <v>0</v>
      </c>
      <c r="F35" s="67">
        <f t="shared" ref="F35" si="33">SUMPRODUCT(--(ISNUMBER(SEARCH("音", N33:N41))))</f>
        <v>0</v>
      </c>
      <c r="G35" s="67">
        <f t="shared" si="31"/>
        <v>1</v>
      </c>
      <c r="J35" s="53" t="s">
        <v>268</v>
      </c>
      <c r="K35" s="53" t="s">
        <v>223</v>
      </c>
      <c r="L35" s="53" t="s">
        <v>223</v>
      </c>
      <c r="M35" s="53" t="s">
        <v>300</v>
      </c>
      <c r="N35" s="53" t="s">
        <v>304</v>
      </c>
    </row>
    <row r="36" spans="1:14" x14ac:dyDescent="0.2">
      <c r="A36" s="66" t="s">
        <v>284</v>
      </c>
      <c r="B36" s="67">
        <f>SUMPRODUCT(--(ISNUMBER(SEARCH("テクスチャ", J33:J37))))</f>
        <v>0</v>
      </c>
      <c r="C36" s="67">
        <f t="shared" ref="C36:E36" si="34">SUMPRODUCT(--(ISNUMBER(SEARCH("テクスチャ", K33:K37))))</f>
        <v>0</v>
      </c>
      <c r="D36" s="67">
        <f t="shared" si="34"/>
        <v>0</v>
      </c>
      <c r="E36" s="67">
        <f t="shared" si="34"/>
        <v>0</v>
      </c>
      <c r="F36" s="67">
        <f t="shared" ref="F36" si="35">SUMPRODUCT(--(ISNUMBER(SEARCH("テクスチャ", N33:N41))))</f>
        <v>0</v>
      </c>
      <c r="G36" s="67">
        <f t="shared" si="31"/>
        <v>0</v>
      </c>
      <c r="J36" s="53" t="s">
        <v>293</v>
      </c>
      <c r="K36" s="53" t="s">
        <v>296</v>
      </c>
      <c r="L36" s="53" t="s">
        <v>296</v>
      </c>
      <c r="M36" s="53" t="s">
        <v>301</v>
      </c>
      <c r="N36" s="53" t="s">
        <v>301</v>
      </c>
    </row>
    <row r="37" spans="1:14" x14ac:dyDescent="0.2">
      <c r="A37" s="66" t="s">
        <v>233</v>
      </c>
      <c r="B37" s="67">
        <f>SUMPRODUCT(--(ISNUMBER(SEARCH("キャラクターパーティクル", J33:J37))))</f>
        <v>0</v>
      </c>
      <c r="C37" s="67">
        <f t="shared" ref="C37:E37" si="36">SUMPRODUCT(--(ISNUMBER(SEARCH("キャラクターパーティクル", K33:K37))))</f>
        <v>1</v>
      </c>
      <c r="D37" s="67">
        <f t="shared" si="36"/>
        <v>1</v>
      </c>
      <c r="E37" s="67">
        <f t="shared" si="36"/>
        <v>1</v>
      </c>
      <c r="F37" s="67">
        <f t="shared" ref="F37" si="37">SUMPRODUCT(--(ISNUMBER(SEARCH("キャラクターパーティクル", N33:N41))))</f>
        <v>1</v>
      </c>
      <c r="G37" s="67">
        <f t="shared" si="31"/>
        <v>4</v>
      </c>
      <c r="J37" s="53" t="s">
        <v>294</v>
      </c>
      <c r="K37" s="53" t="s">
        <v>297</v>
      </c>
      <c r="L37" s="53" t="s">
        <v>297</v>
      </c>
      <c r="M37" s="53" t="s">
        <v>302</v>
      </c>
      <c r="N37" s="53" t="s">
        <v>303</v>
      </c>
    </row>
    <row r="38" spans="1:14" x14ac:dyDescent="0.2">
      <c r="A38" s="66" t="s">
        <v>228</v>
      </c>
      <c r="B38" s="67">
        <f>SUMPRODUCT(--(ISNUMBER(SEARCH("表情", J33:J37))))</f>
        <v>0</v>
      </c>
      <c r="C38" s="67">
        <f t="shared" ref="C38:E38" si="38">SUMPRODUCT(--(ISNUMBER(SEARCH("表情", K33:K37))))</f>
        <v>1</v>
      </c>
      <c r="D38" s="67">
        <f t="shared" si="38"/>
        <v>1</v>
      </c>
      <c r="E38" s="67">
        <f t="shared" si="38"/>
        <v>1</v>
      </c>
      <c r="F38" s="67">
        <f t="shared" ref="F38" si="39">SUMPRODUCT(--(ISNUMBER(SEARCH("表情", N33:N41))))</f>
        <v>0</v>
      </c>
      <c r="G38" s="67">
        <f t="shared" si="31"/>
        <v>3</v>
      </c>
      <c r="I38" s="49"/>
    </row>
    <row r="39" spans="1:14" x14ac:dyDescent="0.2">
      <c r="A39" s="66" t="s">
        <v>285</v>
      </c>
      <c r="B39" s="67">
        <f>SUMPRODUCT(--(ISNUMBER(SEARCH("ラスター", J33:J37))))</f>
        <v>0</v>
      </c>
      <c r="C39" s="67">
        <f t="shared" ref="C39:E39" si="40">SUMPRODUCT(--(ISNUMBER(SEARCH("ラスター", K33:K37))))</f>
        <v>0</v>
      </c>
      <c r="D39" s="67">
        <f t="shared" si="40"/>
        <v>0</v>
      </c>
      <c r="E39" s="67">
        <f t="shared" si="40"/>
        <v>0</v>
      </c>
      <c r="F39" s="67">
        <f t="shared" ref="F39" si="41">SUMPRODUCT(--(ISNUMBER(SEARCH("ラスター", N33:N41))))</f>
        <v>0</v>
      </c>
      <c r="G39" s="67">
        <f t="shared" si="31"/>
        <v>0</v>
      </c>
    </row>
    <row r="40" spans="1:14" x14ac:dyDescent="0.2">
      <c r="A40" s="66" t="s">
        <v>230</v>
      </c>
      <c r="B40" s="67">
        <f>SUMPRODUCT(--(ISNUMBER(SEARCH("フレームレート制限", J33:J37))))</f>
        <v>0</v>
      </c>
      <c r="C40" s="67">
        <f t="shared" ref="C40:E40" si="42">SUMPRODUCT(--(ISNUMBER(SEARCH("フレームレート制限", K33:K37))))</f>
        <v>0</v>
      </c>
      <c r="D40" s="67">
        <f t="shared" si="42"/>
        <v>0</v>
      </c>
      <c r="E40" s="67">
        <f t="shared" si="42"/>
        <v>0</v>
      </c>
      <c r="F40" s="67">
        <f t="shared" ref="F40" si="43">SUMPRODUCT(--(ISNUMBER(SEARCH("フレームレート制限", N33:N41))))</f>
        <v>0</v>
      </c>
      <c r="G40" s="67">
        <f t="shared" si="31"/>
        <v>0</v>
      </c>
    </row>
    <row r="41" spans="1:14" x14ac:dyDescent="0.2">
      <c r="A41" s="66" t="s">
        <v>286</v>
      </c>
      <c r="B41" s="67">
        <f>SUMPRODUCT(--(ISNUMBER(SEARCH("ローポリ", J33:J37))))</f>
        <v>0</v>
      </c>
      <c r="C41" s="67">
        <f t="shared" ref="C41:E41" si="44">SUMPRODUCT(--(ISNUMBER(SEARCH("ローポリ", K33:K37))))</f>
        <v>0</v>
      </c>
      <c r="D41" s="67">
        <f t="shared" si="44"/>
        <v>0</v>
      </c>
      <c r="E41" s="67">
        <f t="shared" si="44"/>
        <v>0</v>
      </c>
      <c r="F41" s="67">
        <f t="shared" ref="F41" si="45">SUMPRODUCT(--(ISNUMBER(SEARCH("ローポリ", N33:N41))))</f>
        <v>0</v>
      </c>
      <c r="G41" s="67">
        <f t="shared" si="31"/>
        <v>0</v>
      </c>
    </row>
    <row r="42" spans="1:14" x14ac:dyDescent="0.2">
      <c r="A42" s="61" t="s">
        <v>290</v>
      </c>
      <c r="B42" s="62">
        <f>SUMPRODUCT(--(ISNUMBER(SEARCH("寒そうでない", J33:J37))))</f>
        <v>1</v>
      </c>
      <c r="C42" s="62">
        <f t="shared" ref="C42:F42" si="46">SUMPRODUCT(--(ISNUMBER(SEARCH("寒そうでない", K33:K37))))</f>
        <v>0</v>
      </c>
      <c r="D42" s="62">
        <f t="shared" si="46"/>
        <v>0</v>
      </c>
      <c r="E42" s="62">
        <f t="shared" si="46"/>
        <v>0</v>
      </c>
      <c r="F42" s="62">
        <f t="shared" si="46"/>
        <v>0</v>
      </c>
      <c r="G42" s="67">
        <f t="shared" si="31"/>
        <v>1</v>
      </c>
    </row>
    <row r="43" spans="1:14" ht="13.5" thickBot="1" x14ac:dyDescent="0.25"/>
    <row r="44" spans="1:14" ht="17.25" thickBot="1" x14ac:dyDescent="0.4">
      <c r="A44" s="93" t="s">
        <v>206</v>
      </c>
      <c r="B44" s="92" t="s">
        <v>185</v>
      </c>
      <c r="C44" s="77" t="s">
        <v>186</v>
      </c>
      <c r="D44" s="122" t="s">
        <v>187</v>
      </c>
      <c r="E44" s="78" t="s">
        <v>188</v>
      </c>
      <c r="J44" s="93" t="s">
        <v>206</v>
      </c>
      <c r="K44" s="125" t="s">
        <v>305</v>
      </c>
    </row>
    <row r="45" spans="1:14" ht="13.5" x14ac:dyDescent="0.2">
      <c r="A45" s="94" t="s">
        <v>189</v>
      </c>
      <c r="B45" s="110">
        <v>1</v>
      </c>
      <c r="C45" s="109">
        <v>8.7142857142857153</v>
      </c>
      <c r="D45" s="108">
        <v>6.1428571428571432</v>
      </c>
      <c r="E45" s="112">
        <v>10</v>
      </c>
      <c r="G45">
        <v>20</v>
      </c>
      <c r="J45" s="94" t="s">
        <v>189</v>
      </c>
      <c r="K45" s="126" t="s">
        <v>44</v>
      </c>
      <c r="M45" s="5" t="s">
        <v>44</v>
      </c>
    </row>
    <row r="46" spans="1:14" ht="13.5" x14ac:dyDescent="0.2">
      <c r="A46" s="95" t="s">
        <v>190</v>
      </c>
      <c r="B46" s="113">
        <v>1</v>
      </c>
      <c r="C46" s="114">
        <v>8.1999999999999993</v>
      </c>
      <c r="D46" s="111">
        <v>4.5999999999999996</v>
      </c>
      <c r="E46" s="115">
        <v>10</v>
      </c>
      <c r="G46">
        <v>20.5</v>
      </c>
      <c r="J46" s="95" t="s">
        <v>190</v>
      </c>
      <c r="K46" s="127" t="s">
        <v>31</v>
      </c>
      <c r="M46" s="8" t="s">
        <v>31</v>
      </c>
    </row>
    <row r="47" spans="1:14" ht="13.5" x14ac:dyDescent="0.2">
      <c r="A47" s="95" t="s">
        <v>191</v>
      </c>
      <c r="B47" s="113">
        <v>1</v>
      </c>
      <c r="C47" s="116">
        <v>4</v>
      </c>
      <c r="D47" s="111">
        <v>4</v>
      </c>
      <c r="E47" s="115">
        <v>10</v>
      </c>
      <c r="G47">
        <v>20.5</v>
      </c>
      <c r="J47" s="95" t="s">
        <v>191</v>
      </c>
      <c r="K47" s="127" t="s">
        <v>44</v>
      </c>
      <c r="M47" s="5" t="s">
        <v>44</v>
      </c>
    </row>
    <row r="48" spans="1:14" ht="13.5" x14ac:dyDescent="0.2">
      <c r="A48" s="95" t="s">
        <v>192</v>
      </c>
      <c r="B48" s="113">
        <v>1</v>
      </c>
      <c r="C48" s="114">
        <v>7</v>
      </c>
      <c r="D48" s="111">
        <v>1</v>
      </c>
      <c r="E48" s="117">
        <v>10</v>
      </c>
      <c r="G48">
        <v>11</v>
      </c>
      <c r="J48" s="95" t="s">
        <v>192</v>
      </c>
      <c r="K48" s="127" t="s">
        <v>44</v>
      </c>
      <c r="M48" s="5" t="s">
        <v>44</v>
      </c>
    </row>
    <row r="49" spans="1:13" ht="13.5" x14ac:dyDescent="0.2">
      <c r="A49" s="95" t="s">
        <v>193</v>
      </c>
      <c r="B49" s="113">
        <v>10</v>
      </c>
      <c r="C49" s="114">
        <v>1</v>
      </c>
      <c r="D49" s="111">
        <v>7</v>
      </c>
      <c r="E49" s="117">
        <v>10</v>
      </c>
      <c r="G49">
        <v>21.5</v>
      </c>
      <c r="J49" s="95" t="s">
        <v>193</v>
      </c>
      <c r="K49" s="127" t="s">
        <v>31</v>
      </c>
      <c r="M49" s="8" t="s">
        <v>31</v>
      </c>
    </row>
    <row r="50" spans="1:13" ht="13.5" x14ac:dyDescent="0.2">
      <c r="A50" s="95" t="s">
        <v>194</v>
      </c>
      <c r="B50" s="113">
        <v>1</v>
      </c>
      <c r="C50" s="114">
        <v>6.1428571428571432</v>
      </c>
      <c r="D50" s="111">
        <v>8.7142857142857153</v>
      </c>
      <c r="E50" s="117">
        <v>10</v>
      </c>
      <c r="G50">
        <v>16.5</v>
      </c>
      <c r="J50" s="95" t="s">
        <v>194</v>
      </c>
      <c r="K50" s="127" t="s">
        <v>31</v>
      </c>
      <c r="M50" s="5" t="s">
        <v>31</v>
      </c>
    </row>
    <row r="51" spans="1:13" ht="13.5" x14ac:dyDescent="0.2">
      <c r="A51" s="95" t="s">
        <v>195</v>
      </c>
      <c r="B51" s="113">
        <v>1</v>
      </c>
      <c r="C51" s="111">
        <v>7</v>
      </c>
      <c r="D51" s="111">
        <v>2.5</v>
      </c>
      <c r="E51" s="115">
        <v>10</v>
      </c>
      <c r="G51">
        <v>18.5</v>
      </c>
      <c r="J51" s="95" t="s">
        <v>195</v>
      </c>
      <c r="K51" s="127" t="s">
        <v>31</v>
      </c>
      <c r="M51" s="8" t="s">
        <v>31</v>
      </c>
    </row>
    <row r="52" spans="1:13" ht="13.5" x14ac:dyDescent="0.2">
      <c r="A52" s="95" t="s">
        <v>196</v>
      </c>
      <c r="B52" s="113">
        <v>1</v>
      </c>
      <c r="C52" s="114">
        <v>10</v>
      </c>
      <c r="D52" s="111">
        <v>10</v>
      </c>
      <c r="E52" s="117">
        <v>5.5</v>
      </c>
      <c r="G52">
        <v>17</v>
      </c>
      <c r="J52" s="95" t="s">
        <v>196</v>
      </c>
      <c r="K52" s="127" t="s">
        <v>44</v>
      </c>
      <c r="M52" s="5" t="s">
        <v>44</v>
      </c>
    </row>
    <row r="53" spans="1:13" ht="14.25" thickBot="1" x14ac:dyDescent="0.25">
      <c r="A53" s="95" t="s">
        <v>197</v>
      </c>
      <c r="B53" s="113">
        <v>2.8</v>
      </c>
      <c r="C53" s="114">
        <v>1</v>
      </c>
      <c r="D53" s="111">
        <v>2.8</v>
      </c>
      <c r="E53" s="117">
        <v>10</v>
      </c>
      <c r="G53">
        <v>16</v>
      </c>
      <c r="J53" s="129" t="s">
        <v>197</v>
      </c>
      <c r="K53" s="128" t="s">
        <v>44</v>
      </c>
      <c r="M53" s="14" t="s">
        <v>44</v>
      </c>
    </row>
    <row r="54" spans="1:13" ht="13.5" x14ac:dyDescent="0.2">
      <c r="A54" s="95" t="s">
        <v>198</v>
      </c>
      <c r="B54" s="113">
        <v>1</v>
      </c>
      <c r="C54" s="114">
        <v>7.4285714285714288</v>
      </c>
      <c r="D54" s="111">
        <v>10</v>
      </c>
      <c r="E54" s="117">
        <v>8.7142857142857153</v>
      </c>
      <c r="G54">
        <v>14</v>
      </c>
      <c r="J54" s="94" t="s">
        <v>198</v>
      </c>
      <c r="K54" s="126" t="s">
        <v>31</v>
      </c>
      <c r="M54" s="36" t="s">
        <v>31</v>
      </c>
    </row>
    <row r="55" spans="1:13" ht="13.5" x14ac:dyDescent="0.2">
      <c r="A55" s="95" t="s">
        <v>199</v>
      </c>
      <c r="B55" s="113">
        <v>1</v>
      </c>
      <c r="C55" s="114">
        <v>4</v>
      </c>
      <c r="D55" s="111">
        <v>7</v>
      </c>
      <c r="E55" s="117">
        <v>10</v>
      </c>
      <c r="G55">
        <v>20</v>
      </c>
      <c r="I55" s="124"/>
      <c r="J55" s="95" t="s">
        <v>199</v>
      </c>
      <c r="K55" s="127" t="s">
        <v>44</v>
      </c>
      <c r="M55" s="35" t="s">
        <v>44</v>
      </c>
    </row>
    <row r="56" spans="1:13" ht="13.5" x14ac:dyDescent="0.2">
      <c r="A56" s="100" t="s">
        <v>200</v>
      </c>
      <c r="B56" s="113">
        <v>1</v>
      </c>
      <c r="C56" s="114">
        <v>5.5</v>
      </c>
      <c r="D56" s="111">
        <v>5.5</v>
      </c>
      <c r="E56" s="117">
        <v>10</v>
      </c>
      <c r="G56">
        <v>20</v>
      </c>
      <c r="I56" s="124"/>
      <c r="J56" s="95" t="s">
        <v>200</v>
      </c>
      <c r="K56" s="127" t="s">
        <v>44</v>
      </c>
      <c r="M56" s="36" t="s">
        <v>44</v>
      </c>
    </row>
    <row r="57" spans="1:13" ht="13.5" x14ac:dyDescent="0.2">
      <c r="A57" s="100" t="s">
        <v>201</v>
      </c>
      <c r="B57" s="113">
        <v>4</v>
      </c>
      <c r="C57" s="114">
        <v>5.5</v>
      </c>
      <c r="D57" s="111">
        <v>1</v>
      </c>
      <c r="E57" s="117">
        <v>10</v>
      </c>
      <c r="G57">
        <v>22.5</v>
      </c>
      <c r="I57" s="124"/>
      <c r="J57" s="95" t="s">
        <v>201</v>
      </c>
      <c r="K57" s="127" t="s">
        <v>30</v>
      </c>
      <c r="M57" s="35" t="s">
        <v>30</v>
      </c>
    </row>
    <row r="58" spans="1:13" ht="14.25" thickBot="1" x14ac:dyDescent="0.25">
      <c r="A58" s="101" t="s">
        <v>202</v>
      </c>
      <c r="B58" s="106">
        <v>4.5999999999999996</v>
      </c>
      <c r="C58" s="104">
        <v>6.4</v>
      </c>
      <c r="D58" s="107">
        <v>1</v>
      </c>
      <c r="E58" s="105">
        <v>10</v>
      </c>
      <c r="G58">
        <v>20.5</v>
      </c>
      <c r="I58" s="124"/>
      <c r="J58" s="129" t="s">
        <v>202</v>
      </c>
      <c r="K58" s="128" t="s">
        <v>31</v>
      </c>
      <c r="M58" s="39" t="s">
        <v>31</v>
      </c>
    </row>
    <row r="59" spans="1:13" ht="13.5" x14ac:dyDescent="0.2">
      <c r="A59" s="102" t="s">
        <v>203</v>
      </c>
      <c r="B59" s="118">
        <v>2.2428571428571429</v>
      </c>
      <c r="C59" s="119">
        <v>5.848979591836736</v>
      </c>
      <c r="D59" s="120">
        <v>5.0897959183673462</v>
      </c>
      <c r="E59" s="121">
        <v>9.5867346938775508</v>
      </c>
      <c r="M59" s="39"/>
    </row>
    <row r="60" spans="1:13" ht="14.25" thickBot="1" x14ac:dyDescent="0.25">
      <c r="A60" s="103" t="s">
        <v>205</v>
      </c>
      <c r="B60" s="106">
        <v>1</v>
      </c>
      <c r="C60" s="104">
        <v>6.2714285714285722</v>
      </c>
      <c r="D60" s="123">
        <v>5.05</v>
      </c>
      <c r="E60" s="105">
        <v>10</v>
      </c>
    </row>
  </sheetData>
  <phoneticPr fontId="5"/>
  <conditionalFormatting sqref="B3:E15 B59:E60">
    <cfRule type="colorScale" priority="8">
      <colorScale>
        <cfvo type="num" val="1"/>
        <cfvo type="num" val="5"/>
        <cfvo type="num" val="10"/>
        <color rgb="FFF8696B"/>
        <color theme="6" tint="0.79998168889431442"/>
        <color rgb="FF5A8AC6"/>
      </colorScale>
    </cfRule>
  </conditionalFormatting>
  <conditionalFormatting sqref="B2:H2 F6:L15 F3:H5 I2:L5">
    <cfRule type="colorScale" priority="10">
      <colorScale>
        <cfvo type="num" val="1"/>
        <cfvo type="num" val="5"/>
        <cfvo type="num" val="10"/>
        <color rgb="FFF8696B"/>
        <color theme="6" tint="0.79998168889431442"/>
        <color rgb="FF5A8AC6"/>
      </colorScale>
    </cfRule>
  </conditionalFormatting>
  <conditionalFormatting sqref="B16:L18">
    <cfRule type="colorScale" priority="7">
      <colorScale>
        <cfvo type="num" val="1"/>
        <cfvo type="num" val="5"/>
        <cfvo type="num" val="10"/>
        <color rgb="FFF8696B"/>
        <color theme="6" tint="0.79998168889431442"/>
        <color rgb="FF5A8AC6"/>
      </colorScale>
    </cfRule>
  </conditionalFormatting>
  <conditionalFormatting sqref="B45:E58">
    <cfRule type="colorScale" priority="6">
      <colorScale>
        <cfvo type="num" val="1"/>
        <cfvo type="num" val="5"/>
        <cfvo type="num" val="10"/>
        <color rgb="FFF8696B"/>
        <color theme="6" tint="0.79998168889431442"/>
        <color rgb="FF5A8AC6"/>
      </colorScale>
    </cfRule>
  </conditionalFormatting>
  <conditionalFormatting sqref="K45:K58">
    <cfRule type="expression" dxfId="5" priority="1">
      <formula>$K45="右の画像"</formula>
    </cfRule>
    <cfRule type="expression" dxfId="4" priority="2">
      <formula>$K45="左の画像"</formula>
    </cfRule>
  </conditionalFormatting>
  <dataValidations count="1">
    <dataValidation type="custom" allowBlank="1" showDropDown="1" sqref="X2:X10" xr:uid="{00000000-0002-0000-0100-00000000000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39"/>
  <sheetViews>
    <sheetView zoomScale="70" zoomScaleNormal="70" workbookViewId="0">
      <selection activeCell="AA9" sqref="AA9"/>
    </sheetView>
  </sheetViews>
  <sheetFormatPr defaultColWidth="12.5703125" defaultRowHeight="15.75" customHeight="1" x14ac:dyDescent="0.2"/>
  <cols>
    <col min="1" max="1" width="28" customWidth="1"/>
    <col min="2"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13" width="42.7109375" customWidth="1"/>
    <col min="14" max="14" width="30.7109375" customWidth="1"/>
    <col min="15"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28" t="s">
        <v>224</v>
      </c>
      <c r="O2" s="25" t="s">
        <v>85</v>
      </c>
      <c r="P2" s="5">
        <v>2</v>
      </c>
      <c r="Q2" s="5">
        <v>9</v>
      </c>
      <c r="R2" s="31" t="s">
        <v>254</v>
      </c>
      <c r="S2" s="5" t="s">
        <v>87</v>
      </c>
      <c r="T2" s="5">
        <v>4</v>
      </c>
      <c r="U2" s="5">
        <v>10</v>
      </c>
      <c r="V2" s="31" t="s">
        <v>263</v>
      </c>
      <c r="W2" s="5" t="s">
        <v>89</v>
      </c>
      <c r="X2" s="5">
        <v>1</v>
      </c>
      <c r="Y2" s="5">
        <v>3</v>
      </c>
      <c r="Z2" s="33" t="s">
        <v>222</v>
      </c>
      <c r="AA2" s="5" t="s">
        <v>91</v>
      </c>
      <c r="AB2" s="5" t="s">
        <v>44</v>
      </c>
      <c r="AC2" s="5" t="s">
        <v>44</v>
      </c>
      <c r="AD2" s="31" t="s">
        <v>213</v>
      </c>
      <c r="AE2" s="29" t="s">
        <v>212</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48" t="s">
        <v>243</v>
      </c>
      <c r="O3" s="26" t="s">
        <v>96</v>
      </c>
      <c r="P3" s="8">
        <v>1</v>
      </c>
      <c r="Q3" s="8">
        <v>3</v>
      </c>
      <c r="R3" s="8"/>
      <c r="S3" s="8" t="s">
        <v>98</v>
      </c>
      <c r="T3" s="8">
        <v>2</v>
      </c>
      <c r="U3" s="8">
        <v>7</v>
      </c>
      <c r="V3" s="44" t="s">
        <v>251</v>
      </c>
      <c r="W3" s="8" t="s">
        <v>100</v>
      </c>
      <c r="X3" s="8">
        <v>3</v>
      </c>
      <c r="Y3" s="8">
        <v>5</v>
      </c>
      <c r="Z3" s="44" t="s">
        <v>272</v>
      </c>
      <c r="AA3" s="8" t="s">
        <v>102</v>
      </c>
      <c r="AB3" s="8" t="s">
        <v>30</v>
      </c>
      <c r="AC3" s="8" t="s">
        <v>31</v>
      </c>
      <c r="AD3" s="30" t="s">
        <v>214</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54" t="s">
        <v>246</v>
      </c>
      <c r="O4" s="25" t="s">
        <v>108</v>
      </c>
      <c r="P4" s="5">
        <v>4</v>
      </c>
      <c r="Q4" s="5">
        <v>9</v>
      </c>
      <c r="R4" s="31" t="s">
        <v>255</v>
      </c>
      <c r="S4" s="5" t="s">
        <v>110</v>
      </c>
      <c r="T4" s="5">
        <v>2</v>
      </c>
      <c r="U4" s="5">
        <v>7</v>
      </c>
      <c r="V4" s="31" t="s">
        <v>265</v>
      </c>
      <c r="W4" s="5" t="s">
        <v>112</v>
      </c>
      <c r="X4" s="5">
        <v>3</v>
      </c>
      <c r="Y4" s="5">
        <v>7</v>
      </c>
      <c r="Z4" s="31" t="s">
        <v>274</v>
      </c>
      <c r="AA4" s="5" t="s">
        <v>114</v>
      </c>
      <c r="AB4" s="5" t="s">
        <v>44</v>
      </c>
      <c r="AC4" s="5" t="s">
        <v>44</v>
      </c>
      <c r="AD4" s="32" t="s">
        <v>215</v>
      </c>
      <c r="AE4" s="6" t="s">
        <v>116</v>
      </c>
    </row>
    <row r="5" spans="1:31" ht="49.5" customHeight="1" x14ac:dyDescent="0.2">
      <c r="A5" s="4">
        <v>45666.554572465277</v>
      </c>
      <c r="B5" s="5" t="s">
        <v>18</v>
      </c>
      <c r="C5" s="5" t="s">
        <v>105</v>
      </c>
      <c r="D5" s="5" t="s">
        <v>20</v>
      </c>
      <c r="E5" s="5" t="s">
        <v>117</v>
      </c>
      <c r="F5" s="5" t="s">
        <v>118</v>
      </c>
      <c r="G5" s="5" t="s">
        <v>35</v>
      </c>
      <c r="H5" s="5">
        <v>1</v>
      </c>
      <c r="I5" s="5">
        <v>5</v>
      </c>
      <c r="J5" s="5">
        <v>2</v>
      </c>
      <c r="K5" s="5">
        <v>2</v>
      </c>
      <c r="L5" s="5">
        <v>1</v>
      </c>
      <c r="M5" s="5">
        <v>4</v>
      </c>
      <c r="N5" s="46" t="s">
        <v>220</v>
      </c>
      <c r="O5" s="25" t="s">
        <v>120</v>
      </c>
      <c r="P5" s="5">
        <v>3</v>
      </c>
      <c r="Q5" s="5">
        <v>4</v>
      </c>
      <c r="R5" s="31" t="s">
        <v>257</v>
      </c>
      <c r="S5" s="5" t="s">
        <v>122</v>
      </c>
      <c r="T5" s="5">
        <v>2</v>
      </c>
      <c r="U5" s="5">
        <v>6</v>
      </c>
      <c r="V5" s="31" t="s">
        <v>266</v>
      </c>
      <c r="W5" s="5" t="s">
        <v>124</v>
      </c>
      <c r="X5" s="5">
        <v>4</v>
      </c>
      <c r="Y5" s="5">
        <v>7</v>
      </c>
      <c r="Z5" s="33" t="s">
        <v>276</v>
      </c>
      <c r="AA5" s="5" t="s">
        <v>122</v>
      </c>
      <c r="AB5" s="5" t="s">
        <v>30</v>
      </c>
      <c r="AC5" s="5" t="s">
        <v>44</v>
      </c>
      <c r="AD5" s="32" t="s">
        <v>214</v>
      </c>
      <c r="AE5" s="6" t="s">
        <v>122</v>
      </c>
    </row>
    <row r="6" spans="1:31" ht="63" customHeight="1" x14ac:dyDescent="0.2">
      <c r="A6" s="7">
        <v>45666.627789085644</v>
      </c>
      <c r="B6" s="8" t="s">
        <v>127</v>
      </c>
      <c r="C6" s="8" t="s">
        <v>19</v>
      </c>
      <c r="D6" s="8" t="s">
        <v>20</v>
      </c>
      <c r="E6" s="5" t="s">
        <v>128</v>
      </c>
      <c r="F6" s="8">
        <v>35.799999999999997</v>
      </c>
      <c r="G6" s="8" t="s">
        <v>22</v>
      </c>
      <c r="H6" s="8">
        <v>3</v>
      </c>
      <c r="I6" s="8">
        <v>5</v>
      </c>
      <c r="J6" s="8">
        <v>5</v>
      </c>
      <c r="K6" s="8">
        <v>5</v>
      </c>
      <c r="L6" s="8">
        <v>4</v>
      </c>
      <c r="M6" s="8">
        <v>10</v>
      </c>
      <c r="N6" s="48" t="s">
        <v>247</v>
      </c>
      <c r="O6" s="26" t="s">
        <v>130</v>
      </c>
      <c r="P6" s="8">
        <v>2</v>
      </c>
      <c r="Q6" s="8">
        <v>1</v>
      </c>
      <c r="R6" s="8"/>
      <c r="S6" s="8" t="s">
        <v>132</v>
      </c>
      <c r="T6" s="8">
        <v>3</v>
      </c>
      <c r="U6" s="8">
        <v>7</v>
      </c>
      <c r="V6" s="44" t="s">
        <v>257</v>
      </c>
      <c r="W6" s="8" t="s">
        <v>134</v>
      </c>
      <c r="X6" s="8">
        <v>1</v>
      </c>
      <c r="Y6" s="8">
        <v>10</v>
      </c>
      <c r="Z6" s="44" t="s">
        <v>277</v>
      </c>
      <c r="AA6" s="8" t="s">
        <v>136</v>
      </c>
      <c r="AB6" s="8" t="s">
        <v>44</v>
      </c>
      <c r="AC6" s="8" t="s">
        <v>31</v>
      </c>
      <c r="AD6" s="30" t="s">
        <v>216</v>
      </c>
      <c r="AE6" s="9" t="s">
        <v>138</v>
      </c>
    </row>
    <row r="7" spans="1:31" ht="59.25" customHeight="1" x14ac:dyDescent="0.2">
      <c r="A7" s="4">
        <v>45666.675356979162</v>
      </c>
      <c r="B7" s="5" t="s">
        <v>139</v>
      </c>
      <c r="C7" s="5" t="s">
        <v>19</v>
      </c>
      <c r="D7" s="5" t="s">
        <v>140</v>
      </c>
      <c r="E7" s="5" t="s">
        <v>141</v>
      </c>
      <c r="F7" s="5" t="s">
        <v>142</v>
      </c>
      <c r="G7" s="5" t="s">
        <v>35</v>
      </c>
      <c r="H7" s="5">
        <v>3</v>
      </c>
      <c r="I7" s="5">
        <v>2</v>
      </c>
      <c r="J7" s="5">
        <v>4</v>
      </c>
      <c r="K7" s="5">
        <v>3</v>
      </c>
      <c r="L7" s="5">
        <v>2</v>
      </c>
      <c r="M7" s="5">
        <v>7</v>
      </c>
      <c r="N7" s="54" t="s">
        <v>249</v>
      </c>
      <c r="O7" s="25" t="s">
        <v>144</v>
      </c>
      <c r="P7" s="5">
        <v>4</v>
      </c>
      <c r="Q7" s="5">
        <v>10</v>
      </c>
      <c r="R7" s="31" t="s">
        <v>259</v>
      </c>
      <c r="S7" s="5" t="s">
        <v>146</v>
      </c>
      <c r="T7" s="5">
        <v>3</v>
      </c>
      <c r="U7" s="5">
        <v>9</v>
      </c>
      <c r="V7" s="31" t="s">
        <v>259</v>
      </c>
      <c r="W7" s="5" t="s">
        <v>147</v>
      </c>
      <c r="X7" s="5">
        <v>1</v>
      </c>
      <c r="Y7" s="5">
        <v>3</v>
      </c>
      <c r="Z7" s="31" t="s">
        <v>219</v>
      </c>
      <c r="AA7" s="5" t="s">
        <v>149</v>
      </c>
      <c r="AB7" s="5" t="s">
        <v>44</v>
      </c>
      <c r="AC7" s="5" t="s">
        <v>31</v>
      </c>
      <c r="AD7" s="33" t="s">
        <v>217</v>
      </c>
      <c r="AE7" s="29" t="s">
        <v>218</v>
      </c>
    </row>
    <row r="8" spans="1:31" ht="49.5" customHeight="1" x14ac:dyDescent="0.2">
      <c r="A8" s="7">
        <v>45666.883787870371</v>
      </c>
      <c r="B8" s="8" t="s">
        <v>18</v>
      </c>
      <c r="C8" s="8" t="s">
        <v>19</v>
      </c>
      <c r="D8" s="8" t="s">
        <v>20</v>
      </c>
      <c r="E8" s="5" t="s">
        <v>152</v>
      </c>
      <c r="F8" s="8" t="s">
        <v>153</v>
      </c>
      <c r="G8" s="8" t="s">
        <v>35</v>
      </c>
      <c r="H8" s="8">
        <v>3</v>
      </c>
      <c r="I8" s="8">
        <v>4</v>
      </c>
      <c r="J8" s="8">
        <v>3</v>
      </c>
      <c r="K8" s="8">
        <v>5</v>
      </c>
      <c r="L8" s="8">
        <v>2</v>
      </c>
      <c r="M8" s="8">
        <v>8</v>
      </c>
      <c r="N8" s="48" t="s">
        <v>251</v>
      </c>
      <c r="O8" s="26" t="s">
        <v>155</v>
      </c>
      <c r="P8" s="8">
        <v>3</v>
      </c>
      <c r="Q8" s="8">
        <v>5</v>
      </c>
      <c r="R8" s="44" t="s">
        <v>260</v>
      </c>
      <c r="S8" s="8" t="s">
        <v>157</v>
      </c>
      <c r="T8" s="8">
        <v>4</v>
      </c>
      <c r="U8" s="8">
        <v>10</v>
      </c>
      <c r="V8" s="44" t="s">
        <v>216</v>
      </c>
      <c r="W8" s="8" t="s">
        <v>159</v>
      </c>
      <c r="X8" s="8">
        <v>1</v>
      </c>
      <c r="Y8" s="8">
        <v>4</v>
      </c>
      <c r="Z8" s="44" t="s">
        <v>288</v>
      </c>
      <c r="AA8" s="8" t="s">
        <v>161</v>
      </c>
      <c r="AB8" s="8" t="s">
        <v>44</v>
      </c>
      <c r="AC8" s="8" t="s">
        <v>31</v>
      </c>
      <c r="AD8" s="34" t="s">
        <v>216</v>
      </c>
      <c r="AE8" s="9" t="s">
        <v>163</v>
      </c>
    </row>
    <row r="9" spans="1:31" ht="49.5" customHeight="1" x14ac:dyDescent="0.2">
      <c r="A9" s="4">
        <v>45667.867273032403</v>
      </c>
      <c r="B9" s="5" t="s">
        <v>18</v>
      </c>
      <c r="C9" s="5" t="s">
        <v>19</v>
      </c>
      <c r="D9" s="5" t="s">
        <v>20</v>
      </c>
      <c r="E9" s="5" t="s">
        <v>164</v>
      </c>
      <c r="F9" s="5">
        <v>36.5</v>
      </c>
      <c r="G9" s="5" t="s">
        <v>22</v>
      </c>
      <c r="H9" s="5">
        <v>3</v>
      </c>
      <c r="I9" s="5">
        <v>3</v>
      </c>
      <c r="J9" s="5">
        <v>4</v>
      </c>
      <c r="K9" s="5">
        <v>2</v>
      </c>
      <c r="L9" s="5">
        <v>1</v>
      </c>
      <c r="M9" s="5">
        <v>1</v>
      </c>
      <c r="N9" s="46" t="s">
        <v>252</v>
      </c>
      <c r="O9" s="25" t="s">
        <v>166</v>
      </c>
      <c r="P9" s="5">
        <v>2</v>
      </c>
      <c r="Q9" s="5">
        <v>7</v>
      </c>
      <c r="R9" s="31" t="s">
        <v>229</v>
      </c>
      <c r="S9" s="5" t="s">
        <v>168</v>
      </c>
      <c r="T9" s="5">
        <v>3</v>
      </c>
      <c r="U9" s="5">
        <v>7</v>
      </c>
      <c r="V9" s="5" t="s">
        <v>169</v>
      </c>
      <c r="W9" s="5" t="s">
        <v>169</v>
      </c>
      <c r="X9" s="5">
        <v>4</v>
      </c>
      <c r="Y9" s="5">
        <v>4</v>
      </c>
      <c r="Z9" s="33" t="s">
        <v>279</v>
      </c>
      <c r="AA9" s="5" t="s">
        <v>171</v>
      </c>
      <c r="AB9" s="5" t="s">
        <v>44</v>
      </c>
      <c r="AC9" s="5" t="s">
        <v>44</v>
      </c>
      <c r="AD9" s="32" t="s">
        <v>235</v>
      </c>
      <c r="AE9" s="6" t="s">
        <v>173</v>
      </c>
    </row>
    <row r="10" spans="1:31" ht="33" customHeight="1" x14ac:dyDescent="0.2">
      <c r="A10" s="13">
        <v>45670.00666561343</v>
      </c>
      <c r="B10" s="14" t="s">
        <v>18</v>
      </c>
      <c r="C10" s="14" t="s">
        <v>19</v>
      </c>
      <c r="D10" s="14" t="s">
        <v>20</v>
      </c>
      <c r="E10" s="5" t="s">
        <v>174</v>
      </c>
      <c r="F10" s="14">
        <v>36.5</v>
      </c>
      <c r="G10" s="14" t="s">
        <v>84</v>
      </c>
      <c r="H10" s="14">
        <v>2</v>
      </c>
      <c r="I10" s="14">
        <v>4</v>
      </c>
      <c r="J10" s="14">
        <v>4</v>
      </c>
      <c r="K10" s="14">
        <v>4</v>
      </c>
      <c r="L10" s="14">
        <v>4</v>
      </c>
      <c r="M10" s="14">
        <v>7</v>
      </c>
      <c r="N10" s="55" t="s">
        <v>253</v>
      </c>
      <c r="O10" s="27" t="s">
        <v>176</v>
      </c>
      <c r="P10" s="14">
        <v>1</v>
      </c>
      <c r="Q10" s="14">
        <v>3</v>
      </c>
      <c r="R10" s="56" t="s">
        <v>262</v>
      </c>
      <c r="S10" s="14" t="s">
        <v>178</v>
      </c>
      <c r="T10" s="14">
        <v>2</v>
      </c>
      <c r="U10" s="14">
        <v>2</v>
      </c>
      <c r="V10" s="14" t="s">
        <v>179</v>
      </c>
      <c r="W10" s="14" t="s">
        <v>180</v>
      </c>
      <c r="X10" s="14">
        <v>3</v>
      </c>
      <c r="Y10" s="14">
        <v>3</v>
      </c>
      <c r="Z10" s="45" t="s">
        <v>251</v>
      </c>
      <c r="AA10" s="14" t="s">
        <v>182</v>
      </c>
      <c r="AB10" s="14" t="s">
        <v>30</v>
      </c>
      <c r="AC10" s="14" t="s">
        <v>44</v>
      </c>
      <c r="AD10" s="45" t="s">
        <v>221</v>
      </c>
      <c r="AE10" s="15" t="s">
        <v>184</v>
      </c>
    </row>
    <row r="12" spans="1:31" ht="15.75" customHeight="1" x14ac:dyDescent="0.2">
      <c r="A12" s="37">
        <v>45671.52712042824</v>
      </c>
      <c r="B12" s="36" t="s">
        <v>18</v>
      </c>
      <c r="C12" s="36" t="s">
        <v>19</v>
      </c>
      <c r="D12" s="36" t="s">
        <v>20</v>
      </c>
      <c r="E12" s="36" t="s">
        <v>21</v>
      </c>
      <c r="F12" s="36">
        <v>36.6</v>
      </c>
      <c r="G12" s="36" t="s">
        <v>22</v>
      </c>
      <c r="H12" s="36">
        <v>3</v>
      </c>
      <c r="I12" s="36">
        <v>3</v>
      </c>
      <c r="J12" s="36">
        <v>1</v>
      </c>
      <c r="K12" s="36">
        <v>2</v>
      </c>
      <c r="L12" s="36">
        <v>1</v>
      </c>
      <c r="M12" s="36">
        <v>1</v>
      </c>
      <c r="N12" s="36" t="s">
        <v>23</v>
      </c>
      <c r="O12" s="36" t="s">
        <v>24</v>
      </c>
      <c r="P12" s="36">
        <v>2</v>
      </c>
      <c r="Q12" s="36">
        <v>6</v>
      </c>
      <c r="R12" s="36" t="s">
        <v>25</v>
      </c>
      <c r="S12" s="36" t="s">
        <v>26</v>
      </c>
      <c r="T12" s="36">
        <v>4</v>
      </c>
      <c r="U12" s="36">
        <v>7</v>
      </c>
      <c r="V12" s="36" t="s">
        <v>27</v>
      </c>
      <c r="W12" s="36" t="s">
        <v>26</v>
      </c>
      <c r="X12" s="36">
        <v>3</v>
      </c>
      <c r="Y12" s="36">
        <v>8</v>
      </c>
      <c r="Z12" s="36" t="s">
        <v>28</v>
      </c>
      <c r="AA12" s="36" t="s">
        <v>29</v>
      </c>
      <c r="AB12" s="36" t="s">
        <v>30</v>
      </c>
      <c r="AC12" s="36" t="s">
        <v>31</v>
      </c>
      <c r="AD12" s="36" t="s">
        <v>32</v>
      </c>
      <c r="AE12" s="40" t="s">
        <v>33</v>
      </c>
    </row>
    <row r="13" spans="1:31" ht="15.75" customHeight="1" x14ac:dyDescent="0.2">
      <c r="A13" s="38">
        <v>45671.527323414353</v>
      </c>
      <c r="B13" s="35" t="s">
        <v>18</v>
      </c>
      <c r="C13" s="35" t="s">
        <v>19</v>
      </c>
      <c r="D13" s="35" t="s">
        <v>20</v>
      </c>
      <c r="E13" s="35" t="s">
        <v>34</v>
      </c>
      <c r="F13" s="35">
        <v>36.4</v>
      </c>
      <c r="G13" s="35" t="s">
        <v>35</v>
      </c>
      <c r="H13" s="35">
        <v>3</v>
      </c>
      <c r="I13" s="35">
        <v>5</v>
      </c>
      <c r="J13" s="35">
        <v>4</v>
      </c>
      <c r="K13" s="35">
        <v>4</v>
      </c>
      <c r="L13" s="35">
        <v>1</v>
      </c>
      <c r="M13" s="35">
        <v>7</v>
      </c>
      <c r="N13" s="35" t="s">
        <v>36</v>
      </c>
      <c r="O13" s="35" t="s">
        <v>37</v>
      </c>
      <c r="P13" s="35">
        <v>2</v>
      </c>
      <c r="Q13" s="35">
        <v>8</v>
      </c>
      <c r="R13" s="35" t="s">
        <v>38</v>
      </c>
      <c r="S13" s="35" t="s">
        <v>39</v>
      </c>
      <c r="T13" s="35">
        <v>4</v>
      </c>
      <c r="U13" s="35">
        <v>10</v>
      </c>
      <c r="V13" s="35" t="s">
        <v>40</v>
      </c>
      <c r="W13" s="35" t="s">
        <v>41</v>
      </c>
      <c r="X13" s="35">
        <v>3</v>
      </c>
      <c r="Y13" s="35">
        <v>9</v>
      </c>
      <c r="Z13" s="35" t="s">
        <v>42</v>
      </c>
      <c r="AA13" s="35" t="s">
        <v>43</v>
      </c>
      <c r="AB13" s="35" t="s">
        <v>31</v>
      </c>
      <c r="AC13" s="35" t="s">
        <v>44</v>
      </c>
      <c r="AD13" s="35" t="s">
        <v>45</v>
      </c>
      <c r="AE13" s="41" t="s">
        <v>46</v>
      </c>
    </row>
    <row r="14" spans="1:31" ht="15.75" customHeight="1" x14ac:dyDescent="0.2">
      <c r="A14" s="37">
        <v>45671.52745094907</v>
      </c>
      <c r="B14" s="36" t="s">
        <v>18</v>
      </c>
      <c r="C14" s="36" t="s">
        <v>19</v>
      </c>
      <c r="D14" s="36" t="s">
        <v>20</v>
      </c>
      <c r="E14" s="36" t="s">
        <v>47</v>
      </c>
      <c r="F14" s="36">
        <v>36.299999999999997</v>
      </c>
      <c r="G14" s="36" t="s">
        <v>22</v>
      </c>
      <c r="H14" s="36">
        <v>4</v>
      </c>
      <c r="I14" s="36">
        <v>2</v>
      </c>
      <c r="J14" s="36">
        <v>4</v>
      </c>
      <c r="K14" s="36">
        <v>4</v>
      </c>
      <c r="L14" s="36">
        <v>1</v>
      </c>
      <c r="M14" s="36">
        <v>7</v>
      </c>
      <c r="N14" s="36" t="s">
        <v>49</v>
      </c>
      <c r="O14" s="36" t="s">
        <v>50</v>
      </c>
      <c r="P14" s="36">
        <v>2</v>
      </c>
      <c r="Q14" s="36">
        <v>8</v>
      </c>
      <c r="R14" s="36" t="s">
        <v>38</v>
      </c>
      <c r="S14" s="36" t="s">
        <v>51</v>
      </c>
      <c r="T14" s="36">
        <v>4</v>
      </c>
      <c r="U14" s="36">
        <v>9</v>
      </c>
      <c r="V14" s="36" t="s">
        <v>52</v>
      </c>
      <c r="W14" s="36" t="s">
        <v>53</v>
      </c>
      <c r="X14" s="36">
        <v>3</v>
      </c>
      <c r="Y14" s="36">
        <v>8</v>
      </c>
      <c r="Z14" s="36" t="s">
        <v>54</v>
      </c>
      <c r="AA14" s="36" t="s">
        <v>55</v>
      </c>
      <c r="AB14" s="36" t="s">
        <v>31</v>
      </c>
      <c r="AC14" s="36" t="s">
        <v>44</v>
      </c>
      <c r="AD14" s="36" t="s">
        <v>56</v>
      </c>
      <c r="AE14" s="40" t="s">
        <v>57</v>
      </c>
    </row>
    <row r="15" spans="1:31" ht="15.75" customHeight="1" x14ac:dyDescent="0.2">
      <c r="A15" s="38">
        <v>45671.527452592592</v>
      </c>
      <c r="B15" s="35" t="s">
        <v>18</v>
      </c>
      <c r="C15" s="35" t="s">
        <v>19</v>
      </c>
      <c r="D15" s="35" t="s">
        <v>20</v>
      </c>
      <c r="E15" s="35" t="s">
        <v>58</v>
      </c>
      <c r="F15" s="35">
        <v>36.799999999999997</v>
      </c>
      <c r="G15" s="35" t="s">
        <v>59</v>
      </c>
      <c r="H15" s="35">
        <v>4</v>
      </c>
      <c r="I15" s="35">
        <v>4</v>
      </c>
      <c r="J15" s="35">
        <v>4</v>
      </c>
      <c r="K15" s="35">
        <v>5</v>
      </c>
      <c r="L15" s="35">
        <v>1</v>
      </c>
      <c r="M15" s="35">
        <v>6</v>
      </c>
      <c r="N15" s="35" t="s">
        <v>60</v>
      </c>
      <c r="O15" s="35" t="s">
        <v>61</v>
      </c>
      <c r="P15" s="35">
        <v>2</v>
      </c>
      <c r="Q15" s="35">
        <v>7</v>
      </c>
      <c r="R15" s="35" t="s">
        <v>62</v>
      </c>
      <c r="S15" s="35" t="s">
        <v>63</v>
      </c>
      <c r="T15" s="35">
        <v>4</v>
      </c>
      <c r="U15" s="35">
        <v>10</v>
      </c>
      <c r="V15" s="35" t="s">
        <v>64</v>
      </c>
      <c r="W15" s="35" t="s">
        <v>65</v>
      </c>
      <c r="X15" s="35">
        <v>3</v>
      </c>
      <c r="Y15" s="35">
        <v>4</v>
      </c>
      <c r="Z15" s="35" t="s">
        <v>66</v>
      </c>
      <c r="AA15" s="35" t="s">
        <v>67</v>
      </c>
      <c r="AB15" s="35" t="s">
        <v>44</v>
      </c>
      <c r="AC15" s="35" t="s">
        <v>30</v>
      </c>
      <c r="AD15" s="35" t="s">
        <v>68</v>
      </c>
      <c r="AE15" s="41" t="s">
        <v>69</v>
      </c>
    </row>
    <row r="16" spans="1:31" ht="15.75" customHeight="1" x14ac:dyDescent="0.2">
      <c r="A16" s="43">
        <v>45671.536417696756</v>
      </c>
      <c r="B16" s="39" t="s">
        <v>18</v>
      </c>
      <c r="C16" s="39" t="s">
        <v>70</v>
      </c>
      <c r="D16" s="39" t="s">
        <v>20</v>
      </c>
      <c r="E16" s="39" t="s">
        <v>71</v>
      </c>
      <c r="F16" s="39">
        <v>36.5</v>
      </c>
      <c r="G16" s="39" t="s">
        <v>35</v>
      </c>
      <c r="H16" s="39">
        <v>4</v>
      </c>
      <c r="I16" s="39">
        <v>3</v>
      </c>
      <c r="J16" s="39">
        <v>4</v>
      </c>
      <c r="K16" s="39">
        <v>3</v>
      </c>
      <c r="L16" s="39">
        <v>1</v>
      </c>
      <c r="M16" s="39">
        <v>6</v>
      </c>
      <c r="N16" s="39" t="s">
        <v>72</v>
      </c>
      <c r="O16" s="39" t="s">
        <v>73</v>
      </c>
      <c r="P16" s="39">
        <v>2</v>
      </c>
      <c r="Q16" s="39">
        <v>7</v>
      </c>
      <c r="R16" s="39" t="s">
        <v>74</v>
      </c>
      <c r="S16" s="39" t="s">
        <v>75</v>
      </c>
      <c r="T16" s="39">
        <v>4</v>
      </c>
      <c r="U16" s="39">
        <v>9</v>
      </c>
      <c r="V16" s="39" t="s">
        <v>76</v>
      </c>
      <c r="W16" s="39" t="s">
        <v>77</v>
      </c>
      <c r="X16" s="39">
        <v>3</v>
      </c>
      <c r="Y16" s="39">
        <v>4</v>
      </c>
      <c r="Z16" s="39" t="s">
        <v>78</v>
      </c>
      <c r="AA16" s="39" t="s">
        <v>79</v>
      </c>
      <c r="AB16" s="39" t="s">
        <v>44</v>
      </c>
      <c r="AC16" s="39" t="s">
        <v>31</v>
      </c>
      <c r="AD16" s="39" t="s">
        <v>80</v>
      </c>
      <c r="AE16" s="42" t="s">
        <v>81</v>
      </c>
    </row>
    <row r="18" spans="1:16" ht="15.75" customHeight="1" x14ac:dyDescent="0.2">
      <c r="A18" s="50" t="s">
        <v>231</v>
      </c>
      <c r="B18" s="47" t="s">
        <v>237</v>
      </c>
      <c r="C18" s="47" t="s">
        <v>238</v>
      </c>
      <c r="D18" s="47" t="s">
        <v>239</v>
      </c>
      <c r="E18" s="47" t="s">
        <v>240</v>
      </c>
      <c r="F18" s="47" t="s">
        <v>236</v>
      </c>
      <c r="G18" s="50" t="s">
        <v>232</v>
      </c>
      <c r="J18" s="47" t="s">
        <v>241</v>
      </c>
      <c r="K18" s="47" t="s">
        <v>242</v>
      </c>
      <c r="L18" s="47" t="s">
        <v>239</v>
      </c>
      <c r="M18" s="47" t="s">
        <v>240</v>
      </c>
      <c r="N18" s="47" t="s">
        <v>289</v>
      </c>
      <c r="P18">
        <v>1</v>
      </c>
    </row>
    <row r="19" spans="1:16" ht="32.25" customHeight="1" x14ac:dyDescent="0.2">
      <c r="A19" s="47" t="s">
        <v>283</v>
      </c>
      <c r="B19">
        <f>SUMPRODUCT(--(ISNUMBER(SEARCH("モーション", J19:J27))))</f>
        <v>0</v>
      </c>
      <c r="C19">
        <f>SUMPRODUCT(--(ISNUMBER(SEARCH("モーション", K19:K27))))</f>
        <v>6</v>
      </c>
      <c r="D19">
        <f t="shared" ref="D19:F19" si="0">SUMPRODUCT(--(ISNUMBER(SEARCH("モーション", L19:L27))))</f>
        <v>6</v>
      </c>
      <c r="E19">
        <f t="shared" si="0"/>
        <v>4</v>
      </c>
      <c r="F19">
        <f t="shared" si="0"/>
        <v>3</v>
      </c>
      <c r="G19">
        <f>B19+C19+D19+E19+F19</f>
        <v>19</v>
      </c>
      <c r="J19" s="47" t="s">
        <v>282</v>
      </c>
      <c r="K19" s="47" t="s">
        <v>234</v>
      </c>
      <c r="L19" s="51" t="s">
        <v>245</v>
      </c>
      <c r="M19" s="47" t="s">
        <v>264</v>
      </c>
      <c r="N19" s="53" t="s">
        <v>213</v>
      </c>
    </row>
    <row r="20" spans="1:16" ht="24.75" customHeight="1" x14ac:dyDescent="0.2">
      <c r="A20" s="49" t="s">
        <v>225</v>
      </c>
      <c r="B20">
        <f>SUMPRODUCT(--(ISNUMBER(SEARCH("環境パーティクル", J19:J27))))</f>
        <v>3</v>
      </c>
      <c r="C20">
        <f t="shared" ref="C20:F20" si="1">SUMPRODUCT(--(ISNUMBER(SEARCH("環境パーティクル", K19:K27))))</f>
        <v>0</v>
      </c>
      <c r="D20">
        <f t="shared" si="1"/>
        <v>0</v>
      </c>
      <c r="E20">
        <f t="shared" si="1"/>
        <v>4</v>
      </c>
      <c r="F20">
        <f t="shared" si="1"/>
        <v>2</v>
      </c>
      <c r="G20">
        <f t="shared" ref="G20:G27" si="2">B20+C20+D20+E20+F20</f>
        <v>9</v>
      </c>
      <c r="J20" s="47" t="s">
        <v>282</v>
      </c>
      <c r="K20" s="47" t="s">
        <v>175</v>
      </c>
      <c r="L20" s="47" t="s">
        <v>273</v>
      </c>
      <c r="M20" s="51" t="s">
        <v>244</v>
      </c>
      <c r="N20" s="58" t="s">
        <v>214</v>
      </c>
    </row>
    <row r="21" spans="1:16" ht="29.25" customHeight="1" x14ac:dyDescent="0.2">
      <c r="A21" s="47" t="s">
        <v>227</v>
      </c>
      <c r="B21">
        <f>SUMPRODUCT(--(ISNUMBER(SEARCH("音", J19:J27))))</f>
        <v>4</v>
      </c>
      <c r="C21">
        <f t="shared" ref="C21:F21" si="3">SUMPRODUCT(--(ISNUMBER(SEARCH("音", K19:K27))))</f>
        <v>0</v>
      </c>
      <c r="D21">
        <f t="shared" si="3"/>
        <v>0</v>
      </c>
      <c r="E21">
        <f t="shared" si="3"/>
        <v>1</v>
      </c>
      <c r="F21">
        <f t="shared" si="3"/>
        <v>1</v>
      </c>
      <c r="G21">
        <f t="shared" si="2"/>
        <v>6</v>
      </c>
      <c r="J21" s="51" t="s">
        <v>177</v>
      </c>
      <c r="K21" s="57" t="s">
        <v>267</v>
      </c>
      <c r="L21" s="47" t="s">
        <v>275</v>
      </c>
      <c r="M21" s="53" t="s">
        <v>256</v>
      </c>
      <c r="N21" s="58" t="s">
        <v>215</v>
      </c>
    </row>
    <row r="22" spans="1:16" ht="15.75" customHeight="1" x14ac:dyDescent="0.2">
      <c r="A22" s="47" t="s">
        <v>284</v>
      </c>
      <c r="B22">
        <f>SUMPRODUCT(--(ISNUMBER(SEARCH("テクスチャ", J19:J27))))</f>
        <v>0</v>
      </c>
      <c r="C22">
        <f t="shared" ref="C22:F22" si="4">SUMPRODUCT(--(ISNUMBER(SEARCH("テクスチャ", K19:K27))))</f>
        <v>0</v>
      </c>
      <c r="D22">
        <f t="shared" si="4"/>
        <v>4</v>
      </c>
      <c r="E22">
        <f t="shared" si="4"/>
        <v>2</v>
      </c>
      <c r="F22">
        <f t="shared" si="4"/>
        <v>1</v>
      </c>
      <c r="G22">
        <f t="shared" si="2"/>
        <v>7</v>
      </c>
      <c r="J22" s="51" t="s">
        <v>177</v>
      </c>
      <c r="K22" s="47" t="s">
        <v>175</v>
      </c>
      <c r="L22" s="53" t="s">
        <v>175</v>
      </c>
      <c r="M22" s="47" t="s">
        <v>282</v>
      </c>
      <c r="N22" s="58" t="s">
        <v>214</v>
      </c>
    </row>
    <row r="23" spans="1:16" ht="30" customHeight="1" x14ac:dyDescent="0.2">
      <c r="A23" s="47" t="s">
        <v>233</v>
      </c>
      <c r="B23">
        <f>SUMPRODUCT(--(ISNUMBER(SEARCH("キャラクターパーティクル", J19:J27))))</f>
        <v>0</v>
      </c>
      <c r="C23">
        <f t="shared" ref="C23:F23" si="5">SUMPRODUCT(--(ISNUMBER(SEARCH("キャラクターパーティクル", K19:K27))))</f>
        <v>1</v>
      </c>
      <c r="D23">
        <f t="shared" si="5"/>
        <v>2</v>
      </c>
      <c r="E23">
        <f t="shared" si="5"/>
        <v>0</v>
      </c>
      <c r="F23">
        <f t="shared" si="5"/>
        <v>0</v>
      </c>
      <c r="G23">
        <f t="shared" si="2"/>
        <v>3</v>
      </c>
      <c r="J23" s="47" t="s">
        <v>278</v>
      </c>
      <c r="K23" s="47" t="s">
        <v>282</v>
      </c>
      <c r="L23" s="47" t="s">
        <v>258</v>
      </c>
      <c r="M23" s="47" t="s">
        <v>248</v>
      </c>
      <c r="N23" s="58" t="s">
        <v>216</v>
      </c>
    </row>
    <row r="24" spans="1:16" ht="27.75" customHeight="1" x14ac:dyDescent="0.2">
      <c r="A24" s="47" t="s">
        <v>228</v>
      </c>
      <c r="B24">
        <f>SUMPRODUCT(--(ISNUMBER(SEARCH("表情", J19:J27))))</f>
        <v>0</v>
      </c>
      <c r="C24">
        <f t="shared" ref="C24:F24" si="6">SUMPRODUCT(--(ISNUMBER(SEARCH("表情", K19:K27))))</f>
        <v>1</v>
      </c>
      <c r="D24">
        <f t="shared" si="6"/>
        <v>0</v>
      </c>
      <c r="E24">
        <f t="shared" si="6"/>
        <v>0</v>
      </c>
      <c r="F24">
        <f t="shared" si="6"/>
        <v>0</v>
      </c>
      <c r="G24">
        <f t="shared" si="2"/>
        <v>1</v>
      </c>
      <c r="J24" s="47" t="s">
        <v>268</v>
      </c>
      <c r="K24" s="51" t="s">
        <v>250</v>
      </c>
      <c r="L24" s="47" t="s">
        <v>258</v>
      </c>
      <c r="M24" s="47" t="s">
        <v>258</v>
      </c>
      <c r="N24" s="52" t="s">
        <v>217</v>
      </c>
    </row>
    <row r="25" spans="1:16" ht="15.75" customHeight="1" x14ac:dyDescent="0.2">
      <c r="A25" s="47" t="s">
        <v>285</v>
      </c>
      <c r="B25">
        <f>SUMPRODUCT(--(ISNUMBER(SEARCH("ラスター", J19:J27))))</f>
        <v>0</v>
      </c>
      <c r="C25">
        <f t="shared" ref="C25:F25" si="7">SUMPRODUCT(--(ISNUMBER(SEARCH("ラスター", K19:K27))))</f>
        <v>1</v>
      </c>
      <c r="D25">
        <f t="shared" si="7"/>
        <v>0</v>
      </c>
      <c r="E25">
        <f t="shared" si="7"/>
        <v>0</v>
      </c>
      <c r="F25">
        <f t="shared" si="7"/>
        <v>1</v>
      </c>
      <c r="G25">
        <f t="shared" si="2"/>
        <v>2</v>
      </c>
      <c r="J25" s="51" t="s">
        <v>287</v>
      </c>
      <c r="K25" s="47" t="s">
        <v>175</v>
      </c>
      <c r="L25" s="47" t="s">
        <v>175</v>
      </c>
      <c r="M25" s="51" t="s">
        <v>269</v>
      </c>
      <c r="N25" s="52" t="s">
        <v>216</v>
      </c>
    </row>
    <row r="26" spans="1:16" ht="15.75" customHeight="1" x14ac:dyDescent="0.2">
      <c r="A26" s="47" t="s">
        <v>230</v>
      </c>
      <c r="B26">
        <f>SUMPRODUCT(--(ISNUMBER(SEARCH("フレームレート制限", J19:J27))))</f>
        <v>0</v>
      </c>
      <c r="C26">
        <f t="shared" ref="C26:F26" si="8">SUMPRODUCT(--(ISNUMBER(SEARCH("フレームレート制限", K19:K27))))</f>
        <v>1</v>
      </c>
      <c r="D26">
        <f t="shared" si="8"/>
        <v>0</v>
      </c>
      <c r="E26">
        <f t="shared" si="8"/>
        <v>0</v>
      </c>
      <c r="F26">
        <f t="shared" si="8"/>
        <v>0</v>
      </c>
      <c r="G26">
        <f t="shared" si="2"/>
        <v>1</v>
      </c>
      <c r="J26" s="47" t="s">
        <v>165</v>
      </c>
      <c r="K26" s="47" t="s">
        <v>261</v>
      </c>
      <c r="L26" s="47" t="s">
        <v>270</v>
      </c>
      <c r="M26" s="47" t="s">
        <v>280</v>
      </c>
      <c r="N26" s="58" t="s">
        <v>235</v>
      </c>
    </row>
    <row r="27" spans="1:16" ht="15.75" customHeight="1" x14ac:dyDescent="0.2">
      <c r="A27" s="47" t="s">
        <v>286</v>
      </c>
      <c r="B27">
        <f>SUMPRODUCT(--(ISNUMBER(SEARCH("ローポリ", J19:J27))))</f>
        <v>0</v>
      </c>
      <c r="C27">
        <f t="shared" ref="C27:F27" si="9">SUMPRODUCT(--(ISNUMBER(SEARCH("ローポリ", K19:K27))))</f>
        <v>0</v>
      </c>
      <c r="D27">
        <f t="shared" si="9"/>
        <v>0</v>
      </c>
      <c r="E27">
        <f t="shared" si="9"/>
        <v>0</v>
      </c>
      <c r="F27">
        <f t="shared" si="9"/>
        <v>0</v>
      </c>
      <c r="G27">
        <f t="shared" si="2"/>
        <v>0</v>
      </c>
      <c r="J27" s="47" t="s">
        <v>177</v>
      </c>
      <c r="K27" s="47" t="s">
        <v>271</v>
      </c>
      <c r="L27" s="47" t="s">
        <v>281</v>
      </c>
      <c r="M27" s="47" t="s">
        <v>175</v>
      </c>
      <c r="N27" s="53" t="s">
        <v>214</v>
      </c>
    </row>
    <row r="30" spans="1:16" ht="15.75" customHeight="1" x14ac:dyDescent="0.2">
      <c r="A30" s="47" t="s">
        <v>283</v>
      </c>
      <c r="B30">
        <f>SUMPRODUCT(--(ISNUMBER(SEARCH("モーション", J30:J34))))</f>
        <v>0</v>
      </c>
      <c r="C30">
        <f t="shared" ref="C30:E30" si="10">SUMPRODUCT(--(ISNUMBER(SEARCH("モーション", K30:K34))))</f>
        <v>3</v>
      </c>
      <c r="D30">
        <f t="shared" si="10"/>
        <v>3</v>
      </c>
      <c r="E30">
        <f t="shared" si="10"/>
        <v>4</v>
      </c>
      <c r="F30">
        <f t="shared" ref="F30" si="11">SUMPRODUCT(--(ISNUMBER(SEARCH("モーション", N30:N34))))</f>
        <v>4</v>
      </c>
      <c r="G30">
        <f>B30+C30+D30+E30+F30</f>
        <v>14</v>
      </c>
      <c r="J30" s="53" t="s">
        <v>282</v>
      </c>
      <c r="K30" s="53" t="s">
        <v>295</v>
      </c>
      <c r="L30" s="53" t="s">
        <v>298</v>
      </c>
      <c r="M30" s="53" t="s">
        <v>299</v>
      </c>
      <c r="N30" s="53" t="s">
        <v>226</v>
      </c>
    </row>
    <row r="31" spans="1:16" ht="15.75" customHeight="1" x14ac:dyDescent="0.2">
      <c r="A31" s="49" t="s">
        <v>225</v>
      </c>
      <c r="B31">
        <f>SUMPRODUCT(--(ISNUMBER(SEARCH("環境パーティクル", J30:J34))))</f>
        <v>4</v>
      </c>
      <c r="C31">
        <f t="shared" ref="C31:E31" si="12">SUMPRODUCT(--(ISNUMBER(SEARCH("環境パーティクル", K30:K34))))</f>
        <v>0</v>
      </c>
      <c r="D31">
        <f t="shared" si="12"/>
        <v>0</v>
      </c>
      <c r="E31">
        <f t="shared" si="12"/>
        <v>3</v>
      </c>
      <c r="F31">
        <f t="shared" ref="F31" si="13">SUMPRODUCT(--(ISNUMBER(SEARCH("環境パーティクル", N30:N38))))</f>
        <v>1</v>
      </c>
      <c r="G31">
        <f t="shared" ref="G31:G38" si="14">B31+C31+D31+E31+F31</f>
        <v>8</v>
      </c>
      <c r="J31" s="53" t="s">
        <v>292</v>
      </c>
      <c r="K31" s="53" t="s">
        <v>223</v>
      </c>
      <c r="L31" s="53" t="s">
        <v>295</v>
      </c>
      <c r="M31" s="53" t="s">
        <v>223</v>
      </c>
      <c r="N31" s="53" t="s">
        <v>223</v>
      </c>
    </row>
    <row r="32" spans="1:16" ht="15.75" customHeight="1" x14ac:dyDescent="0.2">
      <c r="A32" s="47" t="s">
        <v>227</v>
      </c>
      <c r="B32">
        <f>SUMPRODUCT(--(ISNUMBER(SEARCH("音", J30:J34))))</f>
        <v>1</v>
      </c>
      <c r="C32">
        <f t="shared" ref="C32:E32" si="15">SUMPRODUCT(--(ISNUMBER(SEARCH("音", K30:K34))))</f>
        <v>0</v>
      </c>
      <c r="D32">
        <f t="shared" si="15"/>
        <v>0</v>
      </c>
      <c r="E32">
        <f t="shared" si="15"/>
        <v>0</v>
      </c>
      <c r="F32">
        <f t="shared" ref="F32" si="16">SUMPRODUCT(--(ISNUMBER(SEARCH("音", N30:N38))))</f>
        <v>0</v>
      </c>
      <c r="G32">
        <f t="shared" si="14"/>
        <v>1</v>
      </c>
      <c r="J32" s="53" t="s">
        <v>268</v>
      </c>
      <c r="K32" s="53" t="s">
        <v>223</v>
      </c>
      <c r="L32" s="53" t="s">
        <v>223</v>
      </c>
      <c r="M32" s="53" t="s">
        <v>300</v>
      </c>
      <c r="N32" s="53" t="s">
        <v>304</v>
      </c>
    </row>
    <row r="33" spans="1:14" ht="15.75" customHeight="1" x14ac:dyDescent="0.2">
      <c r="A33" s="47" t="s">
        <v>284</v>
      </c>
      <c r="B33">
        <f>SUMPRODUCT(--(ISNUMBER(SEARCH("テクスチャ", J30:J34))))</f>
        <v>0</v>
      </c>
      <c r="C33">
        <f t="shared" ref="C33:E33" si="17">SUMPRODUCT(--(ISNUMBER(SEARCH("テクスチャ", K30:K34))))</f>
        <v>0</v>
      </c>
      <c r="D33">
        <f t="shared" si="17"/>
        <v>0</v>
      </c>
      <c r="E33">
        <f t="shared" si="17"/>
        <v>0</v>
      </c>
      <c r="F33">
        <f t="shared" ref="F33" si="18">SUMPRODUCT(--(ISNUMBER(SEARCH("テクスチャ", N30:N38))))</f>
        <v>0</v>
      </c>
      <c r="G33">
        <f t="shared" si="14"/>
        <v>0</v>
      </c>
      <c r="J33" s="53" t="s">
        <v>293</v>
      </c>
      <c r="K33" s="53" t="s">
        <v>296</v>
      </c>
      <c r="L33" s="53" t="s">
        <v>296</v>
      </c>
      <c r="M33" s="53" t="s">
        <v>301</v>
      </c>
      <c r="N33" s="53" t="s">
        <v>301</v>
      </c>
    </row>
    <row r="34" spans="1:14" ht="15.75" customHeight="1" x14ac:dyDescent="0.2">
      <c r="A34" s="47" t="s">
        <v>233</v>
      </c>
      <c r="B34">
        <f>SUMPRODUCT(--(ISNUMBER(SEARCH("キャラクターパーティクル", J30:J34))))</f>
        <v>0</v>
      </c>
      <c r="C34">
        <f t="shared" ref="C34:E34" si="19">SUMPRODUCT(--(ISNUMBER(SEARCH("キャラクターパーティクル", K30:K34))))</f>
        <v>1</v>
      </c>
      <c r="D34">
        <f t="shared" si="19"/>
        <v>1</v>
      </c>
      <c r="E34">
        <f t="shared" si="19"/>
        <v>1</v>
      </c>
      <c r="F34">
        <f t="shared" ref="F34" si="20">SUMPRODUCT(--(ISNUMBER(SEARCH("キャラクターパーティクル", N30:N38))))</f>
        <v>1</v>
      </c>
      <c r="G34">
        <f t="shared" si="14"/>
        <v>4</v>
      </c>
      <c r="J34" s="53" t="s">
        <v>294</v>
      </c>
      <c r="K34" s="53" t="s">
        <v>297</v>
      </c>
      <c r="L34" s="53" t="s">
        <v>297</v>
      </c>
      <c r="M34" s="53" t="s">
        <v>302</v>
      </c>
      <c r="N34" s="53" t="s">
        <v>303</v>
      </c>
    </row>
    <row r="35" spans="1:14" ht="15.75" customHeight="1" x14ac:dyDescent="0.2">
      <c r="A35" s="47" t="s">
        <v>228</v>
      </c>
      <c r="B35">
        <f>SUMPRODUCT(--(ISNUMBER(SEARCH("表情", J30:J34))))</f>
        <v>0</v>
      </c>
      <c r="C35">
        <f t="shared" ref="C35:E35" si="21">SUMPRODUCT(--(ISNUMBER(SEARCH("表情", K30:K34))))</f>
        <v>1</v>
      </c>
      <c r="D35">
        <f t="shared" si="21"/>
        <v>1</v>
      </c>
      <c r="E35">
        <f t="shared" si="21"/>
        <v>1</v>
      </c>
      <c r="F35">
        <f t="shared" ref="F35" si="22">SUMPRODUCT(--(ISNUMBER(SEARCH("表情", N30:N38))))</f>
        <v>0</v>
      </c>
      <c r="G35">
        <f t="shared" si="14"/>
        <v>3</v>
      </c>
    </row>
    <row r="36" spans="1:14" ht="15.75" customHeight="1" x14ac:dyDescent="0.2">
      <c r="A36" s="47" t="s">
        <v>285</v>
      </c>
      <c r="B36">
        <f>SUMPRODUCT(--(ISNUMBER(SEARCH("ラスター", J30:J34))))</f>
        <v>0</v>
      </c>
      <c r="C36">
        <f t="shared" ref="C36:E36" si="23">SUMPRODUCT(--(ISNUMBER(SEARCH("ラスター", K30:K34))))</f>
        <v>0</v>
      </c>
      <c r="D36">
        <f t="shared" si="23"/>
        <v>0</v>
      </c>
      <c r="E36">
        <f t="shared" si="23"/>
        <v>0</v>
      </c>
      <c r="F36">
        <f t="shared" ref="F36" si="24">SUMPRODUCT(--(ISNUMBER(SEARCH("ラスター", N30:N38))))</f>
        <v>0</v>
      </c>
      <c r="G36">
        <f t="shared" si="14"/>
        <v>0</v>
      </c>
    </row>
    <row r="37" spans="1:14" ht="15.75" customHeight="1" x14ac:dyDescent="0.2">
      <c r="A37" s="47" t="s">
        <v>230</v>
      </c>
      <c r="B37">
        <f>SUMPRODUCT(--(ISNUMBER(SEARCH("フレームレート制限", J30:J34))))</f>
        <v>0</v>
      </c>
      <c r="C37">
        <f t="shared" ref="C37:E37" si="25">SUMPRODUCT(--(ISNUMBER(SEARCH("フレームレート制限", K30:K34))))</f>
        <v>0</v>
      </c>
      <c r="D37">
        <f t="shared" si="25"/>
        <v>0</v>
      </c>
      <c r="E37">
        <f t="shared" si="25"/>
        <v>0</v>
      </c>
      <c r="F37">
        <f t="shared" ref="F37" si="26">SUMPRODUCT(--(ISNUMBER(SEARCH("フレームレート制限", N30:N38))))</f>
        <v>0</v>
      </c>
      <c r="G37">
        <f t="shared" si="14"/>
        <v>0</v>
      </c>
    </row>
    <row r="38" spans="1:14" ht="15.75" customHeight="1" x14ac:dyDescent="0.2">
      <c r="A38" s="47" t="s">
        <v>286</v>
      </c>
      <c r="B38">
        <f>SUMPRODUCT(--(ISNUMBER(SEARCH("ローポリ", J30:J34))))</f>
        <v>0</v>
      </c>
      <c r="C38">
        <f t="shared" ref="C38:E38" si="27">SUMPRODUCT(--(ISNUMBER(SEARCH("ローポリ", K30:K34))))</f>
        <v>0</v>
      </c>
      <c r="D38">
        <f t="shared" si="27"/>
        <v>0</v>
      </c>
      <c r="E38">
        <f t="shared" si="27"/>
        <v>0</v>
      </c>
      <c r="F38">
        <f t="shared" ref="F38" si="28">SUMPRODUCT(--(ISNUMBER(SEARCH("ローポリ", N30:N38))))</f>
        <v>0</v>
      </c>
      <c r="G38">
        <f t="shared" si="14"/>
        <v>0</v>
      </c>
    </row>
    <row r="39" spans="1:14" ht="15.75" customHeight="1" x14ac:dyDescent="0.2">
      <c r="A39" s="64" t="s">
        <v>290</v>
      </c>
      <c r="B39" s="65">
        <f>SUMPRODUCT(--(ISNUMBER(SEARCH("寒そうでない", J30:J34))))</f>
        <v>1</v>
      </c>
      <c r="C39" s="65">
        <f t="shared" ref="C39:F39" si="29">SUMPRODUCT(--(ISNUMBER(SEARCH("寒そうでない", K30:K34))))</f>
        <v>0</v>
      </c>
      <c r="D39" s="65">
        <f t="shared" si="29"/>
        <v>0</v>
      </c>
      <c r="E39" s="65">
        <f t="shared" si="29"/>
        <v>0</v>
      </c>
      <c r="F39" s="65">
        <f t="shared" si="29"/>
        <v>0</v>
      </c>
      <c r="G39" s="65">
        <f t="shared" ref="G39" si="30">SUMPRODUCT(--(ISNUMBER(SEARCH("寒そうでない", O31:O39))))</f>
        <v>0</v>
      </c>
    </row>
  </sheetData>
  <phoneticPr fontId="5"/>
  <conditionalFormatting sqref="E2:E10">
    <cfRule type="expression" dxfId="3" priority="1">
      <formula>$AB2="右の画像"</formula>
    </cfRule>
    <cfRule type="expression" dxfId="2" priority="2">
      <formula>$AB2="左の画像"</formula>
    </cfRule>
  </conditionalFormatting>
  <dataValidations count="1">
    <dataValidation type="custom" allowBlank="1" showDropDown="1" sqref="L2:L10" xr:uid="{00000000-0002-0000-0200-000000000000}">
      <formula1>AND(ISNUMBER(L2),(NOT(OR(NOT(ISERROR(DATEVALUE(L2))), AND(ISNUMBER(L2), LEFT(CELL("format", L2))="D")))))</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1"/>
  <sheetViews>
    <sheetView zoomScale="70" zoomScaleNormal="70" workbookViewId="0">
      <pane xSplit="7" ySplit="1" topLeftCell="H6" activePane="bottomRight" state="frozen"/>
      <selection pane="topRight" activeCell="H1" sqref="H1"/>
      <selection pane="bottomLeft" activeCell="A2" sqref="A2"/>
      <selection pane="bottomRight" activeCell="M31" sqref="M31"/>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28" t="s">
        <v>211</v>
      </c>
      <c r="O2" s="25"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26" t="s">
        <v>95</v>
      </c>
      <c r="O3" s="26"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25" t="s">
        <v>107</v>
      </c>
      <c r="O4" s="25"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49.5" customHeight="1" x14ac:dyDescent="0.2">
      <c r="A5" s="4">
        <v>45666.554572465277</v>
      </c>
      <c r="B5" s="5" t="s">
        <v>18</v>
      </c>
      <c r="C5" s="5" t="s">
        <v>105</v>
      </c>
      <c r="D5" s="5" t="s">
        <v>20</v>
      </c>
      <c r="E5" s="5" t="s">
        <v>117</v>
      </c>
      <c r="F5" s="5" t="s">
        <v>118</v>
      </c>
      <c r="G5" s="5" t="s">
        <v>35</v>
      </c>
      <c r="H5" s="5">
        <v>1</v>
      </c>
      <c r="I5" s="5">
        <v>5</v>
      </c>
      <c r="J5" s="5">
        <v>2</v>
      </c>
      <c r="K5" s="5">
        <v>2</v>
      </c>
      <c r="L5" s="5">
        <v>1</v>
      </c>
      <c r="M5" s="5">
        <v>4</v>
      </c>
      <c r="N5" s="25" t="s">
        <v>119</v>
      </c>
      <c r="O5" s="25" t="s">
        <v>120</v>
      </c>
      <c r="P5" s="5">
        <v>3</v>
      </c>
      <c r="Q5" s="5">
        <v>4</v>
      </c>
      <c r="R5" s="5" t="s">
        <v>121</v>
      </c>
      <c r="S5" s="5" t="s">
        <v>122</v>
      </c>
      <c r="T5" s="5">
        <v>2</v>
      </c>
      <c r="U5" s="5">
        <v>6</v>
      </c>
      <c r="V5" s="5" t="s">
        <v>123</v>
      </c>
      <c r="W5" s="5" t="s">
        <v>124</v>
      </c>
      <c r="X5" s="5">
        <v>4</v>
      </c>
      <c r="Y5" s="5">
        <v>7</v>
      </c>
      <c r="Z5" s="5" t="s">
        <v>125</v>
      </c>
      <c r="AA5" s="5" t="s">
        <v>122</v>
      </c>
      <c r="AB5" s="5" t="s">
        <v>30</v>
      </c>
      <c r="AC5" s="5" t="s">
        <v>44</v>
      </c>
      <c r="AD5" s="5" t="s">
        <v>126</v>
      </c>
      <c r="AE5" s="6" t="s">
        <v>122</v>
      </c>
    </row>
    <row r="6" spans="1:31" ht="63" customHeight="1" x14ac:dyDescent="0.2">
      <c r="A6" s="7">
        <v>45666.627789085644</v>
      </c>
      <c r="B6" s="8" t="s">
        <v>127</v>
      </c>
      <c r="C6" s="8" t="s">
        <v>19</v>
      </c>
      <c r="D6" s="8" t="s">
        <v>20</v>
      </c>
      <c r="E6" s="5" t="s">
        <v>128</v>
      </c>
      <c r="F6" s="8">
        <v>35.799999999999997</v>
      </c>
      <c r="G6" s="8" t="s">
        <v>22</v>
      </c>
      <c r="H6" s="8">
        <v>3</v>
      </c>
      <c r="I6" s="8">
        <v>5</v>
      </c>
      <c r="J6" s="8">
        <v>5</v>
      </c>
      <c r="K6" s="8">
        <v>5</v>
      </c>
      <c r="L6" s="8">
        <v>4</v>
      </c>
      <c r="M6" s="8">
        <v>10</v>
      </c>
      <c r="N6" s="26" t="s">
        <v>129</v>
      </c>
      <c r="O6" s="26" t="s">
        <v>130</v>
      </c>
      <c r="P6" s="8">
        <v>2</v>
      </c>
      <c r="Q6" s="8">
        <v>1</v>
      </c>
      <c r="R6" s="8" t="s">
        <v>131</v>
      </c>
      <c r="S6" s="8" t="s">
        <v>132</v>
      </c>
      <c r="T6" s="8">
        <v>3</v>
      </c>
      <c r="U6" s="8">
        <v>7</v>
      </c>
      <c r="V6" s="8" t="s">
        <v>133</v>
      </c>
      <c r="W6" s="8" t="s">
        <v>134</v>
      </c>
      <c r="X6" s="8">
        <v>1</v>
      </c>
      <c r="Y6" s="8">
        <v>10</v>
      </c>
      <c r="Z6" s="8" t="s">
        <v>135</v>
      </c>
      <c r="AA6" s="8" t="s">
        <v>136</v>
      </c>
      <c r="AB6" s="8" t="s">
        <v>44</v>
      </c>
      <c r="AC6" s="8" t="s">
        <v>31</v>
      </c>
      <c r="AD6" s="8" t="s">
        <v>137</v>
      </c>
      <c r="AE6" s="9" t="s">
        <v>138</v>
      </c>
    </row>
    <row r="7" spans="1:31" ht="59.25" customHeight="1" x14ac:dyDescent="0.2">
      <c r="A7" s="4">
        <v>45666.675356979162</v>
      </c>
      <c r="B7" s="5" t="s">
        <v>139</v>
      </c>
      <c r="C7" s="5" t="s">
        <v>19</v>
      </c>
      <c r="D7" s="5" t="s">
        <v>140</v>
      </c>
      <c r="E7" s="5" t="s">
        <v>141</v>
      </c>
      <c r="F7" s="5" t="s">
        <v>142</v>
      </c>
      <c r="G7" s="5" t="s">
        <v>35</v>
      </c>
      <c r="H7" s="5">
        <v>3</v>
      </c>
      <c r="I7" s="5">
        <v>2</v>
      </c>
      <c r="J7" s="5">
        <v>4</v>
      </c>
      <c r="K7" s="5">
        <v>3</v>
      </c>
      <c r="L7" s="5">
        <v>2</v>
      </c>
      <c r="M7" s="5">
        <v>7</v>
      </c>
      <c r="N7" s="25" t="s">
        <v>143</v>
      </c>
      <c r="O7" s="25" t="s">
        <v>144</v>
      </c>
      <c r="P7" s="5">
        <v>4</v>
      </c>
      <c r="Q7" s="5">
        <v>10</v>
      </c>
      <c r="R7" s="5" t="s">
        <v>145</v>
      </c>
      <c r="S7" s="5" t="s">
        <v>146</v>
      </c>
      <c r="T7" s="5">
        <v>3</v>
      </c>
      <c r="U7" s="5">
        <v>9</v>
      </c>
      <c r="V7" s="5" t="s">
        <v>145</v>
      </c>
      <c r="W7" s="5" t="s">
        <v>147</v>
      </c>
      <c r="X7" s="5">
        <v>1</v>
      </c>
      <c r="Y7" s="5">
        <v>3</v>
      </c>
      <c r="Z7" s="5" t="s">
        <v>148</v>
      </c>
      <c r="AA7" s="5" t="s">
        <v>149</v>
      </c>
      <c r="AB7" s="5" t="s">
        <v>44</v>
      </c>
      <c r="AC7" s="5" t="s">
        <v>31</v>
      </c>
      <c r="AD7" s="5" t="s">
        <v>150</v>
      </c>
      <c r="AE7" s="6" t="s">
        <v>151</v>
      </c>
    </row>
    <row r="8" spans="1:31" ht="49.5" customHeight="1" x14ac:dyDescent="0.2">
      <c r="A8" s="7">
        <v>45666.883787870371</v>
      </c>
      <c r="B8" s="8" t="s">
        <v>18</v>
      </c>
      <c r="C8" s="8" t="s">
        <v>19</v>
      </c>
      <c r="D8" s="8" t="s">
        <v>20</v>
      </c>
      <c r="E8" s="5" t="s">
        <v>152</v>
      </c>
      <c r="F8" s="8" t="s">
        <v>153</v>
      </c>
      <c r="G8" s="8" t="s">
        <v>35</v>
      </c>
      <c r="H8" s="8">
        <v>3</v>
      </c>
      <c r="I8" s="8">
        <v>4</v>
      </c>
      <c r="J8" s="8">
        <v>3</v>
      </c>
      <c r="K8" s="8">
        <v>5</v>
      </c>
      <c r="L8" s="8">
        <v>2</v>
      </c>
      <c r="M8" s="8">
        <v>8</v>
      </c>
      <c r="N8" s="26" t="s">
        <v>154</v>
      </c>
      <c r="O8" s="26" t="s">
        <v>155</v>
      </c>
      <c r="P8" s="8">
        <v>3</v>
      </c>
      <c r="Q8" s="8">
        <v>5</v>
      </c>
      <c r="R8" s="8" t="s">
        <v>156</v>
      </c>
      <c r="S8" s="8" t="s">
        <v>157</v>
      </c>
      <c r="T8" s="8">
        <v>4</v>
      </c>
      <c r="U8" s="8">
        <v>10</v>
      </c>
      <c r="V8" s="8" t="s">
        <v>158</v>
      </c>
      <c r="W8" s="8" t="s">
        <v>159</v>
      </c>
      <c r="X8" s="8">
        <v>1</v>
      </c>
      <c r="Y8" s="8">
        <v>4</v>
      </c>
      <c r="Z8" s="8" t="s">
        <v>160</v>
      </c>
      <c r="AA8" s="8" t="s">
        <v>161</v>
      </c>
      <c r="AB8" s="8" t="s">
        <v>44</v>
      </c>
      <c r="AC8" s="8" t="s">
        <v>31</v>
      </c>
      <c r="AD8" s="8" t="s">
        <v>162</v>
      </c>
      <c r="AE8" s="9" t="s">
        <v>163</v>
      </c>
    </row>
    <row r="9" spans="1:31" ht="49.5" customHeight="1" x14ac:dyDescent="0.2">
      <c r="A9" s="4">
        <v>45667.867273032403</v>
      </c>
      <c r="B9" s="5" t="s">
        <v>18</v>
      </c>
      <c r="C9" s="5" t="s">
        <v>19</v>
      </c>
      <c r="D9" s="5" t="s">
        <v>20</v>
      </c>
      <c r="E9" s="5" t="s">
        <v>164</v>
      </c>
      <c r="F9" s="5">
        <v>36.5</v>
      </c>
      <c r="G9" s="5" t="s">
        <v>22</v>
      </c>
      <c r="H9" s="5">
        <v>3</v>
      </c>
      <c r="I9" s="5">
        <v>3</v>
      </c>
      <c r="J9" s="5">
        <v>4</v>
      </c>
      <c r="K9" s="5">
        <v>2</v>
      </c>
      <c r="L9" s="5">
        <v>1</v>
      </c>
      <c r="M9" s="5">
        <v>1</v>
      </c>
      <c r="N9" s="25" t="s">
        <v>165</v>
      </c>
      <c r="O9" s="25" t="s">
        <v>166</v>
      </c>
      <c r="P9" s="5">
        <v>2</v>
      </c>
      <c r="Q9" s="5">
        <v>7</v>
      </c>
      <c r="R9" s="5" t="s">
        <v>167</v>
      </c>
      <c r="S9" s="5" t="s">
        <v>168</v>
      </c>
      <c r="T9" s="5">
        <v>3</v>
      </c>
      <c r="U9" s="5">
        <v>7</v>
      </c>
      <c r="V9" s="5" t="s">
        <v>169</v>
      </c>
      <c r="W9" s="5" t="s">
        <v>169</v>
      </c>
      <c r="X9" s="5">
        <v>4</v>
      </c>
      <c r="Y9" s="5">
        <v>4</v>
      </c>
      <c r="Z9" s="5" t="s">
        <v>170</v>
      </c>
      <c r="AA9" s="5" t="s">
        <v>171</v>
      </c>
      <c r="AB9" s="5" t="s">
        <v>44</v>
      </c>
      <c r="AC9" s="5" t="s">
        <v>44</v>
      </c>
      <c r="AD9" s="5" t="s">
        <v>172</v>
      </c>
      <c r="AE9" s="6" t="s">
        <v>173</v>
      </c>
    </row>
    <row r="10" spans="1:31" ht="58.5" customHeight="1" x14ac:dyDescent="0.2">
      <c r="A10" s="13">
        <v>45670.00666561343</v>
      </c>
      <c r="B10" s="14" t="s">
        <v>18</v>
      </c>
      <c r="C10" s="14" t="s">
        <v>19</v>
      </c>
      <c r="D10" s="14" t="s">
        <v>20</v>
      </c>
      <c r="E10" s="5" t="s">
        <v>174</v>
      </c>
      <c r="F10" s="14">
        <v>36.5</v>
      </c>
      <c r="G10" s="14" t="s">
        <v>84</v>
      </c>
      <c r="H10" s="14">
        <v>2</v>
      </c>
      <c r="I10" s="14">
        <v>4</v>
      </c>
      <c r="J10" s="14">
        <v>4</v>
      </c>
      <c r="K10" s="14">
        <v>4</v>
      </c>
      <c r="L10" s="14">
        <v>4</v>
      </c>
      <c r="M10" s="14">
        <v>7</v>
      </c>
      <c r="N10" s="27" t="s">
        <v>175</v>
      </c>
      <c r="O10" s="27" t="s">
        <v>176</v>
      </c>
      <c r="P10" s="14">
        <v>1</v>
      </c>
      <c r="Q10" s="14">
        <v>3</v>
      </c>
      <c r="R10" s="14" t="s">
        <v>177</v>
      </c>
      <c r="S10" s="14" t="s">
        <v>178</v>
      </c>
      <c r="T10" s="14">
        <v>2</v>
      </c>
      <c r="U10" s="14">
        <v>2</v>
      </c>
      <c r="V10" s="14" t="s">
        <v>179</v>
      </c>
      <c r="W10" s="14" t="s">
        <v>180</v>
      </c>
      <c r="X10" s="14">
        <v>3</v>
      </c>
      <c r="Y10" s="14">
        <v>3</v>
      </c>
      <c r="Z10" s="14" t="s">
        <v>181</v>
      </c>
      <c r="AA10" s="14" t="s">
        <v>182</v>
      </c>
      <c r="AB10" s="14" t="s">
        <v>30</v>
      </c>
      <c r="AC10" s="14" t="s">
        <v>44</v>
      </c>
      <c r="AD10" s="14" t="s">
        <v>183</v>
      </c>
      <c r="AE10" s="15" t="s">
        <v>184</v>
      </c>
    </row>
    <row r="11" spans="1:31" ht="15.75" customHeight="1" x14ac:dyDescent="0.2">
      <c r="A11" s="37">
        <v>45671.52712042824</v>
      </c>
      <c r="B11" s="36" t="s">
        <v>18</v>
      </c>
      <c r="C11" s="36" t="s">
        <v>19</v>
      </c>
      <c r="D11" s="36" t="s">
        <v>20</v>
      </c>
      <c r="E11" s="36" t="s">
        <v>21</v>
      </c>
      <c r="F11" s="36">
        <v>36.6</v>
      </c>
      <c r="G11" s="36" t="s">
        <v>22</v>
      </c>
      <c r="H11" s="36">
        <v>3</v>
      </c>
      <c r="I11" s="36">
        <v>3</v>
      </c>
      <c r="J11" s="36">
        <v>1</v>
      </c>
      <c r="K11" s="36">
        <v>2</v>
      </c>
      <c r="L11" s="36">
        <v>1</v>
      </c>
      <c r="M11" s="36">
        <v>1</v>
      </c>
      <c r="N11" s="36" t="s">
        <v>23</v>
      </c>
      <c r="O11" s="36" t="s">
        <v>24</v>
      </c>
      <c r="P11" s="36">
        <v>2</v>
      </c>
      <c r="Q11" s="36">
        <v>6</v>
      </c>
      <c r="R11" s="36" t="s">
        <v>25</v>
      </c>
      <c r="S11" s="36" t="s">
        <v>26</v>
      </c>
      <c r="T11" s="36">
        <v>4</v>
      </c>
      <c r="U11" s="36">
        <v>7</v>
      </c>
      <c r="V11" s="36" t="s">
        <v>27</v>
      </c>
      <c r="W11" s="36" t="s">
        <v>26</v>
      </c>
      <c r="X11" s="36">
        <v>3</v>
      </c>
      <c r="Y11" s="36">
        <v>8</v>
      </c>
      <c r="Z11" s="36" t="s">
        <v>28</v>
      </c>
      <c r="AA11" s="36" t="s">
        <v>29</v>
      </c>
      <c r="AB11" s="36" t="s">
        <v>30</v>
      </c>
      <c r="AC11" s="36" t="s">
        <v>31</v>
      </c>
      <c r="AD11" s="36" t="s">
        <v>32</v>
      </c>
      <c r="AE11" s="40" t="s">
        <v>33</v>
      </c>
    </row>
    <row r="12" spans="1:31" ht="15.75" customHeight="1" x14ac:dyDescent="0.2">
      <c r="A12" s="38">
        <v>45671.527323414353</v>
      </c>
      <c r="B12" s="35" t="s">
        <v>18</v>
      </c>
      <c r="C12" s="35" t="s">
        <v>19</v>
      </c>
      <c r="D12" s="35" t="s">
        <v>20</v>
      </c>
      <c r="E12" s="35" t="s">
        <v>34</v>
      </c>
      <c r="F12" s="35">
        <v>36.4</v>
      </c>
      <c r="G12" s="35" t="s">
        <v>35</v>
      </c>
      <c r="H12" s="35">
        <v>3</v>
      </c>
      <c r="I12" s="35">
        <v>5</v>
      </c>
      <c r="J12" s="35">
        <v>4</v>
      </c>
      <c r="K12" s="35">
        <v>4</v>
      </c>
      <c r="L12" s="35">
        <v>1</v>
      </c>
      <c r="M12" s="35">
        <v>7</v>
      </c>
      <c r="N12" s="35" t="s">
        <v>36</v>
      </c>
      <c r="O12" s="35" t="s">
        <v>37</v>
      </c>
      <c r="P12" s="35">
        <v>2</v>
      </c>
      <c r="Q12" s="35">
        <v>8</v>
      </c>
      <c r="R12" s="35" t="s">
        <v>38</v>
      </c>
      <c r="S12" s="35" t="s">
        <v>39</v>
      </c>
      <c r="T12" s="35">
        <v>4</v>
      </c>
      <c r="U12" s="35">
        <v>10</v>
      </c>
      <c r="V12" s="35" t="s">
        <v>40</v>
      </c>
      <c r="W12" s="35" t="s">
        <v>41</v>
      </c>
      <c r="X12" s="35">
        <v>3</v>
      </c>
      <c r="Y12" s="35">
        <v>9</v>
      </c>
      <c r="Z12" s="35" t="s">
        <v>42</v>
      </c>
      <c r="AA12" s="35" t="s">
        <v>43</v>
      </c>
      <c r="AB12" s="35" t="s">
        <v>31</v>
      </c>
      <c r="AC12" s="35" t="s">
        <v>44</v>
      </c>
      <c r="AD12" s="35" t="s">
        <v>45</v>
      </c>
      <c r="AE12" s="41" t="s">
        <v>46</v>
      </c>
    </row>
    <row r="13" spans="1:31" ht="15.75" customHeight="1" x14ac:dyDescent="0.2">
      <c r="A13" s="37">
        <v>45671.52745094907</v>
      </c>
      <c r="B13" s="36" t="s">
        <v>18</v>
      </c>
      <c r="C13" s="36" t="s">
        <v>19</v>
      </c>
      <c r="D13" s="36" t="s">
        <v>20</v>
      </c>
      <c r="E13" s="36" t="s">
        <v>47</v>
      </c>
      <c r="F13" s="36" t="s">
        <v>48</v>
      </c>
      <c r="G13" s="36" t="s">
        <v>22</v>
      </c>
      <c r="H13" s="36">
        <v>4</v>
      </c>
      <c r="I13" s="36">
        <v>2</v>
      </c>
      <c r="J13" s="36">
        <v>4</v>
      </c>
      <c r="K13" s="36">
        <v>4</v>
      </c>
      <c r="L13" s="36">
        <v>1</v>
      </c>
      <c r="M13" s="36">
        <v>7</v>
      </c>
      <c r="N13" s="36" t="s">
        <v>49</v>
      </c>
      <c r="O13" s="36" t="s">
        <v>50</v>
      </c>
      <c r="P13" s="36">
        <v>2</v>
      </c>
      <c r="Q13" s="36">
        <v>8</v>
      </c>
      <c r="R13" s="36" t="s">
        <v>38</v>
      </c>
      <c r="S13" s="36" t="s">
        <v>51</v>
      </c>
      <c r="T13" s="36">
        <v>4</v>
      </c>
      <c r="U13" s="36">
        <v>9</v>
      </c>
      <c r="V13" s="36" t="s">
        <v>52</v>
      </c>
      <c r="W13" s="36" t="s">
        <v>53</v>
      </c>
      <c r="X13" s="36">
        <v>3</v>
      </c>
      <c r="Y13" s="36">
        <v>8</v>
      </c>
      <c r="Z13" s="36" t="s">
        <v>54</v>
      </c>
      <c r="AA13" s="36" t="s">
        <v>55</v>
      </c>
      <c r="AB13" s="36" t="s">
        <v>31</v>
      </c>
      <c r="AC13" s="36" t="s">
        <v>44</v>
      </c>
      <c r="AD13" s="36" t="s">
        <v>56</v>
      </c>
      <c r="AE13" s="40" t="s">
        <v>57</v>
      </c>
    </row>
    <row r="14" spans="1:31" ht="15.75" customHeight="1" x14ac:dyDescent="0.2">
      <c r="A14" s="38">
        <v>45671.527452592592</v>
      </c>
      <c r="B14" s="35" t="s">
        <v>18</v>
      </c>
      <c r="C14" s="35" t="s">
        <v>19</v>
      </c>
      <c r="D14" s="35" t="s">
        <v>20</v>
      </c>
      <c r="E14" s="35" t="s">
        <v>58</v>
      </c>
      <c r="F14" s="35">
        <v>36.799999999999997</v>
      </c>
      <c r="G14" s="35" t="s">
        <v>59</v>
      </c>
      <c r="H14" s="35">
        <v>4</v>
      </c>
      <c r="I14" s="35">
        <v>4</v>
      </c>
      <c r="J14" s="35">
        <v>4</v>
      </c>
      <c r="K14" s="35">
        <v>5</v>
      </c>
      <c r="L14" s="35">
        <v>1</v>
      </c>
      <c r="M14" s="35">
        <v>6</v>
      </c>
      <c r="N14" s="35" t="s">
        <v>60</v>
      </c>
      <c r="O14" s="35" t="s">
        <v>61</v>
      </c>
      <c r="P14" s="35">
        <v>2</v>
      </c>
      <c r="Q14" s="35">
        <v>7</v>
      </c>
      <c r="R14" s="35" t="s">
        <v>62</v>
      </c>
      <c r="S14" s="35" t="s">
        <v>63</v>
      </c>
      <c r="T14" s="35">
        <v>4</v>
      </c>
      <c r="U14" s="35">
        <v>10</v>
      </c>
      <c r="V14" s="35" t="s">
        <v>64</v>
      </c>
      <c r="W14" s="35" t="s">
        <v>65</v>
      </c>
      <c r="X14" s="35">
        <v>3</v>
      </c>
      <c r="Y14" s="35">
        <v>4</v>
      </c>
      <c r="Z14" s="35" t="s">
        <v>66</v>
      </c>
      <c r="AA14" s="35" t="s">
        <v>67</v>
      </c>
      <c r="AB14" s="35" t="s">
        <v>44</v>
      </c>
      <c r="AC14" s="35" t="s">
        <v>30</v>
      </c>
      <c r="AD14" s="35" t="s">
        <v>68</v>
      </c>
      <c r="AE14" s="41" t="s">
        <v>69</v>
      </c>
    </row>
    <row r="15" spans="1:31" ht="15.75" customHeight="1" x14ac:dyDescent="0.2">
      <c r="A15" s="43">
        <v>45671.536417696756</v>
      </c>
      <c r="B15" s="39" t="s">
        <v>18</v>
      </c>
      <c r="C15" s="39" t="s">
        <v>70</v>
      </c>
      <c r="D15" s="39" t="s">
        <v>20</v>
      </c>
      <c r="E15" s="39" t="s">
        <v>71</v>
      </c>
      <c r="F15" s="39">
        <v>36.5</v>
      </c>
      <c r="G15" s="39" t="s">
        <v>35</v>
      </c>
      <c r="H15" s="39">
        <v>4</v>
      </c>
      <c r="I15" s="39">
        <v>3</v>
      </c>
      <c r="J15" s="39">
        <v>4</v>
      </c>
      <c r="K15" s="39">
        <v>3</v>
      </c>
      <c r="L15" s="39">
        <v>1</v>
      </c>
      <c r="M15" s="39">
        <v>6</v>
      </c>
      <c r="N15" s="39" t="s">
        <v>72</v>
      </c>
      <c r="O15" s="39" t="s">
        <v>73</v>
      </c>
      <c r="P15" s="39">
        <v>2</v>
      </c>
      <c r="Q15" s="39">
        <v>7</v>
      </c>
      <c r="R15" s="39" t="s">
        <v>74</v>
      </c>
      <c r="S15" s="39" t="s">
        <v>75</v>
      </c>
      <c r="T15" s="39">
        <v>4</v>
      </c>
      <c r="U15" s="39">
        <v>9</v>
      </c>
      <c r="V15" s="39" t="s">
        <v>76</v>
      </c>
      <c r="W15" s="39" t="s">
        <v>77</v>
      </c>
      <c r="X15" s="39">
        <v>3</v>
      </c>
      <c r="Y15" s="39">
        <v>4</v>
      </c>
      <c r="Z15" s="39" t="s">
        <v>78</v>
      </c>
      <c r="AA15" s="39" t="s">
        <v>79</v>
      </c>
      <c r="AB15" s="39" t="s">
        <v>44</v>
      </c>
      <c r="AC15" s="39" t="s">
        <v>31</v>
      </c>
      <c r="AD15" s="39" t="s">
        <v>80</v>
      </c>
      <c r="AE15" s="42" t="s">
        <v>81</v>
      </c>
    </row>
    <row r="18" spans="13:13" ht="15.75" customHeight="1" x14ac:dyDescent="0.2">
      <c r="M18">
        <f>H2+I2+H2*2+J2+K2/2</f>
        <v>20</v>
      </c>
    </row>
    <row r="19" spans="13:13" ht="15.75" customHeight="1" x14ac:dyDescent="0.2">
      <c r="M19">
        <f>H3+I3+H3*2+J3+K3/2</f>
        <v>20.5</v>
      </c>
    </row>
    <row r="20" spans="13:13" ht="15.75" customHeight="1" x14ac:dyDescent="0.2">
      <c r="M20">
        <f>H4+I4+H4*2+J4+K4/2</f>
        <v>20.5</v>
      </c>
    </row>
    <row r="21" spans="13:13" ht="15.75" customHeight="1" x14ac:dyDescent="0.2">
      <c r="M21">
        <f>H5+I5+H5*2+J5+K5/2</f>
        <v>11</v>
      </c>
    </row>
    <row r="22" spans="13:13" ht="15.75" customHeight="1" x14ac:dyDescent="0.2">
      <c r="M22">
        <f>H6+I6+H6*2+J6+K6/2</f>
        <v>21.5</v>
      </c>
    </row>
    <row r="23" spans="13:13" ht="15.75" customHeight="1" x14ac:dyDescent="0.2">
      <c r="M23">
        <f>H7+I7+H7*2+J7+K7/2</f>
        <v>16.5</v>
      </c>
    </row>
    <row r="24" spans="13:13" ht="15.75" customHeight="1" x14ac:dyDescent="0.2">
      <c r="M24">
        <f>H8+I8+H8*2+J8+K8/2</f>
        <v>18.5</v>
      </c>
    </row>
    <row r="25" spans="13:13" ht="15.75" customHeight="1" x14ac:dyDescent="0.2">
      <c r="M25">
        <f>H9+I9+H9*2+J9+K9/2</f>
        <v>17</v>
      </c>
    </row>
    <row r="26" spans="13:13" ht="15.75" customHeight="1" x14ac:dyDescent="0.2">
      <c r="M26">
        <f>H10+I10+H10*2+J10+K10/2</f>
        <v>16</v>
      </c>
    </row>
    <row r="27" spans="13:13" ht="15.75" customHeight="1" x14ac:dyDescent="0.2">
      <c r="M27">
        <f>H11+I11+H11*2+J11+K11/2</f>
        <v>14</v>
      </c>
    </row>
    <row r="28" spans="13:13" ht="15.75" customHeight="1" x14ac:dyDescent="0.2">
      <c r="M28">
        <f>H12+I12+H12*2+J12+K12/2</f>
        <v>20</v>
      </c>
    </row>
    <row r="29" spans="13:13" ht="15.75" customHeight="1" x14ac:dyDescent="0.2">
      <c r="M29">
        <f>H13+I13+H13*2+J13+K13/2</f>
        <v>20</v>
      </c>
    </row>
    <row r="30" spans="13:13" ht="15.75" customHeight="1" x14ac:dyDescent="0.2">
      <c r="M30">
        <f>H14+I14+H14*2+J14+K14/2</f>
        <v>22.5</v>
      </c>
    </row>
    <row r="31" spans="13:13" ht="15.75" customHeight="1" x14ac:dyDescent="0.2">
      <c r="M31">
        <f>H15+I15+H15*2+J15+K15/2</f>
        <v>20.5</v>
      </c>
    </row>
  </sheetData>
  <phoneticPr fontId="5"/>
  <conditionalFormatting sqref="E2:E10">
    <cfRule type="expression" dxfId="1" priority="1">
      <formula>$AB2="右の画像"</formula>
    </cfRule>
    <cfRule type="expression" dxfId="0" priority="2">
      <formula>$AB2="左の画像"</formula>
    </cfRule>
  </conditionalFormatting>
  <dataValidations count="1">
    <dataValidation type="custom" allowBlank="1" showDropDown="1" sqref="L2:L10" xr:uid="{00000000-0002-0000-0300-000000000000}">
      <formula1>AND(ISNUMBER(L2),(NOT(OR(NOT(ISERROR(DATEVALUE(L2))), AND(ISNUMBER(L2), LEFT(CELL("format", L2))="D")))))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237F-4F5B-4821-B278-E567633472F6}">
  <dimension ref="A1:AT15"/>
  <sheetViews>
    <sheetView topLeftCell="A9" workbookViewId="0">
      <selection activeCell="J3" sqref="J3"/>
    </sheetView>
  </sheetViews>
  <sheetFormatPr defaultRowHeight="12.75" x14ac:dyDescent="0.2"/>
  <sheetData>
    <row r="1" spans="1:46" x14ac:dyDescent="0.2">
      <c r="A1" s="130" t="s">
        <v>306</v>
      </c>
      <c r="B1" s="2" t="s">
        <v>2</v>
      </c>
      <c r="C1" s="2" t="s">
        <v>3</v>
      </c>
      <c r="D1" s="2" t="s">
        <v>5</v>
      </c>
      <c r="E1" s="2" t="s">
        <v>6</v>
      </c>
      <c r="F1" s="2" t="s">
        <v>7</v>
      </c>
      <c r="G1" s="2" t="s">
        <v>8</v>
      </c>
      <c r="H1" s="2" t="s">
        <v>9</v>
      </c>
      <c r="I1" s="2" t="s">
        <v>10</v>
      </c>
      <c r="J1" s="2" t="s">
        <v>11</v>
      </c>
      <c r="K1" s="2" t="s">
        <v>12</v>
      </c>
      <c r="L1" s="2" t="s">
        <v>13</v>
      </c>
      <c r="M1" s="2" t="s">
        <v>14</v>
      </c>
      <c r="N1" s="2" t="s">
        <v>11</v>
      </c>
      <c r="O1" s="2" t="s">
        <v>12</v>
      </c>
      <c r="P1" s="2" t="s">
        <v>13</v>
      </c>
      <c r="Q1" s="2" t="s">
        <v>14</v>
      </c>
      <c r="R1" s="2" t="s">
        <v>11</v>
      </c>
      <c r="S1" s="2" t="s">
        <v>12</v>
      </c>
      <c r="T1" s="2" t="s">
        <v>13</v>
      </c>
      <c r="U1" s="2" t="s">
        <v>14</v>
      </c>
      <c r="V1" s="2" t="s">
        <v>11</v>
      </c>
      <c r="W1" s="2" t="s">
        <v>12</v>
      </c>
      <c r="X1" s="2" t="s">
        <v>13</v>
      </c>
      <c r="Y1" s="2" t="s">
        <v>14</v>
      </c>
      <c r="Z1" s="2" t="s">
        <v>15</v>
      </c>
      <c r="AA1" s="2" t="s">
        <v>15</v>
      </c>
      <c r="AB1" s="2" t="s">
        <v>16</v>
      </c>
      <c r="AC1" s="146" t="s">
        <v>17</v>
      </c>
    </row>
    <row r="2" spans="1:46" ht="51" x14ac:dyDescent="0.2">
      <c r="A2" s="5" t="s">
        <v>18</v>
      </c>
      <c r="B2" s="5" t="s">
        <v>19</v>
      </c>
      <c r="C2" s="131" t="s">
        <v>20</v>
      </c>
      <c r="D2" s="131">
        <v>36</v>
      </c>
      <c r="E2" s="131" t="s">
        <v>84</v>
      </c>
      <c r="F2" s="131">
        <v>4</v>
      </c>
      <c r="G2" s="131">
        <v>3</v>
      </c>
      <c r="H2" s="131">
        <v>4</v>
      </c>
      <c r="I2" s="131">
        <v>2</v>
      </c>
      <c r="J2" s="131">
        <v>3</v>
      </c>
      <c r="K2" s="131">
        <v>7</v>
      </c>
      <c r="L2" s="132" t="s">
        <v>211</v>
      </c>
      <c r="M2" s="133" t="s">
        <v>85</v>
      </c>
      <c r="N2" s="131">
        <v>2</v>
      </c>
      <c r="O2" s="131">
        <v>9</v>
      </c>
      <c r="P2" s="131" t="s">
        <v>86</v>
      </c>
      <c r="Q2" s="131" t="s">
        <v>87</v>
      </c>
      <c r="R2" s="131">
        <v>4</v>
      </c>
      <c r="S2" s="131">
        <v>10</v>
      </c>
      <c r="T2" s="131" t="s">
        <v>88</v>
      </c>
      <c r="U2" s="131" t="s">
        <v>89</v>
      </c>
      <c r="V2" s="131">
        <v>1</v>
      </c>
      <c r="W2" s="131">
        <v>3</v>
      </c>
      <c r="X2" s="131" t="s">
        <v>90</v>
      </c>
      <c r="Y2" s="131" t="s">
        <v>91</v>
      </c>
      <c r="Z2" s="131" t="s">
        <v>44</v>
      </c>
      <c r="AA2" s="131" t="s">
        <v>44</v>
      </c>
      <c r="AB2" s="131" t="s">
        <v>92</v>
      </c>
      <c r="AC2" s="147" t="s">
        <v>93</v>
      </c>
    </row>
    <row r="3" spans="1:46" ht="102" x14ac:dyDescent="0.2">
      <c r="A3" s="8" t="s">
        <v>18</v>
      </c>
      <c r="B3" s="8" t="s">
        <v>19</v>
      </c>
      <c r="C3" s="134" t="s">
        <v>20</v>
      </c>
      <c r="D3" s="134">
        <v>37</v>
      </c>
      <c r="E3" s="134" t="s">
        <v>35</v>
      </c>
      <c r="F3" s="134">
        <v>4</v>
      </c>
      <c r="G3" s="134">
        <v>2</v>
      </c>
      <c r="H3" s="134">
        <v>5</v>
      </c>
      <c r="I3" s="134">
        <v>3</v>
      </c>
      <c r="J3" s="134">
        <v>4</v>
      </c>
      <c r="K3" s="134">
        <v>8</v>
      </c>
      <c r="L3" s="135" t="s">
        <v>95</v>
      </c>
      <c r="M3" s="135" t="s">
        <v>96</v>
      </c>
      <c r="N3" s="134">
        <v>1</v>
      </c>
      <c r="O3" s="134">
        <v>3</v>
      </c>
      <c r="P3" s="134" t="s">
        <v>97</v>
      </c>
      <c r="Q3" s="134" t="s">
        <v>98</v>
      </c>
      <c r="R3" s="134">
        <v>2</v>
      </c>
      <c r="S3" s="134">
        <v>7</v>
      </c>
      <c r="T3" s="134" t="s">
        <v>99</v>
      </c>
      <c r="U3" s="134" t="s">
        <v>100</v>
      </c>
      <c r="V3" s="134">
        <v>3</v>
      </c>
      <c r="W3" s="134">
        <v>5</v>
      </c>
      <c r="X3" s="134" t="s">
        <v>101</v>
      </c>
      <c r="Y3" s="134" t="s">
        <v>102</v>
      </c>
      <c r="Z3" s="134" t="s">
        <v>30</v>
      </c>
      <c r="AA3" s="134" t="s">
        <v>31</v>
      </c>
      <c r="AB3" s="134" t="s">
        <v>103</v>
      </c>
      <c r="AC3" s="148" t="s">
        <v>104</v>
      </c>
    </row>
    <row r="4" spans="1:46" ht="38.25" x14ac:dyDescent="0.2">
      <c r="A4" s="5" t="s">
        <v>18</v>
      </c>
      <c r="B4" s="5" t="s">
        <v>105</v>
      </c>
      <c r="C4" s="131" t="s">
        <v>20</v>
      </c>
      <c r="D4" s="131">
        <v>35</v>
      </c>
      <c r="E4" s="131" t="s">
        <v>35</v>
      </c>
      <c r="F4" s="131">
        <v>4</v>
      </c>
      <c r="G4" s="131">
        <v>1</v>
      </c>
      <c r="H4" s="131">
        <v>5</v>
      </c>
      <c r="I4" s="131">
        <v>5</v>
      </c>
      <c r="J4" s="131">
        <v>1</v>
      </c>
      <c r="K4" s="131">
        <v>6</v>
      </c>
      <c r="L4" s="133" t="s">
        <v>107</v>
      </c>
      <c r="M4" s="133" t="s">
        <v>108</v>
      </c>
      <c r="N4" s="131">
        <v>4</v>
      </c>
      <c r="O4" s="131">
        <v>9</v>
      </c>
      <c r="P4" s="131" t="s">
        <v>109</v>
      </c>
      <c r="Q4" s="131" t="s">
        <v>110</v>
      </c>
      <c r="R4" s="131">
        <v>2</v>
      </c>
      <c r="S4" s="131">
        <v>7</v>
      </c>
      <c r="T4" s="131" t="s">
        <v>111</v>
      </c>
      <c r="U4" s="131" t="s">
        <v>112</v>
      </c>
      <c r="V4" s="131">
        <v>3</v>
      </c>
      <c r="W4" s="131">
        <v>7</v>
      </c>
      <c r="X4" s="131" t="s">
        <v>113</v>
      </c>
      <c r="Y4" s="131" t="s">
        <v>114</v>
      </c>
      <c r="Z4" s="131" t="s">
        <v>44</v>
      </c>
      <c r="AA4" s="131" t="s">
        <v>44</v>
      </c>
      <c r="AB4" s="131" t="s">
        <v>115</v>
      </c>
      <c r="AC4" s="147" t="s">
        <v>116</v>
      </c>
    </row>
    <row r="5" spans="1:46" ht="51" x14ac:dyDescent="0.2">
      <c r="A5" s="5" t="s">
        <v>18</v>
      </c>
      <c r="B5" s="5" t="s">
        <v>105</v>
      </c>
      <c r="C5" s="131" t="s">
        <v>20</v>
      </c>
      <c r="D5" s="131">
        <v>36.6</v>
      </c>
      <c r="E5" s="131" t="s">
        <v>35</v>
      </c>
      <c r="F5" s="131">
        <v>1</v>
      </c>
      <c r="G5" s="131">
        <v>5</v>
      </c>
      <c r="H5" s="131">
        <v>2</v>
      </c>
      <c r="I5" s="131">
        <v>2</v>
      </c>
      <c r="J5" s="131">
        <v>1</v>
      </c>
      <c r="K5" s="131">
        <v>4</v>
      </c>
      <c r="L5" s="133" t="s">
        <v>119</v>
      </c>
      <c r="M5" s="133" t="s">
        <v>120</v>
      </c>
      <c r="N5" s="131">
        <v>3</v>
      </c>
      <c r="O5" s="131">
        <v>4</v>
      </c>
      <c r="P5" s="131" t="s">
        <v>121</v>
      </c>
      <c r="Q5" s="131" t="s">
        <v>122</v>
      </c>
      <c r="R5" s="131">
        <v>2</v>
      </c>
      <c r="S5" s="131">
        <v>6</v>
      </c>
      <c r="T5" s="131" t="s">
        <v>123</v>
      </c>
      <c r="U5" s="131" t="s">
        <v>124</v>
      </c>
      <c r="V5" s="131">
        <v>4</v>
      </c>
      <c r="W5" s="131">
        <v>7</v>
      </c>
      <c r="X5" s="131" t="s">
        <v>125</v>
      </c>
      <c r="Y5" s="131" t="s">
        <v>122</v>
      </c>
      <c r="Z5" s="131" t="s">
        <v>30</v>
      </c>
      <c r="AA5" s="131" t="s">
        <v>44</v>
      </c>
      <c r="AB5" s="131" t="s">
        <v>126</v>
      </c>
      <c r="AC5" s="147" t="s">
        <v>122</v>
      </c>
    </row>
    <row r="6" spans="1:46" ht="63.75" x14ac:dyDescent="0.2">
      <c r="A6" s="8" t="s">
        <v>127</v>
      </c>
      <c r="B6" s="8" t="s">
        <v>19</v>
      </c>
      <c r="C6" s="134" t="s">
        <v>20</v>
      </c>
      <c r="D6" s="134">
        <v>35.799999999999997</v>
      </c>
      <c r="E6" s="134" t="s">
        <v>22</v>
      </c>
      <c r="F6" s="134">
        <v>3</v>
      </c>
      <c r="G6" s="134">
        <v>5</v>
      </c>
      <c r="H6" s="134">
        <v>5</v>
      </c>
      <c r="I6" s="134">
        <v>5</v>
      </c>
      <c r="J6" s="134">
        <v>4</v>
      </c>
      <c r="K6" s="134">
        <v>10</v>
      </c>
      <c r="L6" s="135" t="s">
        <v>129</v>
      </c>
      <c r="M6" s="135" t="s">
        <v>130</v>
      </c>
      <c r="N6" s="134">
        <v>2</v>
      </c>
      <c r="O6" s="134">
        <v>1</v>
      </c>
      <c r="P6" s="134" t="s">
        <v>131</v>
      </c>
      <c r="Q6" s="134" t="s">
        <v>132</v>
      </c>
      <c r="R6" s="134">
        <v>3</v>
      </c>
      <c r="S6" s="134">
        <v>7</v>
      </c>
      <c r="T6" s="134" t="s">
        <v>133</v>
      </c>
      <c r="U6" s="134" t="s">
        <v>134</v>
      </c>
      <c r="V6" s="134">
        <v>1</v>
      </c>
      <c r="W6" s="134">
        <v>10</v>
      </c>
      <c r="X6" s="134" t="s">
        <v>135</v>
      </c>
      <c r="Y6" s="134" t="s">
        <v>136</v>
      </c>
      <c r="Z6" s="134" t="s">
        <v>44</v>
      </c>
      <c r="AA6" s="134" t="s">
        <v>31</v>
      </c>
      <c r="AB6" s="134" t="s">
        <v>137</v>
      </c>
      <c r="AC6" s="148" t="s">
        <v>138</v>
      </c>
    </row>
    <row r="7" spans="1:46" ht="102" x14ac:dyDescent="0.2">
      <c r="A7" s="5" t="s">
        <v>139</v>
      </c>
      <c r="B7" s="5" t="s">
        <v>19</v>
      </c>
      <c r="C7" s="131" t="s">
        <v>140</v>
      </c>
      <c r="D7" s="131">
        <v>36.700000000000003</v>
      </c>
      <c r="E7" s="131" t="s">
        <v>35</v>
      </c>
      <c r="F7" s="131">
        <v>3</v>
      </c>
      <c r="G7" s="131">
        <v>2</v>
      </c>
      <c r="H7" s="131">
        <v>4</v>
      </c>
      <c r="I7" s="131">
        <v>3</v>
      </c>
      <c r="J7" s="131">
        <v>2</v>
      </c>
      <c r="K7" s="131">
        <v>7</v>
      </c>
      <c r="L7" s="133" t="s">
        <v>143</v>
      </c>
      <c r="M7" s="133" t="s">
        <v>144</v>
      </c>
      <c r="N7" s="131">
        <v>4</v>
      </c>
      <c r="O7" s="131">
        <v>10</v>
      </c>
      <c r="P7" s="131" t="s">
        <v>145</v>
      </c>
      <c r="Q7" s="131" t="s">
        <v>146</v>
      </c>
      <c r="R7" s="131">
        <v>3</v>
      </c>
      <c r="S7" s="131">
        <v>9</v>
      </c>
      <c r="T7" s="131" t="s">
        <v>145</v>
      </c>
      <c r="U7" s="131" t="s">
        <v>147</v>
      </c>
      <c r="V7" s="131">
        <v>1</v>
      </c>
      <c r="W7" s="131">
        <v>3</v>
      </c>
      <c r="X7" s="131" t="s">
        <v>148</v>
      </c>
      <c r="Y7" s="131" t="s">
        <v>149</v>
      </c>
      <c r="Z7" s="131" t="s">
        <v>44</v>
      </c>
      <c r="AA7" s="131" t="s">
        <v>31</v>
      </c>
      <c r="AB7" s="131" t="s">
        <v>150</v>
      </c>
      <c r="AC7" s="147" t="s">
        <v>151</v>
      </c>
    </row>
    <row r="8" spans="1:46" ht="127.5" x14ac:dyDescent="0.2">
      <c r="A8" s="8" t="s">
        <v>18</v>
      </c>
      <c r="B8" s="8" t="s">
        <v>19</v>
      </c>
      <c r="C8" s="134" t="s">
        <v>20</v>
      </c>
      <c r="D8" s="134">
        <v>36.299999999999997</v>
      </c>
      <c r="E8" s="134" t="s">
        <v>35</v>
      </c>
      <c r="F8" s="134">
        <v>3</v>
      </c>
      <c r="G8" s="134">
        <v>4</v>
      </c>
      <c r="H8" s="134">
        <v>3</v>
      </c>
      <c r="I8" s="134">
        <v>5</v>
      </c>
      <c r="J8" s="134">
        <v>2</v>
      </c>
      <c r="K8" s="134">
        <v>8</v>
      </c>
      <c r="L8" s="135" t="s">
        <v>154</v>
      </c>
      <c r="M8" s="135" t="s">
        <v>155</v>
      </c>
      <c r="N8" s="134">
        <v>3</v>
      </c>
      <c r="O8" s="134">
        <v>5</v>
      </c>
      <c r="P8" s="134" t="s">
        <v>156</v>
      </c>
      <c r="Q8" s="134" t="s">
        <v>157</v>
      </c>
      <c r="R8" s="134">
        <v>4</v>
      </c>
      <c r="S8" s="134">
        <v>10</v>
      </c>
      <c r="T8" s="134" t="s">
        <v>158</v>
      </c>
      <c r="U8" s="134" t="s">
        <v>159</v>
      </c>
      <c r="V8" s="134">
        <v>1</v>
      </c>
      <c r="W8" s="134">
        <v>4</v>
      </c>
      <c r="X8" s="134" t="s">
        <v>160</v>
      </c>
      <c r="Y8" s="134" t="s">
        <v>161</v>
      </c>
      <c r="Z8" s="134" t="s">
        <v>44</v>
      </c>
      <c r="AA8" s="134" t="s">
        <v>31</v>
      </c>
      <c r="AB8" s="134" t="s">
        <v>162</v>
      </c>
      <c r="AC8" s="148" t="s">
        <v>163</v>
      </c>
    </row>
    <row r="9" spans="1:46" ht="63.75" x14ac:dyDescent="0.2">
      <c r="A9" s="137" t="s">
        <v>18</v>
      </c>
      <c r="B9" s="137" t="s">
        <v>19</v>
      </c>
      <c r="C9" s="138" t="s">
        <v>20</v>
      </c>
      <c r="D9" s="138">
        <v>36.5</v>
      </c>
      <c r="E9" s="138" t="s">
        <v>22</v>
      </c>
      <c r="F9" s="138">
        <v>3</v>
      </c>
      <c r="G9" s="138">
        <v>3</v>
      </c>
      <c r="H9" s="138">
        <v>4</v>
      </c>
      <c r="I9" s="138">
        <v>2</v>
      </c>
      <c r="J9" s="138">
        <v>1</v>
      </c>
      <c r="K9" s="138">
        <v>1</v>
      </c>
      <c r="L9" s="139" t="s">
        <v>165</v>
      </c>
      <c r="M9" s="139" t="s">
        <v>166</v>
      </c>
      <c r="N9" s="138">
        <v>2</v>
      </c>
      <c r="O9" s="138">
        <v>7</v>
      </c>
      <c r="P9" s="138" t="s">
        <v>167</v>
      </c>
      <c r="Q9" s="138" t="s">
        <v>168</v>
      </c>
      <c r="R9" s="138">
        <v>3</v>
      </c>
      <c r="S9" s="138">
        <v>7</v>
      </c>
      <c r="T9" s="138" t="s">
        <v>169</v>
      </c>
      <c r="U9" s="138" t="s">
        <v>169</v>
      </c>
      <c r="V9" s="138">
        <v>4</v>
      </c>
      <c r="W9" s="138">
        <v>4</v>
      </c>
      <c r="X9" s="138" t="s">
        <v>170</v>
      </c>
      <c r="Y9" s="138" t="s">
        <v>171</v>
      </c>
      <c r="Z9" s="138" t="s">
        <v>44</v>
      </c>
      <c r="AA9" s="138" t="s">
        <v>44</v>
      </c>
      <c r="AB9" s="138" t="s">
        <v>172</v>
      </c>
      <c r="AC9" s="149" t="s">
        <v>173</v>
      </c>
    </row>
    <row r="10" spans="1:46" ht="63.75" x14ac:dyDescent="0.2">
      <c r="A10" s="141" t="s">
        <v>18</v>
      </c>
      <c r="B10" s="142" t="s">
        <v>19</v>
      </c>
      <c r="C10" s="143" t="s">
        <v>20</v>
      </c>
      <c r="D10" s="143">
        <v>36.5</v>
      </c>
      <c r="E10" s="143" t="s">
        <v>84</v>
      </c>
      <c r="F10" s="143">
        <v>2</v>
      </c>
      <c r="G10" s="143">
        <v>4</v>
      </c>
      <c r="H10" s="143">
        <v>4</v>
      </c>
      <c r="I10" s="143">
        <v>4</v>
      </c>
      <c r="J10" s="143">
        <v>4</v>
      </c>
      <c r="K10" s="143">
        <v>7</v>
      </c>
      <c r="L10" s="144" t="s">
        <v>175</v>
      </c>
      <c r="M10" s="144" t="s">
        <v>176</v>
      </c>
      <c r="N10" s="143">
        <v>1</v>
      </c>
      <c r="O10" s="143">
        <v>3</v>
      </c>
      <c r="P10" s="143" t="s">
        <v>177</v>
      </c>
      <c r="Q10" s="143" t="s">
        <v>178</v>
      </c>
      <c r="R10" s="143">
        <v>2</v>
      </c>
      <c r="S10" s="143">
        <v>2</v>
      </c>
      <c r="T10" s="143" t="s">
        <v>179</v>
      </c>
      <c r="U10" s="143" t="s">
        <v>180</v>
      </c>
      <c r="V10" s="143">
        <v>3</v>
      </c>
      <c r="W10" s="143">
        <v>3</v>
      </c>
      <c r="X10" s="143" t="s">
        <v>181</v>
      </c>
      <c r="Y10" s="143" t="s">
        <v>182</v>
      </c>
      <c r="Z10" s="143" t="s">
        <v>30</v>
      </c>
      <c r="AA10" s="143" t="s">
        <v>44</v>
      </c>
      <c r="AB10" s="143" t="s">
        <v>183</v>
      </c>
      <c r="AC10" s="150" t="s">
        <v>184</v>
      </c>
      <c r="AD10" s="145"/>
      <c r="AE10" s="145"/>
      <c r="AF10" s="145"/>
      <c r="AG10" s="145"/>
      <c r="AH10" s="145"/>
      <c r="AI10" s="145"/>
      <c r="AJ10" s="145"/>
      <c r="AK10" s="145"/>
      <c r="AL10" s="145"/>
      <c r="AM10" s="145"/>
      <c r="AN10" s="145"/>
      <c r="AO10" s="145"/>
      <c r="AP10" s="145"/>
      <c r="AQ10" s="145"/>
      <c r="AR10" s="145"/>
      <c r="AS10" s="145"/>
      <c r="AT10" s="145"/>
    </row>
    <row r="11" spans="1:46" x14ac:dyDescent="0.2">
      <c r="A11" s="140" t="s">
        <v>18</v>
      </c>
      <c r="B11" s="140" t="s">
        <v>19</v>
      </c>
      <c r="C11" s="140" t="s">
        <v>20</v>
      </c>
      <c r="D11" s="140">
        <v>36.6</v>
      </c>
      <c r="E11" s="140" t="s">
        <v>22</v>
      </c>
      <c r="F11" s="140">
        <v>3</v>
      </c>
      <c r="G11" s="140">
        <v>3</v>
      </c>
      <c r="H11" s="140">
        <v>1</v>
      </c>
      <c r="I11" s="140">
        <v>2</v>
      </c>
      <c r="J11" s="140">
        <v>1</v>
      </c>
      <c r="K11" s="140">
        <v>1</v>
      </c>
      <c r="L11" s="140" t="s">
        <v>23</v>
      </c>
      <c r="M11" s="140" t="s">
        <v>24</v>
      </c>
      <c r="N11" s="140">
        <v>2</v>
      </c>
      <c r="O11" s="140">
        <v>6</v>
      </c>
      <c r="P11" s="140" t="s">
        <v>25</v>
      </c>
      <c r="Q11" s="140" t="s">
        <v>26</v>
      </c>
      <c r="R11" s="140">
        <v>4</v>
      </c>
      <c r="S11" s="140">
        <v>7</v>
      </c>
      <c r="T11" s="140" t="s">
        <v>27</v>
      </c>
      <c r="U11" s="140" t="s">
        <v>26</v>
      </c>
      <c r="V11" s="140">
        <v>3</v>
      </c>
      <c r="W11" s="140">
        <v>8</v>
      </c>
      <c r="X11" s="140" t="s">
        <v>28</v>
      </c>
      <c r="Y11" s="140" t="s">
        <v>29</v>
      </c>
      <c r="Z11" s="140" t="s">
        <v>30</v>
      </c>
      <c r="AA11" s="140" t="s">
        <v>31</v>
      </c>
      <c r="AB11" s="140" t="s">
        <v>32</v>
      </c>
      <c r="AC11" s="151" t="s">
        <v>33</v>
      </c>
    </row>
    <row r="12" spans="1:46" x14ac:dyDescent="0.2">
      <c r="A12" s="134" t="s">
        <v>18</v>
      </c>
      <c r="B12" s="134" t="s">
        <v>19</v>
      </c>
      <c r="C12" s="134" t="s">
        <v>20</v>
      </c>
      <c r="D12" s="134">
        <v>36.4</v>
      </c>
      <c r="E12" s="134" t="s">
        <v>35</v>
      </c>
      <c r="F12" s="134">
        <v>3</v>
      </c>
      <c r="G12" s="134">
        <v>5</v>
      </c>
      <c r="H12" s="134">
        <v>4</v>
      </c>
      <c r="I12" s="134">
        <v>4</v>
      </c>
      <c r="J12" s="134">
        <v>1</v>
      </c>
      <c r="K12" s="134">
        <v>7</v>
      </c>
      <c r="L12" s="134" t="s">
        <v>36</v>
      </c>
      <c r="M12" s="134" t="s">
        <v>37</v>
      </c>
      <c r="N12" s="134">
        <v>2</v>
      </c>
      <c r="O12" s="134">
        <v>8</v>
      </c>
      <c r="P12" s="134" t="s">
        <v>38</v>
      </c>
      <c r="Q12" s="134" t="s">
        <v>39</v>
      </c>
      <c r="R12" s="134">
        <v>4</v>
      </c>
      <c r="S12" s="134">
        <v>10</v>
      </c>
      <c r="T12" s="134" t="s">
        <v>40</v>
      </c>
      <c r="U12" s="134" t="s">
        <v>41</v>
      </c>
      <c r="V12" s="134">
        <v>3</v>
      </c>
      <c r="W12" s="134">
        <v>9</v>
      </c>
      <c r="X12" s="134" t="s">
        <v>42</v>
      </c>
      <c r="Y12" s="134" t="s">
        <v>43</v>
      </c>
      <c r="Z12" s="134" t="s">
        <v>31</v>
      </c>
      <c r="AA12" s="134" t="s">
        <v>44</v>
      </c>
      <c r="AB12" s="134" t="s">
        <v>45</v>
      </c>
      <c r="AC12" s="148" t="s">
        <v>46</v>
      </c>
    </row>
    <row r="13" spans="1:46" x14ac:dyDescent="0.2">
      <c r="A13" s="131" t="s">
        <v>18</v>
      </c>
      <c r="B13" s="131" t="s">
        <v>19</v>
      </c>
      <c r="C13" s="131" t="s">
        <v>20</v>
      </c>
      <c r="D13" s="131">
        <v>36.299999999999997</v>
      </c>
      <c r="E13" s="131" t="s">
        <v>22</v>
      </c>
      <c r="F13" s="131">
        <v>4</v>
      </c>
      <c r="G13" s="131">
        <v>2</v>
      </c>
      <c r="H13" s="131">
        <v>4</v>
      </c>
      <c r="I13" s="131">
        <v>4</v>
      </c>
      <c r="J13" s="131">
        <v>1</v>
      </c>
      <c r="K13" s="131">
        <v>7</v>
      </c>
      <c r="L13" s="131" t="s">
        <v>49</v>
      </c>
      <c r="M13" s="131" t="s">
        <v>50</v>
      </c>
      <c r="N13" s="131">
        <v>2</v>
      </c>
      <c r="O13" s="131">
        <v>8</v>
      </c>
      <c r="P13" s="131" t="s">
        <v>38</v>
      </c>
      <c r="Q13" s="131" t="s">
        <v>51</v>
      </c>
      <c r="R13" s="131">
        <v>4</v>
      </c>
      <c r="S13" s="131">
        <v>9</v>
      </c>
      <c r="T13" s="131" t="s">
        <v>52</v>
      </c>
      <c r="U13" s="131" t="s">
        <v>53</v>
      </c>
      <c r="V13" s="131">
        <v>3</v>
      </c>
      <c r="W13" s="131">
        <v>8</v>
      </c>
      <c r="X13" s="131" t="s">
        <v>54</v>
      </c>
      <c r="Y13" s="131" t="s">
        <v>55</v>
      </c>
      <c r="Z13" s="131" t="s">
        <v>31</v>
      </c>
      <c r="AA13" s="131" t="s">
        <v>44</v>
      </c>
      <c r="AB13" s="131" t="s">
        <v>56</v>
      </c>
      <c r="AC13" s="147" t="s">
        <v>57</v>
      </c>
    </row>
    <row r="14" spans="1:46" x14ac:dyDescent="0.2">
      <c r="A14" s="134" t="s">
        <v>18</v>
      </c>
      <c r="B14" s="134" t="s">
        <v>19</v>
      </c>
      <c r="C14" s="134" t="s">
        <v>20</v>
      </c>
      <c r="D14" s="134">
        <v>36.799999999999997</v>
      </c>
      <c r="E14" s="134" t="s">
        <v>59</v>
      </c>
      <c r="F14" s="134">
        <v>4</v>
      </c>
      <c r="G14" s="134">
        <v>4</v>
      </c>
      <c r="H14" s="134">
        <v>4</v>
      </c>
      <c r="I14" s="134">
        <v>5</v>
      </c>
      <c r="J14" s="134">
        <v>1</v>
      </c>
      <c r="K14" s="134">
        <v>6</v>
      </c>
      <c r="L14" s="134" t="s">
        <v>60</v>
      </c>
      <c r="M14" s="134" t="s">
        <v>61</v>
      </c>
      <c r="N14" s="134">
        <v>2</v>
      </c>
      <c r="O14" s="134">
        <v>7</v>
      </c>
      <c r="P14" s="134" t="s">
        <v>62</v>
      </c>
      <c r="Q14" s="134" t="s">
        <v>63</v>
      </c>
      <c r="R14" s="134">
        <v>4</v>
      </c>
      <c r="S14" s="134">
        <v>10</v>
      </c>
      <c r="T14" s="134" t="s">
        <v>64</v>
      </c>
      <c r="U14" s="134" t="s">
        <v>65</v>
      </c>
      <c r="V14" s="134">
        <v>3</v>
      </c>
      <c r="W14" s="134">
        <v>4</v>
      </c>
      <c r="X14" s="134" t="s">
        <v>66</v>
      </c>
      <c r="Y14" s="134" t="s">
        <v>67</v>
      </c>
      <c r="Z14" s="134" t="s">
        <v>44</v>
      </c>
      <c r="AA14" s="134" t="s">
        <v>30</v>
      </c>
      <c r="AB14" s="134" t="s">
        <v>68</v>
      </c>
      <c r="AC14" s="148" t="s">
        <v>69</v>
      </c>
    </row>
    <row r="15" spans="1:46" x14ac:dyDescent="0.2">
      <c r="A15" s="136" t="s">
        <v>18</v>
      </c>
      <c r="B15" s="136" t="s">
        <v>70</v>
      </c>
      <c r="C15" s="136" t="s">
        <v>20</v>
      </c>
      <c r="D15" s="136">
        <v>36.5</v>
      </c>
      <c r="E15" s="136" t="s">
        <v>35</v>
      </c>
      <c r="F15" s="136">
        <v>4</v>
      </c>
      <c r="G15" s="136">
        <v>3</v>
      </c>
      <c r="H15" s="136">
        <v>4</v>
      </c>
      <c r="I15" s="136">
        <v>3</v>
      </c>
      <c r="J15" s="136">
        <v>1</v>
      </c>
      <c r="K15" s="136">
        <v>6</v>
      </c>
      <c r="L15" s="136" t="s">
        <v>72</v>
      </c>
      <c r="M15" s="136" t="s">
        <v>73</v>
      </c>
      <c r="N15" s="136">
        <v>2</v>
      </c>
      <c r="O15" s="136">
        <v>7</v>
      </c>
      <c r="P15" s="136" t="s">
        <v>74</v>
      </c>
      <c r="Q15" s="136" t="s">
        <v>75</v>
      </c>
      <c r="R15" s="136">
        <v>4</v>
      </c>
      <c r="S15" s="136">
        <v>9</v>
      </c>
      <c r="T15" s="136" t="s">
        <v>76</v>
      </c>
      <c r="U15" s="136" t="s">
        <v>77</v>
      </c>
      <c r="V15" s="136">
        <v>3</v>
      </c>
      <c r="W15" s="136">
        <v>4</v>
      </c>
      <c r="X15" s="136" t="s">
        <v>78</v>
      </c>
      <c r="Y15" s="136" t="s">
        <v>79</v>
      </c>
      <c r="Z15" s="136" t="s">
        <v>44</v>
      </c>
      <c r="AA15" s="136" t="s">
        <v>31</v>
      </c>
      <c r="AB15" s="136" t="s">
        <v>80</v>
      </c>
      <c r="AC15" s="152" t="s">
        <v>81</v>
      </c>
    </row>
  </sheetData>
  <phoneticPr fontId="5"/>
  <dataValidations count="1">
    <dataValidation type="custom" allowBlank="1" showDropDown="1" sqref="J2:J10" xr:uid="{6CB86E15-D43C-4C51-9E33-657D4ABB4C46}">
      <formula1>AND(ISNUMBER(J2),(NOT(OR(NOT(ISERROR(DATEVALUE(J2))), AND(ISNUMBER(J2), LEFT(CELL("format", J2))="D")))))</formula1>
    </dataValidation>
  </dataValidations>
  <pageMargins left="0.7" right="0.7" top="0.75" bottom="0.75" header="0.3" footer="0.3"/>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フォームの回答 2</vt:lpstr>
      <vt:lpstr>Sheet1</vt:lpstr>
      <vt:lpstr>フォームの回答 1 (2)</vt:lpstr>
      <vt:lpstr>フォームの回答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TKS21 外山加惟</cp:lastModifiedBy>
  <dcterms:created xsi:type="dcterms:W3CDTF">2025-01-15T12:34:08Z</dcterms:created>
  <dcterms:modified xsi:type="dcterms:W3CDTF">2025-01-19T01:53:02Z</dcterms:modified>
</cp:coreProperties>
</file>