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mc:AlternateContent xmlns:mc="http://schemas.openxmlformats.org/markup-compatibility/2006">
    <mc:Choice Requires="x15">
      <x15ac:absPath xmlns:x15ac="http://schemas.microsoft.com/office/spreadsheetml/2010/11/ac" url="C:\Users\USER\Documents\CognoRise Internship\"/>
    </mc:Choice>
  </mc:AlternateContent>
  <xr:revisionPtr revIDLastSave="0" documentId="13_ncr:1_{7F827B0E-9CFD-4E01-B884-8A9D4EF6FDCA}" xr6:coauthVersionLast="47" xr6:coauthVersionMax="47" xr10:uidLastSave="{00000000-0000-0000-0000-000000000000}"/>
  <bookViews>
    <workbookView xWindow="-120" yWindow="-120" windowWidth="20730" windowHeight="11040" xr2:uid="{00000000-000D-0000-FFFF-FFFF00000000}"/>
  </bookViews>
  <sheets>
    <sheet name="DASHBOARD" sheetId="6" r:id="rId1"/>
    <sheet name="CHARTS" sheetId="5" r:id="rId2"/>
    <sheet name="Analysis" sheetId="3" r:id="rId3"/>
    <sheet name="NOTE" sheetId="4" r:id="rId4"/>
    <sheet name="cereal" sheetId="1" r:id="rId5"/>
    <sheet name="Duplicate" sheetId="2" r:id="rId6"/>
  </sheets>
  <definedNames>
    <definedName name="_xlnm._FilterDatabase" localSheetId="4" hidden="1">cereal!$A$1:$P$78</definedName>
    <definedName name="Slicer_Mfr">#N/A</definedName>
  </definedNames>
  <calcPr calcId="181029"/>
  <pivotCaches>
    <pivotCache cacheId="0" r:id="rId7"/>
  </pivotCaches>
  <extLst>
    <ext xmlns:x14="http://schemas.microsoft.com/office/spreadsheetml/2009/9/main" uri="{BBE1A952-AA13-448e-AADC-164F8A28A991}">
      <x14:slicerCaches>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B79" i="1" l="1"/>
  <c r="C79" i="1"/>
  <c r="D79" i="1"/>
  <c r="E79" i="1"/>
  <c r="F79" i="1"/>
  <c r="G79" i="1"/>
  <c r="H79" i="1"/>
  <c r="I79" i="1"/>
  <c r="J79" i="1"/>
  <c r="K79" i="1"/>
  <c r="L79" i="1"/>
  <c r="M79" i="1"/>
  <c r="N79" i="1"/>
  <c r="O79" i="1"/>
  <c r="P79" i="1"/>
</calcChain>
</file>

<file path=xl/sharedStrings.xml><?xml version="1.0" encoding="utf-8"?>
<sst xmlns="http://schemas.openxmlformats.org/spreadsheetml/2006/main" count="580" uniqueCount="147">
  <si>
    <t>name</t>
  </si>
  <si>
    <t>mfr</t>
  </si>
  <si>
    <t>type</t>
  </si>
  <si>
    <t>calories</t>
  </si>
  <si>
    <t>protein</t>
  </si>
  <si>
    <t>fat</t>
  </si>
  <si>
    <t>sodium</t>
  </si>
  <si>
    <t>fiber</t>
  </si>
  <si>
    <t>carbo</t>
  </si>
  <si>
    <t>sugars</t>
  </si>
  <si>
    <t>potass</t>
  </si>
  <si>
    <t>vitamins</t>
  </si>
  <si>
    <t>shelf</t>
  </si>
  <si>
    <t>weight</t>
  </si>
  <si>
    <t>cups</t>
  </si>
  <si>
    <t>rating</t>
  </si>
  <si>
    <t>100% Bran</t>
  </si>
  <si>
    <t>N</t>
  </si>
  <si>
    <t>C</t>
  </si>
  <si>
    <t>100% Natural Bran</t>
  </si>
  <si>
    <t>Q</t>
  </si>
  <si>
    <t>All-Bran</t>
  </si>
  <si>
    <t>K</t>
  </si>
  <si>
    <t>All-Bran with Extra Fiber</t>
  </si>
  <si>
    <t>Almond Delight</t>
  </si>
  <si>
    <t>R</t>
  </si>
  <si>
    <t>Apple Cinnamon Cheerios</t>
  </si>
  <si>
    <t>G</t>
  </si>
  <si>
    <t>Apple Jacks</t>
  </si>
  <si>
    <t>Basic 4</t>
  </si>
  <si>
    <t>Bran Chex</t>
  </si>
  <si>
    <t>Bran Flakes</t>
  </si>
  <si>
    <t>P</t>
  </si>
  <si>
    <t>Cap'n'Crunch</t>
  </si>
  <si>
    <t>Cheerios</t>
  </si>
  <si>
    <t>Cinnamon Toast Crunch</t>
  </si>
  <si>
    <t>Clusters</t>
  </si>
  <si>
    <t>Cocoa Puffs</t>
  </si>
  <si>
    <t>Corn Chex</t>
  </si>
  <si>
    <t>Corn Flakes</t>
  </si>
  <si>
    <t>Corn Pops</t>
  </si>
  <si>
    <t>Count Chocula</t>
  </si>
  <si>
    <t>Cracklin' Oat Bran</t>
  </si>
  <si>
    <t>Cream of Wheat (Quick)</t>
  </si>
  <si>
    <t>H</t>
  </si>
  <si>
    <t>Crispix</t>
  </si>
  <si>
    <t>Crispy Wheat &amp; Raisins</t>
  </si>
  <si>
    <t>Double Chex</t>
  </si>
  <si>
    <t>Froot Loops</t>
  </si>
  <si>
    <t>Frosted Flakes</t>
  </si>
  <si>
    <t>Frosted Mini-Wheats</t>
  </si>
  <si>
    <t>Fruit &amp; Fibre Dates; Walnuts; and Oats</t>
  </si>
  <si>
    <t>Fruitful Bran</t>
  </si>
  <si>
    <t>Fruity Pebbles</t>
  </si>
  <si>
    <t>Golden Crisp</t>
  </si>
  <si>
    <t>Golden Grahams</t>
  </si>
  <si>
    <t>Grape Nuts Flakes</t>
  </si>
  <si>
    <t>Grape-Nuts</t>
  </si>
  <si>
    <t>Great Grains Pecan</t>
  </si>
  <si>
    <t>Honey Graham Ohs</t>
  </si>
  <si>
    <t>Honey Nut Cheerios</t>
  </si>
  <si>
    <t>Honey-comb</t>
  </si>
  <si>
    <t>Just Right Crunchy  Nuggets</t>
  </si>
  <si>
    <t>Just Right Fruit &amp; Nut</t>
  </si>
  <si>
    <t>Kix</t>
  </si>
  <si>
    <t>Life</t>
  </si>
  <si>
    <t>Lucky Charms</t>
  </si>
  <si>
    <t>Maypo</t>
  </si>
  <si>
    <t>A</t>
  </si>
  <si>
    <t>Muesli Raisins; Dates; &amp; Almonds</t>
  </si>
  <si>
    <t>Muesli Raisins; Peaches; &amp; Pecans</t>
  </si>
  <si>
    <t>Mueslix Crispy Blend</t>
  </si>
  <si>
    <t>Multi-Grain Cheerios</t>
  </si>
  <si>
    <t>Nut&amp;Honey Crunch</t>
  </si>
  <si>
    <t>Nutri-Grain Almond-Raisin</t>
  </si>
  <si>
    <t>Nutri-grain Wheat</t>
  </si>
  <si>
    <t>Oatmeal Raisin Crisp</t>
  </si>
  <si>
    <t>Post Nat. Raisin Bran</t>
  </si>
  <si>
    <t>Product 19</t>
  </si>
  <si>
    <t>Puffed Rice</t>
  </si>
  <si>
    <t>Puffed Wheat</t>
  </si>
  <si>
    <t>Quaker Oat Squares</t>
  </si>
  <si>
    <t>Quaker Oatmeal</t>
  </si>
  <si>
    <t>Raisin Bran</t>
  </si>
  <si>
    <t>Raisin Nut Bran</t>
  </si>
  <si>
    <t>Raisin Squares</t>
  </si>
  <si>
    <t>Rice Chex</t>
  </si>
  <si>
    <t>Rice Krispies</t>
  </si>
  <si>
    <t>Shredded Wheat</t>
  </si>
  <si>
    <t>Shredded Wheat 'n'Bran</t>
  </si>
  <si>
    <t>Shredded Wheat spoon size</t>
  </si>
  <si>
    <t>Smacks</t>
  </si>
  <si>
    <t>Special K</t>
  </si>
  <si>
    <t>Strawberry Fruit Wheats</t>
  </si>
  <si>
    <t>Total Corn Flakes</t>
  </si>
  <si>
    <t>Total Raisin Bran</t>
  </si>
  <si>
    <t>Total Whole Grain</t>
  </si>
  <si>
    <t>Triples</t>
  </si>
  <si>
    <t>Trix</t>
  </si>
  <si>
    <t>Wheat Chex</t>
  </si>
  <si>
    <t>Wheaties</t>
  </si>
  <si>
    <t>Wheaties Honey Gold</t>
  </si>
  <si>
    <t>Name</t>
  </si>
  <si>
    <t>Mfr</t>
  </si>
  <si>
    <t>Type</t>
  </si>
  <si>
    <t>Calories</t>
  </si>
  <si>
    <t>Protein</t>
  </si>
  <si>
    <t>Fat</t>
  </si>
  <si>
    <t>Sodium</t>
  </si>
  <si>
    <t>Fiber</t>
  </si>
  <si>
    <t>Carbohydrate</t>
  </si>
  <si>
    <t>Sugars</t>
  </si>
  <si>
    <t>Potassium</t>
  </si>
  <si>
    <t>Vitamins</t>
  </si>
  <si>
    <t>Shelf</t>
  </si>
  <si>
    <t>Weight</t>
  </si>
  <si>
    <t>Cups</t>
  </si>
  <si>
    <t>Rating</t>
  </si>
  <si>
    <t>Grand Total</t>
  </si>
  <si>
    <t>Count of Cereal name</t>
  </si>
  <si>
    <t xml:space="preserve"> </t>
  </si>
  <si>
    <t>Sum of Calories</t>
  </si>
  <si>
    <t>Sum of Fat</t>
  </si>
  <si>
    <t>Sum of Protein</t>
  </si>
  <si>
    <t>Count</t>
  </si>
  <si>
    <t>Sum of Rating</t>
  </si>
  <si>
    <t>Type;</t>
  </si>
  <si>
    <t>C = Cold</t>
  </si>
  <si>
    <t>H = Hot</t>
  </si>
  <si>
    <t>MFR = Manufacturer</t>
  </si>
  <si>
    <t>MFR</t>
  </si>
  <si>
    <t>A = American Home Food Product</t>
  </si>
  <si>
    <t>G = General Mills</t>
  </si>
  <si>
    <t>k =  Kellogg's</t>
  </si>
  <si>
    <t>N = Nabisco</t>
  </si>
  <si>
    <t>P = Post</t>
  </si>
  <si>
    <t>Q = Quaker Oats</t>
  </si>
  <si>
    <t xml:space="preserve">R = Ralston Purina </t>
  </si>
  <si>
    <t>Count of Mfr</t>
  </si>
  <si>
    <t>Sum of Carbohydrate</t>
  </si>
  <si>
    <t>Count of Type</t>
  </si>
  <si>
    <t>Sum of Sugars</t>
  </si>
  <si>
    <t>Sum of Sodium</t>
  </si>
  <si>
    <t>Sum of Vitamins</t>
  </si>
  <si>
    <t>Sum of Potassium</t>
  </si>
  <si>
    <t>Sum of Cups</t>
  </si>
  <si>
    <t>Sum of Weight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</si>
</sst>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charset val="134"/>
      <scheme val="minor"/>
    </font>
    <font>
      <sz val="12"/>
      <name val="Bahnschrift SemiBold"/>
      <charset val="134"/>
    </font>
  </fonts>
  <fills count="4">
    <fill>
      <patternFill patternType="none"/>
    </fill>
    <fill>
      <patternFill patternType="gray125"/>
    </fill>
    <fill>
      <patternFill patternType="solid">
        <fgColor theme="5"/>
        <bgColor indexed="64"/>
      </patternFill>
    </fill>
    <fill>
      <patternFill patternType="solid">
        <fgColor theme="1"/>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pivotButton="1"/>
    <xf numFmtId="0" fontId="0" fillId="0" borderId="0" xfId="0" applyAlignment="1">
      <alignment horizontal="left"/>
    </xf>
    <xf numFmtId="1" fontId="0" fillId="0" borderId="0" xfId="0" applyNumberFormat="1"/>
    <xf numFmtId="0" fontId="0" fillId="3" borderId="0" xfId="0" applyFill="1"/>
  </cellXfs>
  <cellStyles count="1">
    <cellStyle name="Normal" xfId="0" builtinId="0"/>
  </cellStyles>
  <dxfs count="20">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2_cereal.xlsx]Analysis!PivotTable4</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latin typeface="Arial Rounded MT Bold" panose="020F0704030504030204" pitchFamily="34" charset="0"/>
              </a:rPr>
              <a:t>TOTAL</a:t>
            </a:r>
            <a:r>
              <a:rPr lang="en-US" b="1" baseline="0">
                <a:solidFill>
                  <a:schemeClr val="bg1"/>
                </a:solidFill>
                <a:latin typeface="Arial Rounded MT Bold" panose="020F0704030504030204" pitchFamily="34" charset="0"/>
              </a:rPr>
              <a:t> RATINGS PER MANUFACTURER</a:t>
            </a:r>
            <a:endParaRPr lang="en-US" b="1">
              <a:solidFill>
                <a:schemeClr val="bg1"/>
              </a:solidFill>
              <a:latin typeface="Arial Rounded MT Bold" panose="020F07040305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Analysis!$E$1</c:f>
              <c:strCache>
                <c:ptCount val="1"/>
                <c:pt idx="0">
                  <c:v>Total</c:v>
                </c:pt>
              </c:strCache>
            </c:strRef>
          </c:tx>
          <c:spPr>
            <a:solidFill>
              <a:schemeClr val="accent1"/>
            </a:solidFill>
            <a:ln>
              <a:noFill/>
            </a:ln>
            <a:effectLst/>
          </c:spPr>
          <c:invertIfNegative val="0"/>
          <c:cat>
            <c:strRef>
              <c:f>Analysis!$D$2:$D$9</c:f>
              <c:strCache>
                <c:ptCount val="7"/>
                <c:pt idx="0">
                  <c:v>K</c:v>
                </c:pt>
                <c:pt idx="1">
                  <c:v>G</c:v>
                </c:pt>
                <c:pt idx="2">
                  <c:v>N</c:v>
                </c:pt>
                <c:pt idx="3">
                  <c:v>P</c:v>
                </c:pt>
                <c:pt idx="4">
                  <c:v>Q</c:v>
                </c:pt>
                <c:pt idx="5">
                  <c:v>R</c:v>
                </c:pt>
                <c:pt idx="6">
                  <c:v>A</c:v>
                </c:pt>
              </c:strCache>
            </c:strRef>
          </c:cat>
          <c:val>
            <c:numRef>
              <c:f>Analysis!$E$2:$E$9</c:f>
              <c:numCache>
                <c:formatCode>0</c:formatCode>
                <c:ptCount val="7"/>
                <c:pt idx="0">
                  <c:v>1012.884634</c:v>
                </c:pt>
                <c:pt idx="1">
                  <c:v>758.68873699999995</c:v>
                </c:pt>
                <c:pt idx="2">
                  <c:v>407.81140299999998</c:v>
                </c:pt>
                <c:pt idx="3">
                  <c:v>375.351697</c:v>
                </c:pt>
                <c:pt idx="4">
                  <c:v>343.32791900000001</c:v>
                </c:pt>
                <c:pt idx="5">
                  <c:v>332.343977</c:v>
                </c:pt>
                <c:pt idx="6">
                  <c:v>54.850917000000003</c:v>
                </c:pt>
              </c:numCache>
            </c:numRef>
          </c:val>
          <c:extLst>
            <c:ext xmlns:c16="http://schemas.microsoft.com/office/drawing/2014/chart" uri="{C3380CC4-5D6E-409C-BE32-E72D297353CC}">
              <c16:uniqueId val="{00000000-1EC0-43E0-AB2A-1890E5024581}"/>
            </c:ext>
          </c:extLst>
        </c:ser>
        <c:dLbls>
          <c:showLegendKey val="0"/>
          <c:showVal val="0"/>
          <c:showCatName val="0"/>
          <c:showSerName val="0"/>
          <c:showPercent val="0"/>
          <c:showBubbleSize val="0"/>
        </c:dLbls>
        <c:gapWidth val="219"/>
        <c:overlap val="-27"/>
        <c:axId val="430035568"/>
        <c:axId val="430029448"/>
      </c:barChart>
      <c:catAx>
        <c:axId val="43003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430029448"/>
        <c:crosses val="autoZero"/>
        <c:auto val="1"/>
        <c:lblAlgn val="ctr"/>
        <c:lblOffset val="100"/>
        <c:noMultiLvlLbl val="0"/>
      </c:catAx>
      <c:valAx>
        <c:axId val="4300294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430035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2_cereal.xlsx]Analysis!PivotTable11</c:name>
    <c:fmtId val="20"/>
  </c:pivotSource>
  <c:chart>
    <c:title>
      <c:tx>
        <c:rich>
          <a:bodyPr rot="0" spcFirstLastPara="1" vertOverflow="ellipsis" vert="horz" wrap="square" anchor="ctr" anchorCtr="1"/>
          <a:lstStyle/>
          <a:p>
            <a:pPr>
              <a:defRPr sz="1400" b="1" i="0" u="none" strike="noStrike" kern="1200" spc="0" baseline="0">
                <a:solidFill>
                  <a:schemeClr val="bg1"/>
                </a:solidFill>
                <a:latin typeface="Arial Rounded MT Bold" panose="020F0704030504030204" pitchFamily="34" charset="0"/>
                <a:ea typeface="+mn-ea"/>
                <a:cs typeface="+mn-cs"/>
              </a:defRPr>
            </a:pPr>
            <a:r>
              <a:rPr lang="en-US" b="1">
                <a:solidFill>
                  <a:schemeClr val="bg1"/>
                </a:solidFill>
                <a:latin typeface="Arial Rounded MT Bold" panose="020F0704030504030204" pitchFamily="34" charset="0"/>
              </a:rPr>
              <a:t>TYPE </a:t>
            </a:r>
            <a:r>
              <a:rPr lang="en-US" b="1" baseline="0">
                <a:solidFill>
                  <a:schemeClr val="bg1"/>
                </a:solidFill>
                <a:latin typeface="Arial Rounded MT Bold" panose="020F0704030504030204" pitchFamily="34" charset="0"/>
              </a:rPr>
              <a:t>     </a:t>
            </a:r>
            <a:endParaRPr lang="en-US" b="1">
              <a:solidFill>
                <a:schemeClr val="bg1"/>
              </a:solidFill>
              <a:latin typeface="Arial Rounded MT Bold" panose="020F0704030504030204" pitchFamily="34" charset="0"/>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bg1"/>
              </a:solidFill>
              <a:latin typeface="Arial Rounded MT Bold" panose="020F0704030504030204" pitchFamily="34" charset="0"/>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pivotFmt>
    </c:pivotFmts>
    <c:plotArea>
      <c:layout/>
      <c:pieChart>
        <c:varyColors val="1"/>
        <c:ser>
          <c:idx val="0"/>
          <c:order val="0"/>
          <c:tx>
            <c:strRef>
              <c:f>Analysis!$Q$1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7AD-48A9-A3A1-7707E76FD6D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7AD-48A9-A3A1-7707E76FD6D0}"/>
              </c:ext>
            </c:extLst>
          </c:dPt>
          <c:cat>
            <c:strRef>
              <c:f>Analysis!$P$2:$P$4</c:f>
              <c:strCache>
                <c:ptCount val="2"/>
                <c:pt idx="0">
                  <c:v>C</c:v>
                </c:pt>
                <c:pt idx="1">
                  <c:v>H</c:v>
                </c:pt>
              </c:strCache>
            </c:strRef>
          </c:cat>
          <c:val>
            <c:numRef>
              <c:f>Analysis!$Q$2:$Q$4</c:f>
              <c:numCache>
                <c:formatCode>General</c:formatCode>
                <c:ptCount val="2"/>
                <c:pt idx="0">
                  <c:v>74</c:v>
                </c:pt>
                <c:pt idx="1">
                  <c:v>3</c:v>
                </c:pt>
              </c:numCache>
            </c:numRef>
          </c:val>
          <c:extLst>
            <c:ext xmlns:c16="http://schemas.microsoft.com/office/drawing/2014/chart" uri="{C3380CC4-5D6E-409C-BE32-E72D297353CC}">
              <c16:uniqueId val="{00000004-A7AD-48A9-A3A1-7707E76FD6D0}"/>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2_cereal.xlsx]Analysis!PivotTable9</c:name>
    <c:fmtId val="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latin typeface="Arial Rounded MT Bold" panose="020F0704030504030204" pitchFamily="34" charset="0"/>
              </a:rPr>
              <a:t>SUM</a:t>
            </a:r>
            <a:r>
              <a:rPr lang="en-US" b="1" baseline="0">
                <a:solidFill>
                  <a:schemeClr val="bg1"/>
                </a:solidFill>
                <a:latin typeface="Arial Rounded MT Bold" panose="020F0704030504030204" pitchFamily="34" charset="0"/>
              </a:rPr>
              <a:t> OF VITAL NUTRIENTS</a:t>
            </a:r>
            <a:endParaRPr lang="en-US" b="1">
              <a:solidFill>
                <a:schemeClr val="bg1"/>
              </a:solidFill>
              <a:latin typeface="Arial Rounded MT Bold" panose="020F07040305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5511948440999846E-2"/>
          <c:y val="0.18362459910503831"/>
          <c:w val="0.6415766373956715"/>
          <c:h val="0.65936478688156241"/>
        </c:manualLayout>
      </c:layout>
      <c:barChart>
        <c:barDir val="bar"/>
        <c:grouping val="clustered"/>
        <c:varyColors val="0"/>
        <c:ser>
          <c:idx val="0"/>
          <c:order val="0"/>
          <c:tx>
            <c:strRef>
              <c:f>Analysis!$K$1</c:f>
              <c:strCache>
                <c:ptCount val="1"/>
                <c:pt idx="0">
                  <c:v>Sum of Calories</c:v>
                </c:pt>
              </c:strCache>
            </c:strRef>
          </c:tx>
          <c:spPr>
            <a:solidFill>
              <a:schemeClr val="accent1"/>
            </a:solidFill>
            <a:ln>
              <a:noFill/>
            </a:ln>
            <a:effectLst/>
          </c:spPr>
          <c:invertIfNegative val="0"/>
          <c:cat>
            <c:strRef>
              <c:f>Analysis!$J$2:$J$9</c:f>
              <c:strCache>
                <c:ptCount val="7"/>
                <c:pt idx="0">
                  <c:v>A</c:v>
                </c:pt>
                <c:pt idx="1">
                  <c:v>G</c:v>
                </c:pt>
                <c:pt idx="2">
                  <c:v>K</c:v>
                </c:pt>
                <c:pt idx="3">
                  <c:v>N</c:v>
                </c:pt>
                <c:pt idx="4">
                  <c:v>P</c:v>
                </c:pt>
                <c:pt idx="5">
                  <c:v>Q</c:v>
                </c:pt>
                <c:pt idx="6">
                  <c:v>R</c:v>
                </c:pt>
              </c:strCache>
            </c:strRef>
          </c:cat>
          <c:val>
            <c:numRef>
              <c:f>Analysis!$K$2:$K$9</c:f>
              <c:numCache>
                <c:formatCode>0</c:formatCode>
                <c:ptCount val="7"/>
                <c:pt idx="0">
                  <c:v>100</c:v>
                </c:pt>
                <c:pt idx="1">
                  <c:v>2450</c:v>
                </c:pt>
                <c:pt idx="2">
                  <c:v>2500</c:v>
                </c:pt>
                <c:pt idx="3">
                  <c:v>520</c:v>
                </c:pt>
                <c:pt idx="4">
                  <c:v>980</c:v>
                </c:pt>
                <c:pt idx="5">
                  <c:v>760</c:v>
                </c:pt>
                <c:pt idx="6">
                  <c:v>920</c:v>
                </c:pt>
              </c:numCache>
            </c:numRef>
          </c:val>
          <c:extLst>
            <c:ext xmlns:c16="http://schemas.microsoft.com/office/drawing/2014/chart" uri="{C3380CC4-5D6E-409C-BE32-E72D297353CC}">
              <c16:uniqueId val="{00000000-A53E-485F-A73E-040F466A628C}"/>
            </c:ext>
          </c:extLst>
        </c:ser>
        <c:ser>
          <c:idx val="1"/>
          <c:order val="1"/>
          <c:tx>
            <c:strRef>
              <c:f>Analysis!$L$1</c:f>
              <c:strCache>
                <c:ptCount val="1"/>
                <c:pt idx="0">
                  <c:v>Sum of Vitamins</c:v>
                </c:pt>
              </c:strCache>
            </c:strRef>
          </c:tx>
          <c:spPr>
            <a:solidFill>
              <a:schemeClr val="accent2"/>
            </a:solidFill>
            <a:ln>
              <a:noFill/>
            </a:ln>
            <a:effectLst/>
          </c:spPr>
          <c:invertIfNegative val="0"/>
          <c:cat>
            <c:strRef>
              <c:f>Analysis!$J$2:$J$9</c:f>
              <c:strCache>
                <c:ptCount val="7"/>
                <c:pt idx="0">
                  <c:v>A</c:v>
                </c:pt>
                <c:pt idx="1">
                  <c:v>G</c:v>
                </c:pt>
                <c:pt idx="2">
                  <c:v>K</c:v>
                </c:pt>
                <c:pt idx="3">
                  <c:v>N</c:v>
                </c:pt>
                <c:pt idx="4">
                  <c:v>P</c:v>
                </c:pt>
                <c:pt idx="5">
                  <c:v>Q</c:v>
                </c:pt>
                <c:pt idx="6">
                  <c:v>R</c:v>
                </c:pt>
              </c:strCache>
            </c:strRef>
          </c:cat>
          <c:val>
            <c:numRef>
              <c:f>Analysis!$L$2:$L$9</c:f>
              <c:numCache>
                <c:formatCode>0</c:formatCode>
                <c:ptCount val="7"/>
                <c:pt idx="0">
                  <c:v>25</c:v>
                </c:pt>
                <c:pt idx="1">
                  <c:v>775</c:v>
                </c:pt>
                <c:pt idx="2">
                  <c:v>800</c:v>
                </c:pt>
                <c:pt idx="3">
                  <c:v>50</c:v>
                </c:pt>
                <c:pt idx="4">
                  <c:v>225</c:v>
                </c:pt>
                <c:pt idx="5">
                  <c:v>100</c:v>
                </c:pt>
                <c:pt idx="6">
                  <c:v>200</c:v>
                </c:pt>
              </c:numCache>
            </c:numRef>
          </c:val>
          <c:extLst>
            <c:ext xmlns:c16="http://schemas.microsoft.com/office/drawing/2014/chart" uri="{C3380CC4-5D6E-409C-BE32-E72D297353CC}">
              <c16:uniqueId val="{00000001-A53E-485F-A73E-040F466A628C}"/>
            </c:ext>
          </c:extLst>
        </c:ser>
        <c:ser>
          <c:idx val="2"/>
          <c:order val="2"/>
          <c:tx>
            <c:strRef>
              <c:f>Analysis!$M$1</c:f>
              <c:strCache>
                <c:ptCount val="1"/>
                <c:pt idx="0">
                  <c:v>Sum of Sodium</c:v>
                </c:pt>
              </c:strCache>
            </c:strRef>
          </c:tx>
          <c:spPr>
            <a:solidFill>
              <a:schemeClr val="accent3"/>
            </a:solidFill>
            <a:ln>
              <a:noFill/>
            </a:ln>
            <a:effectLst/>
          </c:spPr>
          <c:invertIfNegative val="0"/>
          <c:cat>
            <c:strRef>
              <c:f>Analysis!$J$2:$J$9</c:f>
              <c:strCache>
                <c:ptCount val="7"/>
                <c:pt idx="0">
                  <c:v>A</c:v>
                </c:pt>
                <c:pt idx="1">
                  <c:v>G</c:v>
                </c:pt>
                <c:pt idx="2">
                  <c:v>K</c:v>
                </c:pt>
                <c:pt idx="3">
                  <c:v>N</c:v>
                </c:pt>
                <c:pt idx="4">
                  <c:v>P</c:v>
                </c:pt>
                <c:pt idx="5">
                  <c:v>Q</c:v>
                </c:pt>
                <c:pt idx="6">
                  <c:v>R</c:v>
                </c:pt>
              </c:strCache>
            </c:strRef>
          </c:cat>
          <c:val>
            <c:numRef>
              <c:f>Analysis!$M$2:$M$9</c:f>
              <c:numCache>
                <c:formatCode>0</c:formatCode>
                <c:ptCount val="7"/>
                <c:pt idx="0">
                  <c:v>0</c:v>
                </c:pt>
                <c:pt idx="1">
                  <c:v>4410</c:v>
                </c:pt>
                <c:pt idx="2">
                  <c:v>4020</c:v>
                </c:pt>
                <c:pt idx="3">
                  <c:v>225</c:v>
                </c:pt>
                <c:pt idx="4">
                  <c:v>1315</c:v>
                </c:pt>
                <c:pt idx="5">
                  <c:v>740</c:v>
                </c:pt>
                <c:pt idx="6">
                  <c:v>1585</c:v>
                </c:pt>
              </c:numCache>
            </c:numRef>
          </c:val>
          <c:extLst>
            <c:ext xmlns:c16="http://schemas.microsoft.com/office/drawing/2014/chart" uri="{C3380CC4-5D6E-409C-BE32-E72D297353CC}">
              <c16:uniqueId val="{00000002-A53E-485F-A73E-040F466A628C}"/>
            </c:ext>
          </c:extLst>
        </c:ser>
        <c:ser>
          <c:idx val="3"/>
          <c:order val="3"/>
          <c:tx>
            <c:strRef>
              <c:f>Analysis!$N$1</c:f>
              <c:strCache>
                <c:ptCount val="1"/>
                <c:pt idx="0">
                  <c:v>Sum of Potassium</c:v>
                </c:pt>
              </c:strCache>
            </c:strRef>
          </c:tx>
          <c:spPr>
            <a:solidFill>
              <a:schemeClr val="accent4"/>
            </a:solidFill>
            <a:ln>
              <a:noFill/>
            </a:ln>
            <a:effectLst/>
          </c:spPr>
          <c:invertIfNegative val="0"/>
          <c:cat>
            <c:strRef>
              <c:f>Analysis!$J$2:$J$9</c:f>
              <c:strCache>
                <c:ptCount val="7"/>
                <c:pt idx="0">
                  <c:v>A</c:v>
                </c:pt>
                <c:pt idx="1">
                  <c:v>G</c:v>
                </c:pt>
                <c:pt idx="2">
                  <c:v>K</c:v>
                </c:pt>
                <c:pt idx="3">
                  <c:v>N</c:v>
                </c:pt>
                <c:pt idx="4">
                  <c:v>P</c:v>
                </c:pt>
                <c:pt idx="5">
                  <c:v>Q</c:v>
                </c:pt>
                <c:pt idx="6">
                  <c:v>R</c:v>
                </c:pt>
              </c:strCache>
            </c:strRef>
          </c:cat>
          <c:val>
            <c:numRef>
              <c:f>Analysis!$N$2:$N$9</c:f>
              <c:numCache>
                <c:formatCode>0</c:formatCode>
                <c:ptCount val="7"/>
                <c:pt idx="0">
                  <c:v>95</c:v>
                </c:pt>
                <c:pt idx="1">
                  <c:v>1875</c:v>
                </c:pt>
                <c:pt idx="2">
                  <c:v>2370</c:v>
                </c:pt>
                <c:pt idx="3">
                  <c:v>724</c:v>
                </c:pt>
                <c:pt idx="4">
                  <c:v>1025</c:v>
                </c:pt>
                <c:pt idx="5">
                  <c:v>595</c:v>
                </c:pt>
                <c:pt idx="6">
                  <c:v>714</c:v>
                </c:pt>
              </c:numCache>
            </c:numRef>
          </c:val>
          <c:extLst>
            <c:ext xmlns:c16="http://schemas.microsoft.com/office/drawing/2014/chart" uri="{C3380CC4-5D6E-409C-BE32-E72D297353CC}">
              <c16:uniqueId val="{00000003-A53E-485F-A73E-040F466A628C}"/>
            </c:ext>
          </c:extLst>
        </c:ser>
        <c:dLbls>
          <c:showLegendKey val="0"/>
          <c:showVal val="0"/>
          <c:showCatName val="0"/>
          <c:showSerName val="0"/>
          <c:showPercent val="0"/>
          <c:showBubbleSize val="0"/>
        </c:dLbls>
        <c:gapWidth val="182"/>
        <c:axId val="430039528"/>
        <c:axId val="430035928"/>
      </c:barChart>
      <c:catAx>
        <c:axId val="430039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430035928"/>
        <c:crosses val="autoZero"/>
        <c:auto val="1"/>
        <c:lblAlgn val="ctr"/>
        <c:lblOffset val="100"/>
        <c:noMultiLvlLbl val="0"/>
      </c:catAx>
      <c:valAx>
        <c:axId val="430035928"/>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crossAx val="430039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2_cereal.xlsx]Analysis!PivotTable2</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latin typeface="Arial Rounded MT Bold" panose="020F0704030504030204" pitchFamily="34" charset="0"/>
              </a:rPr>
              <a:t>COUNT</a:t>
            </a:r>
            <a:r>
              <a:rPr lang="en-US" b="1" baseline="0">
                <a:solidFill>
                  <a:schemeClr val="bg1"/>
                </a:solidFill>
                <a:latin typeface="Arial Rounded MT Bold" panose="020F0704030504030204" pitchFamily="34" charset="0"/>
              </a:rPr>
              <a:t> OF MAUFACTURERS</a:t>
            </a:r>
            <a:endParaRPr lang="en-US" b="1">
              <a:solidFill>
                <a:schemeClr val="bg1"/>
              </a:solidFill>
              <a:latin typeface="Arial Rounded MT Bold" panose="020F07040305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8.4647444683204356E-2"/>
          <c:y val="0.16057318433195153"/>
          <c:w val="0.76705798138869008"/>
          <c:h val="0.70561098377205123"/>
        </c:manualLayout>
      </c:layout>
      <c:barChart>
        <c:barDir val="bar"/>
        <c:grouping val="clustered"/>
        <c:varyColors val="0"/>
        <c:ser>
          <c:idx val="0"/>
          <c:order val="0"/>
          <c:tx>
            <c:strRef>
              <c:f>Analysis!$B$13</c:f>
              <c:strCache>
                <c:ptCount val="1"/>
                <c:pt idx="0">
                  <c:v>Total</c:v>
                </c:pt>
              </c:strCache>
            </c:strRef>
          </c:tx>
          <c:spPr>
            <a:solidFill>
              <a:schemeClr val="accent1"/>
            </a:solidFill>
            <a:ln>
              <a:noFill/>
            </a:ln>
            <a:effectLst/>
          </c:spPr>
          <c:invertIfNegative val="0"/>
          <c:cat>
            <c:strRef>
              <c:f>Analysis!$A$14:$A$21</c:f>
              <c:strCache>
                <c:ptCount val="7"/>
                <c:pt idx="0">
                  <c:v>A</c:v>
                </c:pt>
                <c:pt idx="1">
                  <c:v>G</c:v>
                </c:pt>
                <c:pt idx="2">
                  <c:v>K</c:v>
                </c:pt>
                <c:pt idx="3">
                  <c:v>N</c:v>
                </c:pt>
                <c:pt idx="4">
                  <c:v>P</c:v>
                </c:pt>
                <c:pt idx="5">
                  <c:v>Q</c:v>
                </c:pt>
                <c:pt idx="6">
                  <c:v>R</c:v>
                </c:pt>
              </c:strCache>
            </c:strRef>
          </c:cat>
          <c:val>
            <c:numRef>
              <c:f>Analysis!$B$14:$B$21</c:f>
              <c:numCache>
                <c:formatCode>General</c:formatCode>
                <c:ptCount val="7"/>
                <c:pt idx="0">
                  <c:v>1</c:v>
                </c:pt>
                <c:pt idx="1">
                  <c:v>22</c:v>
                </c:pt>
                <c:pt idx="2">
                  <c:v>23</c:v>
                </c:pt>
                <c:pt idx="3">
                  <c:v>6</c:v>
                </c:pt>
                <c:pt idx="4">
                  <c:v>9</c:v>
                </c:pt>
                <c:pt idx="5">
                  <c:v>8</c:v>
                </c:pt>
                <c:pt idx="6">
                  <c:v>8</c:v>
                </c:pt>
              </c:numCache>
            </c:numRef>
          </c:val>
          <c:extLst>
            <c:ext xmlns:c16="http://schemas.microsoft.com/office/drawing/2014/chart" uri="{C3380CC4-5D6E-409C-BE32-E72D297353CC}">
              <c16:uniqueId val="{00000000-6E2C-47B8-9D2B-1851803B819D}"/>
            </c:ext>
          </c:extLst>
        </c:ser>
        <c:dLbls>
          <c:showLegendKey val="0"/>
          <c:showVal val="0"/>
          <c:showCatName val="0"/>
          <c:showSerName val="0"/>
          <c:showPercent val="0"/>
          <c:showBubbleSize val="0"/>
        </c:dLbls>
        <c:gapWidth val="182"/>
        <c:axId val="430061848"/>
        <c:axId val="430058608"/>
      </c:barChart>
      <c:catAx>
        <c:axId val="4300618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430058608"/>
        <c:crosses val="autoZero"/>
        <c:auto val="1"/>
        <c:lblAlgn val="ctr"/>
        <c:lblOffset val="100"/>
        <c:noMultiLvlLbl val="0"/>
      </c:catAx>
      <c:valAx>
        <c:axId val="4300586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4300618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2_cereal.xlsx]Analysis!PivotTable5</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bg1"/>
                </a:solidFill>
                <a:latin typeface="Arial Rounded MT Bold" panose="020F0704030504030204" pitchFamily="34" charset="0"/>
              </a:rPr>
              <a:t>SUM</a:t>
            </a:r>
            <a:r>
              <a:rPr lang="en-US" baseline="0">
                <a:solidFill>
                  <a:schemeClr val="bg1"/>
                </a:solidFill>
                <a:latin typeface="Arial Rounded MT Bold" panose="020F0704030504030204" pitchFamily="34" charset="0"/>
              </a:rPr>
              <a:t> OF  CARBOHYDRATE AND SUGAR</a:t>
            </a:r>
            <a:endParaRPr lang="en-US">
              <a:solidFill>
                <a:schemeClr val="bg1"/>
              </a:solidFill>
              <a:latin typeface="Arial Rounded MT Bold" panose="020F0704030504030204" pitchFamily="34" charset="0"/>
            </a:endParaRPr>
          </a:p>
        </c:rich>
      </c:tx>
      <c:layout>
        <c:manualLayout>
          <c:xMode val="edge"/>
          <c:yMode val="edge"/>
          <c:x val="0.13928004042487993"/>
          <c:y val="5.09804094730432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4813195865713407E-2"/>
          <c:y val="0.18908633873551725"/>
          <c:w val="0.6170268610347649"/>
          <c:h val="0.69264794253905726"/>
        </c:manualLayout>
      </c:layout>
      <c:barChart>
        <c:barDir val="col"/>
        <c:grouping val="clustered"/>
        <c:varyColors val="0"/>
        <c:ser>
          <c:idx val="0"/>
          <c:order val="0"/>
          <c:tx>
            <c:strRef>
              <c:f>Analysis!$E$13</c:f>
              <c:strCache>
                <c:ptCount val="1"/>
                <c:pt idx="0">
                  <c:v>Sum of Carbohydrate</c:v>
                </c:pt>
              </c:strCache>
            </c:strRef>
          </c:tx>
          <c:spPr>
            <a:solidFill>
              <a:schemeClr val="accent1"/>
            </a:solidFill>
            <a:ln>
              <a:noFill/>
            </a:ln>
            <a:effectLst/>
          </c:spPr>
          <c:invertIfNegative val="0"/>
          <c:cat>
            <c:strRef>
              <c:f>Analysis!$D$14:$D$21</c:f>
              <c:strCache>
                <c:ptCount val="7"/>
                <c:pt idx="0">
                  <c:v>A</c:v>
                </c:pt>
                <c:pt idx="1">
                  <c:v>G</c:v>
                </c:pt>
                <c:pt idx="2">
                  <c:v>K</c:v>
                </c:pt>
                <c:pt idx="3">
                  <c:v>N</c:v>
                </c:pt>
                <c:pt idx="4">
                  <c:v>P</c:v>
                </c:pt>
                <c:pt idx="5">
                  <c:v>Q</c:v>
                </c:pt>
                <c:pt idx="6">
                  <c:v>R</c:v>
                </c:pt>
              </c:strCache>
            </c:strRef>
          </c:cat>
          <c:val>
            <c:numRef>
              <c:f>Analysis!$E$14:$E$21</c:f>
              <c:numCache>
                <c:formatCode>0</c:formatCode>
                <c:ptCount val="7"/>
                <c:pt idx="0">
                  <c:v>16</c:v>
                </c:pt>
                <c:pt idx="1">
                  <c:v>324</c:v>
                </c:pt>
                <c:pt idx="2">
                  <c:v>348</c:v>
                </c:pt>
                <c:pt idx="3">
                  <c:v>96</c:v>
                </c:pt>
                <c:pt idx="4">
                  <c:v>119</c:v>
                </c:pt>
                <c:pt idx="5">
                  <c:v>80</c:v>
                </c:pt>
                <c:pt idx="6">
                  <c:v>141</c:v>
                </c:pt>
              </c:numCache>
            </c:numRef>
          </c:val>
          <c:extLst>
            <c:ext xmlns:c16="http://schemas.microsoft.com/office/drawing/2014/chart" uri="{C3380CC4-5D6E-409C-BE32-E72D297353CC}">
              <c16:uniqueId val="{00000000-8825-4BBB-9CFF-C9FADC9E25FC}"/>
            </c:ext>
          </c:extLst>
        </c:ser>
        <c:ser>
          <c:idx val="1"/>
          <c:order val="1"/>
          <c:tx>
            <c:strRef>
              <c:f>Analysis!$F$13</c:f>
              <c:strCache>
                <c:ptCount val="1"/>
                <c:pt idx="0">
                  <c:v>Sum of Sugars</c:v>
                </c:pt>
              </c:strCache>
            </c:strRef>
          </c:tx>
          <c:spPr>
            <a:solidFill>
              <a:schemeClr val="accent2"/>
            </a:solidFill>
            <a:ln>
              <a:noFill/>
            </a:ln>
            <a:effectLst/>
          </c:spPr>
          <c:invertIfNegative val="0"/>
          <c:cat>
            <c:strRef>
              <c:f>Analysis!$D$14:$D$21</c:f>
              <c:strCache>
                <c:ptCount val="7"/>
                <c:pt idx="0">
                  <c:v>A</c:v>
                </c:pt>
                <c:pt idx="1">
                  <c:v>G</c:v>
                </c:pt>
                <c:pt idx="2">
                  <c:v>K</c:v>
                </c:pt>
                <c:pt idx="3">
                  <c:v>N</c:v>
                </c:pt>
                <c:pt idx="4">
                  <c:v>P</c:v>
                </c:pt>
                <c:pt idx="5">
                  <c:v>Q</c:v>
                </c:pt>
                <c:pt idx="6">
                  <c:v>R</c:v>
                </c:pt>
              </c:strCache>
            </c:strRef>
          </c:cat>
          <c:val>
            <c:numRef>
              <c:f>Analysis!$F$14:$F$21</c:f>
              <c:numCache>
                <c:formatCode>0</c:formatCode>
                <c:ptCount val="7"/>
                <c:pt idx="0">
                  <c:v>3</c:v>
                </c:pt>
                <c:pt idx="1">
                  <c:v>175</c:v>
                </c:pt>
                <c:pt idx="2">
                  <c:v>174</c:v>
                </c:pt>
                <c:pt idx="3">
                  <c:v>11</c:v>
                </c:pt>
                <c:pt idx="4">
                  <c:v>79</c:v>
                </c:pt>
                <c:pt idx="5">
                  <c:v>42</c:v>
                </c:pt>
                <c:pt idx="6">
                  <c:v>49</c:v>
                </c:pt>
              </c:numCache>
            </c:numRef>
          </c:val>
          <c:extLst>
            <c:ext xmlns:c16="http://schemas.microsoft.com/office/drawing/2014/chart" uri="{C3380CC4-5D6E-409C-BE32-E72D297353CC}">
              <c16:uniqueId val="{00000001-8825-4BBB-9CFF-C9FADC9E25FC}"/>
            </c:ext>
          </c:extLst>
        </c:ser>
        <c:dLbls>
          <c:showLegendKey val="0"/>
          <c:showVal val="0"/>
          <c:showCatName val="0"/>
          <c:showSerName val="0"/>
          <c:showPercent val="0"/>
          <c:showBubbleSize val="0"/>
        </c:dLbls>
        <c:gapWidth val="219"/>
        <c:overlap val="-27"/>
        <c:axId val="430022248"/>
        <c:axId val="430026928"/>
      </c:barChart>
      <c:catAx>
        <c:axId val="430022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bg1"/>
                </a:solidFill>
                <a:latin typeface="+mn-lt"/>
                <a:ea typeface="+mn-ea"/>
                <a:cs typeface="+mn-cs"/>
              </a:defRPr>
            </a:pPr>
            <a:endParaRPr lang="en-US"/>
          </a:p>
        </c:txPr>
        <c:crossAx val="430026928"/>
        <c:crosses val="autoZero"/>
        <c:auto val="1"/>
        <c:lblAlgn val="ctr"/>
        <c:lblOffset val="100"/>
        <c:noMultiLvlLbl val="0"/>
      </c:catAx>
      <c:valAx>
        <c:axId val="43002692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430022248"/>
        <c:crosses val="autoZero"/>
        <c:crossBetween val="between"/>
      </c:valAx>
      <c:spPr>
        <a:noFill/>
        <a:ln>
          <a:noFill/>
        </a:ln>
        <a:effectLst/>
      </c:spPr>
    </c:plotArea>
    <c:legend>
      <c:legendPos val="r"/>
      <c:layout>
        <c:manualLayout>
          <c:xMode val="edge"/>
          <c:yMode val="edge"/>
          <c:x val="0.70186991238048579"/>
          <c:y val="0.61302296567091619"/>
          <c:w val="0.28151318008619336"/>
          <c:h val="0.2332365776008137"/>
        </c:manualLayout>
      </c:layout>
      <c:overlay val="0"/>
      <c:spPr>
        <a:noFill/>
        <a:ln>
          <a:noFill/>
        </a:ln>
        <a:effectLst/>
      </c:spPr>
      <c:txPr>
        <a:bodyPr rot="0" spcFirstLastPara="1" vertOverflow="ellipsis" vert="horz" wrap="square" anchor="ctr" anchorCtr="1"/>
        <a:lstStyle/>
        <a:p>
          <a:pPr>
            <a:defRPr sz="900" b="1"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2_cereal.xlsx]Analysis!PivotTable4</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solidFill>
                  <a:schemeClr val="bg1"/>
                </a:solidFill>
                <a:latin typeface="Arial Rounded MT Bold" panose="020F0704030504030204" pitchFamily="34" charset="0"/>
              </a:rPr>
              <a:t>TOTAL</a:t>
            </a:r>
            <a:r>
              <a:rPr lang="en-US" b="1" baseline="0">
                <a:solidFill>
                  <a:schemeClr val="bg1"/>
                </a:solidFill>
                <a:latin typeface="Arial Rounded MT Bold" panose="020F0704030504030204" pitchFamily="34" charset="0"/>
              </a:rPr>
              <a:t> RATINGS PER MANUFACTURER</a:t>
            </a:r>
            <a:endParaRPr lang="en-US" b="1">
              <a:solidFill>
                <a:schemeClr val="bg1"/>
              </a:solidFill>
              <a:latin typeface="Arial Rounded MT Bold" panose="020F0704030504030204"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Analysis!$E$1</c:f>
              <c:strCache>
                <c:ptCount val="1"/>
                <c:pt idx="0">
                  <c:v>Total</c:v>
                </c:pt>
              </c:strCache>
            </c:strRef>
          </c:tx>
          <c:spPr>
            <a:solidFill>
              <a:schemeClr val="accent1"/>
            </a:solidFill>
            <a:ln>
              <a:noFill/>
            </a:ln>
            <a:effectLst/>
          </c:spPr>
          <c:invertIfNegative val="0"/>
          <c:cat>
            <c:strRef>
              <c:f>Analysis!$D$2:$D$9</c:f>
              <c:strCache>
                <c:ptCount val="7"/>
                <c:pt idx="0">
                  <c:v>K</c:v>
                </c:pt>
                <c:pt idx="1">
                  <c:v>G</c:v>
                </c:pt>
                <c:pt idx="2">
                  <c:v>N</c:v>
                </c:pt>
                <c:pt idx="3">
                  <c:v>P</c:v>
                </c:pt>
                <c:pt idx="4">
                  <c:v>Q</c:v>
                </c:pt>
                <c:pt idx="5">
                  <c:v>R</c:v>
                </c:pt>
                <c:pt idx="6">
                  <c:v>A</c:v>
                </c:pt>
              </c:strCache>
            </c:strRef>
          </c:cat>
          <c:val>
            <c:numRef>
              <c:f>Analysis!$E$2:$E$9</c:f>
              <c:numCache>
                <c:formatCode>0</c:formatCode>
                <c:ptCount val="7"/>
                <c:pt idx="0">
                  <c:v>1012.884634</c:v>
                </c:pt>
                <c:pt idx="1">
                  <c:v>758.68873699999995</c:v>
                </c:pt>
                <c:pt idx="2">
                  <c:v>407.81140299999998</c:v>
                </c:pt>
                <c:pt idx="3">
                  <c:v>375.351697</c:v>
                </c:pt>
                <c:pt idx="4">
                  <c:v>343.32791900000001</c:v>
                </c:pt>
                <c:pt idx="5">
                  <c:v>332.343977</c:v>
                </c:pt>
                <c:pt idx="6">
                  <c:v>54.850917000000003</c:v>
                </c:pt>
              </c:numCache>
            </c:numRef>
          </c:val>
          <c:extLst>
            <c:ext xmlns:c16="http://schemas.microsoft.com/office/drawing/2014/chart" uri="{C3380CC4-5D6E-409C-BE32-E72D297353CC}">
              <c16:uniqueId val="{00000000-8C94-44C8-99D1-84D88B385115}"/>
            </c:ext>
          </c:extLst>
        </c:ser>
        <c:dLbls>
          <c:showLegendKey val="0"/>
          <c:showVal val="0"/>
          <c:showCatName val="0"/>
          <c:showSerName val="0"/>
          <c:showPercent val="0"/>
          <c:showBubbleSize val="0"/>
        </c:dLbls>
        <c:gapWidth val="219"/>
        <c:overlap val="-27"/>
        <c:axId val="430035568"/>
        <c:axId val="430029448"/>
      </c:barChart>
      <c:catAx>
        <c:axId val="43003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430029448"/>
        <c:crosses val="autoZero"/>
        <c:auto val="1"/>
        <c:lblAlgn val="ctr"/>
        <c:lblOffset val="100"/>
        <c:noMultiLvlLbl val="0"/>
      </c:catAx>
      <c:valAx>
        <c:axId val="4300294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bg1"/>
                </a:solidFill>
                <a:latin typeface="+mn-lt"/>
                <a:ea typeface="+mn-ea"/>
                <a:cs typeface="+mn-cs"/>
              </a:defRPr>
            </a:pPr>
            <a:endParaRPr lang="en-US"/>
          </a:p>
        </c:txPr>
        <c:crossAx val="430035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2_cereal.xlsx]Analysis!PivotTable2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NUMBER</a:t>
            </a:r>
            <a:r>
              <a:rPr lang="en-US" baseline="0"/>
              <a:t> OF MANUFACTURER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Analysis!$B$13</c:f>
              <c:strCache>
                <c:ptCount val="1"/>
                <c:pt idx="0">
                  <c:v>Total</c:v>
                </c:pt>
              </c:strCache>
            </c:strRef>
          </c:tx>
          <c:spPr>
            <a:solidFill>
              <a:schemeClr val="accent1"/>
            </a:solidFill>
            <a:ln>
              <a:noFill/>
            </a:ln>
            <a:effectLst/>
          </c:spPr>
          <c:invertIfNegative val="0"/>
          <c:cat>
            <c:strRef>
              <c:f>Analysis!$A$14:$A$21</c:f>
              <c:strCache>
                <c:ptCount val="7"/>
                <c:pt idx="0">
                  <c:v>A</c:v>
                </c:pt>
                <c:pt idx="1">
                  <c:v>G</c:v>
                </c:pt>
                <c:pt idx="2">
                  <c:v>K</c:v>
                </c:pt>
                <c:pt idx="3">
                  <c:v>N</c:v>
                </c:pt>
                <c:pt idx="4">
                  <c:v>P</c:v>
                </c:pt>
                <c:pt idx="5">
                  <c:v>Q</c:v>
                </c:pt>
                <c:pt idx="6">
                  <c:v>R</c:v>
                </c:pt>
              </c:strCache>
            </c:strRef>
          </c:cat>
          <c:val>
            <c:numRef>
              <c:f>Analysis!$B$14:$B$21</c:f>
              <c:numCache>
                <c:formatCode>General</c:formatCode>
                <c:ptCount val="7"/>
                <c:pt idx="0">
                  <c:v>1</c:v>
                </c:pt>
                <c:pt idx="1">
                  <c:v>22</c:v>
                </c:pt>
                <c:pt idx="2">
                  <c:v>23</c:v>
                </c:pt>
                <c:pt idx="3">
                  <c:v>6</c:v>
                </c:pt>
                <c:pt idx="4">
                  <c:v>9</c:v>
                </c:pt>
                <c:pt idx="5">
                  <c:v>8</c:v>
                </c:pt>
                <c:pt idx="6">
                  <c:v>8</c:v>
                </c:pt>
              </c:numCache>
            </c:numRef>
          </c:val>
          <c:extLst>
            <c:ext xmlns:c16="http://schemas.microsoft.com/office/drawing/2014/chart" uri="{C3380CC4-5D6E-409C-BE32-E72D297353CC}">
              <c16:uniqueId val="{00000000-F507-478A-AA1B-AC27D1DA2E35}"/>
            </c:ext>
          </c:extLst>
        </c:ser>
        <c:dLbls>
          <c:showLegendKey val="0"/>
          <c:showVal val="0"/>
          <c:showCatName val="0"/>
          <c:showSerName val="0"/>
          <c:showPercent val="0"/>
          <c:showBubbleSize val="0"/>
        </c:dLbls>
        <c:gapWidth val="182"/>
        <c:axId val="430075168"/>
        <c:axId val="430077688"/>
      </c:barChart>
      <c:catAx>
        <c:axId val="43007516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077688"/>
        <c:crosses val="autoZero"/>
        <c:auto val="1"/>
        <c:lblAlgn val="ctr"/>
        <c:lblOffset val="100"/>
        <c:noMultiLvlLbl val="0"/>
      </c:catAx>
      <c:valAx>
        <c:axId val="43007768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075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2_cereal.xlsx]Analysis!PivotTable5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a:t>
            </a:r>
            <a:r>
              <a:rPr lang="en-US" baseline="0"/>
              <a:t> OF  CARBOHYDRATE AND SUGAR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Analysis!$E$13</c:f>
              <c:strCache>
                <c:ptCount val="1"/>
                <c:pt idx="0">
                  <c:v>Sum of Carbohydrate</c:v>
                </c:pt>
              </c:strCache>
            </c:strRef>
          </c:tx>
          <c:spPr>
            <a:solidFill>
              <a:schemeClr val="accent1"/>
            </a:solidFill>
            <a:ln>
              <a:noFill/>
            </a:ln>
            <a:effectLst/>
          </c:spPr>
          <c:invertIfNegative val="0"/>
          <c:cat>
            <c:strRef>
              <c:f>Analysis!$D$14:$D$21</c:f>
              <c:strCache>
                <c:ptCount val="7"/>
                <c:pt idx="0">
                  <c:v>A</c:v>
                </c:pt>
                <c:pt idx="1">
                  <c:v>G</c:v>
                </c:pt>
                <c:pt idx="2">
                  <c:v>K</c:v>
                </c:pt>
                <c:pt idx="3">
                  <c:v>N</c:v>
                </c:pt>
                <c:pt idx="4">
                  <c:v>P</c:v>
                </c:pt>
                <c:pt idx="5">
                  <c:v>Q</c:v>
                </c:pt>
                <c:pt idx="6">
                  <c:v>R</c:v>
                </c:pt>
              </c:strCache>
            </c:strRef>
          </c:cat>
          <c:val>
            <c:numRef>
              <c:f>Analysis!$E$14:$E$21</c:f>
              <c:numCache>
                <c:formatCode>0</c:formatCode>
                <c:ptCount val="7"/>
                <c:pt idx="0">
                  <c:v>16</c:v>
                </c:pt>
                <c:pt idx="1">
                  <c:v>324</c:v>
                </c:pt>
                <c:pt idx="2">
                  <c:v>348</c:v>
                </c:pt>
                <c:pt idx="3">
                  <c:v>96</c:v>
                </c:pt>
                <c:pt idx="4">
                  <c:v>119</c:v>
                </c:pt>
                <c:pt idx="5">
                  <c:v>80</c:v>
                </c:pt>
                <c:pt idx="6">
                  <c:v>141</c:v>
                </c:pt>
              </c:numCache>
            </c:numRef>
          </c:val>
          <c:extLst>
            <c:ext xmlns:c16="http://schemas.microsoft.com/office/drawing/2014/chart" uri="{C3380CC4-5D6E-409C-BE32-E72D297353CC}">
              <c16:uniqueId val="{00000000-B8AA-45D5-B5FB-A5B47747AD8B}"/>
            </c:ext>
          </c:extLst>
        </c:ser>
        <c:ser>
          <c:idx val="1"/>
          <c:order val="1"/>
          <c:tx>
            <c:strRef>
              <c:f>Analysis!$F$13</c:f>
              <c:strCache>
                <c:ptCount val="1"/>
                <c:pt idx="0">
                  <c:v>Sum of Sugars</c:v>
                </c:pt>
              </c:strCache>
            </c:strRef>
          </c:tx>
          <c:spPr>
            <a:solidFill>
              <a:schemeClr val="accent2"/>
            </a:solidFill>
            <a:ln>
              <a:noFill/>
            </a:ln>
            <a:effectLst/>
          </c:spPr>
          <c:invertIfNegative val="0"/>
          <c:cat>
            <c:strRef>
              <c:f>Analysis!$D$14:$D$21</c:f>
              <c:strCache>
                <c:ptCount val="7"/>
                <c:pt idx="0">
                  <c:v>A</c:v>
                </c:pt>
                <c:pt idx="1">
                  <c:v>G</c:v>
                </c:pt>
                <c:pt idx="2">
                  <c:v>K</c:v>
                </c:pt>
                <c:pt idx="3">
                  <c:v>N</c:v>
                </c:pt>
                <c:pt idx="4">
                  <c:v>P</c:v>
                </c:pt>
                <c:pt idx="5">
                  <c:v>Q</c:v>
                </c:pt>
                <c:pt idx="6">
                  <c:v>R</c:v>
                </c:pt>
              </c:strCache>
            </c:strRef>
          </c:cat>
          <c:val>
            <c:numRef>
              <c:f>Analysis!$F$14:$F$21</c:f>
              <c:numCache>
                <c:formatCode>0</c:formatCode>
                <c:ptCount val="7"/>
                <c:pt idx="0">
                  <c:v>3</c:v>
                </c:pt>
                <c:pt idx="1">
                  <c:v>175</c:v>
                </c:pt>
                <c:pt idx="2">
                  <c:v>174</c:v>
                </c:pt>
                <c:pt idx="3">
                  <c:v>11</c:v>
                </c:pt>
                <c:pt idx="4">
                  <c:v>79</c:v>
                </c:pt>
                <c:pt idx="5">
                  <c:v>42</c:v>
                </c:pt>
                <c:pt idx="6">
                  <c:v>49</c:v>
                </c:pt>
              </c:numCache>
            </c:numRef>
          </c:val>
          <c:extLst>
            <c:ext xmlns:c16="http://schemas.microsoft.com/office/drawing/2014/chart" uri="{C3380CC4-5D6E-409C-BE32-E72D297353CC}">
              <c16:uniqueId val="{00000001-B8AA-45D5-B5FB-A5B47747AD8B}"/>
            </c:ext>
          </c:extLst>
        </c:ser>
        <c:dLbls>
          <c:showLegendKey val="0"/>
          <c:showVal val="0"/>
          <c:showCatName val="0"/>
          <c:showSerName val="0"/>
          <c:showPercent val="0"/>
          <c:showBubbleSize val="0"/>
        </c:dLbls>
        <c:gapWidth val="219"/>
        <c:overlap val="-27"/>
        <c:axId val="430022248"/>
        <c:axId val="430026928"/>
      </c:barChart>
      <c:catAx>
        <c:axId val="4300222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026928"/>
        <c:crosses val="autoZero"/>
        <c:auto val="1"/>
        <c:lblAlgn val="ctr"/>
        <c:lblOffset val="100"/>
        <c:noMultiLvlLbl val="0"/>
      </c:catAx>
      <c:valAx>
        <c:axId val="43002692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0222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2_cereal.xlsx]Analysis!PivotTable8</c:name>
    <c:fmtId val="5"/>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Analysis!$H$13</c:f>
              <c:strCache>
                <c:ptCount val="1"/>
                <c:pt idx="0">
                  <c:v>Sum of Protein</c:v>
                </c:pt>
              </c:strCache>
            </c:strRef>
          </c:tx>
          <c:spPr>
            <a:solidFill>
              <a:schemeClr val="accent1"/>
            </a:solidFill>
            <a:ln>
              <a:noFill/>
            </a:ln>
            <a:effectLst/>
          </c:spPr>
          <c:invertIfNegative val="0"/>
          <c:cat>
            <c:strRef>
              <c:f>Analysis!$G$14:$G$21</c:f>
              <c:strCache>
                <c:ptCount val="7"/>
                <c:pt idx="0">
                  <c:v>A</c:v>
                </c:pt>
                <c:pt idx="1">
                  <c:v>G</c:v>
                </c:pt>
                <c:pt idx="2">
                  <c:v>K</c:v>
                </c:pt>
                <c:pt idx="3">
                  <c:v>N</c:v>
                </c:pt>
                <c:pt idx="4">
                  <c:v>P</c:v>
                </c:pt>
                <c:pt idx="5">
                  <c:v>Q</c:v>
                </c:pt>
                <c:pt idx="6">
                  <c:v>R</c:v>
                </c:pt>
              </c:strCache>
            </c:strRef>
          </c:cat>
          <c:val>
            <c:numRef>
              <c:f>Analysis!$H$14:$H$21</c:f>
              <c:numCache>
                <c:formatCode>0</c:formatCode>
                <c:ptCount val="7"/>
                <c:pt idx="0">
                  <c:v>4</c:v>
                </c:pt>
                <c:pt idx="1">
                  <c:v>51</c:v>
                </c:pt>
                <c:pt idx="2">
                  <c:v>61</c:v>
                </c:pt>
                <c:pt idx="3">
                  <c:v>17</c:v>
                </c:pt>
                <c:pt idx="4">
                  <c:v>22</c:v>
                </c:pt>
                <c:pt idx="5">
                  <c:v>21</c:v>
                </c:pt>
                <c:pt idx="6">
                  <c:v>20</c:v>
                </c:pt>
              </c:numCache>
            </c:numRef>
          </c:val>
          <c:extLst>
            <c:ext xmlns:c16="http://schemas.microsoft.com/office/drawing/2014/chart" uri="{C3380CC4-5D6E-409C-BE32-E72D297353CC}">
              <c16:uniqueId val="{00000000-9E90-4DE6-A830-42996519FBC0}"/>
            </c:ext>
          </c:extLst>
        </c:ser>
        <c:ser>
          <c:idx val="1"/>
          <c:order val="1"/>
          <c:tx>
            <c:strRef>
              <c:f>Analysis!$I$13</c:f>
              <c:strCache>
                <c:ptCount val="1"/>
                <c:pt idx="0">
                  <c:v>Sum of Fat</c:v>
                </c:pt>
              </c:strCache>
            </c:strRef>
          </c:tx>
          <c:spPr>
            <a:solidFill>
              <a:schemeClr val="accent2"/>
            </a:solidFill>
            <a:ln>
              <a:noFill/>
            </a:ln>
            <a:effectLst/>
          </c:spPr>
          <c:invertIfNegative val="0"/>
          <c:cat>
            <c:strRef>
              <c:f>Analysis!$G$14:$G$21</c:f>
              <c:strCache>
                <c:ptCount val="7"/>
                <c:pt idx="0">
                  <c:v>A</c:v>
                </c:pt>
                <c:pt idx="1">
                  <c:v>G</c:v>
                </c:pt>
                <c:pt idx="2">
                  <c:v>K</c:v>
                </c:pt>
                <c:pt idx="3">
                  <c:v>N</c:v>
                </c:pt>
                <c:pt idx="4">
                  <c:v>P</c:v>
                </c:pt>
                <c:pt idx="5">
                  <c:v>Q</c:v>
                </c:pt>
                <c:pt idx="6">
                  <c:v>R</c:v>
                </c:pt>
              </c:strCache>
            </c:strRef>
          </c:cat>
          <c:val>
            <c:numRef>
              <c:f>Analysis!$I$14:$I$21</c:f>
              <c:numCache>
                <c:formatCode>0</c:formatCode>
                <c:ptCount val="7"/>
                <c:pt idx="0">
                  <c:v>1</c:v>
                </c:pt>
                <c:pt idx="1">
                  <c:v>30</c:v>
                </c:pt>
                <c:pt idx="2">
                  <c:v>14</c:v>
                </c:pt>
                <c:pt idx="3">
                  <c:v>1</c:v>
                </c:pt>
                <c:pt idx="4">
                  <c:v>8</c:v>
                </c:pt>
                <c:pt idx="5">
                  <c:v>14</c:v>
                </c:pt>
                <c:pt idx="6">
                  <c:v>10</c:v>
                </c:pt>
              </c:numCache>
            </c:numRef>
          </c:val>
          <c:extLst>
            <c:ext xmlns:c16="http://schemas.microsoft.com/office/drawing/2014/chart" uri="{C3380CC4-5D6E-409C-BE32-E72D297353CC}">
              <c16:uniqueId val="{00000001-9E90-4DE6-A830-42996519FBC0}"/>
            </c:ext>
          </c:extLst>
        </c:ser>
        <c:dLbls>
          <c:showLegendKey val="0"/>
          <c:showVal val="0"/>
          <c:showCatName val="0"/>
          <c:showSerName val="0"/>
          <c:showPercent val="0"/>
          <c:showBubbleSize val="0"/>
        </c:dLbls>
        <c:gapWidth val="219"/>
        <c:overlap val="-27"/>
        <c:axId val="430032688"/>
        <c:axId val="430035208"/>
      </c:barChart>
      <c:catAx>
        <c:axId val="430032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035208"/>
        <c:crosses val="autoZero"/>
        <c:auto val="1"/>
        <c:lblAlgn val="ctr"/>
        <c:lblOffset val="100"/>
        <c:noMultiLvlLbl val="0"/>
      </c:catAx>
      <c:valAx>
        <c:axId val="43003520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0326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2_cereal.xlsx]Analysis!PivotTable9</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SUM</a:t>
            </a:r>
            <a:r>
              <a:rPr lang="en-US" baseline="0"/>
              <a:t> OF VITAL NUTRIENTS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Analysis!$K$1</c:f>
              <c:strCache>
                <c:ptCount val="1"/>
                <c:pt idx="0">
                  <c:v>Sum of Calories</c:v>
                </c:pt>
              </c:strCache>
            </c:strRef>
          </c:tx>
          <c:spPr>
            <a:solidFill>
              <a:schemeClr val="accent1"/>
            </a:solidFill>
            <a:ln>
              <a:noFill/>
            </a:ln>
            <a:effectLst/>
          </c:spPr>
          <c:invertIfNegative val="0"/>
          <c:cat>
            <c:strRef>
              <c:f>Analysis!$J$2:$J$9</c:f>
              <c:strCache>
                <c:ptCount val="7"/>
                <c:pt idx="0">
                  <c:v>A</c:v>
                </c:pt>
                <c:pt idx="1">
                  <c:v>G</c:v>
                </c:pt>
                <c:pt idx="2">
                  <c:v>K</c:v>
                </c:pt>
                <c:pt idx="3">
                  <c:v>N</c:v>
                </c:pt>
                <c:pt idx="4">
                  <c:v>P</c:v>
                </c:pt>
                <c:pt idx="5">
                  <c:v>Q</c:v>
                </c:pt>
                <c:pt idx="6">
                  <c:v>R</c:v>
                </c:pt>
              </c:strCache>
            </c:strRef>
          </c:cat>
          <c:val>
            <c:numRef>
              <c:f>Analysis!$K$2:$K$9</c:f>
              <c:numCache>
                <c:formatCode>0</c:formatCode>
                <c:ptCount val="7"/>
                <c:pt idx="0">
                  <c:v>100</c:v>
                </c:pt>
                <c:pt idx="1">
                  <c:v>2450</c:v>
                </c:pt>
                <c:pt idx="2">
                  <c:v>2500</c:v>
                </c:pt>
                <c:pt idx="3">
                  <c:v>520</c:v>
                </c:pt>
                <c:pt idx="4">
                  <c:v>980</c:v>
                </c:pt>
                <c:pt idx="5">
                  <c:v>760</c:v>
                </c:pt>
                <c:pt idx="6">
                  <c:v>920</c:v>
                </c:pt>
              </c:numCache>
            </c:numRef>
          </c:val>
          <c:extLst>
            <c:ext xmlns:c16="http://schemas.microsoft.com/office/drawing/2014/chart" uri="{C3380CC4-5D6E-409C-BE32-E72D297353CC}">
              <c16:uniqueId val="{00000000-8565-42E0-AC16-DE604702C35D}"/>
            </c:ext>
          </c:extLst>
        </c:ser>
        <c:ser>
          <c:idx val="1"/>
          <c:order val="1"/>
          <c:tx>
            <c:strRef>
              <c:f>Analysis!$L$1</c:f>
              <c:strCache>
                <c:ptCount val="1"/>
                <c:pt idx="0">
                  <c:v>Sum of Vitamins</c:v>
                </c:pt>
              </c:strCache>
            </c:strRef>
          </c:tx>
          <c:spPr>
            <a:solidFill>
              <a:schemeClr val="accent2"/>
            </a:solidFill>
            <a:ln>
              <a:noFill/>
            </a:ln>
            <a:effectLst/>
          </c:spPr>
          <c:invertIfNegative val="0"/>
          <c:cat>
            <c:strRef>
              <c:f>Analysis!$J$2:$J$9</c:f>
              <c:strCache>
                <c:ptCount val="7"/>
                <c:pt idx="0">
                  <c:v>A</c:v>
                </c:pt>
                <c:pt idx="1">
                  <c:v>G</c:v>
                </c:pt>
                <c:pt idx="2">
                  <c:v>K</c:v>
                </c:pt>
                <c:pt idx="3">
                  <c:v>N</c:v>
                </c:pt>
                <c:pt idx="4">
                  <c:v>P</c:v>
                </c:pt>
                <c:pt idx="5">
                  <c:v>Q</c:v>
                </c:pt>
                <c:pt idx="6">
                  <c:v>R</c:v>
                </c:pt>
              </c:strCache>
            </c:strRef>
          </c:cat>
          <c:val>
            <c:numRef>
              <c:f>Analysis!$L$2:$L$9</c:f>
              <c:numCache>
                <c:formatCode>0</c:formatCode>
                <c:ptCount val="7"/>
                <c:pt idx="0">
                  <c:v>25</c:v>
                </c:pt>
                <c:pt idx="1">
                  <c:v>775</c:v>
                </c:pt>
                <c:pt idx="2">
                  <c:v>800</c:v>
                </c:pt>
                <c:pt idx="3">
                  <c:v>50</c:v>
                </c:pt>
                <c:pt idx="4">
                  <c:v>225</c:v>
                </c:pt>
                <c:pt idx="5">
                  <c:v>100</c:v>
                </c:pt>
                <c:pt idx="6">
                  <c:v>200</c:v>
                </c:pt>
              </c:numCache>
            </c:numRef>
          </c:val>
          <c:extLst>
            <c:ext xmlns:c16="http://schemas.microsoft.com/office/drawing/2014/chart" uri="{C3380CC4-5D6E-409C-BE32-E72D297353CC}">
              <c16:uniqueId val="{00000001-8565-42E0-AC16-DE604702C35D}"/>
            </c:ext>
          </c:extLst>
        </c:ser>
        <c:ser>
          <c:idx val="2"/>
          <c:order val="2"/>
          <c:tx>
            <c:strRef>
              <c:f>Analysis!$M$1</c:f>
              <c:strCache>
                <c:ptCount val="1"/>
                <c:pt idx="0">
                  <c:v>Sum of Sodium</c:v>
                </c:pt>
              </c:strCache>
            </c:strRef>
          </c:tx>
          <c:spPr>
            <a:solidFill>
              <a:schemeClr val="accent3"/>
            </a:solidFill>
            <a:ln>
              <a:noFill/>
            </a:ln>
            <a:effectLst/>
          </c:spPr>
          <c:invertIfNegative val="0"/>
          <c:cat>
            <c:strRef>
              <c:f>Analysis!$J$2:$J$9</c:f>
              <c:strCache>
                <c:ptCount val="7"/>
                <c:pt idx="0">
                  <c:v>A</c:v>
                </c:pt>
                <c:pt idx="1">
                  <c:v>G</c:v>
                </c:pt>
                <c:pt idx="2">
                  <c:v>K</c:v>
                </c:pt>
                <c:pt idx="3">
                  <c:v>N</c:v>
                </c:pt>
                <c:pt idx="4">
                  <c:v>P</c:v>
                </c:pt>
                <c:pt idx="5">
                  <c:v>Q</c:v>
                </c:pt>
                <c:pt idx="6">
                  <c:v>R</c:v>
                </c:pt>
              </c:strCache>
            </c:strRef>
          </c:cat>
          <c:val>
            <c:numRef>
              <c:f>Analysis!$M$2:$M$9</c:f>
              <c:numCache>
                <c:formatCode>0</c:formatCode>
                <c:ptCount val="7"/>
                <c:pt idx="0">
                  <c:v>0</c:v>
                </c:pt>
                <c:pt idx="1">
                  <c:v>4410</c:v>
                </c:pt>
                <c:pt idx="2">
                  <c:v>4020</c:v>
                </c:pt>
                <c:pt idx="3">
                  <c:v>225</c:v>
                </c:pt>
                <c:pt idx="4">
                  <c:v>1315</c:v>
                </c:pt>
                <c:pt idx="5">
                  <c:v>740</c:v>
                </c:pt>
                <c:pt idx="6">
                  <c:v>1585</c:v>
                </c:pt>
              </c:numCache>
            </c:numRef>
          </c:val>
          <c:extLst>
            <c:ext xmlns:c16="http://schemas.microsoft.com/office/drawing/2014/chart" uri="{C3380CC4-5D6E-409C-BE32-E72D297353CC}">
              <c16:uniqueId val="{00000002-8565-42E0-AC16-DE604702C35D}"/>
            </c:ext>
          </c:extLst>
        </c:ser>
        <c:ser>
          <c:idx val="3"/>
          <c:order val="3"/>
          <c:tx>
            <c:strRef>
              <c:f>Analysis!$N$1</c:f>
              <c:strCache>
                <c:ptCount val="1"/>
                <c:pt idx="0">
                  <c:v>Sum of Potassium</c:v>
                </c:pt>
              </c:strCache>
            </c:strRef>
          </c:tx>
          <c:spPr>
            <a:solidFill>
              <a:schemeClr val="accent4"/>
            </a:solidFill>
            <a:ln>
              <a:noFill/>
            </a:ln>
            <a:effectLst/>
          </c:spPr>
          <c:invertIfNegative val="0"/>
          <c:cat>
            <c:strRef>
              <c:f>Analysis!$J$2:$J$9</c:f>
              <c:strCache>
                <c:ptCount val="7"/>
                <c:pt idx="0">
                  <c:v>A</c:v>
                </c:pt>
                <c:pt idx="1">
                  <c:v>G</c:v>
                </c:pt>
                <c:pt idx="2">
                  <c:v>K</c:v>
                </c:pt>
                <c:pt idx="3">
                  <c:v>N</c:v>
                </c:pt>
                <c:pt idx="4">
                  <c:v>P</c:v>
                </c:pt>
                <c:pt idx="5">
                  <c:v>Q</c:v>
                </c:pt>
                <c:pt idx="6">
                  <c:v>R</c:v>
                </c:pt>
              </c:strCache>
            </c:strRef>
          </c:cat>
          <c:val>
            <c:numRef>
              <c:f>Analysis!$N$2:$N$9</c:f>
              <c:numCache>
                <c:formatCode>0</c:formatCode>
                <c:ptCount val="7"/>
                <c:pt idx="0">
                  <c:v>95</c:v>
                </c:pt>
                <c:pt idx="1">
                  <c:v>1875</c:v>
                </c:pt>
                <c:pt idx="2">
                  <c:v>2370</c:v>
                </c:pt>
                <c:pt idx="3">
                  <c:v>724</c:v>
                </c:pt>
                <c:pt idx="4">
                  <c:v>1025</c:v>
                </c:pt>
                <c:pt idx="5">
                  <c:v>595</c:v>
                </c:pt>
                <c:pt idx="6">
                  <c:v>714</c:v>
                </c:pt>
              </c:numCache>
            </c:numRef>
          </c:val>
          <c:extLst>
            <c:ext xmlns:c16="http://schemas.microsoft.com/office/drawing/2014/chart" uri="{C3380CC4-5D6E-409C-BE32-E72D297353CC}">
              <c16:uniqueId val="{00000003-8565-42E0-AC16-DE604702C35D}"/>
            </c:ext>
          </c:extLst>
        </c:ser>
        <c:dLbls>
          <c:showLegendKey val="0"/>
          <c:showVal val="0"/>
          <c:showCatName val="0"/>
          <c:showSerName val="0"/>
          <c:showPercent val="0"/>
          <c:showBubbleSize val="0"/>
        </c:dLbls>
        <c:gapWidth val="182"/>
        <c:axId val="430039528"/>
        <c:axId val="430035928"/>
      </c:barChart>
      <c:catAx>
        <c:axId val="43003952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035928"/>
        <c:crosses val="autoZero"/>
        <c:auto val="1"/>
        <c:lblAlgn val="ctr"/>
        <c:lblOffset val="100"/>
        <c:noMultiLvlLbl val="0"/>
      </c:catAx>
      <c:valAx>
        <c:axId val="430035928"/>
        <c:scaling>
          <c:orientation val="minMax"/>
        </c:scaling>
        <c:delete val="0"/>
        <c:axPos val="b"/>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0395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2_cereal.xlsx]Analysis!PivotTable4</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a:t>
            </a:r>
            <a:r>
              <a:rPr lang="en-US" baseline="0"/>
              <a:t> RATINGS PER MANUFACTURER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Analysis!$E$1</c:f>
              <c:strCache>
                <c:ptCount val="1"/>
                <c:pt idx="0">
                  <c:v>Total</c:v>
                </c:pt>
              </c:strCache>
            </c:strRef>
          </c:tx>
          <c:spPr>
            <a:solidFill>
              <a:schemeClr val="accent1"/>
            </a:solidFill>
            <a:ln>
              <a:noFill/>
            </a:ln>
            <a:effectLst/>
          </c:spPr>
          <c:invertIfNegative val="0"/>
          <c:cat>
            <c:strRef>
              <c:f>Analysis!$D$2:$D$9</c:f>
              <c:strCache>
                <c:ptCount val="7"/>
                <c:pt idx="0">
                  <c:v>K</c:v>
                </c:pt>
                <c:pt idx="1">
                  <c:v>G</c:v>
                </c:pt>
                <c:pt idx="2">
                  <c:v>N</c:v>
                </c:pt>
                <c:pt idx="3">
                  <c:v>P</c:v>
                </c:pt>
                <c:pt idx="4">
                  <c:v>Q</c:v>
                </c:pt>
                <c:pt idx="5">
                  <c:v>R</c:v>
                </c:pt>
                <c:pt idx="6">
                  <c:v>A</c:v>
                </c:pt>
              </c:strCache>
            </c:strRef>
          </c:cat>
          <c:val>
            <c:numRef>
              <c:f>Analysis!$E$2:$E$9</c:f>
              <c:numCache>
                <c:formatCode>0</c:formatCode>
                <c:ptCount val="7"/>
                <c:pt idx="0">
                  <c:v>1012.884634</c:v>
                </c:pt>
                <c:pt idx="1">
                  <c:v>758.68873699999995</c:v>
                </c:pt>
                <c:pt idx="2">
                  <c:v>407.81140299999998</c:v>
                </c:pt>
                <c:pt idx="3">
                  <c:v>375.351697</c:v>
                </c:pt>
                <c:pt idx="4">
                  <c:v>343.32791900000001</c:v>
                </c:pt>
                <c:pt idx="5">
                  <c:v>332.343977</c:v>
                </c:pt>
                <c:pt idx="6">
                  <c:v>54.850917000000003</c:v>
                </c:pt>
              </c:numCache>
            </c:numRef>
          </c:val>
          <c:extLst>
            <c:ext xmlns:c16="http://schemas.microsoft.com/office/drawing/2014/chart" uri="{C3380CC4-5D6E-409C-BE32-E72D297353CC}">
              <c16:uniqueId val="{00000000-625C-4E7D-8B66-87679130B50B}"/>
            </c:ext>
          </c:extLst>
        </c:ser>
        <c:dLbls>
          <c:showLegendKey val="0"/>
          <c:showVal val="0"/>
          <c:showCatName val="0"/>
          <c:showSerName val="0"/>
          <c:showPercent val="0"/>
          <c:showBubbleSize val="0"/>
        </c:dLbls>
        <c:gapWidth val="219"/>
        <c:overlap val="-27"/>
        <c:axId val="430035568"/>
        <c:axId val="430029448"/>
      </c:barChart>
      <c:catAx>
        <c:axId val="4300355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029448"/>
        <c:crosses val="autoZero"/>
        <c:auto val="1"/>
        <c:lblAlgn val="ctr"/>
        <c:lblOffset val="100"/>
        <c:noMultiLvlLbl val="0"/>
      </c:catAx>
      <c:valAx>
        <c:axId val="4300294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0355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2_cereal.xlsx]Analysis!PivotTable2</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COUNT</a:t>
            </a:r>
            <a:r>
              <a:rPr lang="en-US" baseline="0"/>
              <a:t> OF MAUFACTURERS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Analysis!$B$13</c:f>
              <c:strCache>
                <c:ptCount val="1"/>
                <c:pt idx="0">
                  <c:v>Total</c:v>
                </c:pt>
              </c:strCache>
            </c:strRef>
          </c:tx>
          <c:spPr>
            <a:solidFill>
              <a:schemeClr val="accent1"/>
            </a:solidFill>
            <a:ln>
              <a:noFill/>
            </a:ln>
            <a:effectLst/>
          </c:spPr>
          <c:invertIfNegative val="0"/>
          <c:cat>
            <c:strRef>
              <c:f>Analysis!$A$14:$A$21</c:f>
              <c:strCache>
                <c:ptCount val="7"/>
                <c:pt idx="0">
                  <c:v>A</c:v>
                </c:pt>
                <c:pt idx="1">
                  <c:v>G</c:v>
                </c:pt>
                <c:pt idx="2">
                  <c:v>K</c:v>
                </c:pt>
                <c:pt idx="3">
                  <c:v>N</c:v>
                </c:pt>
                <c:pt idx="4">
                  <c:v>P</c:v>
                </c:pt>
                <c:pt idx="5">
                  <c:v>Q</c:v>
                </c:pt>
                <c:pt idx="6">
                  <c:v>R</c:v>
                </c:pt>
              </c:strCache>
            </c:strRef>
          </c:cat>
          <c:val>
            <c:numRef>
              <c:f>Analysis!$B$14:$B$21</c:f>
              <c:numCache>
                <c:formatCode>General</c:formatCode>
                <c:ptCount val="7"/>
                <c:pt idx="0">
                  <c:v>1</c:v>
                </c:pt>
                <c:pt idx="1">
                  <c:v>22</c:v>
                </c:pt>
                <c:pt idx="2">
                  <c:v>23</c:v>
                </c:pt>
                <c:pt idx="3">
                  <c:v>6</c:v>
                </c:pt>
                <c:pt idx="4">
                  <c:v>9</c:v>
                </c:pt>
                <c:pt idx="5">
                  <c:v>8</c:v>
                </c:pt>
                <c:pt idx="6">
                  <c:v>8</c:v>
                </c:pt>
              </c:numCache>
            </c:numRef>
          </c:val>
          <c:extLst>
            <c:ext xmlns:c16="http://schemas.microsoft.com/office/drawing/2014/chart" uri="{C3380CC4-5D6E-409C-BE32-E72D297353CC}">
              <c16:uniqueId val="{00000000-AC4C-4AC1-B4B3-68E704DADFCE}"/>
            </c:ext>
          </c:extLst>
        </c:ser>
        <c:dLbls>
          <c:showLegendKey val="0"/>
          <c:showVal val="0"/>
          <c:showCatName val="0"/>
          <c:showSerName val="0"/>
          <c:showPercent val="0"/>
          <c:showBubbleSize val="0"/>
        </c:dLbls>
        <c:gapWidth val="182"/>
        <c:axId val="430061848"/>
        <c:axId val="430058608"/>
      </c:barChart>
      <c:catAx>
        <c:axId val="430061848"/>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058608"/>
        <c:crosses val="autoZero"/>
        <c:auto val="1"/>
        <c:lblAlgn val="ctr"/>
        <c:lblOffset val="100"/>
        <c:noMultiLvlLbl val="0"/>
      </c:catAx>
      <c:valAx>
        <c:axId val="4300586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0061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[Task 2_cereal.xlsx]Analysis!PivotTable11</c:name>
    <c:fmtId val="1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TYPE </a:t>
            </a:r>
            <a:r>
              <a:rPr lang="en-US"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Analysis!$Q$1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813-4C5D-9C56-E6E2C501D08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813-4C5D-9C56-E6E2C501D08E}"/>
              </c:ext>
            </c:extLst>
          </c:dPt>
          <c:cat>
            <c:strRef>
              <c:f>Analysis!$P$2:$P$4</c:f>
              <c:strCache>
                <c:ptCount val="2"/>
                <c:pt idx="0">
                  <c:v>C</c:v>
                </c:pt>
                <c:pt idx="1">
                  <c:v>H</c:v>
                </c:pt>
              </c:strCache>
            </c:strRef>
          </c:cat>
          <c:val>
            <c:numRef>
              <c:f>Analysis!$Q$2:$Q$4</c:f>
              <c:numCache>
                <c:formatCode>General</c:formatCode>
                <c:ptCount val="2"/>
                <c:pt idx="0">
                  <c:v>74</c:v>
                </c:pt>
                <c:pt idx="1">
                  <c:v>3</c:v>
                </c:pt>
              </c:numCache>
            </c:numRef>
          </c:val>
          <c:extLst>
            <c:ext xmlns:c16="http://schemas.microsoft.com/office/drawing/2014/chart" uri="{C3380CC4-5D6E-409C-BE32-E72D297353CC}">
              <c16:uniqueId val="{00000004-F813-4C5D-9C56-E6E2C501D08E}"/>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7" Type="http://schemas.openxmlformats.org/officeDocument/2006/relationships/chart" Target="../charts/chart13.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17</xdr:col>
      <xdr:colOff>554752</xdr:colOff>
      <xdr:row>0</xdr:row>
      <xdr:rowOff>66673</xdr:rowOff>
    </xdr:from>
    <xdr:to>
      <xdr:col>22</xdr:col>
      <xdr:colOff>0</xdr:colOff>
      <xdr:row>11</xdr:row>
      <xdr:rowOff>62801</xdr:rowOff>
    </xdr:to>
    <xdr:sp macro="" textlink="">
      <xdr:nvSpPr>
        <xdr:cNvPr id="2" name="Rectangle: Rounded Corners 1">
          <a:extLst>
            <a:ext uri="{FF2B5EF4-FFF2-40B4-BE49-F238E27FC236}">
              <a16:creationId xmlns:a16="http://schemas.microsoft.com/office/drawing/2014/main" id="{E88505F2-D19E-CFCE-5975-6D7E17A9B5F5}"/>
            </a:ext>
          </a:extLst>
        </xdr:cNvPr>
        <xdr:cNvSpPr/>
      </xdr:nvSpPr>
      <xdr:spPr>
        <a:xfrm>
          <a:off x="10875247" y="66673"/>
          <a:ext cx="2480687" cy="2068601"/>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9525</xdr:colOff>
      <xdr:row>11</xdr:row>
      <xdr:rowOff>172706</xdr:rowOff>
    </xdr:from>
    <xdr:to>
      <xdr:col>22</xdr:col>
      <xdr:colOff>0</xdr:colOff>
      <xdr:row>24</xdr:row>
      <xdr:rowOff>78502</xdr:rowOff>
    </xdr:to>
    <xdr:sp macro="" textlink="">
      <xdr:nvSpPr>
        <xdr:cNvPr id="3" name="Rectangle: Rounded Corners 2">
          <a:extLst>
            <a:ext uri="{FF2B5EF4-FFF2-40B4-BE49-F238E27FC236}">
              <a16:creationId xmlns:a16="http://schemas.microsoft.com/office/drawing/2014/main" id="{9CE8E533-1EC1-4F0F-A5E8-4999A7D1083A}"/>
            </a:ext>
          </a:extLst>
        </xdr:cNvPr>
        <xdr:cNvSpPr/>
      </xdr:nvSpPr>
      <xdr:spPr>
        <a:xfrm>
          <a:off x="9525" y="2245179"/>
          <a:ext cx="13346409" cy="2355081"/>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9525</xdr:colOff>
      <xdr:row>25</xdr:row>
      <xdr:rowOff>0</xdr:rowOff>
    </xdr:from>
    <xdr:to>
      <xdr:col>22</xdr:col>
      <xdr:colOff>0</xdr:colOff>
      <xdr:row>37</xdr:row>
      <xdr:rowOff>0</xdr:rowOff>
    </xdr:to>
    <xdr:sp macro="" textlink="">
      <xdr:nvSpPr>
        <xdr:cNvPr id="4" name="Rectangle: Rounded Corners 3">
          <a:extLst>
            <a:ext uri="{FF2B5EF4-FFF2-40B4-BE49-F238E27FC236}">
              <a16:creationId xmlns:a16="http://schemas.microsoft.com/office/drawing/2014/main" id="{F5A3592C-FA10-41CF-B770-6C38DBBFDB0D}"/>
            </a:ext>
          </a:extLst>
        </xdr:cNvPr>
        <xdr:cNvSpPr/>
      </xdr:nvSpPr>
      <xdr:spPr>
        <a:xfrm>
          <a:off x="9525" y="4710165"/>
          <a:ext cx="13346409" cy="2260879"/>
        </a:xfrm>
        <a:prstGeom prst="round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219075</xdr:colOff>
      <xdr:row>25</xdr:row>
      <xdr:rowOff>1</xdr:rowOff>
    </xdr:from>
    <xdr:to>
      <xdr:col>7</xdr:col>
      <xdr:colOff>485775</xdr:colOff>
      <xdr:row>37</xdr:row>
      <xdr:rowOff>0</xdr:rowOff>
    </xdr:to>
    <xdr:graphicFrame macro="">
      <xdr:nvGraphicFramePr>
        <xdr:cNvPr id="5" name="Chart 4">
          <a:extLst>
            <a:ext uri="{FF2B5EF4-FFF2-40B4-BE49-F238E27FC236}">
              <a16:creationId xmlns:a16="http://schemas.microsoft.com/office/drawing/2014/main" id="{49F88F05-ACDC-439D-97EB-B6AE4056E1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533818</xdr:colOff>
      <xdr:row>25</xdr:row>
      <xdr:rowOff>9525</xdr:rowOff>
    </xdr:from>
    <xdr:to>
      <xdr:col>21</xdr:col>
      <xdr:colOff>257175</xdr:colOff>
      <xdr:row>37</xdr:row>
      <xdr:rowOff>0</xdr:rowOff>
    </xdr:to>
    <xdr:graphicFrame macro="">
      <xdr:nvGraphicFramePr>
        <xdr:cNvPr id="7" name="Chart 6">
          <a:extLst>
            <a:ext uri="{FF2B5EF4-FFF2-40B4-BE49-F238E27FC236}">
              <a16:creationId xmlns:a16="http://schemas.microsoft.com/office/drawing/2014/main" id="{E676D10D-297C-462B-BAA9-B9CE1C0B95E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7</xdr:col>
      <xdr:colOff>514349</xdr:colOff>
      <xdr:row>25</xdr:row>
      <xdr:rowOff>0</xdr:rowOff>
    </xdr:from>
    <xdr:to>
      <xdr:col>16</xdr:col>
      <xdr:colOff>204107</xdr:colOff>
      <xdr:row>37</xdr:row>
      <xdr:rowOff>0</xdr:rowOff>
    </xdr:to>
    <xdr:graphicFrame macro="">
      <xdr:nvGraphicFramePr>
        <xdr:cNvPr id="11" name="Chart 10">
          <a:extLst>
            <a:ext uri="{FF2B5EF4-FFF2-40B4-BE49-F238E27FC236}">
              <a16:creationId xmlns:a16="http://schemas.microsoft.com/office/drawing/2014/main" id="{F7BA2FD1-BB70-4C01-9375-0AD9CE5BB5D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292135</xdr:colOff>
      <xdr:row>11</xdr:row>
      <xdr:rowOff>136071</xdr:rowOff>
    </xdr:from>
    <xdr:to>
      <xdr:col>7</xdr:col>
      <xdr:colOff>215936</xdr:colOff>
      <xdr:row>23</xdr:row>
      <xdr:rowOff>145596</xdr:rowOff>
    </xdr:to>
    <xdr:graphicFrame macro="">
      <xdr:nvGraphicFramePr>
        <xdr:cNvPr id="12" name="Chart 11">
          <a:extLst>
            <a:ext uri="{FF2B5EF4-FFF2-40B4-BE49-F238E27FC236}">
              <a16:creationId xmlns:a16="http://schemas.microsoft.com/office/drawing/2014/main" id="{448F8E0B-F675-46C6-8BA7-056FB1DFD1B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7</xdr:col>
      <xdr:colOff>281667</xdr:colOff>
      <xdr:row>11</xdr:row>
      <xdr:rowOff>125604</xdr:rowOff>
    </xdr:from>
    <xdr:to>
      <xdr:col>14</xdr:col>
      <xdr:colOff>334944</xdr:colOff>
      <xdr:row>24</xdr:row>
      <xdr:rowOff>31401</xdr:rowOff>
    </xdr:to>
    <xdr:graphicFrame macro="">
      <xdr:nvGraphicFramePr>
        <xdr:cNvPr id="13" name="Chart 12">
          <a:extLst>
            <a:ext uri="{FF2B5EF4-FFF2-40B4-BE49-F238E27FC236}">
              <a16:creationId xmlns:a16="http://schemas.microsoft.com/office/drawing/2014/main" id="{5353228F-75D4-44D8-89AF-4DCEE632E2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14</xdr:col>
      <xdr:colOff>376813</xdr:colOff>
      <xdr:row>11</xdr:row>
      <xdr:rowOff>136072</xdr:rowOff>
    </xdr:from>
    <xdr:to>
      <xdr:col>21</xdr:col>
      <xdr:colOff>261676</xdr:colOff>
      <xdr:row>24</xdr:row>
      <xdr:rowOff>1</xdr:rowOff>
    </xdr:to>
    <xdr:graphicFrame macro="">
      <xdr:nvGraphicFramePr>
        <xdr:cNvPr id="14" name="Chart 13">
          <a:extLst>
            <a:ext uri="{FF2B5EF4-FFF2-40B4-BE49-F238E27FC236}">
              <a16:creationId xmlns:a16="http://schemas.microsoft.com/office/drawing/2014/main" id="{63E9C28A-EA60-4C5F-ABF8-9ECF93154EF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18</xdr:col>
      <xdr:colOff>281667</xdr:colOff>
      <xdr:row>0</xdr:row>
      <xdr:rowOff>87608</xdr:rowOff>
    </xdr:from>
    <xdr:to>
      <xdr:col>21</xdr:col>
      <xdr:colOff>293076</xdr:colOff>
      <xdr:row>11</xdr:row>
      <xdr:rowOff>31401</xdr:rowOff>
    </xdr:to>
    <mc:AlternateContent xmlns:mc="http://schemas.openxmlformats.org/markup-compatibility/2006" xmlns:a14="http://schemas.microsoft.com/office/drawing/2010/main">
      <mc:Choice Requires="a14">
        <xdr:graphicFrame macro="">
          <xdr:nvGraphicFramePr>
            <xdr:cNvPr id="15" name="Mfr">
              <a:extLst>
                <a:ext uri="{FF2B5EF4-FFF2-40B4-BE49-F238E27FC236}">
                  <a16:creationId xmlns:a16="http://schemas.microsoft.com/office/drawing/2014/main" id="{8F4C6D71-629B-4DDB-B221-943DABE38FA1}"/>
                </a:ext>
              </a:extLst>
            </xdr:cNvPr>
            <xdr:cNvGraphicFramePr/>
          </xdr:nvGraphicFramePr>
          <xdr:xfrm>
            <a:off x="0" y="0"/>
            <a:ext cx="0" cy="0"/>
          </xdr:xfrm>
          <a:graphic>
            <a:graphicData uri="http://schemas.microsoft.com/office/drawing/2010/slicer">
              <sle:slicer xmlns:sle="http://schemas.microsoft.com/office/drawing/2010/slicer" name="Mfr"/>
            </a:graphicData>
          </a:graphic>
        </xdr:graphicFrame>
      </mc:Choice>
      <mc:Fallback xmlns="">
        <xdr:sp macro="" textlink="">
          <xdr:nvSpPr>
            <xdr:cNvPr id="0" name=""/>
            <xdr:cNvSpPr>
              <a:spLocks noTextEdit="1"/>
            </xdr:cNvSpPr>
          </xdr:nvSpPr>
          <xdr:spPr>
            <a:xfrm>
              <a:off x="11254467" y="87608"/>
              <a:ext cx="1840209" cy="20392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83736</xdr:colOff>
      <xdr:row>0</xdr:row>
      <xdr:rowOff>62802</xdr:rowOff>
    </xdr:from>
    <xdr:to>
      <xdr:col>17</xdr:col>
      <xdr:colOff>460549</xdr:colOff>
      <xdr:row>4</xdr:row>
      <xdr:rowOff>10467</xdr:rowOff>
    </xdr:to>
    <xdr:sp macro="" textlink="">
      <xdr:nvSpPr>
        <xdr:cNvPr id="24" name="Rectangle: Rounded Corners 23">
          <a:extLst>
            <a:ext uri="{FF2B5EF4-FFF2-40B4-BE49-F238E27FC236}">
              <a16:creationId xmlns:a16="http://schemas.microsoft.com/office/drawing/2014/main" id="{A332B84F-0DF9-A6B7-8B67-A67B674033BC}"/>
            </a:ext>
          </a:extLst>
        </xdr:cNvPr>
        <xdr:cNvSpPr/>
      </xdr:nvSpPr>
      <xdr:spPr>
        <a:xfrm>
          <a:off x="83736" y="62802"/>
          <a:ext cx="10697308" cy="701291"/>
        </a:xfrm>
        <a:prstGeom prst="round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3600" b="1">
              <a:latin typeface="Algerian" panose="04020705040A02060702" pitchFamily="82" charset="0"/>
            </a:rPr>
            <a:t>                          CEREAL</a:t>
          </a:r>
          <a:r>
            <a:rPr lang="en-US" sz="3600" b="1" baseline="0">
              <a:latin typeface="Algerian" panose="04020705040A02060702" pitchFamily="82" charset="0"/>
            </a:rPr>
            <a:t> DASHBOARD </a:t>
          </a:r>
          <a:endParaRPr lang="en-US" sz="3600" b="1">
            <a:latin typeface="Algerian" panose="04020705040A02060702" pitchFamily="82" charset="0"/>
          </a:endParaRPr>
        </a:p>
      </xdr:txBody>
    </xdr:sp>
    <xdr:clientData/>
  </xdr:twoCellAnchor>
  <xdr:twoCellAnchor>
    <xdr:from>
      <xdr:col>0</xdr:col>
      <xdr:colOff>52335</xdr:colOff>
      <xdr:row>5</xdr:row>
      <xdr:rowOff>108438</xdr:rowOff>
    </xdr:from>
    <xdr:to>
      <xdr:col>2</xdr:col>
      <xdr:colOff>272143</xdr:colOff>
      <xdr:row>10</xdr:row>
      <xdr:rowOff>3768</xdr:rowOff>
    </xdr:to>
    <xdr:sp macro="" textlink="">
      <xdr:nvSpPr>
        <xdr:cNvPr id="25" name="Rectangle: Rounded Corners 24">
          <a:extLst>
            <a:ext uri="{FF2B5EF4-FFF2-40B4-BE49-F238E27FC236}">
              <a16:creationId xmlns:a16="http://schemas.microsoft.com/office/drawing/2014/main" id="{6E4A8706-06B4-1409-88C9-10B7B65CFAB6}"/>
            </a:ext>
          </a:extLst>
        </xdr:cNvPr>
        <xdr:cNvSpPr/>
      </xdr:nvSpPr>
      <xdr:spPr>
        <a:xfrm>
          <a:off x="52335" y="1050471"/>
          <a:ext cx="1433984" cy="837363"/>
        </a:xfrm>
        <a:prstGeom prst="round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AVERAGE RATING</a:t>
          </a:r>
        </a:p>
        <a:p>
          <a:pPr algn="l"/>
          <a:endParaRPr lang="en-US" sz="1100" b="1"/>
        </a:p>
        <a:p>
          <a:pPr algn="l"/>
          <a:r>
            <a:rPr lang="en-US" sz="1100" b="1"/>
            <a:t>43</a:t>
          </a:r>
        </a:p>
      </xdr:txBody>
    </xdr:sp>
    <xdr:clientData/>
  </xdr:twoCellAnchor>
  <xdr:twoCellAnchor>
    <xdr:from>
      <xdr:col>2</xdr:col>
      <xdr:colOff>391397</xdr:colOff>
      <xdr:row>5</xdr:row>
      <xdr:rowOff>108438</xdr:rowOff>
    </xdr:from>
    <xdr:to>
      <xdr:col>5</xdr:col>
      <xdr:colOff>4117</xdr:colOff>
      <xdr:row>10</xdr:row>
      <xdr:rowOff>3768</xdr:rowOff>
    </xdr:to>
    <xdr:sp macro="" textlink="">
      <xdr:nvSpPr>
        <xdr:cNvPr id="26" name="Rectangle: Rounded Corners 25">
          <a:extLst>
            <a:ext uri="{FF2B5EF4-FFF2-40B4-BE49-F238E27FC236}">
              <a16:creationId xmlns:a16="http://schemas.microsoft.com/office/drawing/2014/main" id="{5E58FA74-FD4A-4C92-ACB4-BE3BFCE62225}"/>
            </a:ext>
          </a:extLst>
        </xdr:cNvPr>
        <xdr:cNvSpPr/>
      </xdr:nvSpPr>
      <xdr:spPr>
        <a:xfrm>
          <a:off x="1605573" y="1050471"/>
          <a:ext cx="1433984" cy="837363"/>
        </a:xfrm>
        <a:prstGeom prst="round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AVERAGE PROTEIN</a:t>
          </a:r>
        </a:p>
        <a:p>
          <a:pPr algn="l"/>
          <a:endParaRPr lang="en-US" sz="1100" b="1"/>
        </a:p>
        <a:p>
          <a:pPr algn="l"/>
          <a:r>
            <a:rPr lang="en-US" sz="1100" b="1"/>
            <a:t>3</a:t>
          </a:r>
        </a:p>
      </xdr:txBody>
    </xdr:sp>
    <xdr:clientData/>
  </xdr:twoCellAnchor>
  <xdr:twoCellAnchor>
    <xdr:from>
      <xdr:col>5</xdr:col>
      <xdr:colOff>123371</xdr:colOff>
      <xdr:row>5</xdr:row>
      <xdr:rowOff>118905</xdr:rowOff>
    </xdr:from>
    <xdr:to>
      <xdr:col>7</xdr:col>
      <xdr:colOff>343180</xdr:colOff>
      <xdr:row>10</xdr:row>
      <xdr:rowOff>14235</xdr:rowOff>
    </xdr:to>
    <xdr:sp macro="" textlink="">
      <xdr:nvSpPr>
        <xdr:cNvPr id="27" name="Rectangle: Rounded Corners 26">
          <a:extLst>
            <a:ext uri="{FF2B5EF4-FFF2-40B4-BE49-F238E27FC236}">
              <a16:creationId xmlns:a16="http://schemas.microsoft.com/office/drawing/2014/main" id="{5DDEAD3C-416F-431C-B5D9-9D360A5ACFDB}"/>
            </a:ext>
          </a:extLst>
        </xdr:cNvPr>
        <xdr:cNvSpPr/>
      </xdr:nvSpPr>
      <xdr:spPr>
        <a:xfrm>
          <a:off x="3158811" y="1060938"/>
          <a:ext cx="1433984" cy="837363"/>
        </a:xfrm>
        <a:prstGeom prst="round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AVERAGE CARBOHYDRATE</a:t>
          </a:r>
        </a:p>
        <a:p>
          <a:pPr algn="l"/>
          <a:r>
            <a:rPr lang="en-US" sz="1100" b="1"/>
            <a:t>14.6</a:t>
          </a:r>
        </a:p>
      </xdr:txBody>
    </xdr:sp>
    <xdr:clientData/>
  </xdr:twoCellAnchor>
  <xdr:twoCellAnchor>
    <xdr:from>
      <xdr:col>7</xdr:col>
      <xdr:colOff>462434</xdr:colOff>
      <xdr:row>5</xdr:row>
      <xdr:rowOff>108438</xdr:rowOff>
    </xdr:from>
    <xdr:to>
      <xdr:col>10</xdr:col>
      <xdr:colOff>75154</xdr:colOff>
      <xdr:row>10</xdr:row>
      <xdr:rowOff>3768</xdr:rowOff>
    </xdr:to>
    <xdr:sp macro="" textlink="">
      <xdr:nvSpPr>
        <xdr:cNvPr id="28" name="Rectangle: Rounded Corners 27">
          <a:extLst>
            <a:ext uri="{FF2B5EF4-FFF2-40B4-BE49-F238E27FC236}">
              <a16:creationId xmlns:a16="http://schemas.microsoft.com/office/drawing/2014/main" id="{A47126FB-F2F1-4ACB-AB62-114A3D484AF1}"/>
            </a:ext>
          </a:extLst>
        </xdr:cNvPr>
        <xdr:cNvSpPr/>
      </xdr:nvSpPr>
      <xdr:spPr>
        <a:xfrm>
          <a:off x="4712049" y="1050471"/>
          <a:ext cx="1433984" cy="837363"/>
        </a:xfrm>
        <a:prstGeom prst="round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AVERAGE WEIGHT</a:t>
          </a:r>
        </a:p>
        <a:p>
          <a:pPr algn="l"/>
          <a:endParaRPr lang="en-US" sz="1100" b="1"/>
        </a:p>
        <a:p>
          <a:pPr algn="l"/>
          <a:r>
            <a:rPr lang="en-US" sz="1100" b="1"/>
            <a:t>1.03</a:t>
          </a:r>
        </a:p>
      </xdr:txBody>
    </xdr:sp>
    <xdr:clientData/>
  </xdr:twoCellAnchor>
  <xdr:twoCellAnchor>
    <xdr:from>
      <xdr:col>10</xdr:col>
      <xdr:colOff>194408</xdr:colOff>
      <xdr:row>5</xdr:row>
      <xdr:rowOff>108438</xdr:rowOff>
    </xdr:from>
    <xdr:to>
      <xdr:col>12</xdr:col>
      <xdr:colOff>414216</xdr:colOff>
      <xdr:row>10</xdr:row>
      <xdr:rowOff>3768</xdr:rowOff>
    </xdr:to>
    <xdr:sp macro="" textlink="">
      <xdr:nvSpPr>
        <xdr:cNvPr id="29" name="Rectangle: Rounded Corners 28">
          <a:extLst>
            <a:ext uri="{FF2B5EF4-FFF2-40B4-BE49-F238E27FC236}">
              <a16:creationId xmlns:a16="http://schemas.microsoft.com/office/drawing/2014/main" id="{C534CE63-8612-47CA-9407-FA921CD81127}"/>
            </a:ext>
          </a:extLst>
        </xdr:cNvPr>
        <xdr:cNvSpPr/>
      </xdr:nvSpPr>
      <xdr:spPr>
        <a:xfrm>
          <a:off x="6265287" y="1050471"/>
          <a:ext cx="1433984" cy="837363"/>
        </a:xfrm>
        <a:prstGeom prst="round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AVERAGE CUPS</a:t>
          </a:r>
        </a:p>
        <a:p>
          <a:pPr algn="l"/>
          <a:endParaRPr lang="en-US" sz="1100" b="1"/>
        </a:p>
        <a:p>
          <a:pPr algn="l"/>
          <a:r>
            <a:rPr lang="en-US" sz="1100" b="1"/>
            <a:t>0.82</a:t>
          </a:r>
        </a:p>
      </xdr:txBody>
    </xdr:sp>
    <xdr:clientData/>
  </xdr:twoCellAnchor>
  <xdr:twoCellAnchor>
    <xdr:from>
      <xdr:col>12</xdr:col>
      <xdr:colOff>533470</xdr:colOff>
      <xdr:row>5</xdr:row>
      <xdr:rowOff>108438</xdr:rowOff>
    </xdr:from>
    <xdr:to>
      <xdr:col>15</xdr:col>
      <xdr:colOff>146190</xdr:colOff>
      <xdr:row>10</xdr:row>
      <xdr:rowOff>3768</xdr:rowOff>
    </xdr:to>
    <xdr:sp macro="" textlink="">
      <xdr:nvSpPr>
        <xdr:cNvPr id="30" name="Rectangle: Rounded Corners 29">
          <a:extLst>
            <a:ext uri="{FF2B5EF4-FFF2-40B4-BE49-F238E27FC236}">
              <a16:creationId xmlns:a16="http://schemas.microsoft.com/office/drawing/2014/main" id="{62EE285F-06E8-458B-AE38-DACE99C74CF4}"/>
            </a:ext>
          </a:extLst>
        </xdr:cNvPr>
        <xdr:cNvSpPr/>
      </xdr:nvSpPr>
      <xdr:spPr>
        <a:xfrm>
          <a:off x="7818525" y="1050471"/>
          <a:ext cx="1433984" cy="837363"/>
        </a:xfrm>
        <a:prstGeom prst="round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NO</a:t>
          </a:r>
          <a:r>
            <a:rPr lang="en-US" sz="1100" b="1" baseline="0"/>
            <a:t> OF MFR</a:t>
          </a:r>
        </a:p>
        <a:p>
          <a:pPr algn="l"/>
          <a:endParaRPr lang="en-US" sz="1100" b="1" baseline="0"/>
        </a:p>
        <a:p>
          <a:pPr algn="l"/>
          <a:r>
            <a:rPr lang="en-US" sz="1100" b="1" baseline="0"/>
            <a:t>7</a:t>
          </a:r>
          <a:endParaRPr lang="en-US" sz="1100" b="1"/>
        </a:p>
      </xdr:txBody>
    </xdr:sp>
    <xdr:clientData/>
  </xdr:twoCellAnchor>
  <xdr:twoCellAnchor>
    <xdr:from>
      <xdr:col>15</xdr:col>
      <xdr:colOff>265443</xdr:colOff>
      <xdr:row>5</xdr:row>
      <xdr:rowOff>108438</xdr:rowOff>
    </xdr:from>
    <xdr:to>
      <xdr:col>17</xdr:col>
      <xdr:colOff>485251</xdr:colOff>
      <xdr:row>10</xdr:row>
      <xdr:rowOff>3768</xdr:rowOff>
    </xdr:to>
    <xdr:sp macro="" textlink="">
      <xdr:nvSpPr>
        <xdr:cNvPr id="31" name="Rectangle: Rounded Corners 30">
          <a:extLst>
            <a:ext uri="{FF2B5EF4-FFF2-40B4-BE49-F238E27FC236}">
              <a16:creationId xmlns:a16="http://schemas.microsoft.com/office/drawing/2014/main" id="{99678494-7692-40B5-AA1B-C190E4FC00C9}"/>
            </a:ext>
          </a:extLst>
        </xdr:cNvPr>
        <xdr:cNvSpPr/>
      </xdr:nvSpPr>
      <xdr:spPr>
        <a:xfrm>
          <a:off x="9371762" y="1050471"/>
          <a:ext cx="1433984" cy="837363"/>
        </a:xfrm>
        <a:prstGeom prst="roundRect">
          <a:avLst/>
        </a:prstGeom>
        <a:solidFill>
          <a:schemeClr val="accent6"/>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t>NO OF PRODUCTS</a:t>
          </a:r>
        </a:p>
        <a:p>
          <a:pPr algn="l"/>
          <a:endParaRPr lang="en-US" sz="1100" b="1"/>
        </a:p>
        <a:p>
          <a:pPr algn="l"/>
          <a:r>
            <a:rPr lang="en-US" sz="1100" b="1"/>
            <a:t>77</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1</xdr:row>
      <xdr:rowOff>0</xdr:rowOff>
    </xdr:from>
    <xdr:to>
      <xdr:col>5</xdr:col>
      <xdr:colOff>390525</xdr:colOff>
      <xdr:row>14</xdr:row>
      <xdr:rowOff>14287</xdr:rowOff>
    </xdr:to>
    <xdr:graphicFrame macro="">
      <xdr:nvGraphicFramePr>
        <xdr:cNvPr id="2" name="Chart 1">
          <a:extLst>
            <a:ext uri="{FF2B5EF4-FFF2-40B4-BE49-F238E27FC236}">
              <a16:creationId xmlns:a16="http://schemas.microsoft.com/office/drawing/2014/main" id="{1FC68CDD-BB73-49F2-AAA1-CFACBC75BFA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542925</xdr:colOff>
      <xdr:row>0</xdr:row>
      <xdr:rowOff>95250</xdr:rowOff>
    </xdr:from>
    <xdr:to>
      <xdr:col>11</xdr:col>
      <xdr:colOff>476250</xdr:colOff>
      <xdr:row>14</xdr:row>
      <xdr:rowOff>128587</xdr:rowOff>
    </xdr:to>
    <xdr:graphicFrame macro="">
      <xdr:nvGraphicFramePr>
        <xdr:cNvPr id="3" name="Chart 2">
          <a:extLst>
            <a:ext uri="{FF2B5EF4-FFF2-40B4-BE49-F238E27FC236}">
              <a16:creationId xmlns:a16="http://schemas.microsoft.com/office/drawing/2014/main" id="{EE140430-2FA9-4812-8EA6-0213DB5A46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85726</xdr:colOff>
      <xdr:row>17</xdr:row>
      <xdr:rowOff>28574</xdr:rowOff>
    </xdr:from>
    <xdr:to>
      <xdr:col>6</xdr:col>
      <xdr:colOff>123826</xdr:colOff>
      <xdr:row>31</xdr:row>
      <xdr:rowOff>100011</xdr:rowOff>
    </xdr:to>
    <xdr:graphicFrame macro="">
      <xdr:nvGraphicFramePr>
        <xdr:cNvPr id="4" name="Chart 3">
          <a:extLst>
            <a:ext uri="{FF2B5EF4-FFF2-40B4-BE49-F238E27FC236}">
              <a16:creationId xmlns:a16="http://schemas.microsoft.com/office/drawing/2014/main" id="{291B4437-8B12-4A2A-A0CF-68533345792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6</xdr:col>
      <xdr:colOff>352425</xdr:colOff>
      <xdr:row>17</xdr:row>
      <xdr:rowOff>9525</xdr:rowOff>
    </xdr:from>
    <xdr:to>
      <xdr:col>12</xdr:col>
      <xdr:colOff>333375</xdr:colOff>
      <xdr:row>32</xdr:row>
      <xdr:rowOff>71437</xdr:rowOff>
    </xdr:to>
    <xdr:graphicFrame macro="">
      <xdr:nvGraphicFramePr>
        <xdr:cNvPr id="5" name="Chart 4">
          <a:extLst>
            <a:ext uri="{FF2B5EF4-FFF2-40B4-BE49-F238E27FC236}">
              <a16:creationId xmlns:a16="http://schemas.microsoft.com/office/drawing/2014/main" id="{C9331C4E-E309-449E-AEFA-29B00943CB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409575</xdr:colOff>
      <xdr:row>1</xdr:row>
      <xdr:rowOff>0</xdr:rowOff>
    </xdr:from>
    <xdr:to>
      <xdr:col>18</xdr:col>
      <xdr:colOff>152400</xdr:colOff>
      <xdr:row>14</xdr:row>
      <xdr:rowOff>90487</xdr:rowOff>
    </xdr:to>
    <xdr:graphicFrame macro="">
      <xdr:nvGraphicFramePr>
        <xdr:cNvPr id="6" name="Chart 5">
          <a:extLst>
            <a:ext uri="{FF2B5EF4-FFF2-40B4-BE49-F238E27FC236}">
              <a16:creationId xmlns:a16="http://schemas.microsoft.com/office/drawing/2014/main" id="{2031201F-687F-4DD8-B668-6736728549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13</xdr:col>
      <xdr:colOff>0</xdr:colOff>
      <xdr:row>16</xdr:row>
      <xdr:rowOff>0</xdr:rowOff>
    </xdr:from>
    <xdr:to>
      <xdr:col>20</xdr:col>
      <xdr:colOff>304800</xdr:colOff>
      <xdr:row>30</xdr:row>
      <xdr:rowOff>76200</xdr:rowOff>
    </xdr:to>
    <xdr:graphicFrame macro="">
      <xdr:nvGraphicFramePr>
        <xdr:cNvPr id="7" name="Chart 6">
          <a:extLst>
            <a:ext uri="{FF2B5EF4-FFF2-40B4-BE49-F238E27FC236}">
              <a16:creationId xmlns:a16="http://schemas.microsoft.com/office/drawing/2014/main" id="{4318531B-EDE6-4E5E-8B12-E30F3B46BB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590550</xdr:colOff>
      <xdr:row>0</xdr:row>
      <xdr:rowOff>180975</xdr:rowOff>
    </xdr:from>
    <xdr:to>
      <xdr:col>25</xdr:col>
      <xdr:colOff>428625</xdr:colOff>
      <xdr:row>15</xdr:row>
      <xdr:rowOff>138112</xdr:rowOff>
    </xdr:to>
    <xdr:graphicFrame macro="">
      <xdr:nvGraphicFramePr>
        <xdr:cNvPr id="8" name="Chart 7">
          <a:extLst>
            <a:ext uri="{FF2B5EF4-FFF2-40B4-BE49-F238E27FC236}">
              <a16:creationId xmlns:a16="http://schemas.microsoft.com/office/drawing/2014/main" id="{DBCF8125-11DF-4E1D-9BDE-B0135F73D9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388.496088541666" createdVersion="8" refreshedVersion="8" minRefreshableVersion="3" recordCount="77" xr:uid="{F7F3BF65-1A6F-45C0-8728-C7E144083F56}">
  <cacheSource type="worksheet">
    <worksheetSource name="Table1"/>
  </cacheSource>
  <cacheFields count="16">
    <cacheField name="Name" numFmtId="0">
      <sharedItems count="77">
        <s v="100% Bran"/>
        <s v="100% Natural Bran"/>
        <s v="All-Bran"/>
        <s v="All-Bran with Extra Fiber"/>
        <s v="Almond Delight"/>
        <s v="Apple Cinnamon Cheerios"/>
        <s v="Apple Jacks"/>
        <s v="Basic 4"/>
        <s v="Bran Chex"/>
        <s v="Bran Flakes"/>
        <s v="Cap'n'Crunch"/>
        <s v="Cheerios"/>
        <s v="Cinnamon Toast Crunch"/>
        <s v="Clusters"/>
        <s v="Cocoa Puffs"/>
        <s v="Corn Chex"/>
        <s v="Corn Flakes"/>
        <s v="Corn Pops"/>
        <s v="Count Chocula"/>
        <s v="Cracklin' Oat Bran"/>
        <s v="Cream of Wheat (Quick)"/>
        <s v="Crispix"/>
        <s v="Crispy Wheat &amp; Raisins"/>
        <s v="Double Chex"/>
        <s v="Froot Loops"/>
        <s v="Frosted Flakes"/>
        <s v="Frosted Mini-Wheats"/>
        <s v="Fruit &amp; Fibre Dates; Walnuts; and Oats"/>
        <s v="Fruitful Bran"/>
        <s v="Fruity Pebbles"/>
        <s v="Golden Crisp"/>
        <s v="Golden Grahams"/>
        <s v="Grape Nuts Flakes"/>
        <s v="Grape-Nuts"/>
        <s v="Great Grains Pecan"/>
        <s v="Honey Graham Ohs"/>
        <s v="Honey Nut Cheerios"/>
        <s v="Honey-comb"/>
        <s v="Just Right Crunchy  Nuggets"/>
        <s v="Just Right Fruit &amp; Nut"/>
        <s v="Kix"/>
        <s v="Life"/>
        <s v="Lucky Charms"/>
        <s v="Maypo"/>
        <s v="Muesli Raisins; Dates; &amp; Almonds"/>
        <s v="Muesli Raisins; Peaches; &amp; Pecans"/>
        <s v="Mueslix Crispy Blend"/>
        <s v="Multi-Grain Cheerios"/>
        <s v="Nut&amp;Honey Crunch"/>
        <s v="Nutri-Grain Almond-Raisin"/>
        <s v="Nutri-grain Wheat"/>
        <s v="Oatmeal Raisin Crisp"/>
        <s v="Post Nat. Raisin Bran"/>
        <s v="Product 19"/>
        <s v="Puffed Rice"/>
        <s v="Puffed Wheat"/>
        <s v="Quaker Oat Squares"/>
        <s v="Quaker Oatmeal"/>
        <s v="Raisin Bran"/>
        <s v="Raisin Nut Bran"/>
        <s v="Raisin Squares"/>
        <s v="Rice Chex"/>
        <s v="Rice Krispies"/>
        <s v="Shredded Wheat"/>
        <s v="Shredded Wheat 'n'Bran"/>
        <s v="Shredded Wheat spoon size"/>
        <s v="Smacks"/>
        <s v="Special K"/>
        <s v="Strawberry Fruit Wheats"/>
        <s v="Total Corn Flakes"/>
        <s v="Total Raisin Bran"/>
        <s v="Total Whole Grain"/>
        <s v="Triples"/>
        <s v="Trix"/>
        <s v="Wheat Chex"/>
        <s v="Wheaties"/>
        <s v="Wheaties Honey Gold"/>
      </sharedItems>
    </cacheField>
    <cacheField name="Mfr" numFmtId="0">
      <sharedItems count="7">
        <s v="N"/>
        <s v="Q"/>
        <s v="K"/>
        <s v="R"/>
        <s v="G"/>
        <s v="P"/>
        <s v="A"/>
      </sharedItems>
    </cacheField>
    <cacheField name="Type" numFmtId="0">
      <sharedItems count="2">
        <s v="C"/>
        <s v="H"/>
      </sharedItems>
    </cacheField>
    <cacheField name="Calories" numFmtId="0">
      <sharedItems containsSemiMixedTypes="0" containsString="0" containsNumber="1" containsInteger="1" minValue="50" maxValue="160"/>
    </cacheField>
    <cacheField name="Protein" numFmtId="0">
      <sharedItems containsSemiMixedTypes="0" containsString="0" containsNumber="1" containsInteger="1" minValue="1" maxValue="6" count="6">
        <n v="4"/>
        <n v="3"/>
        <n v="2"/>
        <n v="1"/>
        <n v="6"/>
        <n v="5"/>
      </sharedItems>
    </cacheField>
    <cacheField name="Fat" numFmtId="0">
      <sharedItems containsSemiMixedTypes="0" containsString="0" containsNumber="1" containsInteger="1" minValue="0" maxValue="5" count="5">
        <n v="1"/>
        <n v="5"/>
        <n v="0"/>
        <n v="2"/>
        <n v="3"/>
      </sharedItems>
    </cacheField>
    <cacheField name="Sodium" numFmtId="0">
      <sharedItems containsSemiMixedTypes="0" containsString="0" containsNumber="1" containsInteger="1" minValue="0" maxValue="320"/>
    </cacheField>
    <cacheField name="Fiber" numFmtId="0">
      <sharedItems containsSemiMixedTypes="0" containsString="0" containsNumber="1" minValue="0" maxValue="14"/>
    </cacheField>
    <cacheField name="Carbohydrate" numFmtId="0">
      <sharedItems containsSemiMixedTypes="0" containsString="0" containsNumber="1" minValue="-1" maxValue="23"/>
    </cacheField>
    <cacheField name="Sugars" numFmtId="0">
      <sharedItems containsSemiMixedTypes="0" containsString="0" containsNumber="1" containsInteger="1" minValue="-1" maxValue="15"/>
    </cacheField>
    <cacheField name="Potassium" numFmtId="0">
      <sharedItems containsSemiMixedTypes="0" containsString="0" containsNumber="1" containsInteger="1" minValue="-1" maxValue="330"/>
    </cacheField>
    <cacheField name="Vitamins" numFmtId="0">
      <sharedItems containsSemiMixedTypes="0" containsString="0" containsNumber="1" containsInteger="1" minValue="0" maxValue="100"/>
    </cacheField>
    <cacheField name="Shelf" numFmtId="0">
      <sharedItems containsSemiMixedTypes="0" containsString="0" containsNumber="1" containsInteger="1" minValue="1" maxValue="3"/>
    </cacheField>
    <cacheField name="Weight" numFmtId="0">
      <sharedItems containsSemiMixedTypes="0" containsString="0" containsNumber="1" minValue="0.5" maxValue="1.5"/>
    </cacheField>
    <cacheField name="Cups" numFmtId="0">
      <sharedItems containsSemiMixedTypes="0" containsString="0" containsNumber="1" minValue="0.25" maxValue="1.5"/>
    </cacheField>
    <cacheField name="Rating" numFmtId="0">
      <sharedItems containsSemiMixedTypes="0" containsString="0" containsNumber="1" minValue="18.042850999999999" maxValue="93.704911999999993"/>
    </cacheField>
  </cacheFields>
  <extLst>
    <ext xmlns:x14="http://schemas.microsoft.com/office/spreadsheetml/2009/9/main" uri="{725AE2AE-9491-48be-B2B4-4EB974FC3084}">
      <x14:pivotCacheDefinition pivotCacheId="20416034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7">
  <r>
    <x v="0"/>
    <x v="0"/>
    <x v="0"/>
    <n v="70"/>
    <x v="0"/>
    <x v="0"/>
    <n v="130"/>
    <n v="10"/>
    <n v="5"/>
    <n v="6"/>
    <n v="280"/>
    <n v="25"/>
    <n v="3"/>
    <n v="1"/>
    <n v="0.33"/>
    <n v="68.402973000000003"/>
  </r>
  <r>
    <x v="1"/>
    <x v="1"/>
    <x v="0"/>
    <n v="120"/>
    <x v="1"/>
    <x v="1"/>
    <n v="15"/>
    <n v="2"/>
    <n v="8"/>
    <n v="8"/>
    <n v="135"/>
    <n v="0"/>
    <n v="3"/>
    <n v="1"/>
    <n v="1"/>
    <n v="33.983679000000002"/>
  </r>
  <r>
    <x v="2"/>
    <x v="2"/>
    <x v="0"/>
    <n v="70"/>
    <x v="0"/>
    <x v="0"/>
    <n v="260"/>
    <n v="9"/>
    <n v="7"/>
    <n v="5"/>
    <n v="320"/>
    <n v="25"/>
    <n v="3"/>
    <n v="1"/>
    <n v="0.33"/>
    <n v="59.425505000000001"/>
  </r>
  <r>
    <x v="3"/>
    <x v="2"/>
    <x v="0"/>
    <n v="50"/>
    <x v="0"/>
    <x v="2"/>
    <n v="140"/>
    <n v="14"/>
    <n v="8"/>
    <n v="0"/>
    <n v="330"/>
    <n v="25"/>
    <n v="3"/>
    <n v="1"/>
    <n v="0.5"/>
    <n v="93.704911999999993"/>
  </r>
  <r>
    <x v="4"/>
    <x v="3"/>
    <x v="0"/>
    <n v="110"/>
    <x v="2"/>
    <x v="3"/>
    <n v="200"/>
    <n v="1"/>
    <n v="14"/>
    <n v="8"/>
    <n v="-1"/>
    <n v="25"/>
    <n v="3"/>
    <n v="1"/>
    <n v="0.75"/>
    <n v="34.384842999999996"/>
  </r>
  <r>
    <x v="5"/>
    <x v="4"/>
    <x v="0"/>
    <n v="110"/>
    <x v="2"/>
    <x v="3"/>
    <n v="180"/>
    <n v="1.5"/>
    <n v="10.5"/>
    <n v="10"/>
    <n v="70"/>
    <n v="25"/>
    <n v="1"/>
    <n v="1"/>
    <n v="0.75"/>
    <n v="29.509540999999999"/>
  </r>
  <r>
    <x v="6"/>
    <x v="2"/>
    <x v="0"/>
    <n v="110"/>
    <x v="2"/>
    <x v="2"/>
    <n v="125"/>
    <n v="1"/>
    <n v="11"/>
    <n v="14"/>
    <n v="30"/>
    <n v="25"/>
    <n v="2"/>
    <n v="1"/>
    <n v="1"/>
    <n v="33.174093999999997"/>
  </r>
  <r>
    <x v="7"/>
    <x v="4"/>
    <x v="0"/>
    <n v="130"/>
    <x v="1"/>
    <x v="3"/>
    <n v="210"/>
    <n v="2"/>
    <n v="18"/>
    <n v="8"/>
    <n v="100"/>
    <n v="25"/>
    <n v="3"/>
    <n v="1.33"/>
    <n v="0.75"/>
    <n v="37.038561999999999"/>
  </r>
  <r>
    <x v="8"/>
    <x v="3"/>
    <x v="0"/>
    <n v="90"/>
    <x v="2"/>
    <x v="0"/>
    <n v="200"/>
    <n v="4"/>
    <n v="15"/>
    <n v="6"/>
    <n v="125"/>
    <n v="25"/>
    <n v="1"/>
    <n v="1"/>
    <n v="0.67"/>
    <n v="49.120252999999998"/>
  </r>
  <r>
    <x v="9"/>
    <x v="5"/>
    <x v="0"/>
    <n v="90"/>
    <x v="1"/>
    <x v="2"/>
    <n v="210"/>
    <n v="5"/>
    <n v="13"/>
    <n v="5"/>
    <n v="190"/>
    <n v="25"/>
    <n v="3"/>
    <n v="1"/>
    <n v="0.67"/>
    <n v="53.313813000000003"/>
  </r>
  <r>
    <x v="10"/>
    <x v="1"/>
    <x v="0"/>
    <n v="120"/>
    <x v="3"/>
    <x v="3"/>
    <n v="220"/>
    <n v="0"/>
    <n v="12"/>
    <n v="12"/>
    <n v="35"/>
    <n v="25"/>
    <n v="2"/>
    <n v="1"/>
    <n v="0.75"/>
    <n v="18.042850999999999"/>
  </r>
  <r>
    <x v="11"/>
    <x v="4"/>
    <x v="0"/>
    <n v="110"/>
    <x v="4"/>
    <x v="3"/>
    <n v="290"/>
    <n v="2"/>
    <n v="17"/>
    <n v="1"/>
    <n v="105"/>
    <n v="25"/>
    <n v="1"/>
    <n v="1"/>
    <n v="1.25"/>
    <n v="50.764999000000003"/>
  </r>
  <r>
    <x v="12"/>
    <x v="4"/>
    <x v="0"/>
    <n v="120"/>
    <x v="3"/>
    <x v="4"/>
    <n v="210"/>
    <n v="0"/>
    <n v="13"/>
    <n v="9"/>
    <n v="45"/>
    <n v="25"/>
    <n v="2"/>
    <n v="1"/>
    <n v="0.75"/>
    <n v="19.823573"/>
  </r>
  <r>
    <x v="13"/>
    <x v="4"/>
    <x v="0"/>
    <n v="110"/>
    <x v="1"/>
    <x v="3"/>
    <n v="140"/>
    <n v="2"/>
    <n v="13"/>
    <n v="7"/>
    <n v="105"/>
    <n v="25"/>
    <n v="3"/>
    <n v="1"/>
    <n v="0.5"/>
    <n v="40.400207999999999"/>
  </r>
  <r>
    <x v="14"/>
    <x v="4"/>
    <x v="0"/>
    <n v="110"/>
    <x v="3"/>
    <x v="0"/>
    <n v="180"/>
    <n v="0"/>
    <n v="12"/>
    <n v="13"/>
    <n v="55"/>
    <n v="25"/>
    <n v="2"/>
    <n v="1"/>
    <n v="1"/>
    <n v="22.736446000000001"/>
  </r>
  <r>
    <x v="15"/>
    <x v="3"/>
    <x v="0"/>
    <n v="110"/>
    <x v="2"/>
    <x v="2"/>
    <n v="280"/>
    <n v="0"/>
    <n v="22"/>
    <n v="3"/>
    <n v="25"/>
    <n v="25"/>
    <n v="1"/>
    <n v="1"/>
    <n v="1"/>
    <n v="41.445019000000002"/>
  </r>
  <r>
    <x v="16"/>
    <x v="2"/>
    <x v="0"/>
    <n v="100"/>
    <x v="2"/>
    <x v="2"/>
    <n v="290"/>
    <n v="1"/>
    <n v="21"/>
    <n v="2"/>
    <n v="35"/>
    <n v="25"/>
    <n v="1"/>
    <n v="1"/>
    <n v="1"/>
    <n v="45.863323999999999"/>
  </r>
  <r>
    <x v="17"/>
    <x v="2"/>
    <x v="0"/>
    <n v="110"/>
    <x v="3"/>
    <x v="2"/>
    <n v="90"/>
    <n v="1"/>
    <n v="13"/>
    <n v="12"/>
    <n v="20"/>
    <n v="25"/>
    <n v="2"/>
    <n v="1"/>
    <n v="1"/>
    <n v="35.782791000000003"/>
  </r>
  <r>
    <x v="18"/>
    <x v="4"/>
    <x v="0"/>
    <n v="110"/>
    <x v="3"/>
    <x v="0"/>
    <n v="180"/>
    <n v="0"/>
    <n v="12"/>
    <n v="13"/>
    <n v="65"/>
    <n v="25"/>
    <n v="2"/>
    <n v="1"/>
    <n v="1"/>
    <n v="22.396512999999999"/>
  </r>
  <r>
    <x v="19"/>
    <x v="2"/>
    <x v="0"/>
    <n v="110"/>
    <x v="1"/>
    <x v="4"/>
    <n v="140"/>
    <n v="4"/>
    <n v="10"/>
    <n v="7"/>
    <n v="160"/>
    <n v="25"/>
    <n v="3"/>
    <n v="1"/>
    <n v="0.5"/>
    <n v="40.448771999999998"/>
  </r>
  <r>
    <x v="20"/>
    <x v="0"/>
    <x v="1"/>
    <n v="100"/>
    <x v="1"/>
    <x v="2"/>
    <n v="80"/>
    <n v="1"/>
    <n v="21"/>
    <n v="0"/>
    <n v="-1"/>
    <n v="0"/>
    <n v="2"/>
    <n v="1"/>
    <n v="1"/>
    <n v="64.533816000000002"/>
  </r>
  <r>
    <x v="21"/>
    <x v="2"/>
    <x v="0"/>
    <n v="110"/>
    <x v="2"/>
    <x v="2"/>
    <n v="220"/>
    <n v="1"/>
    <n v="21"/>
    <n v="3"/>
    <n v="30"/>
    <n v="25"/>
    <n v="3"/>
    <n v="1"/>
    <n v="1"/>
    <n v="46.895643999999997"/>
  </r>
  <r>
    <x v="22"/>
    <x v="4"/>
    <x v="0"/>
    <n v="100"/>
    <x v="2"/>
    <x v="0"/>
    <n v="140"/>
    <n v="2"/>
    <n v="11"/>
    <n v="10"/>
    <n v="120"/>
    <n v="25"/>
    <n v="3"/>
    <n v="1"/>
    <n v="0.75"/>
    <n v="36.176195999999997"/>
  </r>
  <r>
    <x v="23"/>
    <x v="3"/>
    <x v="0"/>
    <n v="100"/>
    <x v="2"/>
    <x v="2"/>
    <n v="190"/>
    <n v="1"/>
    <n v="18"/>
    <n v="5"/>
    <n v="80"/>
    <n v="25"/>
    <n v="3"/>
    <n v="1"/>
    <n v="0.75"/>
    <n v="44.330855999999997"/>
  </r>
  <r>
    <x v="24"/>
    <x v="2"/>
    <x v="0"/>
    <n v="110"/>
    <x v="2"/>
    <x v="0"/>
    <n v="125"/>
    <n v="1"/>
    <n v="11"/>
    <n v="13"/>
    <n v="30"/>
    <n v="25"/>
    <n v="2"/>
    <n v="1"/>
    <n v="1"/>
    <n v="32.207582000000002"/>
  </r>
  <r>
    <x v="25"/>
    <x v="2"/>
    <x v="0"/>
    <n v="110"/>
    <x v="3"/>
    <x v="2"/>
    <n v="200"/>
    <n v="1"/>
    <n v="14"/>
    <n v="11"/>
    <n v="25"/>
    <n v="25"/>
    <n v="1"/>
    <n v="1"/>
    <n v="0.75"/>
    <n v="31.435973000000001"/>
  </r>
  <r>
    <x v="26"/>
    <x v="2"/>
    <x v="0"/>
    <n v="100"/>
    <x v="1"/>
    <x v="2"/>
    <n v="0"/>
    <n v="3"/>
    <n v="14"/>
    <n v="7"/>
    <n v="100"/>
    <n v="25"/>
    <n v="2"/>
    <n v="1"/>
    <n v="0.8"/>
    <n v="58.345140999999998"/>
  </r>
  <r>
    <x v="27"/>
    <x v="5"/>
    <x v="0"/>
    <n v="120"/>
    <x v="1"/>
    <x v="3"/>
    <n v="160"/>
    <n v="5"/>
    <n v="12"/>
    <n v="10"/>
    <n v="200"/>
    <n v="25"/>
    <n v="3"/>
    <n v="1.25"/>
    <n v="0.67"/>
    <n v="40.917046999999997"/>
  </r>
  <r>
    <x v="28"/>
    <x v="2"/>
    <x v="0"/>
    <n v="120"/>
    <x v="1"/>
    <x v="2"/>
    <n v="240"/>
    <n v="5"/>
    <n v="14"/>
    <n v="12"/>
    <n v="190"/>
    <n v="25"/>
    <n v="3"/>
    <n v="1.33"/>
    <n v="0.67"/>
    <n v="41.015492000000002"/>
  </r>
  <r>
    <x v="29"/>
    <x v="5"/>
    <x v="0"/>
    <n v="110"/>
    <x v="3"/>
    <x v="0"/>
    <n v="135"/>
    <n v="0"/>
    <n v="13"/>
    <n v="12"/>
    <n v="25"/>
    <n v="25"/>
    <n v="2"/>
    <n v="1"/>
    <n v="0.75"/>
    <n v="28.025765"/>
  </r>
  <r>
    <x v="30"/>
    <x v="5"/>
    <x v="0"/>
    <n v="100"/>
    <x v="2"/>
    <x v="2"/>
    <n v="45"/>
    <n v="0"/>
    <n v="11"/>
    <n v="15"/>
    <n v="40"/>
    <n v="25"/>
    <n v="1"/>
    <n v="1"/>
    <n v="0.88"/>
    <n v="35.252443999999997"/>
  </r>
  <r>
    <x v="31"/>
    <x v="4"/>
    <x v="0"/>
    <n v="110"/>
    <x v="3"/>
    <x v="0"/>
    <n v="280"/>
    <n v="0"/>
    <n v="15"/>
    <n v="9"/>
    <n v="45"/>
    <n v="25"/>
    <n v="2"/>
    <n v="1"/>
    <n v="0.75"/>
    <n v="23.804043"/>
  </r>
  <r>
    <x v="32"/>
    <x v="5"/>
    <x v="0"/>
    <n v="100"/>
    <x v="1"/>
    <x v="0"/>
    <n v="140"/>
    <n v="3"/>
    <n v="15"/>
    <n v="5"/>
    <n v="85"/>
    <n v="25"/>
    <n v="3"/>
    <n v="1"/>
    <n v="0.88"/>
    <n v="52.076897000000002"/>
  </r>
  <r>
    <x v="33"/>
    <x v="5"/>
    <x v="0"/>
    <n v="110"/>
    <x v="1"/>
    <x v="2"/>
    <n v="170"/>
    <n v="3"/>
    <n v="17"/>
    <n v="3"/>
    <n v="90"/>
    <n v="25"/>
    <n v="3"/>
    <n v="1"/>
    <n v="0.25"/>
    <n v="53.371006999999999"/>
  </r>
  <r>
    <x v="34"/>
    <x v="5"/>
    <x v="0"/>
    <n v="120"/>
    <x v="1"/>
    <x v="4"/>
    <n v="75"/>
    <n v="3"/>
    <n v="13"/>
    <n v="4"/>
    <n v="100"/>
    <n v="25"/>
    <n v="3"/>
    <n v="1"/>
    <n v="0.33"/>
    <n v="45.811715999999997"/>
  </r>
  <r>
    <x v="35"/>
    <x v="1"/>
    <x v="0"/>
    <n v="120"/>
    <x v="3"/>
    <x v="3"/>
    <n v="220"/>
    <n v="1"/>
    <n v="12"/>
    <n v="11"/>
    <n v="45"/>
    <n v="25"/>
    <n v="2"/>
    <n v="1"/>
    <n v="1"/>
    <n v="21.871292"/>
  </r>
  <r>
    <x v="36"/>
    <x v="4"/>
    <x v="0"/>
    <n v="110"/>
    <x v="1"/>
    <x v="0"/>
    <n v="250"/>
    <n v="1.5"/>
    <n v="11.5"/>
    <n v="10"/>
    <n v="90"/>
    <n v="25"/>
    <n v="1"/>
    <n v="1"/>
    <n v="0.75"/>
    <n v="31.072216999999998"/>
  </r>
  <r>
    <x v="37"/>
    <x v="5"/>
    <x v="0"/>
    <n v="110"/>
    <x v="3"/>
    <x v="2"/>
    <n v="180"/>
    <n v="0"/>
    <n v="14"/>
    <n v="11"/>
    <n v="35"/>
    <n v="25"/>
    <n v="1"/>
    <n v="1"/>
    <n v="1.33"/>
    <n v="28.742414"/>
  </r>
  <r>
    <x v="38"/>
    <x v="2"/>
    <x v="0"/>
    <n v="110"/>
    <x v="2"/>
    <x v="0"/>
    <n v="170"/>
    <n v="1"/>
    <n v="17"/>
    <n v="6"/>
    <n v="60"/>
    <n v="100"/>
    <n v="3"/>
    <n v="1"/>
    <n v="1"/>
    <n v="36.523682999999998"/>
  </r>
  <r>
    <x v="39"/>
    <x v="2"/>
    <x v="0"/>
    <n v="140"/>
    <x v="1"/>
    <x v="0"/>
    <n v="170"/>
    <n v="2"/>
    <n v="20"/>
    <n v="9"/>
    <n v="95"/>
    <n v="100"/>
    <n v="3"/>
    <n v="1.3"/>
    <n v="0.75"/>
    <n v="36.471511999999997"/>
  </r>
  <r>
    <x v="40"/>
    <x v="4"/>
    <x v="0"/>
    <n v="110"/>
    <x v="2"/>
    <x v="0"/>
    <n v="260"/>
    <n v="0"/>
    <n v="21"/>
    <n v="3"/>
    <n v="40"/>
    <n v="25"/>
    <n v="2"/>
    <n v="1"/>
    <n v="1.5"/>
    <n v="39.241114000000003"/>
  </r>
  <r>
    <x v="41"/>
    <x v="1"/>
    <x v="0"/>
    <n v="100"/>
    <x v="0"/>
    <x v="3"/>
    <n v="150"/>
    <n v="2"/>
    <n v="12"/>
    <n v="6"/>
    <n v="95"/>
    <n v="25"/>
    <n v="2"/>
    <n v="1"/>
    <n v="0.67"/>
    <n v="45.328074000000001"/>
  </r>
  <r>
    <x v="42"/>
    <x v="4"/>
    <x v="0"/>
    <n v="110"/>
    <x v="2"/>
    <x v="0"/>
    <n v="180"/>
    <n v="0"/>
    <n v="12"/>
    <n v="12"/>
    <n v="55"/>
    <n v="25"/>
    <n v="2"/>
    <n v="1"/>
    <n v="1"/>
    <n v="26.734514999999998"/>
  </r>
  <r>
    <x v="43"/>
    <x v="6"/>
    <x v="1"/>
    <n v="100"/>
    <x v="0"/>
    <x v="0"/>
    <n v="0"/>
    <n v="0"/>
    <n v="16"/>
    <n v="3"/>
    <n v="95"/>
    <n v="25"/>
    <n v="2"/>
    <n v="1"/>
    <n v="1"/>
    <n v="54.850917000000003"/>
  </r>
  <r>
    <x v="44"/>
    <x v="3"/>
    <x v="0"/>
    <n v="150"/>
    <x v="0"/>
    <x v="4"/>
    <n v="95"/>
    <n v="3"/>
    <n v="16"/>
    <n v="11"/>
    <n v="170"/>
    <n v="25"/>
    <n v="3"/>
    <n v="1"/>
    <n v="1"/>
    <n v="37.136862999999998"/>
  </r>
  <r>
    <x v="45"/>
    <x v="3"/>
    <x v="0"/>
    <n v="150"/>
    <x v="0"/>
    <x v="4"/>
    <n v="150"/>
    <n v="3"/>
    <n v="16"/>
    <n v="11"/>
    <n v="170"/>
    <n v="25"/>
    <n v="3"/>
    <n v="1"/>
    <n v="1"/>
    <n v="34.139764999999997"/>
  </r>
  <r>
    <x v="46"/>
    <x v="2"/>
    <x v="0"/>
    <n v="160"/>
    <x v="1"/>
    <x v="3"/>
    <n v="150"/>
    <n v="3"/>
    <n v="17"/>
    <n v="13"/>
    <n v="160"/>
    <n v="25"/>
    <n v="3"/>
    <n v="1.5"/>
    <n v="0.67"/>
    <n v="30.313351000000001"/>
  </r>
  <r>
    <x v="47"/>
    <x v="4"/>
    <x v="0"/>
    <n v="100"/>
    <x v="2"/>
    <x v="0"/>
    <n v="220"/>
    <n v="2"/>
    <n v="15"/>
    <n v="6"/>
    <n v="90"/>
    <n v="25"/>
    <n v="1"/>
    <n v="1"/>
    <n v="1"/>
    <n v="40.105964999999998"/>
  </r>
  <r>
    <x v="48"/>
    <x v="2"/>
    <x v="0"/>
    <n v="120"/>
    <x v="2"/>
    <x v="0"/>
    <n v="190"/>
    <n v="0"/>
    <n v="15"/>
    <n v="9"/>
    <n v="40"/>
    <n v="25"/>
    <n v="2"/>
    <n v="1"/>
    <n v="0.67"/>
    <n v="29.924285000000001"/>
  </r>
  <r>
    <x v="49"/>
    <x v="2"/>
    <x v="0"/>
    <n v="140"/>
    <x v="1"/>
    <x v="3"/>
    <n v="220"/>
    <n v="3"/>
    <n v="21"/>
    <n v="7"/>
    <n v="130"/>
    <n v="25"/>
    <n v="3"/>
    <n v="1.33"/>
    <n v="0.67"/>
    <n v="40.692320000000002"/>
  </r>
  <r>
    <x v="50"/>
    <x v="2"/>
    <x v="0"/>
    <n v="90"/>
    <x v="1"/>
    <x v="2"/>
    <n v="170"/>
    <n v="3"/>
    <n v="18"/>
    <n v="2"/>
    <n v="90"/>
    <n v="25"/>
    <n v="3"/>
    <n v="1"/>
    <n v="1"/>
    <n v="59.642837"/>
  </r>
  <r>
    <x v="51"/>
    <x v="4"/>
    <x v="0"/>
    <n v="130"/>
    <x v="1"/>
    <x v="3"/>
    <n v="170"/>
    <n v="1.5"/>
    <n v="13.5"/>
    <n v="10"/>
    <n v="120"/>
    <n v="25"/>
    <n v="3"/>
    <n v="1.25"/>
    <n v="0.5"/>
    <n v="30.450842999999999"/>
  </r>
  <r>
    <x v="52"/>
    <x v="5"/>
    <x v="0"/>
    <n v="120"/>
    <x v="1"/>
    <x v="0"/>
    <n v="200"/>
    <n v="6"/>
    <n v="11"/>
    <n v="14"/>
    <n v="260"/>
    <n v="25"/>
    <n v="3"/>
    <n v="1.33"/>
    <n v="0.67"/>
    <n v="37.840594000000003"/>
  </r>
  <r>
    <x v="53"/>
    <x v="2"/>
    <x v="0"/>
    <n v="100"/>
    <x v="1"/>
    <x v="2"/>
    <n v="320"/>
    <n v="1"/>
    <n v="20"/>
    <n v="3"/>
    <n v="45"/>
    <n v="100"/>
    <n v="3"/>
    <n v="1"/>
    <n v="1"/>
    <n v="41.503540000000001"/>
  </r>
  <r>
    <x v="54"/>
    <x v="1"/>
    <x v="0"/>
    <n v="50"/>
    <x v="3"/>
    <x v="2"/>
    <n v="0"/>
    <n v="0"/>
    <n v="13"/>
    <n v="0"/>
    <n v="15"/>
    <n v="0"/>
    <n v="3"/>
    <n v="0.5"/>
    <n v="1"/>
    <n v="60.756112000000002"/>
  </r>
  <r>
    <x v="55"/>
    <x v="1"/>
    <x v="0"/>
    <n v="50"/>
    <x v="2"/>
    <x v="2"/>
    <n v="0"/>
    <n v="1"/>
    <n v="10"/>
    <n v="0"/>
    <n v="50"/>
    <n v="0"/>
    <n v="3"/>
    <n v="0.5"/>
    <n v="1"/>
    <n v="63.005645000000001"/>
  </r>
  <r>
    <x v="56"/>
    <x v="1"/>
    <x v="0"/>
    <n v="100"/>
    <x v="0"/>
    <x v="0"/>
    <n v="135"/>
    <n v="2"/>
    <n v="14"/>
    <n v="6"/>
    <n v="110"/>
    <n v="25"/>
    <n v="3"/>
    <n v="1"/>
    <n v="0.5"/>
    <n v="49.511873999999999"/>
  </r>
  <r>
    <x v="57"/>
    <x v="1"/>
    <x v="1"/>
    <n v="100"/>
    <x v="5"/>
    <x v="3"/>
    <n v="0"/>
    <n v="2.7"/>
    <n v="-1"/>
    <n v="-1"/>
    <n v="110"/>
    <n v="0"/>
    <n v="1"/>
    <n v="1"/>
    <n v="0.67"/>
    <n v="50.828392000000001"/>
  </r>
  <r>
    <x v="58"/>
    <x v="2"/>
    <x v="0"/>
    <n v="120"/>
    <x v="1"/>
    <x v="0"/>
    <n v="210"/>
    <n v="5"/>
    <n v="14"/>
    <n v="12"/>
    <n v="240"/>
    <n v="25"/>
    <n v="2"/>
    <n v="1.33"/>
    <n v="0.75"/>
    <n v="39.259197"/>
  </r>
  <r>
    <x v="59"/>
    <x v="4"/>
    <x v="0"/>
    <n v="100"/>
    <x v="1"/>
    <x v="3"/>
    <n v="140"/>
    <n v="2.5"/>
    <n v="10.5"/>
    <n v="8"/>
    <n v="140"/>
    <n v="25"/>
    <n v="3"/>
    <n v="1"/>
    <n v="0.5"/>
    <n v="39.703400000000002"/>
  </r>
  <r>
    <x v="60"/>
    <x v="2"/>
    <x v="0"/>
    <n v="90"/>
    <x v="2"/>
    <x v="2"/>
    <n v="0"/>
    <n v="2"/>
    <n v="15"/>
    <n v="6"/>
    <n v="110"/>
    <n v="25"/>
    <n v="3"/>
    <n v="1"/>
    <n v="0.5"/>
    <n v="55.333142000000002"/>
  </r>
  <r>
    <x v="61"/>
    <x v="3"/>
    <x v="0"/>
    <n v="110"/>
    <x v="3"/>
    <x v="2"/>
    <n v="240"/>
    <n v="0"/>
    <n v="23"/>
    <n v="2"/>
    <n v="30"/>
    <n v="25"/>
    <n v="1"/>
    <n v="1"/>
    <n v="1.1299999999999999"/>
    <n v="41.998933000000001"/>
  </r>
  <r>
    <x v="62"/>
    <x v="2"/>
    <x v="0"/>
    <n v="110"/>
    <x v="2"/>
    <x v="2"/>
    <n v="290"/>
    <n v="0"/>
    <n v="22"/>
    <n v="3"/>
    <n v="35"/>
    <n v="25"/>
    <n v="1"/>
    <n v="1"/>
    <n v="1"/>
    <n v="40.560158999999999"/>
  </r>
  <r>
    <x v="63"/>
    <x v="0"/>
    <x v="0"/>
    <n v="80"/>
    <x v="2"/>
    <x v="2"/>
    <n v="0"/>
    <n v="3"/>
    <n v="16"/>
    <n v="0"/>
    <n v="95"/>
    <n v="0"/>
    <n v="1"/>
    <n v="0.83"/>
    <n v="1"/>
    <n v="68.235884999999996"/>
  </r>
  <r>
    <x v="64"/>
    <x v="0"/>
    <x v="0"/>
    <n v="90"/>
    <x v="1"/>
    <x v="2"/>
    <n v="0"/>
    <n v="4"/>
    <n v="19"/>
    <n v="0"/>
    <n v="140"/>
    <n v="0"/>
    <n v="1"/>
    <n v="1"/>
    <n v="0.67"/>
    <n v="74.472949"/>
  </r>
  <r>
    <x v="65"/>
    <x v="0"/>
    <x v="0"/>
    <n v="90"/>
    <x v="1"/>
    <x v="2"/>
    <n v="0"/>
    <n v="3"/>
    <n v="20"/>
    <n v="0"/>
    <n v="120"/>
    <n v="0"/>
    <n v="1"/>
    <n v="1"/>
    <n v="0.67"/>
    <n v="72.801787000000004"/>
  </r>
  <r>
    <x v="66"/>
    <x v="2"/>
    <x v="0"/>
    <n v="110"/>
    <x v="2"/>
    <x v="0"/>
    <n v="70"/>
    <n v="1"/>
    <n v="9"/>
    <n v="15"/>
    <n v="40"/>
    <n v="25"/>
    <n v="2"/>
    <n v="1"/>
    <n v="0.75"/>
    <n v="31.230053999999999"/>
  </r>
  <r>
    <x v="67"/>
    <x v="2"/>
    <x v="0"/>
    <n v="110"/>
    <x v="4"/>
    <x v="2"/>
    <n v="230"/>
    <n v="1"/>
    <n v="16"/>
    <n v="3"/>
    <n v="55"/>
    <n v="25"/>
    <n v="1"/>
    <n v="1"/>
    <n v="1"/>
    <n v="53.131323999999999"/>
  </r>
  <r>
    <x v="68"/>
    <x v="0"/>
    <x v="0"/>
    <n v="90"/>
    <x v="2"/>
    <x v="2"/>
    <n v="15"/>
    <n v="3"/>
    <n v="15"/>
    <n v="5"/>
    <n v="90"/>
    <n v="25"/>
    <n v="2"/>
    <n v="1"/>
    <n v="1"/>
    <n v="59.363993000000001"/>
  </r>
  <r>
    <x v="69"/>
    <x v="4"/>
    <x v="0"/>
    <n v="110"/>
    <x v="2"/>
    <x v="0"/>
    <n v="200"/>
    <n v="0"/>
    <n v="21"/>
    <n v="3"/>
    <n v="35"/>
    <n v="100"/>
    <n v="3"/>
    <n v="1"/>
    <n v="1"/>
    <n v="38.839745999999998"/>
  </r>
  <r>
    <x v="70"/>
    <x v="4"/>
    <x v="0"/>
    <n v="140"/>
    <x v="1"/>
    <x v="0"/>
    <n v="190"/>
    <n v="4"/>
    <n v="15"/>
    <n v="14"/>
    <n v="230"/>
    <n v="100"/>
    <n v="3"/>
    <n v="1.5"/>
    <n v="1"/>
    <n v="28.592784999999999"/>
  </r>
  <r>
    <x v="71"/>
    <x v="4"/>
    <x v="0"/>
    <n v="100"/>
    <x v="1"/>
    <x v="0"/>
    <n v="200"/>
    <n v="3"/>
    <n v="16"/>
    <n v="3"/>
    <n v="110"/>
    <n v="100"/>
    <n v="3"/>
    <n v="1"/>
    <n v="1"/>
    <n v="46.658844000000002"/>
  </r>
  <r>
    <x v="72"/>
    <x v="4"/>
    <x v="0"/>
    <n v="110"/>
    <x v="2"/>
    <x v="0"/>
    <n v="250"/>
    <n v="0"/>
    <n v="21"/>
    <n v="3"/>
    <n v="60"/>
    <n v="25"/>
    <n v="3"/>
    <n v="1"/>
    <n v="0.75"/>
    <n v="39.106174000000003"/>
  </r>
  <r>
    <x v="73"/>
    <x v="4"/>
    <x v="0"/>
    <n v="110"/>
    <x v="3"/>
    <x v="0"/>
    <n v="140"/>
    <n v="0"/>
    <n v="13"/>
    <n v="12"/>
    <n v="25"/>
    <n v="25"/>
    <n v="2"/>
    <n v="1"/>
    <n v="1"/>
    <n v="27.753301"/>
  </r>
  <r>
    <x v="74"/>
    <x v="3"/>
    <x v="0"/>
    <n v="100"/>
    <x v="1"/>
    <x v="0"/>
    <n v="230"/>
    <n v="3"/>
    <n v="17"/>
    <n v="3"/>
    <n v="115"/>
    <n v="25"/>
    <n v="1"/>
    <n v="1"/>
    <n v="0.67"/>
    <n v="49.787444999999998"/>
  </r>
  <r>
    <x v="75"/>
    <x v="4"/>
    <x v="0"/>
    <n v="100"/>
    <x v="1"/>
    <x v="0"/>
    <n v="200"/>
    <n v="3"/>
    <n v="17"/>
    <n v="3"/>
    <n v="110"/>
    <n v="25"/>
    <n v="1"/>
    <n v="1"/>
    <n v="1"/>
    <n v="51.592193000000002"/>
  </r>
  <r>
    <x v="76"/>
    <x v="4"/>
    <x v="0"/>
    <n v="110"/>
    <x v="2"/>
    <x v="0"/>
    <n v="200"/>
    <n v="1"/>
    <n v="16"/>
    <n v="8"/>
    <n v="60"/>
    <n v="25"/>
    <n v="1"/>
    <n v="1"/>
    <n v="0.75"/>
    <n v="36.18755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718925A-3745-4A73-A66A-B0DDF6639DE2}" name="PivotTable1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1" rowHeaderCaption="Mfr">
  <location ref="P1:Q4" firstHeaderRow="1" firstDataRow="1" firstDataCol="1"/>
  <pivotFields count="16">
    <pivotField showAll="0">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t="default"/>
      </items>
    </pivotField>
    <pivotField showAll="0">
      <items count="8">
        <item x="6"/>
        <item x="4"/>
        <item x="2"/>
        <item x="0"/>
        <item x="5"/>
        <item x="1"/>
        <item x="3"/>
        <item t="default"/>
      </items>
    </pivotField>
    <pivotField axis="axisRow" dataField="1"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Count of Type" fld="2" subtotal="count" baseField="0" baseItem="0"/>
  </dataFields>
  <chartFormats count="6">
    <chartFormat chart="17" format="4" series="1">
      <pivotArea type="data" outline="0" fieldPosition="0">
        <references count="1">
          <reference field="4294967294" count="1" selected="0">
            <x v="0"/>
          </reference>
        </references>
      </pivotArea>
    </chartFormat>
    <chartFormat chart="17" format="5">
      <pivotArea type="data" outline="0" fieldPosition="0">
        <references count="2">
          <reference field="4294967294" count="1" selected="0">
            <x v="0"/>
          </reference>
          <reference field="2" count="1" selected="0">
            <x v="0"/>
          </reference>
        </references>
      </pivotArea>
    </chartFormat>
    <chartFormat chart="17" format="6">
      <pivotArea type="data" outline="0" fieldPosition="0">
        <references count="2">
          <reference field="4294967294" count="1" selected="0">
            <x v="0"/>
          </reference>
          <reference field="2" count="1" selected="0">
            <x v="1"/>
          </reference>
        </references>
      </pivotArea>
    </chartFormat>
    <chartFormat chart="20" format="10" series="1">
      <pivotArea type="data" outline="0" fieldPosition="0">
        <references count="1">
          <reference field="4294967294" count="1" selected="0">
            <x v="0"/>
          </reference>
        </references>
      </pivotArea>
    </chartFormat>
    <chartFormat chart="20" format="11">
      <pivotArea type="data" outline="0" fieldPosition="0">
        <references count="2">
          <reference field="4294967294" count="1" selected="0">
            <x v="0"/>
          </reference>
          <reference field="2" count="1" selected="0">
            <x v="0"/>
          </reference>
        </references>
      </pivotArea>
    </chartFormat>
    <chartFormat chart="20" format="12">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A16EB9E-E0BF-41DF-A6B3-4083731499A1}"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6">
    <pivotField dataField="1" showAll="0">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t="default"/>
      </items>
    </pivotField>
    <pivotField showAll="0">
      <items count="8">
        <item x="6"/>
        <item x="4"/>
        <item x="2"/>
        <item x="0"/>
        <item x="5"/>
        <item x="1"/>
        <item x="3"/>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Items count="1">
    <i/>
  </rowItems>
  <colItems count="1">
    <i/>
  </colItems>
  <dataFields count="1">
    <dataField name="Count of Cereal nam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8742E3B-BD3F-44D2-AA97-07CB37D3CCF3}"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rowHeaderCaption="mfr">
  <location ref="G13:I21" firstHeaderRow="0" firstDataRow="1" firstDataCol="1"/>
  <pivotFields count="16">
    <pivotField showAll="0">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t="default"/>
      </items>
    </pivotField>
    <pivotField axis="axisRow" showAll="0">
      <items count="8">
        <item x="6"/>
        <item x="4"/>
        <item x="2"/>
        <item x="0"/>
        <item x="5"/>
        <item x="1"/>
        <item x="3"/>
        <item t="default"/>
      </items>
    </pivotField>
    <pivotField showAll="0">
      <items count="3">
        <item x="0"/>
        <item x="1"/>
        <item t="default"/>
      </items>
    </pivotField>
    <pivotField showAll="0"/>
    <pivotField dataField="1" showAll="0">
      <items count="7">
        <item x="3"/>
        <item x="2"/>
        <item x="1"/>
        <item x="0"/>
        <item x="5"/>
        <item x="4"/>
        <item t="default"/>
      </items>
    </pivotField>
    <pivotField dataField="1" showAll="0"/>
    <pivotField showAll="0"/>
    <pivotField showAll="0"/>
    <pivotField showAll="0"/>
    <pivotField showAll="0"/>
    <pivotField showAll="0"/>
    <pivotField showAll="0"/>
    <pivotField showAll="0"/>
    <pivotField showAll="0"/>
    <pivotField showAll="0"/>
    <pivotField showAll="0"/>
  </pivotFields>
  <rowFields count="1">
    <field x="1"/>
  </rowFields>
  <rowItems count="8">
    <i>
      <x/>
    </i>
    <i>
      <x v="1"/>
    </i>
    <i>
      <x v="2"/>
    </i>
    <i>
      <x v="3"/>
    </i>
    <i>
      <x v="4"/>
    </i>
    <i>
      <x v="5"/>
    </i>
    <i>
      <x v="6"/>
    </i>
    <i t="grand">
      <x/>
    </i>
  </rowItems>
  <colFields count="1">
    <field x="-2"/>
  </colFields>
  <colItems count="2">
    <i>
      <x/>
    </i>
    <i i="1">
      <x v="1"/>
    </i>
  </colItems>
  <dataFields count="2">
    <dataField name="Sum of Protein" fld="4" baseField="0" baseItem="0"/>
    <dataField name="Sum of Fat" fld="5" baseField="0" baseItem="0"/>
  </dataFields>
  <formats count="1">
    <format dxfId="15">
      <pivotArea outline="0" collapsedLevelsAreSubtotals="1" fieldPosition="0"/>
    </format>
  </formats>
  <chartFormats count="2">
    <chartFormat chart="5" format="4" series="1">
      <pivotArea type="data" outline="0" fieldPosition="0">
        <references count="1">
          <reference field="4294967294" count="1" selected="0">
            <x v="0"/>
          </reference>
        </references>
      </pivotArea>
    </chartFormat>
    <chartFormat chart="5"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2CFF0CE-B7C8-4C20-882A-8263D918F430}"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rowHeaderCaption="mfr">
  <location ref="D13:F21" firstHeaderRow="0" firstDataRow="1" firstDataCol="1"/>
  <pivotFields count="16">
    <pivotField showAll="0">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t="default"/>
      </items>
    </pivotField>
    <pivotField axis="axisRow" showAll="0">
      <items count="8">
        <item x="6"/>
        <item x="4"/>
        <item x="2"/>
        <item x="0"/>
        <item x="5"/>
        <item x="1"/>
        <item x="3"/>
        <item t="default"/>
      </items>
    </pivotField>
    <pivotField showAll="0">
      <items count="3">
        <item x="0"/>
        <item x="1"/>
        <item t="default"/>
      </items>
    </pivotField>
    <pivotField showAll="0"/>
    <pivotField showAll="0">
      <items count="7">
        <item x="3"/>
        <item x="2"/>
        <item x="1"/>
        <item x="0"/>
        <item x="5"/>
        <item x="4"/>
        <item t="default"/>
      </items>
    </pivotField>
    <pivotField showAll="0"/>
    <pivotField showAll="0"/>
    <pivotField showAll="0"/>
    <pivotField dataField="1" showAll="0"/>
    <pivotField dataField="1" showAll="0"/>
    <pivotField showAll="0"/>
    <pivotField showAll="0"/>
    <pivotField showAll="0"/>
    <pivotField showAll="0"/>
    <pivotField showAll="0"/>
    <pivotField showAll="0"/>
  </pivotFields>
  <rowFields count="1">
    <field x="1"/>
  </rowFields>
  <rowItems count="8">
    <i>
      <x/>
    </i>
    <i>
      <x v="1"/>
    </i>
    <i>
      <x v="2"/>
    </i>
    <i>
      <x v="3"/>
    </i>
    <i>
      <x v="4"/>
    </i>
    <i>
      <x v="5"/>
    </i>
    <i>
      <x v="6"/>
    </i>
    <i t="grand">
      <x/>
    </i>
  </rowItems>
  <colFields count="1">
    <field x="-2"/>
  </colFields>
  <colItems count="2">
    <i>
      <x/>
    </i>
    <i i="1">
      <x v="1"/>
    </i>
  </colItems>
  <dataFields count="2">
    <dataField name="Sum of Carbohydrate" fld="8" baseField="0" baseItem="0"/>
    <dataField name="Sum of Sugars" fld="9" baseField="0" baseItem="0"/>
  </dataFields>
  <formats count="1">
    <format dxfId="16">
      <pivotArea outline="0" collapsedLevelsAreSubtotals="1" fieldPosition="0"/>
    </format>
  </formats>
  <chartFormats count="4">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6" format="8" series="1">
      <pivotArea type="data" outline="0" fieldPosition="0">
        <references count="1">
          <reference field="4294967294" count="1" selected="0">
            <x v="0"/>
          </reference>
        </references>
      </pivotArea>
    </chartFormat>
    <chartFormat chart="6" format="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E5C731F-6058-4AAD-A976-68089F8278B4}"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rowHeaderCaption="mfr">
  <location ref="K14:M22" firstHeaderRow="0" firstDataRow="1" firstDataCol="1"/>
  <pivotFields count="16">
    <pivotField showAll="0">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t="default"/>
      </items>
    </pivotField>
    <pivotField axis="axisRow" showAll="0">
      <items count="8">
        <item x="6"/>
        <item x="4"/>
        <item x="2"/>
        <item x="0"/>
        <item x="5"/>
        <item x="1"/>
        <item x="3"/>
        <item t="default"/>
      </items>
    </pivotField>
    <pivotField showAll="0">
      <items count="3">
        <item x="0"/>
        <item x="1"/>
        <item t="default"/>
      </items>
    </pivotField>
    <pivotField showAll="0"/>
    <pivotField showAll="0">
      <items count="7">
        <item x="3"/>
        <item x="2"/>
        <item x="1"/>
        <item x="0"/>
        <item x="5"/>
        <item x="4"/>
        <item t="default"/>
      </items>
    </pivotField>
    <pivotField showAll="0"/>
    <pivotField showAll="0"/>
    <pivotField showAll="0"/>
    <pivotField showAll="0"/>
    <pivotField showAll="0"/>
    <pivotField showAll="0"/>
    <pivotField showAll="0"/>
    <pivotField showAll="0"/>
    <pivotField dataField="1" showAll="0"/>
    <pivotField dataField="1" showAll="0"/>
    <pivotField showAll="0"/>
  </pivotFields>
  <rowFields count="1">
    <field x="1"/>
  </rowFields>
  <rowItems count="8">
    <i>
      <x/>
    </i>
    <i>
      <x v="1"/>
    </i>
    <i>
      <x v="2"/>
    </i>
    <i>
      <x v="3"/>
    </i>
    <i>
      <x v="4"/>
    </i>
    <i>
      <x v="5"/>
    </i>
    <i>
      <x v="6"/>
    </i>
    <i t="grand">
      <x/>
    </i>
  </rowItems>
  <colFields count="1">
    <field x="-2"/>
  </colFields>
  <colItems count="2">
    <i>
      <x/>
    </i>
    <i i="1">
      <x v="1"/>
    </i>
  </colItems>
  <dataFields count="2">
    <dataField name="Sum of Cups" fld="14" baseField="0" baseItem="0"/>
    <dataField name="Sum of Weight" fld="13" baseField="0" baseItem="0"/>
  </dataFields>
  <formats count="1">
    <format dxfId="17">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8D4D653-358B-484F-8D24-6A0C26D5294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5" rowHeaderCaption="Mfr">
  <location ref="A13:B21" firstHeaderRow="1" firstDataRow="1" firstDataCol="1"/>
  <pivotFields count="16">
    <pivotField dataField="1" showAll="0">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t="default"/>
      </items>
    </pivotField>
    <pivotField axis="axisRow" showAll="0">
      <items count="8">
        <item x="6"/>
        <item x="4"/>
        <item x="2"/>
        <item x="0"/>
        <item x="5"/>
        <item x="1"/>
        <item x="3"/>
        <item t="default"/>
      </items>
    </pivotField>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
  </rowFields>
  <rowItems count="8">
    <i>
      <x/>
    </i>
    <i>
      <x v="1"/>
    </i>
    <i>
      <x v="2"/>
    </i>
    <i>
      <x v="3"/>
    </i>
    <i>
      <x v="4"/>
    </i>
    <i>
      <x v="5"/>
    </i>
    <i>
      <x v="6"/>
    </i>
    <i t="grand">
      <x/>
    </i>
  </rowItems>
  <colItems count="1">
    <i/>
  </colItems>
  <dataFields count="1">
    <dataField name="Count of Mfr" fld="0" subtotal="count" baseField="1" baseItem="0"/>
  </dataFields>
  <chartFormats count="3">
    <chartFormat chart="2" format="6"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 chart="12" format="8"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44C735D-5CC0-40BB-9D4C-2FA315484F46}"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rowHeaderCaption="mfr">
  <location ref="D1:E9" firstHeaderRow="1" firstDataRow="1" firstDataCol="1"/>
  <pivotFields count="16">
    <pivotField showAll="0">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t="default"/>
      </items>
    </pivotField>
    <pivotField axis="axisRow" showAll="0" sortType="descending">
      <items count="8">
        <item x="6"/>
        <item x="4"/>
        <item x="2"/>
        <item x="0"/>
        <item x="5"/>
        <item x="1"/>
        <item x="3"/>
        <item t="default"/>
      </items>
      <autoSortScope>
        <pivotArea dataOnly="0" outline="0" fieldPosition="0">
          <references count="1">
            <reference field="4294967294" count="1" selected="0">
              <x v="0"/>
            </reference>
          </references>
        </pivotArea>
      </autoSortScope>
    </pivotField>
    <pivotField showAll="0">
      <items count="3">
        <item x="0"/>
        <item x="1"/>
        <item t="default"/>
      </items>
    </pivotField>
    <pivotField showAll="0"/>
    <pivotField showAll="0">
      <items count="7">
        <item x="3"/>
        <item x="2"/>
        <item x="1"/>
        <item x="0"/>
        <item x="5"/>
        <item x="4"/>
        <item t="default"/>
      </items>
    </pivotField>
    <pivotField showAll="0"/>
    <pivotField showAll="0"/>
    <pivotField showAll="0"/>
    <pivotField showAll="0"/>
    <pivotField showAll="0"/>
    <pivotField showAll="0"/>
    <pivotField showAll="0"/>
    <pivotField showAll="0"/>
    <pivotField showAll="0"/>
    <pivotField showAll="0"/>
    <pivotField dataField="1" showAll="0"/>
  </pivotFields>
  <rowFields count="1">
    <field x="1"/>
  </rowFields>
  <rowItems count="8">
    <i>
      <x v="2"/>
    </i>
    <i>
      <x v="1"/>
    </i>
    <i>
      <x v="3"/>
    </i>
    <i>
      <x v="4"/>
    </i>
    <i>
      <x v="5"/>
    </i>
    <i>
      <x v="6"/>
    </i>
    <i>
      <x/>
    </i>
    <i t="grand">
      <x/>
    </i>
  </rowItems>
  <colItems count="1">
    <i/>
  </colItems>
  <dataFields count="1">
    <dataField name="Sum of Rating" fld="15" baseField="0" baseItem="0" numFmtId="1"/>
  </dataFields>
  <formats count="1">
    <format dxfId="18">
      <pivotArea outline="0" collapsedLevelsAreSubtotals="1" fieldPosition="0"/>
    </format>
  </formats>
  <chartFormats count="3">
    <chartFormat chart="3" format="2" series="1">
      <pivotArea type="data" outline="0" fieldPosition="0">
        <references count="1">
          <reference field="4294967294" count="1" selected="0">
            <x v="0"/>
          </reference>
        </references>
      </pivotArea>
    </chartFormat>
    <chartFormat chart="5" format="4"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73B8CC2-AD61-414C-ACFE-9942C46EA21E}"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rowHeaderCaption="mfr">
  <location ref="J1:N9" firstHeaderRow="0" firstDataRow="1" firstDataCol="1"/>
  <pivotFields count="16">
    <pivotField showAll="0">
      <items count="78">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t="default"/>
      </items>
    </pivotField>
    <pivotField axis="axisRow" showAll="0">
      <items count="8">
        <item x="6"/>
        <item x="4"/>
        <item x="2"/>
        <item x="0"/>
        <item x="5"/>
        <item x="1"/>
        <item x="3"/>
        <item t="default"/>
      </items>
    </pivotField>
    <pivotField showAll="0">
      <items count="3">
        <item x="0"/>
        <item x="1"/>
        <item t="default"/>
      </items>
    </pivotField>
    <pivotField dataField="1" showAll="0"/>
    <pivotField showAll="0">
      <items count="7">
        <item x="3"/>
        <item x="2"/>
        <item x="1"/>
        <item x="0"/>
        <item x="5"/>
        <item x="4"/>
        <item t="default"/>
      </items>
    </pivotField>
    <pivotField showAll="0"/>
    <pivotField dataField="1" showAll="0"/>
    <pivotField showAll="0"/>
    <pivotField showAll="0"/>
    <pivotField showAll="0"/>
    <pivotField dataField="1" showAll="0"/>
    <pivotField dataField="1" showAll="0"/>
    <pivotField showAll="0"/>
    <pivotField showAll="0"/>
    <pivotField showAll="0"/>
    <pivotField showAll="0"/>
  </pivotFields>
  <rowFields count="1">
    <field x="1"/>
  </rowFields>
  <rowItems count="8">
    <i>
      <x/>
    </i>
    <i>
      <x v="1"/>
    </i>
    <i>
      <x v="2"/>
    </i>
    <i>
      <x v="3"/>
    </i>
    <i>
      <x v="4"/>
    </i>
    <i>
      <x v="5"/>
    </i>
    <i>
      <x v="6"/>
    </i>
    <i t="grand">
      <x/>
    </i>
  </rowItems>
  <colFields count="1">
    <field x="-2"/>
  </colFields>
  <colItems count="4">
    <i>
      <x/>
    </i>
    <i i="1">
      <x v="1"/>
    </i>
    <i i="2">
      <x v="2"/>
    </i>
    <i i="3">
      <x v="3"/>
    </i>
  </colItems>
  <dataFields count="4">
    <dataField name="Sum of Calories" fld="3" baseField="0" baseItem="0"/>
    <dataField name="Sum of Vitamins" fld="11" baseField="0" baseItem="0"/>
    <dataField name="Sum of Sodium" fld="6" baseField="0" baseItem="0"/>
    <dataField name="Sum of Potassium" fld="10" baseField="0" baseItem="0"/>
  </dataFields>
  <formats count="1">
    <format dxfId="19">
      <pivotArea outline="0" collapsedLevelsAreSubtotals="1" fieldPosition="0"/>
    </format>
  </formats>
  <chartFormats count="8">
    <chartFormat chart="3" format="8" series="1">
      <pivotArea type="data" outline="0" fieldPosition="0">
        <references count="1">
          <reference field="4294967294" count="1" selected="0">
            <x v="0"/>
          </reference>
        </references>
      </pivotArea>
    </chartFormat>
    <chartFormat chart="3" format="9" series="1">
      <pivotArea type="data" outline="0" fieldPosition="0">
        <references count="1">
          <reference field="4294967294" count="1" selected="0">
            <x v="1"/>
          </reference>
        </references>
      </pivotArea>
    </chartFormat>
    <chartFormat chart="3" format="10" series="1">
      <pivotArea type="data" outline="0" fieldPosition="0">
        <references count="1">
          <reference field="4294967294" count="1" selected="0">
            <x v="2"/>
          </reference>
        </references>
      </pivotArea>
    </chartFormat>
    <chartFormat chart="3" format="11" series="1">
      <pivotArea type="data" outline="0" fieldPosition="0">
        <references count="1">
          <reference field="4294967294" count="1" selected="0">
            <x v="3"/>
          </reference>
        </references>
      </pivotArea>
    </chartFormat>
    <chartFormat chart="8" format="24" series="1">
      <pivotArea type="data" outline="0" fieldPosition="0">
        <references count="1">
          <reference field="4294967294" count="1" selected="0">
            <x v="0"/>
          </reference>
        </references>
      </pivotArea>
    </chartFormat>
    <chartFormat chart="8" format="25" series="1">
      <pivotArea type="data" outline="0" fieldPosition="0">
        <references count="1">
          <reference field="4294967294" count="1" selected="0">
            <x v="1"/>
          </reference>
        </references>
      </pivotArea>
    </chartFormat>
    <chartFormat chart="8" format="26" series="1">
      <pivotArea type="data" outline="0" fieldPosition="0">
        <references count="1">
          <reference field="4294967294" count="1" selected="0">
            <x v="2"/>
          </reference>
        </references>
      </pivotArea>
    </chartFormat>
    <chartFormat chart="8" format="27" series="1">
      <pivotArea type="data" outline="0" fieldPosition="0">
        <references count="1">
          <reference field="4294967294"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fr" xr10:uid="{6BAB7221-7E70-49EF-BB9C-1B2EBBC7F4E1}" sourceName="Mfr">
  <pivotTables>
    <pivotTable tabId="3" name="PivotTable4"/>
    <pivotTable tabId="3" name="PivotTable1"/>
    <pivotTable tabId="3" name="PivotTable10"/>
    <pivotTable tabId="3" name="PivotTable11"/>
    <pivotTable tabId="3" name="PivotTable2"/>
    <pivotTable tabId="3" name="PivotTable5"/>
    <pivotTable tabId="3" name="PivotTable8"/>
    <pivotTable tabId="3" name="PivotTable9"/>
  </pivotTables>
  <data>
    <tabular pivotCacheId="204160340">
      <items count="7">
        <i x="6" s="1"/>
        <i x="4" s="1"/>
        <i x="2" s="1"/>
        <i x="0" s="1"/>
        <i x="5"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fr" xr10:uid="{4ABED87A-9612-43E1-A176-FB394E48EB53}" cache="Slicer_Mfr" caption="Mfr" startItem="1" style="SlicerStyleDark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P79" totalsRowCount="1">
  <autoFilter ref="A1:P78" xr:uid="{00000000-0009-0000-0100-000001000000}"/>
  <tableColumns count="16">
    <tableColumn id="1" xr3:uid="{00000000-0010-0000-0000-000001000000}" name="Name" totalsRowLabel="Count"/>
    <tableColumn id="2" xr3:uid="{00000000-0010-0000-0000-000002000000}" name="Mfr" totalsRowFunction="count" totalsRowDxfId="14"/>
    <tableColumn id="3" xr3:uid="{00000000-0010-0000-0000-000003000000}" name="Type" totalsRowFunction="count" totalsRowDxfId="13"/>
    <tableColumn id="4" xr3:uid="{00000000-0010-0000-0000-000004000000}" name="Calories" totalsRowFunction="count" totalsRowDxfId="12"/>
    <tableColumn id="5" xr3:uid="{00000000-0010-0000-0000-000005000000}" name="Protein" totalsRowFunction="count" totalsRowDxfId="11"/>
    <tableColumn id="6" xr3:uid="{00000000-0010-0000-0000-000006000000}" name="Fat" totalsRowFunction="count" totalsRowDxfId="10"/>
    <tableColumn id="7" xr3:uid="{00000000-0010-0000-0000-000007000000}" name="Sodium" totalsRowFunction="count" totalsRowDxfId="9"/>
    <tableColumn id="8" xr3:uid="{00000000-0010-0000-0000-000008000000}" name="Fiber" totalsRowFunction="count" totalsRowDxfId="8"/>
    <tableColumn id="9" xr3:uid="{00000000-0010-0000-0000-000009000000}" name="Carbohydrate" totalsRowFunction="count" totalsRowDxfId="7"/>
    <tableColumn id="10" xr3:uid="{00000000-0010-0000-0000-00000A000000}" name="Sugars" totalsRowFunction="count" totalsRowDxfId="6"/>
    <tableColumn id="11" xr3:uid="{00000000-0010-0000-0000-00000B000000}" name="Potassium" totalsRowFunction="count" totalsRowDxfId="5"/>
    <tableColumn id="12" xr3:uid="{00000000-0010-0000-0000-00000C000000}" name="Vitamins" totalsRowFunction="count" totalsRowDxfId="4"/>
    <tableColumn id="13" xr3:uid="{00000000-0010-0000-0000-00000D000000}" name="Shelf" totalsRowFunction="count" totalsRowDxfId="3"/>
    <tableColumn id="14" xr3:uid="{00000000-0010-0000-0000-00000E000000}" name="Weight" totalsRowFunction="count" totalsRowDxfId="2"/>
    <tableColumn id="15" xr3:uid="{00000000-0010-0000-0000-00000F000000}" name="Cups" totalsRowFunction="count" totalsRowDxfId="1"/>
    <tableColumn id="16" xr3:uid="{00000000-0010-0000-0000-000010000000}" name="Rating" totalsRowFunction="count" totalsRowDxfId="0"/>
  </tableColumns>
  <tableStyleInfo name="TableStyleMedium10" showFirstColumn="0" showLastColumn="0" showRowStripes="1" showColumnStripes="0"/>
</table>
</file>

<file path=xl/theme/theme1.xml><?xml version="1.0" encoding="utf-8"?>
<a:theme xmlns:a="http://schemas.openxmlformats.org/drawingml/2006/main" name="Office Theme">
  <a:themeElements>
    <a:clrScheme name="cereal combo">
      <a:dk1>
        <a:sysClr val="windowText" lastClr="000000"/>
      </a:dk1>
      <a:lt1>
        <a:sysClr val="window" lastClr="FFFFFF"/>
      </a:lt1>
      <a:dk2>
        <a:srgbClr val="000000"/>
      </a:dk2>
      <a:lt2>
        <a:srgbClr val="E7E6E6"/>
      </a:lt2>
      <a:accent1>
        <a:srgbClr val="114232"/>
      </a:accent1>
      <a:accent2>
        <a:srgbClr val="87A922"/>
      </a:accent2>
      <a:accent3>
        <a:srgbClr val="FCDC2A"/>
      </a:accent3>
      <a:accent4>
        <a:srgbClr val="F7F6BB"/>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4901BD-0EA3-4BC9-9CFF-B8669299BDEB}">
  <sheetPr>
    <tabColor rgb="FFC00000"/>
  </sheetPr>
  <dimension ref="A1:V49"/>
  <sheetViews>
    <sheetView showGridLines="0" showRowColHeaders="0" tabSelected="1" topLeftCell="A9" zoomScale="98" zoomScaleNormal="98" workbookViewId="0">
      <selection sqref="A1:XFD1048576"/>
    </sheetView>
  </sheetViews>
  <sheetFormatPr defaultColWidth="0" defaultRowHeight="15" zeroHeight="1"/>
  <cols>
    <col min="1" max="22" width="9.140625" style="5" customWidth="1"/>
    <col min="23" max="16384" width="9.140625" style="5" hidden="1"/>
  </cols>
  <sheetData>
    <row r="1" s="5" customFormat="1"/>
    <row r="2" s="5" customFormat="1"/>
    <row r="3" s="5" customFormat="1"/>
    <row r="4" s="5" customFormat="1"/>
    <row r="5" s="5" customFormat="1"/>
    <row r="6" s="5" customFormat="1"/>
    <row r="7" s="5" customFormat="1"/>
    <row r="8" s="5" customFormat="1"/>
    <row r="9" s="5" customFormat="1"/>
    <row r="10" s="5" customFormat="1"/>
    <row r="11" s="5" customFormat="1"/>
    <row r="12" s="5" customFormat="1"/>
    <row r="13" s="5" customFormat="1"/>
    <row r="14" s="5" customFormat="1"/>
    <row r="15" s="5" customFormat="1"/>
    <row r="16" s="5" customFormat="1"/>
    <row r="17" s="5" customFormat="1"/>
    <row r="18" s="5" customFormat="1"/>
    <row r="19" s="5" customFormat="1"/>
    <row r="20" s="5" customFormat="1"/>
    <row r="21" s="5" customFormat="1"/>
    <row r="22" s="5" customFormat="1"/>
    <row r="23" s="5" customFormat="1"/>
    <row r="24" s="5" customFormat="1"/>
    <row r="25" s="5" customFormat="1"/>
    <row r="26" s="5" customFormat="1"/>
    <row r="27" s="5" customFormat="1"/>
    <row r="28" s="5" customFormat="1"/>
    <row r="29" s="5" customFormat="1"/>
    <row r="30" s="5" customFormat="1"/>
    <row r="31" s="5" customFormat="1"/>
    <row r="32" s="5" customFormat="1"/>
    <row r="33" s="5" customFormat="1"/>
    <row r="34" s="5" customFormat="1"/>
    <row r="35" s="5" customFormat="1"/>
    <row r="36" s="5" customFormat="1"/>
    <row r="37" s="5" customFormat="1"/>
    <row r="38" s="5" customFormat="1" hidden="1"/>
    <row r="39" s="5" customFormat="1" hidden="1"/>
    <row r="40" s="5" customFormat="1" hidden="1"/>
    <row r="41" s="5" customFormat="1" hidden="1"/>
    <row r="42" s="5" customFormat="1" hidden="1"/>
    <row r="43" s="5" customFormat="1" hidden="1"/>
    <row r="44" s="5" customFormat="1" hidden="1"/>
    <row r="45" s="5" customFormat="1" hidden="1"/>
    <row r="46" s="5" customFormat="1" hidden="1"/>
    <row r="47" s="5" customFormat="1" hidden="1"/>
    <row r="48" s="5" customFormat="1" hidden="1"/>
    <row r="49" s="5" customFormat="1" hidden="1"/>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29944E-A298-435E-A9BF-0AFDDAAF8579}">
  <sheetPr>
    <tabColor rgb="FFFF0000"/>
  </sheetPr>
  <dimension ref="A1"/>
  <sheetViews>
    <sheetView topLeftCell="A3" workbookViewId="0">
      <selection activeCell="W24" sqref="W24"/>
    </sheetView>
  </sheetViews>
  <sheetFormatPr defaultRowHeight="15"/>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FC98B2-5059-4184-A937-89DFA30207B9}">
  <sheetPr>
    <tabColor rgb="FFFFC000"/>
  </sheetPr>
  <dimension ref="A1:Q22"/>
  <sheetViews>
    <sheetView workbookViewId="0">
      <selection activeCell="E3" sqref="E3"/>
    </sheetView>
  </sheetViews>
  <sheetFormatPr defaultColWidth="17.7109375" defaultRowHeight="15"/>
  <cols>
    <col min="1" max="1" width="11.28515625" bestFit="1" customWidth="1"/>
    <col min="2" max="2" width="12.28515625" bestFit="1" customWidth="1"/>
    <col min="4" max="4" width="11.28515625" bestFit="1" customWidth="1"/>
    <col min="5" max="5" width="19.85546875" bestFit="1" customWidth="1"/>
    <col min="6" max="6" width="13.42578125" bestFit="1" customWidth="1"/>
    <col min="7" max="7" width="11.28515625" bestFit="1" customWidth="1"/>
    <col min="8" max="8" width="14.28515625" bestFit="1" customWidth="1"/>
    <col min="9" max="9" width="10.28515625" bestFit="1" customWidth="1"/>
    <col min="10" max="10" width="11.28515625" bestFit="1" customWidth="1"/>
    <col min="11" max="11" width="14.85546875" bestFit="1" customWidth="1"/>
    <col min="12" max="12" width="15.5703125" bestFit="1" customWidth="1"/>
    <col min="13" max="13" width="14.42578125" bestFit="1" customWidth="1"/>
    <col min="14" max="14" width="16.85546875" bestFit="1" customWidth="1"/>
    <col min="15" max="16" width="11.28515625" bestFit="1" customWidth="1"/>
    <col min="17" max="17" width="13.42578125" bestFit="1" customWidth="1"/>
    <col min="18" max="19" width="11.28515625" bestFit="1" customWidth="1"/>
    <col min="20" max="20" width="13.28515625" bestFit="1" customWidth="1"/>
    <col min="21" max="25" width="16.28515625" bestFit="1" customWidth="1"/>
    <col min="26" max="26" width="11.28515625" bestFit="1" customWidth="1"/>
    <col min="27" max="27" width="21.85546875" bestFit="1" customWidth="1"/>
    <col min="28" max="28" width="12.28515625" bestFit="1" customWidth="1"/>
    <col min="29" max="29" width="11.28515625" bestFit="1" customWidth="1"/>
    <col min="30" max="30" width="13.85546875" bestFit="1" customWidth="1"/>
    <col min="31" max="31" width="20.140625" bestFit="1" customWidth="1"/>
    <col min="32" max="32" width="35.5703125" bestFit="1" customWidth="1"/>
    <col min="33" max="33" width="12" bestFit="1" customWidth="1"/>
    <col min="34" max="34" width="13.85546875" bestFit="1" customWidth="1"/>
    <col min="35" max="35" width="12.42578125" bestFit="1" customWidth="1"/>
    <col min="36" max="36" width="16" bestFit="1" customWidth="1"/>
    <col min="37" max="37" width="17.28515625" bestFit="1" customWidth="1"/>
    <col min="38" max="38" width="11.28515625" bestFit="1" customWidth="1"/>
    <col min="39" max="39" width="18.140625" bestFit="1" customWidth="1"/>
    <col min="40" max="40" width="18.28515625" bestFit="1" customWidth="1"/>
    <col min="41" max="41" width="19" bestFit="1" customWidth="1"/>
    <col min="42" max="42" width="12.28515625" bestFit="1" customWidth="1"/>
    <col min="43" max="43" width="25.7109375" bestFit="1" customWidth="1"/>
    <col min="44" max="44" width="20" bestFit="1" customWidth="1"/>
    <col min="45" max="45" width="3.7109375" bestFit="1" customWidth="1"/>
    <col min="46" max="46" width="4.28515625" bestFit="1" customWidth="1"/>
    <col min="47" max="47" width="12.85546875" bestFit="1" customWidth="1"/>
    <col min="48" max="48" width="7.140625" bestFit="1" customWidth="1"/>
    <col min="49" max="49" width="31.28515625" bestFit="1" customWidth="1"/>
    <col min="50" max="50" width="31.85546875" bestFit="1" customWidth="1"/>
    <col min="51" max="51" width="19.85546875" bestFit="1" customWidth="1"/>
    <col min="52" max="52" width="20" bestFit="1" customWidth="1"/>
    <col min="53" max="53" width="18.42578125" bestFit="1" customWidth="1"/>
    <col min="54" max="54" width="25" bestFit="1" customWidth="1"/>
    <col min="55" max="55" width="17.42578125" bestFit="1" customWidth="1"/>
    <col min="56" max="57" width="19.42578125" bestFit="1" customWidth="1"/>
    <col min="58" max="58" width="10.28515625" bestFit="1" customWidth="1"/>
    <col min="59" max="59" width="11.140625" bestFit="1" customWidth="1"/>
    <col min="60" max="60" width="13.5703125" bestFit="1" customWidth="1"/>
    <col min="61" max="61" width="18.7109375" bestFit="1" customWidth="1"/>
    <col min="62" max="62" width="15.5703125" bestFit="1" customWidth="1"/>
    <col min="63" max="63" width="10.7109375" bestFit="1" customWidth="1"/>
    <col min="64" max="64" width="14.5703125" bestFit="1" customWidth="1"/>
    <col min="65" max="65" width="13.85546875" bestFit="1" customWidth="1"/>
    <col min="66" max="66" width="9.5703125" bestFit="1" customWidth="1"/>
    <col min="67" max="67" width="12.140625" bestFit="1" customWidth="1"/>
    <col min="68" max="68" width="16.140625" bestFit="1" customWidth="1"/>
    <col min="69" max="69" width="23.140625" bestFit="1" customWidth="1"/>
    <col min="70" max="70" width="26.28515625" bestFit="1" customWidth="1"/>
    <col min="71" max="71" width="7.42578125" bestFit="1" customWidth="1"/>
    <col min="72" max="72" width="8.85546875" bestFit="1" customWidth="1"/>
    <col min="73" max="73" width="23" bestFit="1" customWidth="1"/>
    <col min="74" max="74" width="16.140625" bestFit="1" customWidth="1"/>
    <col min="75" max="75" width="15.7109375" bestFit="1" customWidth="1"/>
    <col min="76" max="76" width="17.42578125" bestFit="1" customWidth="1"/>
    <col min="77" max="77" width="7" bestFit="1" customWidth="1"/>
    <col min="78" max="78" width="4.28515625" bestFit="1" customWidth="1"/>
    <col min="79" max="79" width="11.85546875" bestFit="1" customWidth="1"/>
    <col min="80" max="80" width="9.5703125" bestFit="1" customWidth="1"/>
    <col min="81" max="81" width="20.7109375" bestFit="1" customWidth="1"/>
    <col min="82" max="82" width="11.28515625" bestFit="1" customWidth="1"/>
  </cols>
  <sheetData>
    <row r="1" spans="1:17">
      <c r="A1" t="s">
        <v>120</v>
      </c>
      <c r="D1" s="2" t="s">
        <v>1</v>
      </c>
      <c r="E1" t="s">
        <v>125</v>
      </c>
      <c r="J1" s="2" t="s">
        <v>1</v>
      </c>
      <c r="K1" t="s">
        <v>121</v>
      </c>
      <c r="L1" t="s">
        <v>143</v>
      </c>
      <c r="M1" t="s">
        <v>142</v>
      </c>
      <c r="N1" t="s">
        <v>144</v>
      </c>
      <c r="P1" s="2" t="s">
        <v>103</v>
      </c>
      <c r="Q1" t="s">
        <v>140</v>
      </c>
    </row>
    <row r="2" spans="1:17">
      <c r="D2" s="3" t="s">
        <v>22</v>
      </c>
      <c r="E2" s="4">
        <v>1012.884634</v>
      </c>
      <c r="J2" s="3" t="s">
        <v>68</v>
      </c>
      <c r="K2" s="4">
        <v>100</v>
      </c>
      <c r="L2" s="4">
        <v>25</v>
      </c>
      <c r="M2" s="4">
        <v>0</v>
      </c>
      <c r="N2" s="4">
        <v>95</v>
      </c>
      <c r="P2" s="3" t="s">
        <v>18</v>
      </c>
      <c r="Q2">
        <v>74</v>
      </c>
    </row>
    <row r="3" spans="1:17">
      <c r="A3" t="s">
        <v>119</v>
      </c>
      <c r="D3" s="3" t="s">
        <v>27</v>
      </c>
      <c r="E3" s="4">
        <v>758.68873699999995</v>
      </c>
      <c r="J3" s="3" t="s">
        <v>27</v>
      </c>
      <c r="K3" s="4">
        <v>2450</v>
      </c>
      <c r="L3" s="4">
        <v>775</v>
      </c>
      <c r="M3" s="4">
        <v>4410</v>
      </c>
      <c r="N3" s="4">
        <v>1875</v>
      </c>
      <c r="P3" s="3" t="s">
        <v>44</v>
      </c>
      <c r="Q3">
        <v>3</v>
      </c>
    </row>
    <row r="4" spans="1:17">
      <c r="A4">
        <v>77</v>
      </c>
      <c r="D4" s="3" t="s">
        <v>17</v>
      </c>
      <c r="E4" s="4">
        <v>407.81140299999998</v>
      </c>
      <c r="J4" s="3" t="s">
        <v>22</v>
      </c>
      <c r="K4" s="4">
        <v>2500</v>
      </c>
      <c r="L4" s="4">
        <v>800</v>
      </c>
      <c r="M4" s="4">
        <v>4020</v>
      </c>
      <c r="N4" s="4">
        <v>2370</v>
      </c>
      <c r="P4" s="3" t="s">
        <v>118</v>
      </c>
      <c r="Q4">
        <v>77</v>
      </c>
    </row>
    <row r="5" spans="1:17">
      <c r="D5" s="3" t="s">
        <v>32</v>
      </c>
      <c r="E5" s="4">
        <v>375.351697</v>
      </c>
      <c r="J5" s="3" t="s">
        <v>17</v>
      </c>
      <c r="K5" s="4">
        <v>520</v>
      </c>
      <c r="L5" s="4">
        <v>50</v>
      </c>
      <c r="M5" s="4">
        <v>225</v>
      </c>
      <c r="N5" s="4">
        <v>724</v>
      </c>
    </row>
    <row r="6" spans="1:17">
      <c r="D6" s="3" t="s">
        <v>20</v>
      </c>
      <c r="E6" s="4">
        <v>343.32791900000001</v>
      </c>
      <c r="J6" s="3" t="s">
        <v>32</v>
      </c>
      <c r="K6" s="4">
        <v>980</v>
      </c>
      <c r="L6" s="4">
        <v>225</v>
      </c>
      <c r="M6" s="4">
        <v>1315</v>
      </c>
      <c r="N6" s="4">
        <v>1025</v>
      </c>
    </row>
    <row r="7" spans="1:17">
      <c r="D7" s="3" t="s">
        <v>25</v>
      </c>
      <c r="E7" s="4">
        <v>332.343977</v>
      </c>
      <c r="J7" s="3" t="s">
        <v>20</v>
      </c>
      <c r="K7" s="4">
        <v>760</v>
      </c>
      <c r="L7" s="4">
        <v>100</v>
      </c>
      <c r="M7" s="4">
        <v>740</v>
      </c>
      <c r="N7" s="4">
        <v>595</v>
      </c>
    </row>
    <row r="8" spans="1:17">
      <c r="D8" s="3" t="s">
        <v>68</v>
      </c>
      <c r="E8" s="4">
        <v>54.850917000000003</v>
      </c>
      <c r="J8" s="3" t="s">
        <v>25</v>
      </c>
      <c r="K8" s="4">
        <v>920</v>
      </c>
      <c r="L8" s="4">
        <v>200</v>
      </c>
      <c r="M8" s="4">
        <v>1585</v>
      </c>
      <c r="N8" s="4">
        <v>714</v>
      </c>
    </row>
    <row r="9" spans="1:17">
      <c r="D9" s="3" t="s">
        <v>118</v>
      </c>
      <c r="E9" s="4">
        <v>3285.2592839999998</v>
      </c>
      <c r="J9" s="3" t="s">
        <v>118</v>
      </c>
      <c r="K9" s="4">
        <v>8230</v>
      </c>
      <c r="L9" s="4">
        <v>2175</v>
      </c>
      <c r="M9" s="4">
        <v>12295</v>
      </c>
      <c r="N9" s="4">
        <v>7398</v>
      </c>
    </row>
    <row r="13" spans="1:17">
      <c r="A13" s="2" t="s">
        <v>103</v>
      </c>
      <c r="B13" t="s">
        <v>138</v>
      </c>
      <c r="D13" s="2" t="s">
        <v>1</v>
      </c>
      <c r="E13" t="s">
        <v>139</v>
      </c>
      <c r="F13" t="s">
        <v>141</v>
      </c>
      <c r="G13" s="2" t="s">
        <v>1</v>
      </c>
      <c r="H13" t="s">
        <v>123</v>
      </c>
      <c r="I13" t="s">
        <v>122</v>
      </c>
    </row>
    <row r="14" spans="1:17">
      <c r="A14" s="3" t="s">
        <v>68</v>
      </c>
      <c r="B14">
        <v>1</v>
      </c>
      <c r="D14" s="3" t="s">
        <v>68</v>
      </c>
      <c r="E14" s="4">
        <v>16</v>
      </c>
      <c r="F14" s="4">
        <v>3</v>
      </c>
      <c r="G14" s="3" t="s">
        <v>68</v>
      </c>
      <c r="H14" s="4">
        <v>4</v>
      </c>
      <c r="I14" s="4">
        <v>1</v>
      </c>
      <c r="K14" s="2" t="s">
        <v>1</v>
      </c>
      <c r="L14" t="s">
        <v>145</v>
      </c>
      <c r="M14" t="s">
        <v>146</v>
      </c>
    </row>
    <row r="15" spans="1:17">
      <c r="A15" s="3" t="s">
        <v>27</v>
      </c>
      <c r="B15">
        <v>22</v>
      </c>
      <c r="D15" s="3" t="s">
        <v>27</v>
      </c>
      <c r="E15" s="4">
        <v>324</v>
      </c>
      <c r="F15" s="4">
        <v>175</v>
      </c>
      <c r="G15" s="3" t="s">
        <v>27</v>
      </c>
      <c r="H15" s="4">
        <v>51</v>
      </c>
      <c r="I15" s="4">
        <v>30</v>
      </c>
      <c r="K15" s="3" t="s">
        <v>68</v>
      </c>
      <c r="L15" s="4">
        <v>1</v>
      </c>
      <c r="M15" s="4">
        <v>1</v>
      </c>
    </row>
    <row r="16" spans="1:17">
      <c r="A16" s="3" t="s">
        <v>22</v>
      </c>
      <c r="B16">
        <v>23</v>
      </c>
      <c r="D16" s="3" t="s">
        <v>22</v>
      </c>
      <c r="E16" s="4">
        <v>348</v>
      </c>
      <c r="F16" s="4">
        <v>174</v>
      </c>
      <c r="G16" s="3" t="s">
        <v>22</v>
      </c>
      <c r="H16" s="4">
        <v>61</v>
      </c>
      <c r="I16" s="4">
        <v>14</v>
      </c>
      <c r="K16" s="3" t="s">
        <v>27</v>
      </c>
      <c r="L16" s="4">
        <v>19.25</v>
      </c>
      <c r="M16" s="4">
        <v>23.08</v>
      </c>
    </row>
    <row r="17" spans="1:13">
      <c r="A17" s="3" t="s">
        <v>17</v>
      </c>
      <c r="B17">
        <v>6</v>
      </c>
      <c r="D17" s="3" t="s">
        <v>17</v>
      </c>
      <c r="E17" s="4">
        <v>96</v>
      </c>
      <c r="F17" s="4">
        <v>11</v>
      </c>
      <c r="G17" s="3" t="s">
        <v>17</v>
      </c>
      <c r="H17" s="4">
        <v>17</v>
      </c>
      <c r="I17" s="4">
        <v>1</v>
      </c>
      <c r="K17" s="3" t="s">
        <v>22</v>
      </c>
      <c r="L17" s="4">
        <v>18.310000000000002</v>
      </c>
      <c r="M17" s="4">
        <v>24.79</v>
      </c>
    </row>
    <row r="18" spans="1:13">
      <c r="A18" s="3" t="s">
        <v>32</v>
      </c>
      <c r="B18">
        <v>9</v>
      </c>
      <c r="D18" s="3" t="s">
        <v>32</v>
      </c>
      <c r="E18" s="4">
        <v>119</v>
      </c>
      <c r="F18" s="4">
        <v>79</v>
      </c>
      <c r="G18" s="3" t="s">
        <v>32</v>
      </c>
      <c r="H18" s="4">
        <v>22</v>
      </c>
      <c r="I18" s="4">
        <v>8</v>
      </c>
      <c r="K18" s="3" t="s">
        <v>17</v>
      </c>
      <c r="L18" s="4">
        <v>4.67</v>
      </c>
      <c r="M18" s="4">
        <v>5.83</v>
      </c>
    </row>
    <row r="19" spans="1:13">
      <c r="A19" s="3" t="s">
        <v>20</v>
      </c>
      <c r="B19">
        <v>8</v>
      </c>
      <c r="D19" s="3" t="s">
        <v>20</v>
      </c>
      <c r="E19" s="4">
        <v>80</v>
      </c>
      <c r="F19" s="4">
        <v>42</v>
      </c>
      <c r="G19" s="3" t="s">
        <v>20</v>
      </c>
      <c r="H19" s="4">
        <v>21</v>
      </c>
      <c r="I19" s="4">
        <v>14</v>
      </c>
      <c r="K19" s="3" t="s">
        <v>32</v>
      </c>
      <c r="L19" s="4">
        <v>6.43</v>
      </c>
      <c r="M19" s="4">
        <v>9.58</v>
      </c>
    </row>
    <row r="20" spans="1:13">
      <c r="A20" s="3" t="s">
        <v>25</v>
      </c>
      <c r="B20">
        <v>8</v>
      </c>
      <c r="D20" s="3" t="s">
        <v>25</v>
      </c>
      <c r="E20" s="4">
        <v>141</v>
      </c>
      <c r="F20" s="4">
        <v>49</v>
      </c>
      <c r="G20" s="3" t="s">
        <v>25</v>
      </c>
      <c r="H20" s="4">
        <v>20</v>
      </c>
      <c r="I20" s="4">
        <v>10</v>
      </c>
      <c r="K20" s="3" t="s">
        <v>20</v>
      </c>
      <c r="L20" s="4">
        <v>6.59</v>
      </c>
      <c r="M20" s="4">
        <v>7</v>
      </c>
    </row>
    <row r="21" spans="1:13">
      <c r="A21" s="3" t="s">
        <v>118</v>
      </c>
      <c r="B21">
        <v>77</v>
      </c>
      <c r="D21" s="3" t="s">
        <v>118</v>
      </c>
      <c r="E21" s="4">
        <v>1124</v>
      </c>
      <c r="F21" s="4">
        <v>533</v>
      </c>
      <c r="G21" s="3" t="s">
        <v>118</v>
      </c>
      <c r="H21" s="4">
        <v>196</v>
      </c>
      <c r="I21" s="4">
        <v>78</v>
      </c>
      <c r="K21" s="3" t="s">
        <v>25</v>
      </c>
      <c r="L21" s="4">
        <v>6.97</v>
      </c>
      <c r="M21" s="4">
        <v>8</v>
      </c>
    </row>
    <row r="22" spans="1:13">
      <c r="K22" s="3" t="s">
        <v>118</v>
      </c>
      <c r="L22" s="4">
        <v>63.22</v>
      </c>
      <c r="M22" s="4">
        <v>79.28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B76C83-06CA-49D2-A826-3A74C8120739}">
  <sheetPr>
    <tabColor rgb="FFFFFF00"/>
  </sheetPr>
  <dimension ref="A1:A14"/>
  <sheetViews>
    <sheetView showGridLines="0" workbookViewId="0">
      <selection activeCell="A17" sqref="A17"/>
    </sheetView>
  </sheetViews>
  <sheetFormatPr defaultRowHeight="15"/>
  <sheetData>
    <row r="1" spans="1:1">
      <c r="A1" t="s">
        <v>126</v>
      </c>
    </row>
    <row r="2" spans="1:1">
      <c r="A2" t="s">
        <v>127</v>
      </c>
    </row>
    <row r="3" spans="1:1">
      <c r="A3" t="s">
        <v>128</v>
      </c>
    </row>
    <row r="5" spans="1:1">
      <c r="A5" t="s">
        <v>129</v>
      </c>
    </row>
    <row r="7" spans="1:1">
      <c r="A7" t="s">
        <v>130</v>
      </c>
    </row>
    <row r="8" spans="1:1">
      <c r="A8" t="s">
        <v>131</v>
      </c>
    </row>
    <row r="9" spans="1:1">
      <c r="A9" t="s">
        <v>132</v>
      </c>
    </row>
    <row r="10" spans="1:1">
      <c r="A10" t="s">
        <v>133</v>
      </c>
    </row>
    <row r="11" spans="1:1">
      <c r="A11" t="s">
        <v>134</v>
      </c>
    </row>
    <row r="12" spans="1:1">
      <c r="A12" t="s">
        <v>135</v>
      </c>
    </row>
    <row r="13" spans="1:1">
      <c r="A13" t="s">
        <v>136</v>
      </c>
    </row>
    <row r="14" spans="1:1">
      <c r="A14" t="s">
        <v>137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P79"/>
  <sheetViews>
    <sheetView workbookViewId="0">
      <pane ySplit="1" topLeftCell="A39" activePane="bottomLeft" state="frozen"/>
      <selection pane="bottomLeft" activeCell="D39" sqref="D39"/>
    </sheetView>
  </sheetViews>
  <sheetFormatPr defaultColWidth="9" defaultRowHeight="15"/>
  <cols>
    <col min="1" max="1" width="38.140625" customWidth="1"/>
    <col min="2" max="2" width="9.42578125" customWidth="1"/>
    <col min="3" max="3" width="6.42578125" customWidth="1"/>
    <col min="4" max="4" width="12.28515625" customWidth="1"/>
    <col min="5" max="5" width="10.5703125" customWidth="1"/>
    <col min="6" max="6" width="7.28515625" customWidth="1"/>
    <col min="7" max="7" width="11.42578125" customWidth="1"/>
    <col min="8" max="8" width="9" customWidth="1"/>
    <col min="9" max="9" width="17.7109375" customWidth="1"/>
    <col min="10" max="10" width="10.140625" customWidth="1"/>
    <col min="11" max="11" width="13.85546875" customWidth="1"/>
    <col min="12" max="12" width="11.85546875" customWidth="1"/>
    <col min="13" max="13" width="6.28515625" customWidth="1"/>
    <col min="14" max="14" width="8.7109375" customWidth="1"/>
    <col min="15" max="15" width="6.85546875" customWidth="1"/>
    <col min="16" max="16" width="10.5703125" customWidth="1"/>
  </cols>
  <sheetData>
    <row r="1" spans="1:16" ht="15.75">
      <c r="A1" s="1" t="s">
        <v>102</v>
      </c>
      <c r="B1" s="1" t="s">
        <v>103</v>
      </c>
      <c r="C1" s="1" t="s">
        <v>104</v>
      </c>
      <c r="D1" s="1" t="s">
        <v>105</v>
      </c>
      <c r="E1" s="1" t="s">
        <v>106</v>
      </c>
      <c r="F1" s="1" t="s">
        <v>107</v>
      </c>
      <c r="G1" s="1" t="s">
        <v>108</v>
      </c>
      <c r="H1" s="1" t="s">
        <v>109</v>
      </c>
      <c r="I1" s="1" t="s">
        <v>110</v>
      </c>
      <c r="J1" s="1" t="s">
        <v>111</v>
      </c>
      <c r="K1" s="1" t="s">
        <v>112</v>
      </c>
      <c r="L1" s="1" t="s">
        <v>113</v>
      </c>
      <c r="M1" s="1" t="s">
        <v>114</v>
      </c>
      <c r="N1" s="1" t="s">
        <v>115</v>
      </c>
      <c r="O1" s="1" t="s">
        <v>116</v>
      </c>
      <c r="P1" s="1" t="s">
        <v>117</v>
      </c>
    </row>
    <row r="2" spans="1:16">
      <c r="A2" t="s">
        <v>16</v>
      </c>
      <c r="B2" t="s">
        <v>17</v>
      </c>
      <c r="C2" t="s">
        <v>18</v>
      </c>
      <c r="D2">
        <v>70</v>
      </c>
      <c r="E2">
        <v>4</v>
      </c>
      <c r="F2">
        <v>1</v>
      </c>
      <c r="G2">
        <v>130</v>
      </c>
      <c r="H2">
        <v>10</v>
      </c>
      <c r="I2">
        <v>5</v>
      </c>
      <c r="J2">
        <v>6</v>
      </c>
      <c r="K2">
        <v>280</v>
      </c>
      <c r="L2">
        <v>25</v>
      </c>
      <c r="M2">
        <v>3</v>
      </c>
      <c r="N2">
        <v>1</v>
      </c>
      <c r="O2">
        <v>0.33</v>
      </c>
      <c r="P2">
        <v>68.402973000000003</v>
      </c>
    </row>
    <row r="3" spans="1:16">
      <c r="A3" t="s">
        <v>19</v>
      </c>
      <c r="B3" t="s">
        <v>20</v>
      </c>
      <c r="C3" t="s">
        <v>18</v>
      </c>
      <c r="D3">
        <v>120</v>
      </c>
      <c r="E3">
        <v>3</v>
      </c>
      <c r="F3">
        <v>5</v>
      </c>
      <c r="G3">
        <v>15</v>
      </c>
      <c r="H3">
        <v>2</v>
      </c>
      <c r="I3">
        <v>8</v>
      </c>
      <c r="J3">
        <v>8</v>
      </c>
      <c r="K3">
        <v>135</v>
      </c>
      <c r="L3">
        <v>0</v>
      </c>
      <c r="M3">
        <v>3</v>
      </c>
      <c r="N3">
        <v>1</v>
      </c>
      <c r="O3">
        <v>1</v>
      </c>
      <c r="P3">
        <v>33.983679000000002</v>
      </c>
    </row>
    <row r="4" spans="1:16">
      <c r="A4" t="s">
        <v>21</v>
      </c>
      <c r="B4" t="s">
        <v>22</v>
      </c>
      <c r="C4" t="s">
        <v>18</v>
      </c>
      <c r="D4">
        <v>70</v>
      </c>
      <c r="E4">
        <v>4</v>
      </c>
      <c r="F4">
        <v>1</v>
      </c>
      <c r="G4">
        <v>260</v>
      </c>
      <c r="H4">
        <v>9</v>
      </c>
      <c r="I4">
        <v>7</v>
      </c>
      <c r="J4">
        <v>5</v>
      </c>
      <c r="K4">
        <v>320</v>
      </c>
      <c r="L4">
        <v>25</v>
      </c>
      <c r="M4">
        <v>3</v>
      </c>
      <c r="N4">
        <v>1</v>
      </c>
      <c r="O4">
        <v>0.33</v>
      </c>
      <c r="P4">
        <v>59.425505000000001</v>
      </c>
    </row>
    <row r="5" spans="1:16">
      <c r="A5" t="s">
        <v>23</v>
      </c>
      <c r="B5" t="s">
        <v>22</v>
      </c>
      <c r="C5" t="s">
        <v>18</v>
      </c>
      <c r="D5">
        <v>50</v>
      </c>
      <c r="E5">
        <v>4</v>
      </c>
      <c r="F5">
        <v>0</v>
      </c>
      <c r="G5">
        <v>140</v>
      </c>
      <c r="H5">
        <v>14</v>
      </c>
      <c r="I5">
        <v>8</v>
      </c>
      <c r="J5">
        <v>0</v>
      </c>
      <c r="K5">
        <v>330</v>
      </c>
      <c r="L5">
        <v>25</v>
      </c>
      <c r="M5">
        <v>3</v>
      </c>
      <c r="N5">
        <v>1</v>
      </c>
      <c r="O5">
        <v>0.5</v>
      </c>
      <c r="P5">
        <v>93.704911999999993</v>
      </c>
    </row>
    <row r="6" spans="1:16">
      <c r="A6" t="s">
        <v>24</v>
      </c>
      <c r="B6" t="s">
        <v>25</v>
      </c>
      <c r="C6" t="s">
        <v>18</v>
      </c>
      <c r="D6">
        <v>110</v>
      </c>
      <c r="E6">
        <v>2</v>
      </c>
      <c r="F6">
        <v>2</v>
      </c>
      <c r="G6">
        <v>200</v>
      </c>
      <c r="H6">
        <v>1</v>
      </c>
      <c r="I6">
        <v>14</v>
      </c>
      <c r="J6">
        <v>8</v>
      </c>
      <c r="K6">
        <v>-1</v>
      </c>
      <c r="L6">
        <v>25</v>
      </c>
      <c r="M6">
        <v>3</v>
      </c>
      <c r="N6">
        <v>1</v>
      </c>
      <c r="O6">
        <v>0.75</v>
      </c>
      <c r="P6">
        <v>34.384842999999996</v>
      </c>
    </row>
    <row r="7" spans="1:16">
      <c r="A7" t="s">
        <v>26</v>
      </c>
      <c r="B7" t="s">
        <v>27</v>
      </c>
      <c r="C7" t="s">
        <v>18</v>
      </c>
      <c r="D7">
        <v>110</v>
      </c>
      <c r="E7">
        <v>2</v>
      </c>
      <c r="F7">
        <v>2</v>
      </c>
      <c r="G7">
        <v>180</v>
      </c>
      <c r="H7">
        <v>1.5</v>
      </c>
      <c r="I7">
        <v>10.5</v>
      </c>
      <c r="J7">
        <v>10</v>
      </c>
      <c r="K7">
        <v>70</v>
      </c>
      <c r="L7">
        <v>25</v>
      </c>
      <c r="M7">
        <v>1</v>
      </c>
      <c r="N7">
        <v>1</v>
      </c>
      <c r="O7">
        <v>0.75</v>
      </c>
      <c r="P7">
        <v>29.509540999999999</v>
      </c>
    </row>
    <row r="8" spans="1:16">
      <c r="A8" t="s">
        <v>28</v>
      </c>
      <c r="B8" t="s">
        <v>22</v>
      </c>
      <c r="C8" t="s">
        <v>18</v>
      </c>
      <c r="D8">
        <v>110</v>
      </c>
      <c r="E8">
        <v>2</v>
      </c>
      <c r="F8">
        <v>0</v>
      </c>
      <c r="G8">
        <v>125</v>
      </c>
      <c r="H8">
        <v>1</v>
      </c>
      <c r="I8">
        <v>11</v>
      </c>
      <c r="J8">
        <v>14</v>
      </c>
      <c r="K8">
        <v>30</v>
      </c>
      <c r="L8">
        <v>25</v>
      </c>
      <c r="M8">
        <v>2</v>
      </c>
      <c r="N8">
        <v>1</v>
      </c>
      <c r="O8">
        <v>1</v>
      </c>
      <c r="P8">
        <v>33.174093999999997</v>
      </c>
    </row>
    <row r="9" spans="1:16">
      <c r="A9" t="s">
        <v>29</v>
      </c>
      <c r="B9" t="s">
        <v>27</v>
      </c>
      <c r="C9" t="s">
        <v>18</v>
      </c>
      <c r="D9">
        <v>130</v>
      </c>
      <c r="E9">
        <v>3</v>
      </c>
      <c r="F9">
        <v>2</v>
      </c>
      <c r="G9">
        <v>210</v>
      </c>
      <c r="H9">
        <v>2</v>
      </c>
      <c r="I9">
        <v>18</v>
      </c>
      <c r="J9">
        <v>8</v>
      </c>
      <c r="K9">
        <v>100</v>
      </c>
      <c r="L9">
        <v>25</v>
      </c>
      <c r="M9">
        <v>3</v>
      </c>
      <c r="N9">
        <v>1.33</v>
      </c>
      <c r="O9">
        <v>0.75</v>
      </c>
      <c r="P9">
        <v>37.038561999999999</v>
      </c>
    </row>
    <row r="10" spans="1:16">
      <c r="A10" t="s">
        <v>30</v>
      </c>
      <c r="B10" t="s">
        <v>25</v>
      </c>
      <c r="C10" t="s">
        <v>18</v>
      </c>
      <c r="D10">
        <v>90</v>
      </c>
      <c r="E10">
        <v>2</v>
      </c>
      <c r="F10">
        <v>1</v>
      </c>
      <c r="G10">
        <v>200</v>
      </c>
      <c r="H10">
        <v>4</v>
      </c>
      <c r="I10">
        <v>15</v>
      </c>
      <c r="J10">
        <v>6</v>
      </c>
      <c r="K10">
        <v>125</v>
      </c>
      <c r="L10">
        <v>25</v>
      </c>
      <c r="M10">
        <v>1</v>
      </c>
      <c r="N10">
        <v>1</v>
      </c>
      <c r="O10">
        <v>0.67</v>
      </c>
      <c r="P10">
        <v>49.120252999999998</v>
      </c>
    </row>
    <row r="11" spans="1:16">
      <c r="A11" t="s">
        <v>31</v>
      </c>
      <c r="B11" t="s">
        <v>32</v>
      </c>
      <c r="C11" t="s">
        <v>18</v>
      </c>
      <c r="D11">
        <v>90</v>
      </c>
      <c r="E11">
        <v>3</v>
      </c>
      <c r="F11">
        <v>0</v>
      </c>
      <c r="G11">
        <v>210</v>
      </c>
      <c r="H11">
        <v>5</v>
      </c>
      <c r="I11">
        <v>13</v>
      </c>
      <c r="J11">
        <v>5</v>
      </c>
      <c r="K11">
        <v>190</v>
      </c>
      <c r="L11">
        <v>25</v>
      </c>
      <c r="M11">
        <v>3</v>
      </c>
      <c r="N11">
        <v>1</v>
      </c>
      <c r="O11">
        <v>0.67</v>
      </c>
      <c r="P11">
        <v>53.313813000000003</v>
      </c>
    </row>
    <row r="12" spans="1:16">
      <c r="A12" t="s">
        <v>33</v>
      </c>
      <c r="B12" t="s">
        <v>20</v>
      </c>
      <c r="C12" t="s">
        <v>18</v>
      </c>
      <c r="D12">
        <v>120</v>
      </c>
      <c r="E12">
        <v>1</v>
      </c>
      <c r="F12">
        <v>2</v>
      </c>
      <c r="G12">
        <v>220</v>
      </c>
      <c r="H12">
        <v>0</v>
      </c>
      <c r="I12">
        <v>12</v>
      </c>
      <c r="J12">
        <v>12</v>
      </c>
      <c r="K12">
        <v>35</v>
      </c>
      <c r="L12">
        <v>25</v>
      </c>
      <c r="M12">
        <v>2</v>
      </c>
      <c r="N12">
        <v>1</v>
      </c>
      <c r="O12">
        <v>0.75</v>
      </c>
      <c r="P12">
        <v>18.042850999999999</v>
      </c>
    </row>
    <row r="13" spans="1:16">
      <c r="A13" t="s">
        <v>34</v>
      </c>
      <c r="B13" t="s">
        <v>27</v>
      </c>
      <c r="C13" t="s">
        <v>18</v>
      </c>
      <c r="D13">
        <v>110</v>
      </c>
      <c r="E13">
        <v>6</v>
      </c>
      <c r="F13">
        <v>2</v>
      </c>
      <c r="G13">
        <v>290</v>
      </c>
      <c r="H13">
        <v>2</v>
      </c>
      <c r="I13">
        <v>17</v>
      </c>
      <c r="J13">
        <v>1</v>
      </c>
      <c r="K13">
        <v>105</v>
      </c>
      <c r="L13">
        <v>25</v>
      </c>
      <c r="M13">
        <v>1</v>
      </c>
      <c r="N13">
        <v>1</v>
      </c>
      <c r="O13">
        <v>1.25</v>
      </c>
      <c r="P13">
        <v>50.764999000000003</v>
      </c>
    </row>
    <row r="14" spans="1:16">
      <c r="A14" t="s">
        <v>35</v>
      </c>
      <c r="B14" t="s">
        <v>27</v>
      </c>
      <c r="C14" t="s">
        <v>18</v>
      </c>
      <c r="D14">
        <v>120</v>
      </c>
      <c r="E14">
        <v>1</v>
      </c>
      <c r="F14">
        <v>3</v>
      </c>
      <c r="G14">
        <v>210</v>
      </c>
      <c r="H14">
        <v>0</v>
      </c>
      <c r="I14">
        <v>13</v>
      </c>
      <c r="J14">
        <v>9</v>
      </c>
      <c r="K14">
        <v>45</v>
      </c>
      <c r="L14">
        <v>25</v>
      </c>
      <c r="M14">
        <v>2</v>
      </c>
      <c r="N14">
        <v>1</v>
      </c>
      <c r="O14">
        <v>0.75</v>
      </c>
      <c r="P14">
        <v>19.823573</v>
      </c>
    </row>
    <row r="15" spans="1:16">
      <c r="A15" t="s">
        <v>36</v>
      </c>
      <c r="B15" t="s">
        <v>27</v>
      </c>
      <c r="C15" t="s">
        <v>18</v>
      </c>
      <c r="D15">
        <v>110</v>
      </c>
      <c r="E15">
        <v>3</v>
      </c>
      <c r="F15">
        <v>2</v>
      </c>
      <c r="G15">
        <v>140</v>
      </c>
      <c r="H15">
        <v>2</v>
      </c>
      <c r="I15">
        <v>13</v>
      </c>
      <c r="J15">
        <v>7</v>
      </c>
      <c r="K15">
        <v>105</v>
      </c>
      <c r="L15">
        <v>25</v>
      </c>
      <c r="M15">
        <v>3</v>
      </c>
      <c r="N15">
        <v>1</v>
      </c>
      <c r="O15">
        <v>0.5</v>
      </c>
      <c r="P15">
        <v>40.400207999999999</v>
      </c>
    </row>
    <row r="16" spans="1:16">
      <c r="A16" t="s">
        <v>37</v>
      </c>
      <c r="B16" t="s">
        <v>27</v>
      </c>
      <c r="C16" t="s">
        <v>18</v>
      </c>
      <c r="D16">
        <v>110</v>
      </c>
      <c r="E16">
        <v>1</v>
      </c>
      <c r="F16">
        <v>1</v>
      </c>
      <c r="G16">
        <v>180</v>
      </c>
      <c r="H16">
        <v>0</v>
      </c>
      <c r="I16">
        <v>12</v>
      </c>
      <c r="J16">
        <v>13</v>
      </c>
      <c r="K16">
        <v>55</v>
      </c>
      <c r="L16">
        <v>25</v>
      </c>
      <c r="M16">
        <v>2</v>
      </c>
      <c r="N16">
        <v>1</v>
      </c>
      <c r="O16">
        <v>1</v>
      </c>
      <c r="P16">
        <v>22.736446000000001</v>
      </c>
    </row>
    <row r="17" spans="1:16">
      <c r="A17" t="s">
        <v>38</v>
      </c>
      <c r="B17" t="s">
        <v>25</v>
      </c>
      <c r="C17" t="s">
        <v>18</v>
      </c>
      <c r="D17">
        <v>110</v>
      </c>
      <c r="E17">
        <v>2</v>
      </c>
      <c r="F17">
        <v>0</v>
      </c>
      <c r="G17">
        <v>280</v>
      </c>
      <c r="H17">
        <v>0</v>
      </c>
      <c r="I17">
        <v>22</v>
      </c>
      <c r="J17">
        <v>3</v>
      </c>
      <c r="K17">
        <v>25</v>
      </c>
      <c r="L17">
        <v>25</v>
      </c>
      <c r="M17">
        <v>1</v>
      </c>
      <c r="N17">
        <v>1</v>
      </c>
      <c r="O17">
        <v>1</v>
      </c>
      <c r="P17">
        <v>41.445019000000002</v>
      </c>
    </row>
    <row r="18" spans="1:16">
      <c r="A18" t="s">
        <v>39</v>
      </c>
      <c r="B18" t="s">
        <v>22</v>
      </c>
      <c r="C18" t="s">
        <v>18</v>
      </c>
      <c r="D18">
        <v>100</v>
      </c>
      <c r="E18">
        <v>2</v>
      </c>
      <c r="F18">
        <v>0</v>
      </c>
      <c r="G18">
        <v>290</v>
      </c>
      <c r="H18">
        <v>1</v>
      </c>
      <c r="I18">
        <v>21</v>
      </c>
      <c r="J18">
        <v>2</v>
      </c>
      <c r="K18">
        <v>35</v>
      </c>
      <c r="L18">
        <v>25</v>
      </c>
      <c r="M18">
        <v>1</v>
      </c>
      <c r="N18">
        <v>1</v>
      </c>
      <c r="O18">
        <v>1</v>
      </c>
      <c r="P18">
        <v>45.863323999999999</v>
      </c>
    </row>
    <row r="19" spans="1:16">
      <c r="A19" t="s">
        <v>40</v>
      </c>
      <c r="B19" t="s">
        <v>22</v>
      </c>
      <c r="C19" t="s">
        <v>18</v>
      </c>
      <c r="D19">
        <v>110</v>
      </c>
      <c r="E19">
        <v>1</v>
      </c>
      <c r="F19">
        <v>0</v>
      </c>
      <c r="G19">
        <v>90</v>
      </c>
      <c r="H19">
        <v>1</v>
      </c>
      <c r="I19">
        <v>13</v>
      </c>
      <c r="J19">
        <v>12</v>
      </c>
      <c r="K19">
        <v>20</v>
      </c>
      <c r="L19">
        <v>25</v>
      </c>
      <c r="M19">
        <v>2</v>
      </c>
      <c r="N19">
        <v>1</v>
      </c>
      <c r="O19">
        <v>1</v>
      </c>
      <c r="P19">
        <v>35.782791000000003</v>
      </c>
    </row>
    <row r="20" spans="1:16">
      <c r="A20" t="s">
        <v>41</v>
      </c>
      <c r="B20" t="s">
        <v>27</v>
      </c>
      <c r="C20" t="s">
        <v>18</v>
      </c>
      <c r="D20">
        <v>110</v>
      </c>
      <c r="E20">
        <v>1</v>
      </c>
      <c r="F20">
        <v>1</v>
      </c>
      <c r="G20">
        <v>180</v>
      </c>
      <c r="H20">
        <v>0</v>
      </c>
      <c r="I20">
        <v>12</v>
      </c>
      <c r="J20">
        <v>13</v>
      </c>
      <c r="K20">
        <v>65</v>
      </c>
      <c r="L20">
        <v>25</v>
      </c>
      <c r="M20">
        <v>2</v>
      </c>
      <c r="N20">
        <v>1</v>
      </c>
      <c r="O20">
        <v>1</v>
      </c>
      <c r="P20">
        <v>22.396512999999999</v>
      </c>
    </row>
    <row r="21" spans="1:16">
      <c r="A21" t="s">
        <v>42</v>
      </c>
      <c r="B21" t="s">
        <v>22</v>
      </c>
      <c r="C21" t="s">
        <v>18</v>
      </c>
      <c r="D21">
        <v>110</v>
      </c>
      <c r="E21">
        <v>3</v>
      </c>
      <c r="F21">
        <v>3</v>
      </c>
      <c r="G21">
        <v>140</v>
      </c>
      <c r="H21">
        <v>4</v>
      </c>
      <c r="I21">
        <v>10</v>
      </c>
      <c r="J21">
        <v>7</v>
      </c>
      <c r="K21">
        <v>160</v>
      </c>
      <c r="L21">
        <v>25</v>
      </c>
      <c r="M21">
        <v>3</v>
      </c>
      <c r="N21">
        <v>1</v>
      </c>
      <c r="O21">
        <v>0.5</v>
      </c>
      <c r="P21">
        <v>40.448771999999998</v>
      </c>
    </row>
    <row r="22" spans="1:16">
      <c r="A22" t="s">
        <v>43</v>
      </c>
      <c r="B22" t="s">
        <v>17</v>
      </c>
      <c r="C22" t="s">
        <v>44</v>
      </c>
      <c r="D22">
        <v>100</v>
      </c>
      <c r="E22">
        <v>3</v>
      </c>
      <c r="F22">
        <v>0</v>
      </c>
      <c r="G22">
        <v>80</v>
      </c>
      <c r="H22">
        <v>1</v>
      </c>
      <c r="I22">
        <v>21</v>
      </c>
      <c r="J22">
        <v>0</v>
      </c>
      <c r="K22">
        <v>-1</v>
      </c>
      <c r="L22">
        <v>0</v>
      </c>
      <c r="M22">
        <v>2</v>
      </c>
      <c r="N22">
        <v>1</v>
      </c>
      <c r="O22">
        <v>1</v>
      </c>
      <c r="P22">
        <v>64.533816000000002</v>
      </c>
    </row>
    <row r="23" spans="1:16">
      <c r="A23" t="s">
        <v>45</v>
      </c>
      <c r="B23" t="s">
        <v>22</v>
      </c>
      <c r="C23" t="s">
        <v>18</v>
      </c>
      <c r="D23">
        <v>110</v>
      </c>
      <c r="E23">
        <v>2</v>
      </c>
      <c r="F23">
        <v>0</v>
      </c>
      <c r="G23">
        <v>220</v>
      </c>
      <c r="H23">
        <v>1</v>
      </c>
      <c r="I23">
        <v>21</v>
      </c>
      <c r="J23">
        <v>3</v>
      </c>
      <c r="K23">
        <v>30</v>
      </c>
      <c r="L23">
        <v>25</v>
      </c>
      <c r="M23">
        <v>3</v>
      </c>
      <c r="N23">
        <v>1</v>
      </c>
      <c r="O23">
        <v>1</v>
      </c>
      <c r="P23">
        <v>46.895643999999997</v>
      </c>
    </row>
    <row r="24" spans="1:16">
      <c r="A24" t="s">
        <v>46</v>
      </c>
      <c r="B24" t="s">
        <v>27</v>
      </c>
      <c r="C24" t="s">
        <v>18</v>
      </c>
      <c r="D24">
        <v>100</v>
      </c>
      <c r="E24">
        <v>2</v>
      </c>
      <c r="F24">
        <v>1</v>
      </c>
      <c r="G24">
        <v>140</v>
      </c>
      <c r="H24">
        <v>2</v>
      </c>
      <c r="I24">
        <v>11</v>
      </c>
      <c r="J24">
        <v>10</v>
      </c>
      <c r="K24">
        <v>120</v>
      </c>
      <c r="L24">
        <v>25</v>
      </c>
      <c r="M24">
        <v>3</v>
      </c>
      <c r="N24">
        <v>1</v>
      </c>
      <c r="O24">
        <v>0.75</v>
      </c>
      <c r="P24">
        <v>36.176195999999997</v>
      </c>
    </row>
    <row r="25" spans="1:16">
      <c r="A25" t="s">
        <v>47</v>
      </c>
      <c r="B25" t="s">
        <v>25</v>
      </c>
      <c r="C25" t="s">
        <v>18</v>
      </c>
      <c r="D25">
        <v>100</v>
      </c>
      <c r="E25">
        <v>2</v>
      </c>
      <c r="F25">
        <v>0</v>
      </c>
      <c r="G25">
        <v>190</v>
      </c>
      <c r="H25">
        <v>1</v>
      </c>
      <c r="I25">
        <v>18</v>
      </c>
      <c r="J25">
        <v>5</v>
      </c>
      <c r="K25">
        <v>80</v>
      </c>
      <c r="L25">
        <v>25</v>
      </c>
      <c r="M25">
        <v>3</v>
      </c>
      <c r="N25">
        <v>1</v>
      </c>
      <c r="O25">
        <v>0.75</v>
      </c>
      <c r="P25">
        <v>44.330855999999997</v>
      </c>
    </row>
    <row r="26" spans="1:16">
      <c r="A26" t="s">
        <v>48</v>
      </c>
      <c r="B26" t="s">
        <v>22</v>
      </c>
      <c r="C26" t="s">
        <v>18</v>
      </c>
      <c r="D26">
        <v>110</v>
      </c>
      <c r="E26">
        <v>2</v>
      </c>
      <c r="F26">
        <v>1</v>
      </c>
      <c r="G26">
        <v>125</v>
      </c>
      <c r="H26">
        <v>1</v>
      </c>
      <c r="I26">
        <v>11</v>
      </c>
      <c r="J26">
        <v>13</v>
      </c>
      <c r="K26">
        <v>30</v>
      </c>
      <c r="L26">
        <v>25</v>
      </c>
      <c r="M26">
        <v>2</v>
      </c>
      <c r="N26">
        <v>1</v>
      </c>
      <c r="O26">
        <v>1</v>
      </c>
      <c r="P26">
        <v>32.207582000000002</v>
      </c>
    </row>
    <row r="27" spans="1:16">
      <c r="A27" t="s">
        <v>49</v>
      </c>
      <c r="B27" t="s">
        <v>22</v>
      </c>
      <c r="C27" t="s">
        <v>18</v>
      </c>
      <c r="D27">
        <v>110</v>
      </c>
      <c r="E27">
        <v>1</v>
      </c>
      <c r="F27">
        <v>0</v>
      </c>
      <c r="G27">
        <v>200</v>
      </c>
      <c r="H27">
        <v>1</v>
      </c>
      <c r="I27">
        <v>14</v>
      </c>
      <c r="J27">
        <v>11</v>
      </c>
      <c r="K27">
        <v>25</v>
      </c>
      <c r="L27">
        <v>25</v>
      </c>
      <c r="M27">
        <v>1</v>
      </c>
      <c r="N27">
        <v>1</v>
      </c>
      <c r="O27">
        <v>0.75</v>
      </c>
      <c r="P27">
        <v>31.435973000000001</v>
      </c>
    </row>
    <row r="28" spans="1:16">
      <c r="A28" t="s">
        <v>50</v>
      </c>
      <c r="B28" t="s">
        <v>22</v>
      </c>
      <c r="C28" t="s">
        <v>18</v>
      </c>
      <c r="D28">
        <v>100</v>
      </c>
      <c r="E28">
        <v>3</v>
      </c>
      <c r="F28">
        <v>0</v>
      </c>
      <c r="G28">
        <v>0</v>
      </c>
      <c r="H28">
        <v>3</v>
      </c>
      <c r="I28">
        <v>14</v>
      </c>
      <c r="J28">
        <v>7</v>
      </c>
      <c r="K28">
        <v>100</v>
      </c>
      <c r="L28">
        <v>25</v>
      </c>
      <c r="M28">
        <v>2</v>
      </c>
      <c r="N28">
        <v>1</v>
      </c>
      <c r="O28">
        <v>0.8</v>
      </c>
      <c r="P28">
        <v>58.345140999999998</v>
      </c>
    </row>
    <row r="29" spans="1:16">
      <c r="A29" t="s">
        <v>51</v>
      </c>
      <c r="B29" t="s">
        <v>32</v>
      </c>
      <c r="C29" t="s">
        <v>18</v>
      </c>
      <c r="D29">
        <v>120</v>
      </c>
      <c r="E29">
        <v>3</v>
      </c>
      <c r="F29">
        <v>2</v>
      </c>
      <c r="G29">
        <v>160</v>
      </c>
      <c r="H29">
        <v>5</v>
      </c>
      <c r="I29">
        <v>12</v>
      </c>
      <c r="J29">
        <v>10</v>
      </c>
      <c r="K29">
        <v>200</v>
      </c>
      <c r="L29">
        <v>25</v>
      </c>
      <c r="M29">
        <v>3</v>
      </c>
      <c r="N29">
        <v>1.25</v>
      </c>
      <c r="O29">
        <v>0.67</v>
      </c>
      <c r="P29">
        <v>40.917046999999997</v>
      </c>
    </row>
    <row r="30" spans="1:16">
      <c r="A30" t="s">
        <v>52</v>
      </c>
      <c r="B30" t="s">
        <v>22</v>
      </c>
      <c r="C30" t="s">
        <v>18</v>
      </c>
      <c r="D30">
        <v>120</v>
      </c>
      <c r="E30">
        <v>3</v>
      </c>
      <c r="F30">
        <v>0</v>
      </c>
      <c r="G30">
        <v>240</v>
      </c>
      <c r="H30">
        <v>5</v>
      </c>
      <c r="I30">
        <v>14</v>
      </c>
      <c r="J30">
        <v>12</v>
      </c>
      <c r="K30">
        <v>190</v>
      </c>
      <c r="L30">
        <v>25</v>
      </c>
      <c r="M30">
        <v>3</v>
      </c>
      <c r="N30">
        <v>1.33</v>
      </c>
      <c r="O30">
        <v>0.67</v>
      </c>
      <c r="P30">
        <v>41.015492000000002</v>
      </c>
    </row>
    <row r="31" spans="1:16">
      <c r="A31" t="s">
        <v>53</v>
      </c>
      <c r="B31" t="s">
        <v>32</v>
      </c>
      <c r="C31" t="s">
        <v>18</v>
      </c>
      <c r="D31">
        <v>110</v>
      </c>
      <c r="E31">
        <v>1</v>
      </c>
      <c r="F31">
        <v>1</v>
      </c>
      <c r="G31">
        <v>135</v>
      </c>
      <c r="H31">
        <v>0</v>
      </c>
      <c r="I31">
        <v>13</v>
      </c>
      <c r="J31">
        <v>12</v>
      </c>
      <c r="K31">
        <v>25</v>
      </c>
      <c r="L31">
        <v>25</v>
      </c>
      <c r="M31">
        <v>2</v>
      </c>
      <c r="N31">
        <v>1</v>
      </c>
      <c r="O31">
        <v>0.75</v>
      </c>
      <c r="P31">
        <v>28.025765</v>
      </c>
    </row>
    <row r="32" spans="1:16">
      <c r="A32" t="s">
        <v>54</v>
      </c>
      <c r="B32" t="s">
        <v>32</v>
      </c>
      <c r="C32" t="s">
        <v>18</v>
      </c>
      <c r="D32">
        <v>100</v>
      </c>
      <c r="E32">
        <v>2</v>
      </c>
      <c r="F32">
        <v>0</v>
      </c>
      <c r="G32">
        <v>45</v>
      </c>
      <c r="H32">
        <v>0</v>
      </c>
      <c r="I32">
        <v>11</v>
      </c>
      <c r="J32">
        <v>15</v>
      </c>
      <c r="K32">
        <v>40</v>
      </c>
      <c r="L32">
        <v>25</v>
      </c>
      <c r="M32">
        <v>1</v>
      </c>
      <c r="N32">
        <v>1</v>
      </c>
      <c r="O32">
        <v>0.88</v>
      </c>
      <c r="P32">
        <v>35.252443999999997</v>
      </c>
    </row>
    <row r="33" spans="1:16">
      <c r="A33" t="s">
        <v>55</v>
      </c>
      <c r="B33" t="s">
        <v>27</v>
      </c>
      <c r="C33" t="s">
        <v>18</v>
      </c>
      <c r="D33">
        <v>110</v>
      </c>
      <c r="E33">
        <v>1</v>
      </c>
      <c r="F33">
        <v>1</v>
      </c>
      <c r="G33">
        <v>280</v>
      </c>
      <c r="H33">
        <v>0</v>
      </c>
      <c r="I33">
        <v>15</v>
      </c>
      <c r="J33">
        <v>9</v>
      </c>
      <c r="K33">
        <v>45</v>
      </c>
      <c r="L33">
        <v>25</v>
      </c>
      <c r="M33">
        <v>2</v>
      </c>
      <c r="N33">
        <v>1</v>
      </c>
      <c r="O33">
        <v>0.75</v>
      </c>
      <c r="P33">
        <v>23.804043</v>
      </c>
    </row>
    <row r="34" spans="1:16">
      <c r="A34" t="s">
        <v>56</v>
      </c>
      <c r="B34" t="s">
        <v>32</v>
      </c>
      <c r="C34" t="s">
        <v>18</v>
      </c>
      <c r="D34">
        <v>100</v>
      </c>
      <c r="E34">
        <v>3</v>
      </c>
      <c r="F34">
        <v>1</v>
      </c>
      <c r="G34">
        <v>140</v>
      </c>
      <c r="H34">
        <v>3</v>
      </c>
      <c r="I34">
        <v>15</v>
      </c>
      <c r="J34">
        <v>5</v>
      </c>
      <c r="K34">
        <v>85</v>
      </c>
      <c r="L34">
        <v>25</v>
      </c>
      <c r="M34">
        <v>3</v>
      </c>
      <c r="N34">
        <v>1</v>
      </c>
      <c r="O34">
        <v>0.88</v>
      </c>
      <c r="P34">
        <v>52.076897000000002</v>
      </c>
    </row>
    <row r="35" spans="1:16">
      <c r="A35" t="s">
        <v>57</v>
      </c>
      <c r="B35" t="s">
        <v>32</v>
      </c>
      <c r="C35" t="s">
        <v>18</v>
      </c>
      <c r="D35">
        <v>110</v>
      </c>
      <c r="E35">
        <v>3</v>
      </c>
      <c r="F35">
        <v>0</v>
      </c>
      <c r="G35">
        <v>170</v>
      </c>
      <c r="H35">
        <v>3</v>
      </c>
      <c r="I35">
        <v>17</v>
      </c>
      <c r="J35">
        <v>3</v>
      </c>
      <c r="K35">
        <v>90</v>
      </c>
      <c r="L35">
        <v>25</v>
      </c>
      <c r="M35">
        <v>3</v>
      </c>
      <c r="N35">
        <v>1</v>
      </c>
      <c r="O35">
        <v>0.25</v>
      </c>
      <c r="P35">
        <v>53.371006999999999</v>
      </c>
    </row>
    <row r="36" spans="1:16">
      <c r="A36" t="s">
        <v>58</v>
      </c>
      <c r="B36" t="s">
        <v>32</v>
      </c>
      <c r="C36" t="s">
        <v>18</v>
      </c>
      <c r="D36">
        <v>120</v>
      </c>
      <c r="E36">
        <v>3</v>
      </c>
      <c r="F36">
        <v>3</v>
      </c>
      <c r="G36">
        <v>75</v>
      </c>
      <c r="H36">
        <v>3</v>
      </c>
      <c r="I36">
        <v>13</v>
      </c>
      <c r="J36">
        <v>4</v>
      </c>
      <c r="K36">
        <v>100</v>
      </c>
      <c r="L36">
        <v>25</v>
      </c>
      <c r="M36">
        <v>3</v>
      </c>
      <c r="N36">
        <v>1</v>
      </c>
      <c r="O36">
        <v>0.33</v>
      </c>
      <c r="P36">
        <v>45.811715999999997</v>
      </c>
    </row>
    <row r="37" spans="1:16">
      <c r="A37" t="s">
        <v>59</v>
      </c>
      <c r="B37" t="s">
        <v>20</v>
      </c>
      <c r="C37" t="s">
        <v>18</v>
      </c>
      <c r="D37">
        <v>120</v>
      </c>
      <c r="E37">
        <v>1</v>
      </c>
      <c r="F37">
        <v>2</v>
      </c>
      <c r="G37">
        <v>220</v>
      </c>
      <c r="H37">
        <v>1</v>
      </c>
      <c r="I37">
        <v>12</v>
      </c>
      <c r="J37">
        <v>11</v>
      </c>
      <c r="K37">
        <v>45</v>
      </c>
      <c r="L37">
        <v>25</v>
      </c>
      <c r="M37">
        <v>2</v>
      </c>
      <c r="N37">
        <v>1</v>
      </c>
      <c r="O37">
        <v>1</v>
      </c>
      <c r="P37">
        <v>21.871292</v>
      </c>
    </row>
    <row r="38" spans="1:16">
      <c r="A38" t="s">
        <v>60</v>
      </c>
      <c r="B38" t="s">
        <v>27</v>
      </c>
      <c r="C38" t="s">
        <v>18</v>
      </c>
      <c r="D38">
        <v>110</v>
      </c>
      <c r="E38">
        <v>3</v>
      </c>
      <c r="F38">
        <v>1</v>
      </c>
      <c r="G38">
        <v>250</v>
      </c>
      <c r="H38">
        <v>1.5</v>
      </c>
      <c r="I38">
        <v>11.5</v>
      </c>
      <c r="J38">
        <v>10</v>
      </c>
      <c r="K38">
        <v>90</v>
      </c>
      <c r="L38">
        <v>25</v>
      </c>
      <c r="M38">
        <v>1</v>
      </c>
      <c r="N38">
        <v>1</v>
      </c>
      <c r="O38">
        <v>0.75</v>
      </c>
      <c r="P38">
        <v>31.072216999999998</v>
      </c>
    </row>
    <row r="39" spans="1:16">
      <c r="A39" t="s">
        <v>61</v>
      </c>
      <c r="B39" t="s">
        <v>32</v>
      </c>
      <c r="C39" t="s">
        <v>18</v>
      </c>
      <c r="D39">
        <v>110</v>
      </c>
      <c r="E39">
        <v>1</v>
      </c>
      <c r="F39">
        <v>0</v>
      </c>
      <c r="G39">
        <v>180</v>
      </c>
      <c r="H39">
        <v>0</v>
      </c>
      <c r="I39">
        <v>14</v>
      </c>
      <c r="J39">
        <v>11</v>
      </c>
      <c r="K39">
        <v>35</v>
      </c>
      <c r="L39">
        <v>25</v>
      </c>
      <c r="M39">
        <v>1</v>
      </c>
      <c r="N39">
        <v>1</v>
      </c>
      <c r="O39">
        <v>1.33</v>
      </c>
      <c r="P39">
        <v>28.742414</v>
      </c>
    </row>
    <row r="40" spans="1:16">
      <c r="A40" t="s">
        <v>62</v>
      </c>
      <c r="B40" t="s">
        <v>22</v>
      </c>
      <c r="C40" t="s">
        <v>18</v>
      </c>
      <c r="D40">
        <v>110</v>
      </c>
      <c r="E40">
        <v>2</v>
      </c>
      <c r="F40">
        <v>1</v>
      </c>
      <c r="G40">
        <v>170</v>
      </c>
      <c r="H40">
        <v>1</v>
      </c>
      <c r="I40">
        <v>17</v>
      </c>
      <c r="J40">
        <v>6</v>
      </c>
      <c r="K40">
        <v>60</v>
      </c>
      <c r="L40">
        <v>100</v>
      </c>
      <c r="M40">
        <v>3</v>
      </c>
      <c r="N40">
        <v>1</v>
      </c>
      <c r="O40">
        <v>1</v>
      </c>
      <c r="P40">
        <v>36.523682999999998</v>
      </c>
    </row>
    <row r="41" spans="1:16">
      <c r="A41" t="s">
        <v>63</v>
      </c>
      <c r="B41" t="s">
        <v>22</v>
      </c>
      <c r="C41" t="s">
        <v>18</v>
      </c>
      <c r="D41">
        <v>140</v>
      </c>
      <c r="E41">
        <v>3</v>
      </c>
      <c r="F41">
        <v>1</v>
      </c>
      <c r="G41">
        <v>170</v>
      </c>
      <c r="H41">
        <v>2</v>
      </c>
      <c r="I41">
        <v>20</v>
      </c>
      <c r="J41">
        <v>9</v>
      </c>
      <c r="K41">
        <v>95</v>
      </c>
      <c r="L41">
        <v>100</v>
      </c>
      <c r="M41">
        <v>3</v>
      </c>
      <c r="N41">
        <v>1.3</v>
      </c>
      <c r="O41">
        <v>0.75</v>
      </c>
      <c r="P41">
        <v>36.471511999999997</v>
      </c>
    </row>
    <row r="42" spans="1:16">
      <c r="A42" t="s">
        <v>64</v>
      </c>
      <c r="B42" t="s">
        <v>27</v>
      </c>
      <c r="C42" t="s">
        <v>18</v>
      </c>
      <c r="D42">
        <v>110</v>
      </c>
      <c r="E42">
        <v>2</v>
      </c>
      <c r="F42">
        <v>1</v>
      </c>
      <c r="G42">
        <v>260</v>
      </c>
      <c r="H42">
        <v>0</v>
      </c>
      <c r="I42">
        <v>21</v>
      </c>
      <c r="J42">
        <v>3</v>
      </c>
      <c r="K42">
        <v>40</v>
      </c>
      <c r="L42">
        <v>25</v>
      </c>
      <c r="M42">
        <v>2</v>
      </c>
      <c r="N42">
        <v>1</v>
      </c>
      <c r="O42">
        <v>1.5</v>
      </c>
      <c r="P42">
        <v>39.241114000000003</v>
      </c>
    </row>
    <row r="43" spans="1:16">
      <c r="A43" t="s">
        <v>65</v>
      </c>
      <c r="B43" t="s">
        <v>20</v>
      </c>
      <c r="C43" t="s">
        <v>18</v>
      </c>
      <c r="D43">
        <v>100</v>
      </c>
      <c r="E43">
        <v>4</v>
      </c>
      <c r="F43">
        <v>2</v>
      </c>
      <c r="G43">
        <v>150</v>
      </c>
      <c r="H43">
        <v>2</v>
      </c>
      <c r="I43">
        <v>12</v>
      </c>
      <c r="J43">
        <v>6</v>
      </c>
      <c r="K43">
        <v>95</v>
      </c>
      <c r="L43">
        <v>25</v>
      </c>
      <c r="M43">
        <v>2</v>
      </c>
      <c r="N43">
        <v>1</v>
      </c>
      <c r="O43">
        <v>0.67</v>
      </c>
      <c r="P43">
        <v>45.328074000000001</v>
      </c>
    </row>
    <row r="44" spans="1:16">
      <c r="A44" t="s">
        <v>66</v>
      </c>
      <c r="B44" t="s">
        <v>27</v>
      </c>
      <c r="C44" t="s">
        <v>18</v>
      </c>
      <c r="D44">
        <v>110</v>
      </c>
      <c r="E44">
        <v>2</v>
      </c>
      <c r="F44">
        <v>1</v>
      </c>
      <c r="G44">
        <v>180</v>
      </c>
      <c r="H44">
        <v>0</v>
      </c>
      <c r="I44">
        <v>12</v>
      </c>
      <c r="J44">
        <v>12</v>
      </c>
      <c r="K44">
        <v>55</v>
      </c>
      <c r="L44">
        <v>25</v>
      </c>
      <c r="M44">
        <v>2</v>
      </c>
      <c r="N44">
        <v>1</v>
      </c>
      <c r="O44">
        <v>1</v>
      </c>
      <c r="P44">
        <v>26.734514999999998</v>
      </c>
    </row>
    <row r="45" spans="1:16">
      <c r="A45" t="s">
        <v>67</v>
      </c>
      <c r="B45" t="s">
        <v>68</v>
      </c>
      <c r="C45" t="s">
        <v>44</v>
      </c>
      <c r="D45">
        <v>100</v>
      </c>
      <c r="E45">
        <v>4</v>
      </c>
      <c r="F45">
        <v>1</v>
      </c>
      <c r="G45">
        <v>0</v>
      </c>
      <c r="H45">
        <v>0</v>
      </c>
      <c r="I45">
        <v>16</v>
      </c>
      <c r="J45">
        <v>3</v>
      </c>
      <c r="K45">
        <v>95</v>
      </c>
      <c r="L45">
        <v>25</v>
      </c>
      <c r="M45">
        <v>2</v>
      </c>
      <c r="N45">
        <v>1</v>
      </c>
      <c r="O45">
        <v>1</v>
      </c>
      <c r="P45">
        <v>54.850917000000003</v>
      </c>
    </row>
    <row r="46" spans="1:16">
      <c r="A46" t="s">
        <v>69</v>
      </c>
      <c r="B46" t="s">
        <v>25</v>
      </c>
      <c r="C46" t="s">
        <v>18</v>
      </c>
      <c r="D46">
        <v>150</v>
      </c>
      <c r="E46">
        <v>4</v>
      </c>
      <c r="F46">
        <v>3</v>
      </c>
      <c r="G46">
        <v>95</v>
      </c>
      <c r="H46">
        <v>3</v>
      </c>
      <c r="I46">
        <v>16</v>
      </c>
      <c r="J46">
        <v>11</v>
      </c>
      <c r="K46">
        <v>170</v>
      </c>
      <c r="L46">
        <v>25</v>
      </c>
      <c r="M46">
        <v>3</v>
      </c>
      <c r="N46">
        <v>1</v>
      </c>
      <c r="O46">
        <v>1</v>
      </c>
      <c r="P46">
        <v>37.136862999999998</v>
      </c>
    </row>
    <row r="47" spans="1:16">
      <c r="A47" t="s">
        <v>70</v>
      </c>
      <c r="B47" t="s">
        <v>25</v>
      </c>
      <c r="C47" t="s">
        <v>18</v>
      </c>
      <c r="D47">
        <v>150</v>
      </c>
      <c r="E47">
        <v>4</v>
      </c>
      <c r="F47">
        <v>3</v>
      </c>
      <c r="G47">
        <v>150</v>
      </c>
      <c r="H47">
        <v>3</v>
      </c>
      <c r="I47">
        <v>16</v>
      </c>
      <c r="J47">
        <v>11</v>
      </c>
      <c r="K47">
        <v>170</v>
      </c>
      <c r="L47">
        <v>25</v>
      </c>
      <c r="M47">
        <v>3</v>
      </c>
      <c r="N47">
        <v>1</v>
      </c>
      <c r="O47">
        <v>1</v>
      </c>
      <c r="P47">
        <v>34.139764999999997</v>
      </c>
    </row>
    <row r="48" spans="1:16">
      <c r="A48" t="s">
        <v>71</v>
      </c>
      <c r="B48" t="s">
        <v>22</v>
      </c>
      <c r="C48" t="s">
        <v>18</v>
      </c>
      <c r="D48">
        <v>160</v>
      </c>
      <c r="E48">
        <v>3</v>
      </c>
      <c r="F48">
        <v>2</v>
      </c>
      <c r="G48">
        <v>150</v>
      </c>
      <c r="H48">
        <v>3</v>
      </c>
      <c r="I48">
        <v>17</v>
      </c>
      <c r="J48">
        <v>13</v>
      </c>
      <c r="K48">
        <v>160</v>
      </c>
      <c r="L48">
        <v>25</v>
      </c>
      <c r="M48">
        <v>3</v>
      </c>
      <c r="N48">
        <v>1.5</v>
      </c>
      <c r="O48">
        <v>0.67</v>
      </c>
      <c r="P48">
        <v>30.313351000000001</v>
      </c>
    </row>
    <row r="49" spans="1:16">
      <c r="A49" t="s">
        <v>72</v>
      </c>
      <c r="B49" t="s">
        <v>27</v>
      </c>
      <c r="C49" t="s">
        <v>18</v>
      </c>
      <c r="D49">
        <v>100</v>
      </c>
      <c r="E49">
        <v>2</v>
      </c>
      <c r="F49">
        <v>1</v>
      </c>
      <c r="G49">
        <v>220</v>
      </c>
      <c r="H49">
        <v>2</v>
      </c>
      <c r="I49">
        <v>15</v>
      </c>
      <c r="J49">
        <v>6</v>
      </c>
      <c r="K49">
        <v>90</v>
      </c>
      <c r="L49">
        <v>25</v>
      </c>
      <c r="M49">
        <v>1</v>
      </c>
      <c r="N49">
        <v>1</v>
      </c>
      <c r="O49">
        <v>1</v>
      </c>
      <c r="P49">
        <v>40.105964999999998</v>
      </c>
    </row>
    <row r="50" spans="1:16">
      <c r="A50" t="s">
        <v>73</v>
      </c>
      <c r="B50" t="s">
        <v>22</v>
      </c>
      <c r="C50" t="s">
        <v>18</v>
      </c>
      <c r="D50">
        <v>120</v>
      </c>
      <c r="E50">
        <v>2</v>
      </c>
      <c r="F50">
        <v>1</v>
      </c>
      <c r="G50">
        <v>190</v>
      </c>
      <c r="H50">
        <v>0</v>
      </c>
      <c r="I50">
        <v>15</v>
      </c>
      <c r="J50">
        <v>9</v>
      </c>
      <c r="K50">
        <v>40</v>
      </c>
      <c r="L50">
        <v>25</v>
      </c>
      <c r="M50">
        <v>2</v>
      </c>
      <c r="N50">
        <v>1</v>
      </c>
      <c r="O50">
        <v>0.67</v>
      </c>
      <c r="P50">
        <v>29.924285000000001</v>
      </c>
    </row>
    <row r="51" spans="1:16">
      <c r="A51" t="s">
        <v>74</v>
      </c>
      <c r="B51" t="s">
        <v>22</v>
      </c>
      <c r="C51" t="s">
        <v>18</v>
      </c>
      <c r="D51">
        <v>140</v>
      </c>
      <c r="E51">
        <v>3</v>
      </c>
      <c r="F51">
        <v>2</v>
      </c>
      <c r="G51">
        <v>220</v>
      </c>
      <c r="H51">
        <v>3</v>
      </c>
      <c r="I51">
        <v>21</v>
      </c>
      <c r="J51">
        <v>7</v>
      </c>
      <c r="K51">
        <v>130</v>
      </c>
      <c r="L51">
        <v>25</v>
      </c>
      <c r="M51">
        <v>3</v>
      </c>
      <c r="N51">
        <v>1.33</v>
      </c>
      <c r="O51">
        <v>0.67</v>
      </c>
      <c r="P51">
        <v>40.692320000000002</v>
      </c>
    </row>
    <row r="52" spans="1:16">
      <c r="A52" t="s">
        <v>75</v>
      </c>
      <c r="B52" t="s">
        <v>22</v>
      </c>
      <c r="C52" t="s">
        <v>18</v>
      </c>
      <c r="D52">
        <v>90</v>
      </c>
      <c r="E52">
        <v>3</v>
      </c>
      <c r="F52">
        <v>0</v>
      </c>
      <c r="G52">
        <v>170</v>
      </c>
      <c r="H52">
        <v>3</v>
      </c>
      <c r="I52">
        <v>18</v>
      </c>
      <c r="J52">
        <v>2</v>
      </c>
      <c r="K52">
        <v>90</v>
      </c>
      <c r="L52">
        <v>25</v>
      </c>
      <c r="M52">
        <v>3</v>
      </c>
      <c r="N52">
        <v>1</v>
      </c>
      <c r="O52">
        <v>1</v>
      </c>
      <c r="P52">
        <v>59.642837</v>
      </c>
    </row>
    <row r="53" spans="1:16">
      <c r="A53" t="s">
        <v>76</v>
      </c>
      <c r="B53" t="s">
        <v>27</v>
      </c>
      <c r="C53" t="s">
        <v>18</v>
      </c>
      <c r="D53">
        <v>130</v>
      </c>
      <c r="E53">
        <v>3</v>
      </c>
      <c r="F53">
        <v>2</v>
      </c>
      <c r="G53">
        <v>170</v>
      </c>
      <c r="H53">
        <v>1.5</v>
      </c>
      <c r="I53">
        <v>13.5</v>
      </c>
      <c r="J53">
        <v>10</v>
      </c>
      <c r="K53">
        <v>120</v>
      </c>
      <c r="L53">
        <v>25</v>
      </c>
      <c r="M53">
        <v>3</v>
      </c>
      <c r="N53">
        <v>1.25</v>
      </c>
      <c r="O53">
        <v>0.5</v>
      </c>
      <c r="P53">
        <v>30.450842999999999</v>
      </c>
    </row>
    <row r="54" spans="1:16">
      <c r="A54" t="s">
        <v>77</v>
      </c>
      <c r="B54" t="s">
        <v>32</v>
      </c>
      <c r="C54" t="s">
        <v>18</v>
      </c>
      <c r="D54">
        <v>120</v>
      </c>
      <c r="E54">
        <v>3</v>
      </c>
      <c r="F54">
        <v>1</v>
      </c>
      <c r="G54">
        <v>200</v>
      </c>
      <c r="H54">
        <v>6</v>
      </c>
      <c r="I54">
        <v>11</v>
      </c>
      <c r="J54">
        <v>14</v>
      </c>
      <c r="K54">
        <v>260</v>
      </c>
      <c r="L54">
        <v>25</v>
      </c>
      <c r="M54">
        <v>3</v>
      </c>
      <c r="N54">
        <v>1.33</v>
      </c>
      <c r="O54">
        <v>0.67</v>
      </c>
      <c r="P54">
        <v>37.840594000000003</v>
      </c>
    </row>
    <row r="55" spans="1:16">
      <c r="A55" t="s">
        <v>78</v>
      </c>
      <c r="B55" t="s">
        <v>22</v>
      </c>
      <c r="C55" t="s">
        <v>18</v>
      </c>
      <c r="D55">
        <v>100</v>
      </c>
      <c r="E55">
        <v>3</v>
      </c>
      <c r="F55">
        <v>0</v>
      </c>
      <c r="G55">
        <v>320</v>
      </c>
      <c r="H55">
        <v>1</v>
      </c>
      <c r="I55">
        <v>20</v>
      </c>
      <c r="J55">
        <v>3</v>
      </c>
      <c r="K55">
        <v>45</v>
      </c>
      <c r="L55">
        <v>100</v>
      </c>
      <c r="M55">
        <v>3</v>
      </c>
      <c r="N55">
        <v>1</v>
      </c>
      <c r="O55">
        <v>1</v>
      </c>
      <c r="P55">
        <v>41.503540000000001</v>
      </c>
    </row>
    <row r="56" spans="1:16">
      <c r="A56" t="s">
        <v>79</v>
      </c>
      <c r="B56" t="s">
        <v>20</v>
      </c>
      <c r="C56" t="s">
        <v>18</v>
      </c>
      <c r="D56">
        <v>50</v>
      </c>
      <c r="E56">
        <v>1</v>
      </c>
      <c r="F56">
        <v>0</v>
      </c>
      <c r="G56">
        <v>0</v>
      </c>
      <c r="H56">
        <v>0</v>
      </c>
      <c r="I56">
        <v>13</v>
      </c>
      <c r="J56">
        <v>0</v>
      </c>
      <c r="K56">
        <v>15</v>
      </c>
      <c r="L56">
        <v>0</v>
      </c>
      <c r="M56">
        <v>3</v>
      </c>
      <c r="N56">
        <v>0.5</v>
      </c>
      <c r="O56">
        <v>1</v>
      </c>
      <c r="P56">
        <v>60.756112000000002</v>
      </c>
    </row>
    <row r="57" spans="1:16">
      <c r="A57" t="s">
        <v>80</v>
      </c>
      <c r="B57" t="s">
        <v>20</v>
      </c>
      <c r="C57" t="s">
        <v>18</v>
      </c>
      <c r="D57">
        <v>50</v>
      </c>
      <c r="E57">
        <v>2</v>
      </c>
      <c r="F57">
        <v>0</v>
      </c>
      <c r="G57">
        <v>0</v>
      </c>
      <c r="H57">
        <v>1</v>
      </c>
      <c r="I57">
        <v>10</v>
      </c>
      <c r="J57">
        <v>0</v>
      </c>
      <c r="K57">
        <v>50</v>
      </c>
      <c r="L57">
        <v>0</v>
      </c>
      <c r="M57">
        <v>3</v>
      </c>
      <c r="N57">
        <v>0.5</v>
      </c>
      <c r="O57">
        <v>1</v>
      </c>
      <c r="P57">
        <v>63.005645000000001</v>
      </c>
    </row>
    <row r="58" spans="1:16">
      <c r="A58" t="s">
        <v>81</v>
      </c>
      <c r="B58" t="s">
        <v>20</v>
      </c>
      <c r="C58" t="s">
        <v>18</v>
      </c>
      <c r="D58">
        <v>100</v>
      </c>
      <c r="E58">
        <v>4</v>
      </c>
      <c r="F58">
        <v>1</v>
      </c>
      <c r="G58">
        <v>135</v>
      </c>
      <c r="H58">
        <v>2</v>
      </c>
      <c r="I58">
        <v>14</v>
      </c>
      <c r="J58">
        <v>6</v>
      </c>
      <c r="K58">
        <v>110</v>
      </c>
      <c r="L58">
        <v>25</v>
      </c>
      <c r="M58">
        <v>3</v>
      </c>
      <c r="N58">
        <v>1</v>
      </c>
      <c r="O58">
        <v>0.5</v>
      </c>
      <c r="P58">
        <v>49.511873999999999</v>
      </c>
    </row>
    <row r="59" spans="1:16">
      <c r="A59" t="s">
        <v>82</v>
      </c>
      <c r="B59" t="s">
        <v>20</v>
      </c>
      <c r="C59" t="s">
        <v>44</v>
      </c>
      <c r="D59">
        <v>100</v>
      </c>
      <c r="E59">
        <v>5</v>
      </c>
      <c r="F59">
        <v>2</v>
      </c>
      <c r="G59">
        <v>0</v>
      </c>
      <c r="H59">
        <v>2.7</v>
      </c>
      <c r="I59">
        <v>-1</v>
      </c>
      <c r="J59">
        <v>-1</v>
      </c>
      <c r="K59">
        <v>110</v>
      </c>
      <c r="L59">
        <v>0</v>
      </c>
      <c r="M59">
        <v>1</v>
      </c>
      <c r="N59">
        <v>1</v>
      </c>
      <c r="O59">
        <v>0.67</v>
      </c>
      <c r="P59">
        <v>50.828392000000001</v>
      </c>
    </row>
    <row r="60" spans="1:16">
      <c r="A60" t="s">
        <v>83</v>
      </c>
      <c r="B60" t="s">
        <v>22</v>
      </c>
      <c r="C60" t="s">
        <v>18</v>
      </c>
      <c r="D60">
        <v>120</v>
      </c>
      <c r="E60">
        <v>3</v>
      </c>
      <c r="F60">
        <v>1</v>
      </c>
      <c r="G60">
        <v>210</v>
      </c>
      <c r="H60">
        <v>5</v>
      </c>
      <c r="I60">
        <v>14</v>
      </c>
      <c r="J60">
        <v>12</v>
      </c>
      <c r="K60">
        <v>240</v>
      </c>
      <c r="L60">
        <v>25</v>
      </c>
      <c r="M60">
        <v>2</v>
      </c>
      <c r="N60">
        <v>1.33</v>
      </c>
      <c r="O60">
        <v>0.75</v>
      </c>
      <c r="P60">
        <v>39.259197</v>
      </c>
    </row>
    <row r="61" spans="1:16">
      <c r="A61" t="s">
        <v>84</v>
      </c>
      <c r="B61" t="s">
        <v>27</v>
      </c>
      <c r="C61" t="s">
        <v>18</v>
      </c>
      <c r="D61">
        <v>100</v>
      </c>
      <c r="E61">
        <v>3</v>
      </c>
      <c r="F61">
        <v>2</v>
      </c>
      <c r="G61">
        <v>140</v>
      </c>
      <c r="H61">
        <v>2.5</v>
      </c>
      <c r="I61">
        <v>10.5</v>
      </c>
      <c r="J61">
        <v>8</v>
      </c>
      <c r="K61">
        <v>140</v>
      </c>
      <c r="L61">
        <v>25</v>
      </c>
      <c r="M61">
        <v>3</v>
      </c>
      <c r="N61">
        <v>1</v>
      </c>
      <c r="O61">
        <v>0.5</v>
      </c>
      <c r="P61">
        <v>39.703400000000002</v>
      </c>
    </row>
    <row r="62" spans="1:16">
      <c r="A62" t="s">
        <v>85</v>
      </c>
      <c r="B62" t="s">
        <v>22</v>
      </c>
      <c r="C62" t="s">
        <v>18</v>
      </c>
      <c r="D62">
        <v>90</v>
      </c>
      <c r="E62">
        <v>2</v>
      </c>
      <c r="F62">
        <v>0</v>
      </c>
      <c r="G62">
        <v>0</v>
      </c>
      <c r="H62">
        <v>2</v>
      </c>
      <c r="I62">
        <v>15</v>
      </c>
      <c r="J62">
        <v>6</v>
      </c>
      <c r="K62">
        <v>110</v>
      </c>
      <c r="L62">
        <v>25</v>
      </c>
      <c r="M62">
        <v>3</v>
      </c>
      <c r="N62">
        <v>1</v>
      </c>
      <c r="O62">
        <v>0.5</v>
      </c>
      <c r="P62">
        <v>55.333142000000002</v>
      </c>
    </row>
    <row r="63" spans="1:16">
      <c r="A63" t="s">
        <v>86</v>
      </c>
      <c r="B63" t="s">
        <v>25</v>
      </c>
      <c r="C63" t="s">
        <v>18</v>
      </c>
      <c r="D63">
        <v>110</v>
      </c>
      <c r="E63">
        <v>1</v>
      </c>
      <c r="F63">
        <v>0</v>
      </c>
      <c r="G63">
        <v>240</v>
      </c>
      <c r="H63">
        <v>0</v>
      </c>
      <c r="I63">
        <v>23</v>
      </c>
      <c r="J63">
        <v>2</v>
      </c>
      <c r="K63">
        <v>30</v>
      </c>
      <c r="L63">
        <v>25</v>
      </c>
      <c r="M63">
        <v>1</v>
      </c>
      <c r="N63">
        <v>1</v>
      </c>
      <c r="O63">
        <v>1.1299999999999999</v>
      </c>
      <c r="P63">
        <v>41.998933000000001</v>
      </c>
    </row>
    <row r="64" spans="1:16">
      <c r="A64" t="s">
        <v>87</v>
      </c>
      <c r="B64" t="s">
        <v>22</v>
      </c>
      <c r="C64" t="s">
        <v>18</v>
      </c>
      <c r="D64">
        <v>110</v>
      </c>
      <c r="E64">
        <v>2</v>
      </c>
      <c r="F64">
        <v>0</v>
      </c>
      <c r="G64">
        <v>290</v>
      </c>
      <c r="H64">
        <v>0</v>
      </c>
      <c r="I64">
        <v>22</v>
      </c>
      <c r="J64">
        <v>3</v>
      </c>
      <c r="K64">
        <v>35</v>
      </c>
      <c r="L64">
        <v>25</v>
      </c>
      <c r="M64">
        <v>1</v>
      </c>
      <c r="N64">
        <v>1</v>
      </c>
      <c r="O64">
        <v>1</v>
      </c>
      <c r="P64">
        <v>40.560158999999999</v>
      </c>
    </row>
    <row r="65" spans="1:16">
      <c r="A65" t="s">
        <v>88</v>
      </c>
      <c r="B65" t="s">
        <v>17</v>
      </c>
      <c r="C65" t="s">
        <v>18</v>
      </c>
      <c r="D65">
        <v>80</v>
      </c>
      <c r="E65">
        <v>2</v>
      </c>
      <c r="F65">
        <v>0</v>
      </c>
      <c r="G65">
        <v>0</v>
      </c>
      <c r="H65">
        <v>3</v>
      </c>
      <c r="I65">
        <v>16</v>
      </c>
      <c r="J65">
        <v>0</v>
      </c>
      <c r="K65">
        <v>95</v>
      </c>
      <c r="L65">
        <v>0</v>
      </c>
      <c r="M65">
        <v>1</v>
      </c>
      <c r="N65">
        <v>0.83</v>
      </c>
      <c r="O65">
        <v>1</v>
      </c>
      <c r="P65">
        <v>68.235884999999996</v>
      </c>
    </row>
    <row r="66" spans="1:16">
      <c r="A66" t="s">
        <v>89</v>
      </c>
      <c r="B66" t="s">
        <v>17</v>
      </c>
      <c r="C66" t="s">
        <v>18</v>
      </c>
      <c r="D66">
        <v>90</v>
      </c>
      <c r="E66">
        <v>3</v>
      </c>
      <c r="F66">
        <v>0</v>
      </c>
      <c r="G66">
        <v>0</v>
      </c>
      <c r="H66">
        <v>4</v>
      </c>
      <c r="I66">
        <v>19</v>
      </c>
      <c r="J66">
        <v>0</v>
      </c>
      <c r="K66">
        <v>140</v>
      </c>
      <c r="L66">
        <v>0</v>
      </c>
      <c r="M66">
        <v>1</v>
      </c>
      <c r="N66">
        <v>1</v>
      </c>
      <c r="O66">
        <v>0.67</v>
      </c>
      <c r="P66">
        <v>74.472949</v>
      </c>
    </row>
    <row r="67" spans="1:16">
      <c r="A67" t="s">
        <v>90</v>
      </c>
      <c r="B67" t="s">
        <v>17</v>
      </c>
      <c r="C67" t="s">
        <v>18</v>
      </c>
      <c r="D67">
        <v>90</v>
      </c>
      <c r="E67">
        <v>3</v>
      </c>
      <c r="F67">
        <v>0</v>
      </c>
      <c r="G67">
        <v>0</v>
      </c>
      <c r="H67">
        <v>3</v>
      </c>
      <c r="I67">
        <v>20</v>
      </c>
      <c r="J67">
        <v>0</v>
      </c>
      <c r="K67">
        <v>120</v>
      </c>
      <c r="L67">
        <v>0</v>
      </c>
      <c r="M67">
        <v>1</v>
      </c>
      <c r="N67">
        <v>1</v>
      </c>
      <c r="O67">
        <v>0.67</v>
      </c>
      <c r="P67">
        <v>72.801787000000004</v>
      </c>
    </row>
    <row r="68" spans="1:16">
      <c r="A68" t="s">
        <v>91</v>
      </c>
      <c r="B68" t="s">
        <v>22</v>
      </c>
      <c r="C68" t="s">
        <v>18</v>
      </c>
      <c r="D68">
        <v>110</v>
      </c>
      <c r="E68">
        <v>2</v>
      </c>
      <c r="F68">
        <v>1</v>
      </c>
      <c r="G68">
        <v>70</v>
      </c>
      <c r="H68">
        <v>1</v>
      </c>
      <c r="I68">
        <v>9</v>
      </c>
      <c r="J68">
        <v>15</v>
      </c>
      <c r="K68">
        <v>40</v>
      </c>
      <c r="L68">
        <v>25</v>
      </c>
      <c r="M68">
        <v>2</v>
      </c>
      <c r="N68">
        <v>1</v>
      </c>
      <c r="O68">
        <v>0.75</v>
      </c>
      <c r="P68">
        <v>31.230053999999999</v>
      </c>
    </row>
    <row r="69" spans="1:16">
      <c r="A69" t="s">
        <v>92</v>
      </c>
      <c r="B69" t="s">
        <v>22</v>
      </c>
      <c r="C69" t="s">
        <v>18</v>
      </c>
      <c r="D69">
        <v>110</v>
      </c>
      <c r="E69">
        <v>6</v>
      </c>
      <c r="F69">
        <v>0</v>
      </c>
      <c r="G69">
        <v>230</v>
      </c>
      <c r="H69">
        <v>1</v>
      </c>
      <c r="I69">
        <v>16</v>
      </c>
      <c r="J69">
        <v>3</v>
      </c>
      <c r="K69">
        <v>55</v>
      </c>
      <c r="L69">
        <v>25</v>
      </c>
      <c r="M69">
        <v>1</v>
      </c>
      <c r="N69">
        <v>1</v>
      </c>
      <c r="O69">
        <v>1</v>
      </c>
      <c r="P69">
        <v>53.131323999999999</v>
      </c>
    </row>
    <row r="70" spans="1:16">
      <c r="A70" t="s">
        <v>93</v>
      </c>
      <c r="B70" t="s">
        <v>17</v>
      </c>
      <c r="C70" t="s">
        <v>18</v>
      </c>
      <c r="D70">
        <v>90</v>
      </c>
      <c r="E70">
        <v>2</v>
      </c>
      <c r="F70">
        <v>0</v>
      </c>
      <c r="G70">
        <v>15</v>
      </c>
      <c r="H70">
        <v>3</v>
      </c>
      <c r="I70">
        <v>15</v>
      </c>
      <c r="J70">
        <v>5</v>
      </c>
      <c r="K70">
        <v>90</v>
      </c>
      <c r="L70">
        <v>25</v>
      </c>
      <c r="M70">
        <v>2</v>
      </c>
      <c r="N70">
        <v>1</v>
      </c>
      <c r="O70">
        <v>1</v>
      </c>
      <c r="P70">
        <v>59.363993000000001</v>
      </c>
    </row>
    <row r="71" spans="1:16">
      <c r="A71" t="s">
        <v>94</v>
      </c>
      <c r="B71" t="s">
        <v>27</v>
      </c>
      <c r="C71" t="s">
        <v>18</v>
      </c>
      <c r="D71">
        <v>110</v>
      </c>
      <c r="E71">
        <v>2</v>
      </c>
      <c r="F71">
        <v>1</v>
      </c>
      <c r="G71">
        <v>200</v>
      </c>
      <c r="H71">
        <v>0</v>
      </c>
      <c r="I71">
        <v>21</v>
      </c>
      <c r="J71">
        <v>3</v>
      </c>
      <c r="K71">
        <v>35</v>
      </c>
      <c r="L71">
        <v>100</v>
      </c>
      <c r="M71">
        <v>3</v>
      </c>
      <c r="N71">
        <v>1</v>
      </c>
      <c r="O71">
        <v>1</v>
      </c>
      <c r="P71">
        <v>38.839745999999998</v>
      </c>
    </row>
    <row r="72" spans="1:16">
      <c r="A72" t="s">
        <v>95</v>
      </c>
      <c r="B72" t="s">
        <v>27</v>
      </c>
      <c r="C72" t="s">
        <v>18</v>
      </c>
      <c r="D72">
        <v>140</v>
      </c>
      <c r="E72">
        <v>3</v>
      </c>
      <c r="F72">
        <v>1</v>
      </c>
      <c r="G72">
        <v>190</v>
      </c>
      <c r="H72">
        <v>4</v>
      </c>
      <c r="I72">
        <v>15</v>
      </c>
      <c r="J72">
        <v>14</v>
      </c>
      <c r="K72">
        <v>230</v>
      </c>
      <c r="L72">
        <v>100</v>
      </c>
      <c r="M72">
        <v>3</v>
      </c>
      <c r="N72">
        <v>1.5</v>
      </c>
      <c r="O72">
        <v>1</v>
      </c>
      <c r="P72">
        <v>28.592784999999999</v>
      </c>
    </row>
    <row r="73" spans="1:16">
      <c r="A73" t="s">
        <v>96</v>
      </c>
      <c r="B73" t="s">
        <v>27</v>
      </c>
      <c r="C73" t="s">
        <v>18</v>
      </c>
      <c r="D73">
        <v>100</v>
      </c>
      <c r="E73">
        <v>3</v>
      </c>
      <c r="F73">
        <v>1</v>
      </c>
      <c r="G73">
        <v>200</v>
      </c>
      <c r="H73">
        <v>3</v>
      </c>
      <c r="I73">
        <v>16</v>
      </c>
      <c r="J73">
        <v>3</v>
      </c>
      <c r="K73">
        <v>110</v>
      </c>
      <c r="L73">
        <v>100</v>
      </c>
      <c r="M73">
        <v>3</v>
      </c>
      <c r="N73">
        <v>1</v>
      </c>
      <c r="O73">
        <v>1</v>
      </c>
      <c r="P73">
        <v>46.658844000000002</v>
      </c>
    </row>
    <row r="74" spans="1:16">
      <c r="A74" t="s">
        <v>97</v>
      </c>
      <c r="B74" t="s">
        <v>27</v>
      </c>
      <c r="C74" t="s">
        <v>18</v>
      </c>
      <c r="D74">
        <v>110</v>
      </c>
      <c r="E74">
        <v>2</v>
      </c>
      <c r="F74">
        <v>1</v>
      </c>
      <c r="G74">
        <v>250</v>
      </c>
      <c r="H74">
        <v>0</v>
      </c>
      <c r="I74">
        <v>21</v>
      </c>
      <c r="J74">
        <v>3</v>
      </c>
      <c r="K74">
        <v>60</v>
      </c>
      <c r="L74">
        <v>25</v>
      </c>
      <c r="M74">
        <v>3</v>
      </c>
      <c r="N74">
        <v>1</v>
      </c>
      <c r="O74">
        <v>0.75</v>
      </c>
      <c r="P74">
        <v>39.106174000000003</v>
      </c>
    </row>
    <row r="75" spans="1:16">
      <c r="A75" t="s">
        <v>98</v>
      </c>
      <c r="B75" t="s">
        <v>27</v>
      </c>
      <c r="C75" t="s">
        <v>18</v>
      </c>
      <c r="D75">
        <v>110</v>
      </c>
      <c r="E75">
        <v>1</v>
      </c>
      <c r="F75">
        <v>1</v>
      </c>
      <c r="G75">
        <v>140</v>
      </c>
      <c r="H75">
        <v>0</v>
      </c>
      <c r="I75">
        <v>13</v>
      </c>
      <c r="J75">
        <v>12</v>
      </c>
      <c r="K75">
        <v>25</v>
      </c>
      <c r="L75">
        <v>25</v>
      </c>
      <c r="M75">
        <v>2</v>
      </c>
      <c r="N75">
        <v>1</v>
      </c>
      <c r="O75">
        <v>1</v>
      </c>
      <c r="P75">
        <v>27.753301</v>
      </c>
    </row>
    <row r="76" spans="1:16">
      <c r="A76" t="s">
        <v>99</v>
      </c>
      <c r="B76" t="s">
        <v>25</v>
      </c>
      <c r="C76" t="s">
        <v>18</v>
      </c>
      <c r="D76">
        <v>100</v>
      </c>
      <c r="E76">
        <v>3</v>
      </c>
      <c r="F76">
        <v>1</v>
      </c>
      <c r="G76">
        <v>230</v>
      </c>
      <c r="H76">
        <v>3</v>
      </c>
      <c r="I76">
        <v>17</v>
      </c>
      <c r="J76">
        <v>3</v>
      </c>
      <c r="K76">
        <v>115</v>
      </c>
      <c r="L76">
        <v>25</v>
      </c>
      <c r="M76">
        <v>1</v>
      </c>
      <c r="N76">
        <v>1</v>
      </c>
      <c r="O76">
        <v>0.67</v>
      </c>
      <c r="P76">
        <v>49.787444999999998</v>
      </c>
    </row>
    <row r="77" spans="1:16">
      <c r="A77" t="s">
        <v>100</v>
      </c>
      <c r="B77" t="s">
        <v>27</v>
      </c>
      <c r="C77" t="s">
        <v>18</v>
      </c>
      <c r="D77">
        <v>100</v>
      </c>
      <c r="E77">
        <v>3</v>
      </c>
      <c r="F77">
        <v>1</v>
      </c>
      <c r="G77">
        <v>200</v>
      </c>
      <c r="H77">
        <v>3</v>
      </c>
      <c r="I77">
        <v>17</v>
      </c>
      <c r="J77">
        <v>3</v>
      </c>
      <c r="K77">
        <v>110</v>
      </c>
      <c r="L77">
        <v>25</v>
      </c>
      <c r="M77">
        <v>1</v>
      </c>
      <c r="N77">
        <v>1</v>
      </c>
      <c r="O77">
        <v>1</v>
      </c>
      <c r="P77">
        <v>51.592193000000002</v>
      </c>
    </row>
    <row r="78" spans="1:16">
      <c r="A78" t="s">
        <v>101</v>
      </c>
      <c r="B78" t="s">
        <v>27</v>
      </c>
      <c r="C78" t="s">
        <v>18</v>
      </c>
      <c r="D78">
        <v>110</v>
      </c>
      <c r="E78">
        <v>2</v>
      </c>
      <c r="F78">
        <v>1</v>
      </c>
      <c r="G78">
        <v>200</v>
      </c>
      <c r="H78">
        <v>1</v>
      </c>
      <c r="I78">
        <v>16</v>
      </c>
      <c r="J78">
        <v>8</v>
      </c>
      <c r="K78">
        <v>60</v>
      </c>
      <c r="L78">
        <v>25</v>
      </c>
      <c r="M78">
        <v>1</v>
      </c>
      <c r="N78">
        <v>1</v>
      </c>
      <c r="O78">
        <v>0.75</v>
      </c>
      <c r="P78">
        <v>36.187559</v>
      </c>
    </row>
    <row r="79" spans="1:16">
      <c r="A79" t="s">
        <v>124</v>
      </c>
      <c r="B79">
        <f>SUBTOTAL(103,Table1[Mfr])</f>
        <v>77</v>
      </c>
      <c r="C79">
        <f>SUBTOTAL(103,Table1[Type])</f>
        <v>77</v>
      </c>
      <c r="D79">
        <f>SUBTOTAL(103,Table1[Calories])</f>
        <v>77</v>
      </c>
      <c r="E79">
        <f>SUBTOTAL(103,Table1[Protein])</f>
        <v>77</v>
      </c>
      <c r="F79">
        <f>SUBTOTAL(103,Table1[Fat])</f>
        <v>77</v>
      </c>
      <c r="G79">
        <f>SUBTOTAL(103,Table1[Sodium])</f>
        <v>77</v>
      </c>
      <c r="H79">
        <f>SUBTOTAL(103,Table1[Fiber])</f>
        <v>77</v>
      </c>
      <c r="I79">
        <f>SUBTOTAL(103,Table1[Carbohydrate])</f>
        <v>77</v>
      </c>
      <c r="J79">
        <f>SUBTOTAL(103,Table1[Sugars])</f>
        <v>77</v>
      </c>
      <c r="K79">
        <f>SUBTOTAL(103,Table1[Potassium])</f>
        <v>77</v>
      </c>
      <c r="L79">
        <f>SUBTOTAL(103,Table1[Vitamins])</f>
        <v>77</v>
      </c>
      <c r="M79">
        <f>SUBTOTAL(103,Table1[Shelf])</f>
        <v>77</v>
      </c>
      <c r="N79">
        <f>SUBTOTAL(103,Table1[Weight])</f>
        <v>77</v>
      </c>
      <c r="O79">
        <f>SUBTOTAL(103,Table1[Cups])</f>
        <v>77</v>
      </c>
      <c r="P79">
        <f>SUBTOTAL(103,Table1[Rating])</f>
        <v>77</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50"/>
  </sheetPr>
  <dimension ref="A1:P78"/>
  <sheetViews>
    <sheetView workbookViewId="0">
      <selection sqref="A1:P78"/>
    </sheetView>
  </sheetViews>
  <sheetFormatPr defaultColWidth="9.140625" defaultRowHeight="15"/>
  <sheetData>
    <row r="1" spans="1:16">
      <c r="A1" t="s">
        <v>0</v>
      </c>
      <c r="B1" t="s">
        <v>1</v>
      </c>
      <c r="C1" t="s">
        <v>2</v>
      </c>
      <c r="D1" t="s">
        <v>3</v>
      </c>
      <c r="E1" t="s">
        <v>4</v>
      </c>
      <c r="F1" t="s">
        <v>5</v>
      </c>
      <c r="G1" t="s">
        <v>6</v>
      </c>
      <c r="H1" t="s">
        <v>7</v>
      </c>
      <c r="I1" t="s">
        <v>8</v>
      </c>
      <c r="J1" t="s">
        <v>9</v>
      </c>
      <c r="K1" t="s">
        <v>10</v>
      </c>
      <c r="L1" t="s">
        <v>11</v>
      </c>
      <c r="M1" t="s">
        <v>12</v>
      </c>
      <c r="N1" t="s">
        <v>13</v>
      </c>
      <c r="O1" t="s">
        <v>14</v>
      </c>
      <c r="P1" t="s">
        <v>15</v>
      </c>
    </row>
    <row r="2" spans="1:16">
      <c r="A2" t="s">
        <v>16</v>
      </c>
      <c r="B2" t="s">
        <v>17</v>
      </c>
      <c r="C2" t="s">
        <v>18</v>
      </c>
      <c r="D2">
        <v>70</v>
      </c>
      <c r="E2">
        <v>4</v>
      </c>
      <c r="F2">
        <v>1</v>
      </c>
      <c r="G2">
        <v>130</v>
      </c>
      <c r="H2">
        <v>10</v>
      </c>
      <c r="I2">
        <v>5</v>
      </c>
      <c r="J2">
        <v>6</v>
      </c>
      <c r="K2">
        <v>280</v>
      </c>
      <c r="L2">
        <v>25</v>
      </c>
      <c r="M2">
        <v>3</v>
      </c>
      <c r="N2">
        <v>1</v>
      </c>
      <c r="O2">
        <v>0.33</v>
      </c>
      <c r="P2">
        <v>68.402973000000003</v>
      </c>
    </row>
    <row r="3" spans="1:16">
      <c r="A3" t="s">
        <v>19</v>
      </c>
      <c r="B3" t="s">
        <v>20</v>
      </c>
      <c r="C3" t="s">
        <v>18</v>
      </c>
      <c r="D3">
        <v>120</v>
      </c>
      <c r="E3">
        <v>3</v>
      </c>
      <c r="F3">
        <v>5</v>
      </c>
      <c r="G3">
        <v>15</v>
      </c>
      <c r="H3">
        <v>2</v>
      </c>
      <c r="I3">
        <v>8</v>
      </c>
      <c r="J3">
        <v>8</v>
      </c>
      <c r="K3">
        <v>135</v>
      </c>
      <c r="L3">
        <v>0</v>
      </c>
      <c r="M3">
        <v>3</v>
      </c>
      <c r="N3">
        <v>1</v>
      </c>
      <c r="O3">
        <v>1</v>
      </c>
      <c r="P3">
        <v>33.983679000000002</v>
      </c>
    </row>
    <row r="4" spans="1:16">
      <c r="A4" t="s">
        <v>21</v>
      </c>
      <c r="B4" t="s">
        <v>22</v>
      </c>
      <c r="C4" t="s">
        <v>18</v>
      </c>
      <c r="D4">
        <v>70</v>
      </c>
      <c r="E4">
        <v>4</v>
      </c>
      <c r="F4">
        <v>1</v>
      </c>
      <c r="G4">
        <v>260</v>
      </c>
      <c r="H4">
        <v>9</v>
      </c>
      <c r="I4">
        <v>7</v>
      </c>
      <c r="J4">
        <v>5</v>
      </c>
      <c r="K4">
        <v>320</v>
      </c>
      <c r="L4">
        <v>25</v>
      </c>
      <c r="M4">
        <v>3</v>
      </c>
      <c r="N4">
        <v>1</v>
      </c>
      <c r="O4">
        <v>0.33</v>
      </c>
      <c r="P4">
        <v>59.425505000000001</v>
      </c>
    </row>
    <row r="5" spans="1:16">
      <c r="A5" t="s">
        <v>23</v>
      </c>
      <c r="B5" t="s">
        <v>22</v>
      </c>
      <c r="C5" t="s">
        <v>18</v>
      </c>
      <c r="D5">
        <v>50</v>
      </c>
      <c r="E5">
        <v>4</v>
      </c>
      <c r="F5">
        <v>0</v>
      </c>
      <c r="G5">
        <v>140</v>
      </c>
      <c r="H5">
        <v>14</v>
      </c>
      <c r="I5">
        <v>8</v>
      </c>
      <c r="J5">
        <v>0</v>
      </c>
      <c r="K5">
        <v>330</v>
      </c>
      <c r="L5">
        <v>25</v>
      </c>
      <c r="M5">
        <v>3</v>
      </c>
      <c r="N5">
        <v>1</v>
      </c>
      <c r="O5">
        <v>0.5</v>
      </c>
      <c r="P5">
        <v>93.704911999999993</v>
      </c>
    </row>
    <row r="6" spans="1:16">
      <c r="A6" t="s">
        <v>24</v>
      </c>
      <c r="B6" t="s">
        <v>25</v>
      </c>
      <c r="C6" t="s">
        <v>18</v>
      </c>
      <c r="D6">
        <v>110</v>
      </c>
      <c r="E6">
        <v>2</v>
      </c>
      <c r="F6">
        <v>2</v>
      </c>
      <c r="G6">
        <v>200</v>
      </c>
      <c r="H6">
        <v>1</v>
      </c>
      <c r="I6">
        <v>14</v>
      </c>
      <c r="J6">
        <v>8</v>
      </c>
      <c r="K6">
        <v>-1</v>
      </c>
      <c r="L6">
        <v>25</v>
      </c>
      <c r="M6">
        <v>3</v>
      </c>
      <c r="N6">
        <v>1</v>
      </c>
      <c r="O6">
        <v>0.75</v>
      </c>
      <c r="P6">
        <v>34.384842999999996</v>
      </c>
    </row>
    <row r="7" spans="1:16">
      <c r="A7" t="s">
        <v>26</v>
      </c>
      <c r="B7" t="s">
        <v>27</v>
      </c>
      <c r="C7" t="s">
        <v>18</v>
      </c>
      <c r="D7">
        <v>110</v>
      </c>
      <c r="E7">
        <v>2</v>
      </c>
      <c r="F7">
        <v>2</v>
      </c>
      <c r="G7">
        <v>180</v>
      </c>
      <c r="H7">
        <v>1.5</v>
      </c>
      <c r="I7">
        <v>10.5</v>
      </c>
      <c r="J7">
        <v>10</v>
      </c>
      <c r="K7">
        <v>70</v>
      </c>
      <c r="L7">
        <v>25</v>
      </c>
      <c r="M7">
        <v>1</v>
      </c>
      <c r="N7">
        <v>1</v>
      </c>
      <c r="O7">
        <v>0.75</v>
      </c>
      <c r="P7">
        <v>29.509540999999999</v>
      </c>
    </row>
    <row r="8" spans="1:16">
      <c r="A8" t="s">
        <v>28</v>
      </c>
      <c r="B8" t="s">
        <v>22</v>
      </c>
      <c r="C8" t="s">
        <v>18</v>
      </c>
      <c r="D8">
        <v>110</v>
      </c>
      <c r="E8">
        <v>2</v>
      </c>
      <c r="F8">
        <v>0</v>
      </c>
      <c r="G8">
        <v>125</v>
      </c>
      <c r="H8">
        <v>1</v>
      </c>
      <c r="I8">
        <v>11</v>
      </c>
      <c r="J8">
        <v>14</v>
      </c>
      <c r="K8">
        <v>30</v>
      </c>
      <c r="L8">
        <v>25</v>
      </c>
      <c r="M8">
        <v>2</v>
      </c>
      <c r="N8">
        <v>1</v>
      </c>
      <c r="O8">
        <v>1</v>
      </c>
      <c r="P8">
        <v>33.174093999999997</v>
      </c>
    </row>
    <row r="9" spans="1:16">
      <c r="A9" t="s">
        <v>29</v>
      </c>
      <c r="B9" t="s">
        <v>27</v>
      </c>
      <c r="C9" t="s">
        <v>18</v>
      </c>
      <c r="D9">
        <v>130</v>
      </c>
      <c r="E9">
        <v>3</v>
      </c>
      <c r="F9">
        <v>2</v>
      </c>
      <c r="G9">
        <v>210</v>
      </c>
      <c r="H9">
        <v>2</v>
      </c>
      <c r="I9">
        <v>18</v>
      </c>
      <c r="J9">
        <v>8</v>
      </c>
      <c r="K9">
        <v>100</v>
      </c>
      <c r="L9">
        <v>25</v>
      </c>
      <c r="M9">
        <v>3</v>
      </c>
      <c r="N9">
        <v>1.33</v>
      </c>
      <c r="O9">
        <v>0.75</v>
      </c>
      <c r="P9">
        <v>37.038561999999999</v>
      </c>
    </row>
    <row r="10" spans="1:16">
      <c r="A10" t="s">
        <v>30</v>
      </c>
      <c r="B10" t="s">
        <v>25</v>
      </c>
      <c r="C10" t="s">
        <v>18</v>
      </c>
      <c r="D10">
        <v>90</v>
      </c>
      <c r="E10">
        <v>2</v>
      </c>
      <c r="F10">
        <v>1</v>
      </c>
      <c r="G10">
        <v>200</v>
      </c>
      <c r="H10">
        <v>4</v>
      </c>
      <c r="I10">
        <v>15</v>
      </c>
      <c r="J10">
        <v>6</v>
      </c>
      <c r="K10">
        <v>125</v>
      </c>
      <c r="L10">
        <v>25</v>
      </c>
      <c r="M10">
        <v>1</v>
      </c>
      <c r="N10">
        <v>1</v>
      </c>
      <c r="O10">
        <v>0.67</v>
      </c>
      <c r="P10">
        <v>49.120252999999998</v>
      </c>
    </row>
    <row r="11" spans="1:16">
      <c r="A11" t="s">
        <v>31</v>
      </c>
      <c r="B11" t="s">
        <v>32</v>
      </c>
      <c r="C11" t="s">
        <v>18</v>
      </c>
      <c r="D11">
        <v>90</v>
      </c>
      <c r="E11">
        <v>3</v>
      </c>
      <c r="F11">
        <v>0</v>
      </c>
      <c r="G11">
        <v>210</v>
      </c>
      <c r="H11">
        <v>5</v>
      </c>
      <c r="I11">
        <v>13</v>
      </c>
      <c r="J11">
        <v>5</v>
      </c>
      <c r="K11">
        <v>190</v>
      </c>
      <c r="L11">
        <v>25</v>
      </c>
      <c r="M11">
        <v>3</v>
      </c>
      <c r="N11">
        <v>1</v>
      </c>
      <c r="O11">
        <v>0.67</v>
      </c>
      <c r="P11">
        <v>53.313813000000003</v>
      </c>
    </row>
    <row r="12" spans="1:16">
      <c r="A12" t="s">
        <v>33</v>
      </c>
      <c r="B12" t="s">
        <v>20</v>
      </c>
      <c r="C12" t="s">
        <v>18</v>
      </c>
      <c r="D12">
        <v>120</v>
      </c>
      <c r="E12">
        <v>1</v>
      </c>
      <c r="F12">
        <v>2</v>
      </c>
      <c r="G12">
        <v>220</v>
      </c>
      <c r="H12">
        <v>0</v>
      </c>
      <c r="I12">
        <v>12</v>
      </c>
      <c r="J12">
        <v>12</v>
      </c>
      <c r="K12">
        <v>35</v>
      </c>
      <c r="L12">
        <v>25</v>
      </c>
      <c r="M12">
        <v>2</v>
      </c>
      <c r="N12">
        <v>1</v>
      </c>
      <c r="O12">
        <v>0.75</v>
      </c>
      <c r="P12">
        <v>18.042850999999999</v>
      </c>
    </row>
    <row r="13" spans="1:16">
      <c r="A13" t="s">
        <v>34</v>
      </c>
      <c r="B13" t="s">
        <v>27</v>
      </c>
      <c r="C13" t="s">
        <v>18</v>
      </c>
      <c r="D13">
        <v>110</v>
      </c>
      <c r="E13">
        <v>6</v>
      </c>
      <c r="F13">
        <v>2</v>
      </c>
      <c r="G13">
        <v>290</v>
      </c>
      <c r="H13">
        <v>2</v>
      </c>
      <c r="I13">
        <v>17</v>
      </c>
      <c r="J13">
        <v>1</v>
      </c>
      <c r="K13">
        <v>105</v>
      </c>
      <c r="L13">
        <v>25</v>
      </c>
      <c r="M13">
        <v>1</v>
      </c>
      <c r="N13">
        <v>1</v>
      </c>
      <c r="O13">
        <v>1.25</v>
      </c>
      <c r="P13">
        <v>50.764999000000003</v>
      </c>
    </row>
    <row r="14" spans="1:16">
      <c r="A14" t="s">
        <v>35</v>
      </c>
      <c r="B14" t="s">
        <v>27</v>
      </c>
      <c r="C14" t="s">
        <v>18</v>
      </c>
      <c r="D14">
        <v>120</v>
      </c>
      <c r="E14">
        <v>1</v>
      </c>
      <c r="F14">
        <v>3</v>
      </c>
      <c r="G14">
        <v>210</v>
      </c>
      <c r="H14">
        <v>0</v>
      </c>
      <c r="I14">
        <v>13</v>
      </c>
      <c r="J14">
        <v>9</v>
      </c>
      <c r="K14">
        <v>45</v>
      </c>
      <c r="L14">
        <v>25</v>
      </c>
      <c r="M14">
        <v>2</v>
      </c>
      <c r="N14">
        <v>1</v>
      </c>
      <c r="O14">
        <v>0.75</v>
      </c>
      <c r="P14">
        <v>19.823573</v>
      </c>
    </row>
    <row r="15" spans="1:16">
      <c r="A15" t="s">
        <v>36</v>
      </c>
      <c r="B15" t="s">
        <v>27</v>
      </c>
      <c r="C15" t="s">
        <v>18</v>
      </c>
      <c r="D15">
        <v>110</v>
      </c>
      <c r="E15">
        <v>3</v>
      </c>
      <c r="F15">
        <v>2</v>
      </c>
      <c r="G15">
        <v>140</v>
      </c>
      <c r="H15">
        <v>2</v>
      </c>
      <c r="I15">
        <v>13</v>
      </c>
      <c r="J15">
        <v>7</v>
      </c>
      <c r="K15">
        <v>105</v>
      </c>
      <c r="L15">
        <v>25</v>
      </c>
      <c r="M15">
        <v>3</v>
      </c>
      <c r="N15">
        <v>1</v>
      </c>
      <c r="O15">
        <v>0.5</v>
      </c>
      <c r="P15">
        <v>40.400207999999999</v>
      </c>
    </row>
    <row r="16" spans="1:16">
      <c r="A16" t="s">
        <v>37</v>
      </c>
      <c r="B16" t="s">
        <v>27</v>
      </c>
      <c r="C16" t="s">
        <v>18</v>
      </c>
      <c r="D16">
        <v>110</v>
      </c>
      <c r="E16">
        <v>1</v>
      </c>
      <c r="F16">
        <v>1</v>
      </c>
      <c r="G16">
        <v>180</v>
      </c>
      <c r="H16">
        <v>0</v>
      </c>
      <c r="I16">
        <v>12</v>
      </c>
      <c r="J16">
        <v>13</v>
      </c>
      <c r="K16">
        <v>55</v>
      </c>
      <c r="L16">
        <v>25</v>
      </c>
      <c r="M16">
        <v>2</v>
      </c>
      <c r="N16">
        <v>1</v>
      </c>
      <c r="O16">
        <v>1</v>
      </c>
      <c r="P16">
        <v>22.736446000000001</v>
      </c>
    </row>
    <row r="17" spans="1:16">
      <c r="A17" t="s">
        <v>38</v>
      </c>
      <c r="B17" t="s">
        <v>25</v>
      </c>
      <c r="C17" t="s">
        <v>18</v>
      </c>
      <c r="D17">
        <v>110</v>
      </c>
      <c r="E17">
        <v>2</v>
      </c>
      <c r="F17">
        <v>0</v>
      </c>
      <c r="G17">
        <v>280</v>
      </c>
      <c r="H17">
        <v>0</v>
      </c>
      <c r="I17">
        <v>22</v>
      </c>
      <c r="J17">
        <v>3</v>
      </c>
      <c r="K17">
        <v>25</v>
      </c>
      <c r="L17">
        <v>25</v>
      </c>
      <c r="M17">
        <v>1</v>
      </c>
      <c r="N17">
        <v>1</v>
      </c>
      <c r="O17">
        <v>1</v>
      </c>
      <c r="P17">
        <v>41.445019000000002</v>
      </c>
    </row>
    <row r="18" spans="1:16">
      <c r="A18" t="s">
        <v>39</v>
      </c>
      <c r="B18" t="s">
        <v>22</v>
      </c>
      <c r="C18" t="s">
        <v>18</v>
      </c>
      <c r="D18">
        <v>100</v>
      </c>
      <c r="E18">
        <v>2</v>
      </c>
      <c r="F18">
        <v>0</v>
      </c>
      <c r="G18">
        <v>290</v>
      </c>
      <c r="H18">
        <v>1</v>
      </c>
      <c r="I18">
        <v>21</v>
      </c>
      <c r="J18">
        <v>2</v>
      </c>
      <c r="K18">
        <v>35</v>
      </c>
      <c r="L18">
        <v>25</v>
      </c>
      <c r="M18">
        <v>1</v>
      </c>
      <c r="N18">
        <v>1</v>
      </c>
      <c r="O18">
        <v>1</v>
      </c>
      <c r="P18">
        <v>45.863323999999999</v>
      </c>
    </row>
    <row r="19" spans="1:16">
      <c r="A19" t="s">
        <v>40</v>
      </c>
      <c r="B19" t="s">
        <v>22</v>
      </c>
      <c r="C19" t="s">
        <v>18</v>
      </c>
      <c r="D19">
        <v>110</v>
      </c>
      <c r="E19">
        <v>1</v>
      </c>
      <c r="F19">
        <v>0</v>
      </c>
      <c r="G19">
        <v>90</v>
      </c>
      <c r="H19">
        <v>1</v>
      </c>
      <c r="I19">
        <v>13</v>
      </c>
      <c r="J19">
        <v>12</v>
      </c>
      <c r="K19">
        <v>20</v>
      </c>
      <c r="L19">
        <v>25</v>
      </c>
      <c r="M19">
        <v>2</v>
      </c>
      <c r="N19">
        <v>1</v>
      </c>
      <c r="O19">
        <v>1</v>
      </c>
      <c r="P19">
        <v>35.782791000000003</v>
      </c>
    </row>
    <row r="20" spans="1:16">
      <c r="A20" t="s">
        <v>41</v>
      </c>
      <c r="B20" t="s">
        <v>27</v>
      </c>
      <c r="C20" t="s">
        <v>18</v>
      </c>
      <c r="D20">
        <v>110</v>
      </c>
      <c r="E20">
        <v>1</v>
      </c>
      <c r="F20">
        <v>1</v>
      </c>
      <c r="G20">
        <v>180</v>
      </c>
      <c r="H20">
        <v>0</v>
      </c>
      <c r="I20">
        <v>12</v>
      </c>
      <c r="J20">
        <v>13</v>
      </c>
      <c r="K20">
        <v>65</v>
      </c>
      <c r="L20">
        <v>25</v>
      </c>
      <c r="M20">
        <v>2</v>
      </c>
      <c r="N20">
        <v>1</v>
      </c>
      <c r="O20">
        <v>1</v>
      </c>
      <c r="P20">
        <v>22.396512999999999</v>
      </c>
    </row>
    <row r="21" spans="1:16">
      <c r="A21" t="s">
        <v>42</v>
      </c>
      <c r="B21" t="s">
        <v>22</v>
      </c>
      <c r="C21" t="s">
        <v>18</v>
      </c>
      <c r="D21">
        <v>110</v>
      </c>
      <c r="E21">
        <v>3</v>
      </c>
      <c r="F21">
        <v>3</v>
      </c>
      <c r="G21">
        <v>140</v>
      </c>
      <c r="H21">
        <v>4</v>
      </c>
      <c r="I21">
        <v>10</v>
      </c>
      <c r="J21">
        <v>7</v>
      </c>
      <c r="K21">
        <v>160</v>
      </c>
      <c r="L21">
        <v>25</v>
      </c>
      <c r="M21">
        <v>3</v>
      </c>
      <c r="N21">
        <v>1</v>
      </c>
      <c r="O21">
        <v>0.5</v>
      </c>
      <c r="P21">
        <v>40.448771999999998</v>
      </c>
    </row>
    <row r="22" spans="1:16">
      <c r="A22" t="s">
        <v>43</v>
      </c>
      <c r="B22" t="s">
        <v>17</v>
      </c>
      <c r="C22" t="s">
        <v>44</v>
      </c>
      <c r="D22">
        <v>100</v>
      </c>
      <c r="E22">
        <v>3</v>
      </c>
      <c r="F22">
        <v>0</v>
      </c>
      <c r="G22">
        <v>80</v>
      </c>
      <c r="H22">
        <v>1</v>
      </c>
      <c r="I22">
        <v>21</v>
      </c>
      <c r="J22">
        <v>0</v>
      </c>
      <c r="K22">
        <v>-1</v>
      </c>
      <c r="L22">
        <v>0</v>
      </c>
      <c r="M22">
        <v>2</v>
      </c>
      <c r="N22">
        <v>1</v>
      </c>
      <c r="O22">
        <v>1</v>
      </c>
      <c r="P22">
        <v>64.533816000000002</v>
      </c>
    </row>
    <row r="23" spans="1:16">
      <c r="A23" t="s">
        <v>45</v>
      </c>
      <c r="B23" t="s">
        <v>22</v>
      </c>
      <c r="C23" t="s">
        <v>18</v>
      </c>
      <c r="D23">
        <v>110</v>
      </c>
      <c r="E23">
        <v>2</v>
      </c>
      <c r="F23">
        <v>0</v>
      </c>
      <c r="G23">
        <v>220</v>
      </c>
      <c r="H23">
        <v>1</v>
      </c>
      <c r="I23">
        <v>21</v>
      </c>
      <c r="J23">
        <v>3</v>
      </c>
      <c r="K23">
        <v>30</v>
      </c>
      <c r="L23">
        <v>25</v>
      </c>
      <c r="M23">
        <v>3</v>
      </c>
      <c r="N23">
        <v>1</v>
      </c>
      <c r="O23">
        <v>1</v>
      </c>
      <c r="P23">
        <v>46.895643999999997</v>
      </c>
    </row>
    <row r="24" spans="1:16">
      <c r="A24" t="s">
        <v>46</v>
      </c>
      <c r="B24" t="s">
        <v>27</v>
      </c>
      <c r="C24" t="s">
        <v>18</v>
      </c>
      <c r="D24">
        <v>100</v>
      </c>
      <c r="E24">
        <v>2</v>
      </c>
      <c r="F24">
        <v>1</v>
      </c>
      <c r="G24">
        <v>140</v>
      </c>
      <c r="H24">
        <v>2</v>
      </c>
      <c r="I24">
        <v>11</v>
      </c>
      <c r="J24">
        <v>10</v>
      </c>
      <c r="K24">
        <v>120</v>
      </c>
      <c r="L24">
        <v>25</v>
      </c>
      <c r="M24">
        <v>3</v>
      </c>
      <c r="N24">
        <v>1</v>
      </c>
      <c r="O24">
        <v>0.75</v>
      </c>
      <c r="P24">
        <v>36.176195999999997</v>
      </c>
    </row>
    <row r="25" spans="1:16">
      <c r="A25" t="s">
        <v>47</v>
      </c>
      <c r="B25" t="s">
        <v>25</v>
      </c>
      <c r="C25" t="s">
        <v>18</v>
      </c>
      <c r="D25">
        <v>100</v>
      </c>
      <c r="E25">
        <v>2</v>
      </c>
      <c r="F25">
        <v>0</v>
      </c>
      <c r="G25">
        <v>190</v>
      </c>
      <c r="H25">
        <v>1</v>
      </c>
      <c r="I25">
        <v>18</v>
      </c>
      <c r="J25">
        <v>5</v>
      </c>
      <c r="K25">
        <v>80</v>
      </c>
      <c r="L25">
        <v>25</v>
      </c>
      <c r="M25">
        <v>3</v>
      </c>
      <c r="N25">
        <v>1</v>
      </c>
      <c r="O25">
        <v>0.75</v>
      </c>
      <c r="P25">
        <v>44.330855999999997</v>
      </c>
    </row>
    <row r="26" spans="1:16">
      <c r="A26" t="s">
        <v>48</v>
      </c>
      <c r="B26" t="s">
        <v>22</v>
      </c>
      <c r="C26" t="s">
        <v>18</v>
      </c>
      <c r="D26">
        <v>110</v>
      </c>
      <c r="E26">
        <v>2</v>
      </c>
      <c r="F26">
        <v>1</v>
      </c>
      <c r="G26">
        <v>125</v>
      </c>
      <c r="H26">
        <v>1</v>
      </c>
      <c r="I26">
        <v>11</v>
      </c>
      <c r="J26">
        <v>13</v>
      </c>
      <c r="K26">
        <v>30</v>
      </c>
      <c r="L26">
        <v>25</v>
      </c>
      <c r="M26">
        <v>2</v>
      </c>
      <c r="N26">
        <v>1</v>
      </c>
      <c r="O26">
        <v>1</v>
      </c>
      <c r="P26">
        <v>32.207582000000002</v>
      </c>
    </row>
    <row r="27" spans="1:16">
      <c r="A27" t="s">
        <v>49</v>
      </c>
      <c r="B27" t="s">
        <v>22</v>
      </c>
      <c r="C27" t="s">
        <v>18</v>
      </c>
      <c r="D27">
        <v>110</v>
      </c>
      <c r="E27">
        <v>1</v>
      </c>
      <c r="F27">
        <v>0</v>
      </c>
      <c r="G27">
        <v>200</v>
      </c>
      <c r="H27">
        <v>1</v>
      </c>
      <c r="I27">
        <v>14</v>
      </c>
      <c r="J27">
        <v>11</v>
      </c>
      <c r="K27">
        <v>25</v>
      </c>
      <c r="L27">
        <v>25</v>
      </c>
      <c r="M27">
        <v>1</v>
      </c>
      <c r="N27">
        <v>1</v>
      </c>
      <c r="O27">
        <v>0.75</v>
      </c>
      <c r="P27">
        <v>31.435973000000001</v>
      </c>
    </row>
    <row r="28" spans="1:16">
      <c r="A28" t="s">
        <v>50</v>
      </c>
      <c r="B28" t="s">
        <v>22</v>
      </c>
      <c r="C28" t="s">
        <v>18</v>
      </c>
      <c r="D28">
        <v>100</v>
      </c>
      <c r="E28">
        <v>3</v>
      </c>
      <c r="F28">
        <v>0</v>
      </c>
      <c r="G28">
        <v>0</v>
      </c>
      <c r="H28">
        <v>3</v>
      </c>
      <c r="I28">
        <v>14</v>
      </c>
      <c r="J28">
        <v>7</v>
      </c>
      <c r="K28">
        <v>100</v>
      </c>
      <c r="L28">
        <v>25</v>
      </c>
      <c r="M28">
        <v>2</v>
      </c>
      <c r="N28">
        <v>1</v>
      </c>
      <c r="O28">
        <v>0.8</v>
      </c>
      <c r="P28">
        <v>58.345140999999998</v>
      </c>
    </row>
    <row r="29" spans="1:16">
      <c r="A29" t="s">
        <v>51</v>
      </c>
      <c r="B29" t="s">
        <v>32</v>
      </c>
      <c r="C29" t="s">
        <v>18</v>
      </c>
      <c r="D29">
        <v>120</v>
      </c>
      <c r="E29">
        <v>3</v>
      </c>
      <c r="F29">
        <v>2</v>
      </c>
      <c r="G29">
        <v>160</v>
      </c>
      <c r="H29">
        <v>5</v>
      </c>
      <c r="I29">
        <v>12</v>
      </c>
      <c r="J29">
        <v>10</v>
      </c>
      <c r="K29">
        <v>200</v>
      </c>
      <c r="L29">
        <v>25</v>
      </c>
      <c r="M29">
        <v>3</v>
      </c>
      <c r="N29">
        <v>1.25</v>
      </c>
      <c r="O29">
        <v>0.67</v>
      </c>
      <c r="P29">
        <v>40.917046999999997</v>
      </c>
    </row>
    <row r="30" spans="1:16">
      <c r="A30" t="s">
        <v>52</v>
      </c>
      <c r="B30" t="s">
        <v>22</v>
      </c>
      <c r="C30" t="s">
        <v>18</v>
      </c>
      <c r="D30">
        <v>120</v>
      </c>
      <c r="E30">
        <v>3</v>
      </c>
      <c r="F30">
        <v>0</v>
      </c>
      <c r="G30">
        <v>240</v>
      </c>
      <c r="H30">
        <v>5</v>
      </c>
      <c r="I30">
        <v>14</v>
      </c>
      <c r="J30">
        <v>12</v>
      </c>
      <c r="K30">
        <v>190</v>
      </c>
      <c r="L30">
        <v>25</v>
      </c>
      <c r="M30">
        <v>3</v>
      </c>
      <c r="N30">
        <v>1.33</v>
      </c>
      <c r="O30">
        <v>0.67</v>
      </c>
      <c r="P30">
        <v>41.015492000000002</v>
      </c>
    </row>
    <row r="31" spans="1:16">
      <c r="A31" t="s">
        <v>53</v>
      </c>
      <c r="B31" t="s">
        <v>32</v>
      </c>
      <c r="C31" t="s">
        <v>18</v>
      </c>
      <c r="D31">
        <v>110</v>
      </c>
      <c r="E31">
        <v>1</v>
      </c>
      <c r="F31">
        <v>1</v>
      </c>
      <c r="G31">
        <v>135</v>
      </c>
      <c r="H31">
        <v>0</v>
      </c>
      <c r="I31">
        <v>13</v>
      </c>
      <c r="J31">
        <v>12</v>
      </c>
      <c r="K31">
        <v>25</v>
      </c>
      <c r="L31">
        <v>25</v>
      </c>
      <c r="M31">
        <v>2</v>
      </c>
      <c r="N31">
        <v>1</v>
      </c>
      <c r="O31">
        <v>0.75</v>
      </c>
      <c r="P31">
        <v>28.025765</v>
      </c>
    </row>
    <row r="32" spans="1:16">
      <c r="A32" t="s">
        <v>54</v>
      </c>
      <c r="B32" t="s">
        <v>32</v>
      </c>
      <c r="C32" t="s">
        <v>18</v>
      </c>
      <c r="D32">
        <v>100</v>
      </c>
      <c r="E32">
        <v>2</v>
      </c>
      <c r="F32">
        <v>0</v>
      </c>
      <c r="G32">
        <v>45</v>
      </c>
      <c r="H32">
        <v>0</v>
      </c>
      <c r="I32">
        <v>11</v>
      </c>
      <c r="J32">
        <v>15</v>
      </c>
      <c r="K32">
        <v>40</v>
      </c>
      <c r="L32">
        <v>25</v>
      </c>
      <c r="M32">
        <v>1</v>
      </c>
      <c r="N32">
        <v>1</v>
      </c>
      <c r="O32">
        <v>0.88</v>
      </c>
      <c r="P32">
        <v>35.252443999999997</v>
      </c>
    </row>
    <row r="33" spans="1:16">
      <c r="A33" t="s">
        <v>55</v>
      </c>
      <c r="B33" t="s">
        <v>27</v>
      </c>
      <c r="C33" t="s">
        <v>18</v>
      </c>
      <c r="D33">
        <v>110</v>
      </c>
      <c r="E33">
        <v>1</v>
      </c>
      <c r="F33">
        <v>1</v>
      </c>
      <c r="G33">
        <v>280</v>
      </c>
      <c r="H33">
        <v>0</v>
      </c>
      <c r="I33">
        <v>15</v>
      </c>
      <c r="J33">
        <v>9</v>
      </c>
      <c r="K33">
        <v>45</v>
      </c>
      <c r="L33">
        <v>25</v>
      </c>
      <c r="M33">
        <v>2</v>
      </c>
      <c r="N33">
        <v>1</v>
      </c>
      <c r="O33">
        <v>0.75</v>
      </c>
      <c r="P33">
        <v>23.804043</v>
      </c>
    </row>
    <row r="34" spans="1:16">
      <c r="A34" t="s">
        <v>56</v>
      </c>
      <c r="B34" t="s">
        <v>32</v>
      </c>
      <c r="C34" t="s">
        <v>18</v>
      </c>
      <c r="D34">
        <v>100</v>
      </c>
      <c r="E34">
        <v>3</v>
      </c>
      <c r="F34">
        <v>1</v>
      </c>
      <c r="G34">
        <v>140</v>
      </c>
      <c r="H34">
        <v>3</v>
      </c>
      <c r="I34">
        <v>15</v>
      </c>
      <c r="J34">
        <v>5</v>
      </c>
      <c r="K34">
        <v>85</v>
      </c>
      <c r="L34">
        <v>25</v>
      </c>
      <c r="M34">
        <v>3</v>
      </c>
      <c r="N34">
        <v>1</v>
      </c>
      <c r="O34">
        <v>0.88</v>
      </c>
      <c r="P34">
        <v>52.076897000000002</v>
      </c>
    </row>
    <row r="35" spans="1:16">
      <c r="A35" t="s">
        <v>57</v>
      </c>
      <c r="B35" t="s">
        <v>32</v>
      </c>
      <c r="C35" t="s">
        <v>18</v>
      </c>
      <c r="D35">
        <v>110</v>
      </c>
      <c r="E35">
        <v>3</v>
      </c>
      <c r="F35">
        <v>0</v>
      </c>
      <c r="G35">
        <v>170</v>
      </c>
      <c r="H35">
        <v>3</v>
      </c>
      <c r="I35">
        <v>17</v>
      </c>
      <c r="J35">
        <v>3</v>
      </c>
      <c r="K35">
        <v>90</v>
      </c>
      <c r="L35">
        <v>25</v>
      </c>
      <c r="M35">
        <v>3</v>
      </c>
      <c r="N35">
        <v>1</v>
      </c>
      <c r="O35">
        <v>0.25</v>
      </c>
      <c r="P35">
        <v>53.371006999999999</v>
      </c>
    </row>
    <row r="36" spans="1:16">
      <c r="A36" t="s">
        <v>58</v>
      </c>
      <c r="B36" t="s">
        <v>32</v>
      </c>
      <c r="C36" t="s">
        <v>18</v>
      </c>
      <c r="D36">
        <v>120</v>
      </c>
      <c r="E36">
        <v>3</v>
      </c>
      <c r="F36">
        <v>3</v>
      </c>
      <c r="G36">
        <v>75</v>
      </c>
      <c r="H36">
        <v>3</v>
      </c>
      <c r="I36">
        <v>13</v>
      </c>
      <c r="J36">
        <v>4</v>
      </c>
      <c r="K36">
        <v>100</v>
      </c>
      <c r="L36">
        <v>25</v>
      </c>
      <c r="M36">
        <v>3</v>
      </c>
      <c r="N36">
        <v>1</v>
      </c>
      <c r="O36">
        <v>0.33</v>
      </c>
      <c r="P36">
        <v>45.811715999999997</v>
      </c>
    </row>
    <row r="37" spans="1:16">
      <c r="A37" t="s">
        <v>59</v>
      </c>
      <c r="B37" t="s">
        <v>20</v>
      </c>
      <c r="C37" t="s">
        <v>18</v>
      </c>
      <c r="D37">
        <v>120</v>
      </c>
      <c r="E37">
        <v>1</v>
      </c>
      <c r="F37">
        <v>2</v>
      </c>
      <c r="G37">
        <v>220</v>
      </c>
      <c r="H37">
        <v>1</v>
      </c>
      <c r="I37">
        <v>12</v>
      </c>
      <c r="J37">
        <v>11</v>
      </c>
      <c r="K37">
        <v>45</v>
      </c>
      <c r="L37">
        <v>25</v>
      </c>
      <c r="M37">
        <v>2</v>
      </c>
      <c r="N37">
        <v>1</v>
      </c>
      <c r="O37">
        <v>1</v>
      </c>
      <c r="P37">
        <v>21.871292</v>
      </c>
    </row>
    <row r="38" spans="1:16">
      <c r="A38" t="s">
        <v>60</v>
      </c>
      <c r="B38" t="s">
        <v>27</v>
      </c>
      <c r="C38" t="s">
        <v>18</v>
      </c>
      <c r="D38">
        <v>110</v>
      </c>
      <c r="E38">
        <v>3</v>
      </c>
      <c r="F38">
        <v>1</v>
      </c>
      <c r="G38">
        <v>250</v>
      </c>
      <c r="H38">
        <v>1.5</v>
      </c>
      <c r="I38">
        <v>11.5</v>
      </c>
      <c r="J38">
        <v>10</v>
      </c>
      <c r="K38">
        <v>90</v>
      </c>
      <c r="L38">
        <v>25</v>
      </c>
      <c r="M38">
        <v>1</v>
      </c>
      <c r="N38">
        <v>1</v>
      </c>
      <c r="O38">
        <v>0.75</v>
      </c>
      <c r="P38">
        <v>31.072216999999998</v>
      </c>
    </row>
    <row r="39" spans="1:16">
      <c r="A39" t="s">
        <v>61</v>
      </c>
      <c r="B39" t="s">
        <v>32</v>
      </c>
      <c r="C39" t="s">
        <v>18</v>
      </c>
      <c r="D39">
        <v>110</v>
      </c>
      <c r="E39">
        <v>1</v>
      </c>
      <c r="F39">
        <v>0</v>
      </c>
      <c r="G39">
        <v>180</v>
      </c>
      <c r="H39">
        <v>0</v>
      </c>
      <c r="I39">
        <v>14</v>
      </c>
      <c r="J39">
        <v>11</v>
      </c>
      <c r="K39">
        <v>35</v>
      </c>
      <c r="L39">
        <v>25</v>
      </c>
      <c r="M39">
        <v>1</v>
      </c>
      <c r="N39">
        <v>1</v>
      </c>
      <c r="O39">
        <v>1.33</v>
      </c>
      <c r="P39">
        <v>28.742414</v>
      </c>
    </row>
    <row r="40" spans="1:16">
      <c r="A40" t="s">
        <v>62</v>
      </c>
      <c r="B40" t="s">
        <v>22</v>
      </c>
      <c r="C40" t="s">
        <v>18</v>
      </c>
      <c r="D40">
        <v>110</v>
      </c>
      <c r="E40">
        <v>2</v>
      </c>
      <c r="F40">
        <v>1</v>
      </c>
      <c r="G40">
        <v>170</v>
      </c>
      <c r="H40">
        <v>1</v>
      </c>
      <c r="I40">
        <v>17</v>
      </c>
      <c r="J40">
        <v>6</v>
      </c>
      <c r="K40">
        <v>60</v>
      </c>
      <c r="L40">
        <v>100</v>
      </c>
      <c r="M40">
        <v>3</v>
      </c>
      <c r="N40">
        <v>1</v>
      </c>
      <c r="O40">
        <v>1</v>
      </c>
      <c r="P40">
        <v>36.523682999999998</v>
      </c>
    </row>
    <row r="41" spans="1:16">
      <c r="A41" t="s">
        <v>63</v>
      </c>
      <c r="B41" t="s">
        <v>22</v>
      </c>
      <c r="C41" t="s">
        <v>18</v>
      </c>
      <c r="D41">
        <v>140</v>
      </c>
      <c r="E41">
        <v>3</v>
      </c>
      <c r="F41">
        <v>1</v>
      </c>
      <c r="G41">
        <v>170</v>
      </c>
      <c r="H41">
        <v>2</v>
      </c>
      <c r="I41">
        <v>20</v>
      </c>
      <c r="J41">
        <v>9</v>
      </c>
      <c r="K41">
        <v>95</v>
      </c>
      <c r="L41">
        <v>100</v>
      </c>
      <c r="M41">
        <v>3</v>
      </c>
      <c r="N41">
        <v>1.3</v>
      </c>
      <c r="O41">
        <v>0.75</v>
      </c>
      <c r="P41">
        <v>36.471511999999997</v>
      </c>
    </row>
    <row r="42" spans="1:16">
      <c r="A42" t="s">
        <v>64</v>
      </c>
      <c r="B42" t="s">
        <v>27</v>
      </c>
      <c r="C42" t="s">
        <v>18</v>
      </c>
      <c r="D42">
        <v>110</v>
      </c>
      <c r="E42">
        <v>2</v>
      </c>
      <c r="F42">
        <v>1</v>
      </c>
      <c r="G42">
        <v>260</v>
      </c>
      <c r="H42">
        <v>0</v>
      </c>
      <c r="I42">
        <v>21</v>
      </c>
      <c r="J42">
        <v>3</v>
      </c>
      <c r="K42">
        <v>40</v>
      </c>
      <c r="L42">
        <v>25</v>
      </c>
      <c r="M42">
        <v>2</v>
      </c>
      <c r="N42">
        <v>1</v>
      </c>
      <c r="O42">
        <v>1.5</v>
      </c>
      <c r="P42">
        <v>39.241114000000003</v>
      </c>
    </row>
    <row r="43" spans="1:16">
      <c r="A43" t="s">
        <v>65</v>
      </c>
      <c r="B43" t="s">
        <v>20</v>
      </c>
      <c r="C43" t="s">
        <v>18</v>
      </c>
      <c r="D43">
        <v>100</v>
      </c>
      <c r="E43">
        <v>4</v>
      </c>
      <c r="F43">
        <v>2</v>
      </c>
      <c r="G43">
        <v>150</v>
      </c>
      <c r="H43">
        <v>2</v>
      </c>
      <c r="I43">
        <v>12</v>
      </c>
      <c r="J43">
        <v>6</v>
      </c>
      <c r="K43">
        <v>95</v>
      </c>
      <c r="L43">
        <v>25</v>
      </c>
      <c r="M43">
        <v>2</v>
      </c>
      <c r="N43">
        <v>1</v>
      </c>
      <c r="O43">
        <v>0.67</v>
      </c>
      <c r="P43">
        <v>45.328074000000001</v>
      </c>
    </row>
    <row r="44" spans="1:16">
      <c r="A44" t="s">
        <v>66</v>
      </c>
      <c r="B44" t="s">
        <v>27</v>
      </c>
      <c r="C44" t="s">
        <v>18</v>
      </c>
      <c r="D44">
        <v>110</v>
      </c>
      <c r="E44">
        <v>2</v>
      </c>
      <c r="F44">
        <v>1</v>
      </c>
      <c r="G44">
        <v>180</v>
      </c>
      <c r="H44">
        <v>0</v>
      </c>
      <c r="I44">
        <v>12</v>
      </c>
      <c r="J44">
        <v>12</v>
      </c>
      <c r="K44">
        <v>55</v>
      </c>
      <c r="L44">
        <v>25</v>
      </c>
      <c r="M44">
        <v>2</v>
      </c>
      <c r="N44">
        <v>1</v>
      </c>
      <c r="O44">
        <v>1</v>
      </c>
      <c r="P44">
        <v>26.734514999999998</v>
      </c>
    </row>
    <row r="45" spans="1:16">
      <c r="A45" t="s">
        <v>67</v>
      </c>
      <c r="B45" t="s">
        <v>68</v>
      </c>
      <c r="C45" t="s">
        <v>44</v>
      </c>
      <c r="D45">
        <v>100</v>
      </c>
      <c r="E45">
        <v>4</v>
      </c>
      <c r="F45">
        <v>1</v>
      </c>
      <c r="G45">
        <v>0</v>
      </c>
      <c r="H45">
        <v>0</v>
      </c>
      <c r="I45">
        <v>16</v>
      </c>
      <c r="J45">
        <v>3</v>
      </c>
      <c r="K45">
        <v>95</v>
      </c>
      <c r="L45">
        <v>25</v>
      </c>
      <c r="M45">
        <v>2</v>
      </c>
      <c r="N45">
        <v>1</v>
      </c>
      <c r="O45">
        <v>1</v>
      </c>
      <c r="P45">
        <v>54.850917000000003</v>
      </c>
    </row>
    <row r="46" spans="1:16">
      <c r="A46" t="s">
        <v>69</v>
      </c>
      <c r="B46" t="s">
        <v>25</v>
      </c>
      <c r="C46" t="s">
        <v>18</v>
      </c>
      <c r="D46">
        <v>150</v>
      </c>
      <c r="E46">
        <v>4</v>
      </c>
      <c r="F46">
        <v>3</v>
      </c>
      <c r="G46">
        <v>95</v>
      </c>
      <c r="H46">
        <v>3</v>
      </c>
      <c r="I46">
        <v>16</v>
      </c>
      <c r="J46">
        <v>11</v>
      </c>
      <c r="K46">
        <v>170</v>
      </c>
      <c r="L46">
        <v>25</v>
      </c>
      <c r="M46">
        <v>3</v>
      </c>
      <c r="N46">
        <v>1</v>
      </c>
      <c r="O46">
        <v>1</v>
      </c>
      <c r="P46">
        <v>37.136862999999998</v>
      </c>
    </row>
    <row r="47" spans="1:16">
      <c r="A47" t="s">
        <v>70</v>
      </c>
      <c r="B47" t="s">
        <v>25</v>
      </c>
      <c r="C47" t="s">
        <v>18</v>
      </c>
      <c r="D47">
        <v>150</v>
      </c>
      <c r="E47">
        <v>4</v>
      </c>
      <c r="F47">
        <v>3</v>
      </c>
      <c r="G47">
        <v>150</v>
      </c>
      <c r="H47">
        <v>3</v>
      </c>
      <c r="I47">
        <v>16</v>
      </c>
      <c r="J47">
        <v>11</v>
      </c>
      <c r="K47">
        <v>170</v>
      </c>
      <c r="L47">
        <v>25</v>
      </c>
      <c r="M47">
        <v>3</v>
      </c>
      <c r="N47">
        <v>1</v>
      </c>
      <c r="O47">
        <v>1</v>
      </c>
      <c r="P47">
        <v>34.139764999999997</v>
      </c>
    </row>
    <row r="48" spans="1:16">
      <c r="A48" t="s">
        <v>71</v>
      </c>
      <c r="B48" t="s">
        <v>22</v>
      </c>
      <c r="C48" t="s">
        <v>18</v>
      </c>
      <c r="D48">
        <v>160</v>
      </c>
      <c r="E48">
        <v>3</v>
      </c>
      <c r="F48">
        <v>2</v>
      </c>
      <c r="G48">
        <v>150</v>
      </c>
      <c r="H48">
        <v>3</v>
      </c>
      <c r="I48">
        <v>17</v>
      </c>
      <c r="J48">
        <v>13</v>
      </c>
      <c r="K48">
        <v>160</v>
      </c>
      <c r="L48">
        <v>25</v>
      </c>
      <c r="M48">
        <v>3</v>
      </c>
      <c r="N48">
        <v>1.5</v>
      </c>
      <c r="O48">
        <v>0.67</v>
      </c>
      <c r="P48">
        <v>30.313351000000001</v>
      </c>
    </row>
    <row r="49" spans="1:16">
      <c r="A49" t="s">
        <v>72</v>
      </c>
      <c r="B49" t="s">
        <v>27</v>
      </c>
      <c r="C49" t="s">
        <v>18</v>
      </c>
      <c r="D49">
        <v>100</v>
      </c>
      <c r="E49">
        <v>2</v>
      </c>
      <c r="F49">
        <v>1</v>
      </c>
      <c r="G49">
        <v>220</v>
      </c>
      <c r="H49">
        <v>2</v>
      </c>
      <c r="I49">
        <v>15</v>
      </c>
      <c r="J49">
        <v>6</v>
      </c>
      <c r="K49">
        <v>90</v>
      </c>
      <c r="L49">
        <v>25</v>
      </c>
      <c r="M49">
        <v>1</v>
      </c>
      <c r="N49">
        <v>1</v>
      </c>
      <c r="O49">
        <v>1</v>
      </c>
      <c r="P49">
        <v>40.105964999999998</v>
      </c>
    </row>
    <row r="50" spans="1:16">
      <c r="A50" t="s">
        <v>73</v>
      </c>
      <c r="B50" t="s">
        <v>22</v>
      </c>
      <c r="C50" t="s">
        <v>18</v>
      </c>
      <c r="D50">
        <v>120</v>
      </c>
      <c r="E50">
        <v>2</v>
      </c>
      <c r="F50">
        <v>1</v>
      </c>
      <c r="G50">
        <v>190</v>
      </c>
      <c r="H50">
        <v>0</v>
      </c>
      <c r="I50">
        <v>15</v>
      </c>
      <c r="J50">
        <v>9</v>
      </c>
      <c r="K50">
        <v>40</v>
      </c>
      <c r="L50">
        <v>25</v>
      </c>
      <c r="M50">
        <v>2</v>
      </c>
      <c r="N50">
        <v>1</v>
      </c>
      <c r="O50">
        <v>0.67</v>
      </c>
      <c r="P50">
        <v>29.924285000000001</v>
      </c>
    </row>
    <row r="51" spans="1:16">
      <c r="A51" t="s">
        <v>74</v>
      </c>
      <c r="B51" t="s">
        <v>22</v>
      </c>
      <c r="C51" t="s">
        <v>18</v>
      </c>
      <c r="D51">
        <v>140</v>
      </c>
      <c r="E51">
        <v>3</v>
      </c>
      <c r="F51">
        <v>2</v>
      </c>
      <c r="G51">
        <v>220</v>
      </c>
      <c r="H51">
        <v>3</v>
      </c>
      <c r="I51">
        <v>21</v>
      </c>
      <c r="J51">
        <v>7</v>
      </c>
      <c r="K51">
        <v>130</v>
      </c>
      <c r="L51">
        <v>25</v>
      </c>
      <c r="M51">
        <v>3</v>
      </c>
      <c r="N51">
        <v>1.33</v>
      </c>
      <c r="O51">
        <v>0.67</v>
      </c>
      <c r="P51">
        <v>40.692320000000002</v>
      </c>
    </row>
    <row r="52" spans="1:16">
      <c r="A52" t="s">
        <v>75</v>
      </c>
      <c r="B52" t="s">
        <v>22</v>
      </c>
      <c r="C52" t="s">
        <v>18</v>
      </c>
      <c r="D52">
        <v>90</v>
      </c>
      <c r="E52">
        <v>3</v>
      </c>
      <c r="F52">
        <v>0</v>
      </c>
      <c r="G52">
        <v>170</v>
      </c>
      <c r="H52">
        <v>3</v>
      </c>
      <c r="I52">
        <v>18</v>
      </c>
      <c r="J52">
        <v>2</v>
      </c>
      <c r="K52">
        <v>90</v>
      </c>
      <c r="L52">
        <v>25</v>
      </c>
      <c r="M52">
        <v>3</v>
      </c>
      <c r="N52">
        <v>1</v>
      </c>
      <c r="O52">
        <v>1</v>
      </c>
      <c r="P52">
        <v>59.642837</v>
      </c>
    </row>
    <row r="53" spans="1:16">
      <c r="A53" t="s">
        <v>76</v>
      </c>
      <c r="B53" t="s">
        <v>27</v>
      </c>
      <c r="C53" t="s">
        <v>18</v>
      </c>
      <c r="D53">
        <v>130</v>
      </c>
      <c r="E53">
        <v>3</v>
      </c>
      <c r="F53">
        <v>2</v>
      </c>
      <c r="G53">
        <v>170</v>
      </c>
      <c r="H53">
        <v>1.5</v>
      </c>
      <c r="I53">
        <v>13.5</v>
      </c>
      <c r="J53">
        <v>10</v>
      </c>
      <c r="K53">
        <v>120</v>
      </c>
      <c r="L53">
        <v>25</v>
      </c>
      <c r="M53">
        <v>3</v>
      </c>
      <c r="N53">
        <v>1.25</v>
      </c>
      <c r="O53">
        <v>0.5</v>
      </c>
      <c r="P53">
        <v>30.450842999999999</v>
      </c>
    </row>
    <row r="54" spans="1:16">
      <c r="A54" t="s">
        <v>77</v>
      </c>
      <c r="B54" t="s">
        <v>32</v>
      </c>
      <c r="C54" t="s">
        <v>18</v>
      </c>
      <c r="D54">
        <v>120</v>
      </c>
      <c r="E54">
        <v>3</v>
      </c>
      <c r="F54">
        <v>1</v>
      </c>
      <c r="G54">
        <v>200</v>
      </c>
      <c r="H54">
        <v>6</v>
      </c>
      <c r="I54">
        <v>11</v>
      </c>
      <c r="J54">
        <v>14</v>
      </c>
      <c r="K54">
        <v>260</v>
      </c>
      <c r="L54">
        <v>25</v>
      </c>
      <c r="M54">
        <v>3</v>
      </c>
      <c r="N54">
        <v>1.33</v>
      </c>
      <c r="O54">
        <v>0.67</v>
      </c>
      <c r="P54">
        <v>37.840594000000003</v>
      </c>
    </row>
    <row r="55" spans="1:16">
      <c r="A55" t="s">
        <v>78</v>
      </c>
      <c r="B55" t="s">
        <v>22</v>
      </c>
      <c r="C55" t="s">
        <v>18</v>
      </c>
      <c r="D55">
        <v>100</v>
      </c>
      <c r="E55">
        <v>3</v>
      </c>
      <c r="F55">
        <v>0</v>
      </c>
      <c r="G55">
        <v>320</v>
      </c>
      <c r="H55">
        <v>1</v>
      </c>
      <c r="I55">
        <v>20</v>
      </c>
      <c r="J55">
        <v>3</v>
      </c>
      <c r="K55">
        <v>45</v>
      </c>
      <c r="L55">
        <v>100</v>
      </c>
      <c r="M55">
        <v>3</v>
      </c>
      <c r="N55">
        <v>1</v>
      </c>
      <c r="O55">
        <v>1</v>
      </c>
      <c r="P55">
        <v>41.503540000000001</v>
      </c>
    </row>
    <row r="56" spans="1:16">
      <c r="A56" t="s">
        <v>79</v>
      </c>
      <c r="B56" t="s">
        <v>20</v>
      </c>
      <c r="C56" t="s">
        <v>18</v>
      </c>
      <c r="D56">
        <v>50</v>
      </c>
      <c r="E56">
        <v>1</v>
      </c>
      <c r="F56">
        <v>0</v>
      </c>
      <c r="G56">
        <v>0</v>
      </c>
      <c r="H56">
        <v>0</v>
      </c>
      <c r="I56">
        <v>13</v>
      </c>
      <c r="J56">
        <v>0</v>
      </c>
      <c r="K56">
        <v>15</v>
      </c>
      <c r="L56">
        <v>0</v>
      </c>
      <c r="M56">
        <v>3</v>
      </c>
      <c r="N56">
        <v>0.5</v>
      </c>
      <c r="O56">
        <v>1</v>
      </c>
      <c r="P56">
        <v>60.756112000000002</v>
      </c>
    </row>
    <row r="57" spans="1:16">
      <c r="A57" t="s">
        <v>80</v>
      </c>
      <c r="B57" t="s">
        <v>20</v>
      </c>
      <c r="C57" t="s">
        <v>18</v>
      </c>
      <c r="D57">
        <v>50</v>
      </c>
      <c r="E57">
        <v>2</v>
      </c>
      <c r="F57">
        <v>0</v>
      </c>
      <c r="G57">
        <v>0</v>
      </c>
      <c r="H57">
        <v>1</v>
      </c>
      <c r="I57">
        <v>10</v>
      </c>
      <c r="J57">
        <v>0</v>
      </c>
      <c r="K57">
        <v>50</v>
      </c>
      <c r="L57">
        <v>0</v>
      </c>
      <c r="M57">
        <v>3</v>
      </c>
      <c r="N57">
        <v>0.5</v>
      </c>
      <c r="O57">
        <v>1</v>
      </c>
      <c r="P57">
        <v>63.005645000000001</v>
      </c>
    </row>
    <row r="58" spans="1:16">
      <c r="A58" t="s">
        <v>81</v>
      </c>
      <c r="B58" t="s">
        <v>20</v>
      </c>
      <c r="C58" t="s">
        <v>18</v>
      </c>
      <c r="D58">
        <v>100</v>
      </c>
      <c r="E58">
        <v>4</v>
      </c>
      <c r="F58">
        <v>1</v>
      </c>
      <c r="G58">
        <v>135</v>
      </c>
      <c r="H58">
        <v>2</v>
      </c>
      <c r="I58">
        <v>14</v>
      </c>
      <c r="J58">
        <v>6</v>
      </c>
      <c r="K58">
        <v>110</v>
      </c>
      <c r="L58">
        <v>25</v>
      </c>
      <c r="M58">
        <v>3</v>
      </c>
      <c r="N58">
        <v>1</v>
      </c>
      <c r="O58">
        <v>0.5</v>
      </c>
      <c r="P58">
        <v>49.511873999999999</v>
      </c>
    </row>
    <row r="59" spans="1:16">
      <c r="A59" t="s">
        <v>82</v>
      </c>
      <c r="B59" t="s">
        <v>20</v>
      </c>
      <c r="C59" t="s">
        <v>44</v>
      </c>
      <c r="D59">
        <v>100</v>
      </c>
      <c r="E59">
        <v>5</v>
      </c>
      <c r="F59">
        <v>2</v>
      </c>
      <c r="G59">
        <v>0</v>
      </c>
      <c r="H59">
        <v>2.7</v>
      </c>
      <c r="I59">
        <v>-1</v>
      </c>
      <c r="J59">
        <v>-1</v>
      </c>
      <c r="K59">
        <v>110</v>
      </c>
      <c r="L59">
        <v>0</v>
      </c>
      <c r="M59">
        <v>1</v>
      </c>
      <c r="N59">
        <v>1</v>
      </c>
      <c r="O59">
        <v>0.67</v>
      </c>
      <c r="P59">
        <v>50.828392000000001</v>
      </c>
    </row>
    <row r="60" spans="1:16">
      <c r="A60" t="s">
        <v>83</v>
      </c>
      <c r="B60" t="s">
        <v>22</v>
      </c>
      <c r="C60" t="s">
        <v>18</v>
      </c>
      <c r="D60">
        <v>120</v>
      </c>
      <c r="E60">
        <v>3</v>
      </c>
      <c r="F60">
        <v>1</v>
      </c>
      <c r="G60">
        <v>210</v>
      </c>
      <c r="H60">
        <v>5</v>
      </c>
      <c r="I60">
        <v>14</v>
      </c>
      <c r="J60">
        <v>12</v>
      </c>
      <c r="K60">
        <v>240</v>
      </c>
      <c r="L60">
        <v>25</v>
      </c>
      <c r="M60">
        <v>2</v>
      </c>
      <c r="N60">
        <v>1.33</v>
      </c>
      <c r="O60">
        <v>0.75</v>
      </c>
      <c r="P60">
        <v>39.259197</v>
      </c>
    </row>
    <row r="61" spans="1:16">
      <c r="A61" t="s">
        <v>84</v>
      </c>
      <c r="B61" t="s">
        <v>27</v>
      </c>
      <c r="C61" t="s">
        <v>18</v>
      </c>
      <c r="D61">
        <v>100</v>
      </c>
      <c r="E61">
        <v>3</v>
      </c>
      <c r="F61">
        <v>2</v>
      </c>
      <c r="G61">
        <v>140</v>
      </c>
      <c r="H61">
        <v>2.5</v>
      </c>
      <c r="I61">
        <v>10.5</v>
      </c>
      <c r="J61">
        <v>8</v>
      </c>
      <c r="K61">
        <v>140</v>
      </c>
      <c r="L61">
        <v>25</v>
      </c>
      <c r="M61">
        <v>3</v>
      </c>
      <c r="N61">
        <v>1</v>
      </c>
      <c r="O61">
        <v>0.5</v>
      </c>
      <c r="P61">
        <v>39.703400000000002</v>
      </c>
    </row>
    <row r="62" spans="1:16">
      <c r="A62" t="s">
        <v>85</v>
      </c>
      <c r="B62" t="s">
        <v>22</v>
      </c>
      <c r="C62" t="s">
        <v>18</v>
      </c>
      <c r="D62">
        <v>90</v>
      </c>
      <c r="E62">
        <v>2</v>
      </c>
      <c r="F62">
        <v>0</v>
      </c>
      <c r="G62">
        <v>0</v>
      </c>
      <c r="H62">
        <v>2</v>
      </c>
      <c r="I62">
        <v>15</v>
      </c>
      <c r="J62">
        <v>6</v>
      </c>
      <c r="K62">
        <v>110</v>
      </c>
      <c r="L62">
        <v>25</v>
      </c>
      <c r="M62">
        <v>3</v>
      </c>
      <c r="N62">
        <v>1</v>
      </c>
      <c r="O62">
        <v>0.5</v>
      </c>
      <c r="P62">
        <v>55.333142000000002</v>
      </c>
    </row>
    <row r="63" spans="1:16">
      <c r="A63" t="s">
        <v>86</v>
      </c>
      <c r="B63" t="s">
        <v>25</v>
      </c>
      <c r="C63" t="s">
        <v>18</v>
      </c>
      <c r="D63">
        <v>110</v>
      </c>
      <c r="E63">
        <v>1</v>
      </c>
      <c r="F63">
        <v>0</v>
      </c>
      <c r="G63">
        <v>240</v>
      </c>
      <c r="H63">
        <v>0</v>
      </c>
      <c r="I63">
        <v>23</v>
      </c>
      <c r="J63">
        <v>2</v>
      </c>
      <c r="K63">
        <v>30</v>
      </c>
      <c r="L63">
        <v>25</v>
      </c>
      <c r="M63">
        <v>1</v>
      </c>
      <c r="N63">
        <v>1</v>
      </c>
      <c r="O63">
        <v>1.1299999999999999</v>
      </c>
      <c r="P63">
        <v>41.998933000000001</v>
      </c>
    </row>
    <row r="64" spans="1:16">
      <c r="A64" t="s">
        <v>87</v>
      </c>
      <c r="B64" t="s">
        <v>22</v>
      </c>
      <c r="C64" t="s">
        <v>18</v>
      </c>
      <c r="D64">
        <v>110</v>
      </c>
      <c r="E64">
        <v>2</v>
      </c>
      <c r="F64">
        <v>0</v>
      </c>
      <c r="G64">
        <v>290</v>
      </c>
      <c r="H64">
        <v>0</v>
      </c>
      <c r="I64">
        <v>22</v>
      </c>
      <c r="J64">
        <v>3</v>
      </c>
      <c r="K64">
        <v>35</v>
      </c>
      <c r="L64">
        <v>25</v>
      </c>
      <c r="M64">
        <v>1</v>
      </c>
      <c r="N64">
        <v>1</v>
      </c>
      <c r="O64">
        <v>1</v>
      </c>
      <c r="P64">
        <v>40.560158999999999</v>
      </c>
    </row>
    <row r="65" spans="1:16">
      <c r="A65" t="s">
        <v>88</v>
      </c>
      <c r="B65" t="s">
        <v>17</v>
      </c>
      <c r="C65" t="s">
        <v>18</v>
      </c>
      <c r="D65">
        <v>80</v>
      </c>
      <c r="E65">
        <v>2</v>
      </c>
      <c r="F65">
        <v>0</v>
      </c>
      <c r="G65">
        <v>0</v>
      </c>
      <c r="H65">
        <v>3</v>
      </c>
      <c r="I65">
        <v>16</v>
      </c>
      <c r="J65">
        <v>0</v>
      </c>
      <c r="K65">
        <v>95</v>
      </c>
      <c r="L65">
        <v>0</v>
      </c>
      <c r="M65">
        <v>1</v>
      </c>
      <c r="N65">
        <v>0.83</v>
      </c>
      <c r="O65">
        <v>1</v>
      </c>
      <c r="P65">
        <v>68.235884999999996</v>
      </c>
    </row>
    <row r="66" spans="1:16">
      <c r="A66" t="s">
        <v>89</v>
      </c>
      <c r="B66" t="s">
        <v>17</v>
      </c>
      <c r="C66" t="s">
        <v>18</v>
      </c>
      <c r="D66">
        <v>90</v>
      </c>
      <c r="E66">
        <v>3</v>
      </c>
      <c r="F66">
        <v>0</v>
      </c>
      <c r="G66">
        <v>0</v>
      </c>
      <c r="H66">
        <v>4</v>
      </c>
      <c r="I66">
        <v>19</v>
      </c>
      <c r="J66">
        <v>0</v>
      </c>
      <c r="K66">
        <v>140</v>
      </c>
      <c r="L66">
        <v>0</v>
      </c>
      <c r="M66">
        <v>1</v>
      </c>
      <c r="N66">
        <v>1</v>
      </c>
      <c r="O66">
        <v>0.67</v>
      </c>
      <c r="P66">
        <v>74.472949</v>
      </c>
    </row>
    <row r="67" spans="1:16">
      <c r="A67" t="s">
        <v>90</v>
      </c>
      <c r="B67" t="s">
        <v>17</v>
      </c>
      <c r="C67" t="s">
        <v>18</v>
      </c>
      <c r="D67">
        <v>90</v>
      </c>
      <c r="E67">
        <v>3</v>
      </c>
      <c r="F67">
        <v>0</v>
      </c>
      <c r="G67">
        <v>0</v>
      </c>
      <c r="H67">
        <v>3</v>
      </c>
      <c r="I67">
        <v>20</v>
      </c>
      <c r="J67">
        <v>0</v>
      </c>
      <c r="K67">
        <v>120</v>
      </c>
      <c r="L67">
        <v>0</v>
      </c>
      <c r="M67">
        <v>1</v>
      </c>
      <c r="N67">
        <v>1</v>
      </c>
      <c r="O67">
        <v>0.67</v>
      </c>
      <c r="P67">
        <v>72.801787000000004</v>
      </c>
    </row>
    <row r="68" spans="1:16">
      <c r="A68" t="s">
        <v>91</v>
      </c>
      <c r="B68" t="s">
        <v>22</v>
      </c>
      <c r="C68" t="s">
        <v>18</v>
      </c>
      <c r="D68">
        <v>110</v>
      </c>
      <c r="E68">
        <v>2</v>
      </c>
      <c r="F68">
        <v>1</v>
      </c>
      <c r="G68">
        <v>70</v>
      </c>
      <c r="H68">
        <v>1</v>
      </c>
      <c r="I68">
        <v>9</v>
      </c>
      <c r="J68">
        <v>15</v>
      </c>
      <c r="K68">
        <v>40</v>
      </c>
      <c r="L68">
        <v>25</v>
      </c>
      <c r="M68">
        <v>2</v>
      </c>
      <c r="N68">
        <v>1</v>
      </c>
      <c r="O68">
        <v>0.75</v>
      </c>
      <c r="P68">
        <v>31.230053999999999</v>
      </c>
    </row>
    <row r="69" spans="1:16">
      <c r="A69" t="s">
        <v>92</v>
      </c>
      <c r="B69" t="s">
        <v>22</v>
      </c>
      <c r="C69" t="s">
        <v>18</v>
      </c>
      <c r="D69">
        <v>110</v>
      </c>
      <c r="E69">
        <v>6</v>
      </c>
      <c r="F69">
        <v>0</v>
      </c>
      <c r="G69">
        <v>230</v>
      </c>
      <c r="H69">
        <v>1</v>
      </c>
      <c r="I69">
        <v>16</v>
      </c>
      <c r="J69">
        <v>3</v>
      </c>
      <c r="K69">
        <v>55</v>
      </c>
      <c r="L69">
        <v>25</v>
      </c>
      <c r="M69">
        <v>1</v>
      </c>
      <c r="N69">
        <v>1</v>
      </c>
      <c r="O69">
        <v>1</v>
      </c>
      <c r="P69">
        <v>53.131323999999999</v>
      </c>
    </row>
    <row r="70" spans="1:16">
      <c r="A70" t="s">
        <v>93</v>
      </c>
      <c r="B70" t="s">
        <v>17</v>
      </c>
      <c r="C70" t="s">
        <v>18</v>
      </c>
      <c r="D70">
        <v>90</v>
      </c>
      <c r="E70">
        <v>2</v>
      </c>
      <c r="F70">
        <v>0</v>
      </c>
      <c r="G70">
        <v>15</v>
      </c>
      <c r="H70">
        <v>3</v>
      </c>
      <c r="I70">
        <v>15</v>
      </c>
      <c r="J70">
        <v>5</v>
      </c>
      <c r="K70">
        <v>90</v>
      </c>
      <c r="L70">
        <v>25</v>
      </c>
      <c r="M70">
        <v>2</v>
      </c>
      <c r="N70">
        <v>1</v>
      </c>
      <c r="O70">
        <v>1</v>
      </c>
      <c r="P70">
        <v>59.363993000000001</v>
      </c>
    </row>
    <row r="71" spans="1:16">
      <c r="A71" t="s">
        <v>94</v>
      </c>
      <c r="B71" t="s">
        <v>27</v>
      </c>
      <c r="C71" t="s">
        <v>18</v>
      </c>
      <c r="D71">
        <v>110</v>
      </c>
      <c r="E71">
        <v>2</v>
      </c>
      <c r="F71">
        <v>1</v>
      </c>
      <c r="G71">
        <v>200</v>
      </c>
      <c r="H71">
        <v>0</v>
      </c>
      <c r="I71">
        <v>21</v>
      </c>
      <c r="J71">
        <v>3</v>
      </c>
      <c r="K71">
        <v>35</v>
      </c>
      <c r="L71">
        <v>100</v>
      </c>
      <c r="M71">
        <v>3</v>
      </c>
      <c r="N71">
        <v>1</v>
      </c>
      <c r="O71">
        <v>1</v>
      </c>
      <c r="P71">
        <v>38.839745999999998</v>
      </c>
    </row>
    <row r="72" spans="1:16">
      <c r="A72" t="s">
        <v>95</v>
      </c>
      <c r="B72" t="s">
        <v>27</v>
      </c>
      <c r="C72" t="s">
        <v>18</v>
      </c>
      <c r="D72">
        <v>140</v>
      </c>
      <c r="E72">
        <v>3</v>
      </c>
      <c r="F72">
        <v>1</v>
      </c>
      <c r="G72">
        <v>190</v>
      </c>
      <c r="H72">
        <v>4</v>
      </c>
      <c r="I72">
        <v>15</v>
      </c>
      <c r="J72">
        <v>14</v>
      </c>
      <c r="K72">
        <v>230</v>
      </c>
      <c r="L72">
        <v>100</v>
      </c>
      <c r="M72">
        <v>3</v>
      </c>
      <c r="N72">
        <v>1.5</v>
      </c>
      <c r="O72">
        <v>1</v>
      </c>
      <c r="P72">
        <v>28.592784999999999</v>
      </c>
    </row>
    <row r="73" spans="1:16">
      <c r="A73" t="s">
        <v>96</v>
      </c>
      <c r="B73" t="s">
        <v>27</v>
      </c>
      <c r="C73" t="s">
        <v>18</v>
      </c>
      <c r="D73">
        <v>100</v>
      </c>
      <c r="E73">
        <v>3</v>
      </c>
      <c r="F73">
        <v>1</v>
      </c>
      <c r="G73">
        <v>200</v>
      </c>
      <c r="H73">
        <v>3</v>
      </c>
      <c r="I73">
        <v>16</v>
      </c>
      <c r="J73">
        <v>3</v>
      </c>
      <c r="K73">
        <v>110</v>
      </c>
      <c r="L73">
        <v>100</v>
      </c>
      <c r="M73">
        <v>3</v>
      </c>
      <c r="N73">
        <v>1</v>
      </c>
      <c r="O73">
        <v>1</v>
      </c>
      <c r="P73">
        <v>46.658844000000002</v>
      </c>
    </row>
    <row r="74" spans="1:16">
      <c r="A74" t="s">
        <v>97</v>
      </c>
      <c r="B74" t="s">
        <v>27</v>
      </c>
      <c r="C74" t="s">
        <v>18</v>
      </c>
      <c r="D74">
        <v>110</v>
      </c>
      <c r="E74">
        <v>2</v>
      </c>
      <c r="F74">
        <v>1</v>
      </c>
      <c r="G74">
        <v>250</v>
      </c>
      <c r="H74">
        <v>0</v>
      </c>
      <c r="I74">
        <v>21</v>
      </c>
      <c r="J74">
        <v>3</v>
      </c>
      <c r="K74">
        <v>60</v>
      </c>
      <c r="L74">
        <v>25</v>
      </c>
      <c r="M74">
        <v>3</v>
      </c>
      <c r="N74">
        <v>1</v>
      </c>
      <c r="O74">
        <v>0.75</v>
      </c>
      <c r="P74">
        <v>39.106174000000003</v>
      </c>
    </row>
    <row r="75" spans="1:16">
      <c r="A75" t="s">
        <v>98</v>
      </c>
      <c r="B75" t="s">
        <v>27</v>
      </c>
      <c r="C75" t="s">
        <v>18</v>
      </c>
      <c r="D75">
        <v>110</v>
      </c>
      <c r="E75">
        <v>1</v>
      </c>
      <c r="F75">
        <v>1</v>
      </c>
      <c r="G75">
        <v>140</v>
      </c>
      <c r="H75">
        <v>0</v>
      </c>
      <c r="I75">
        <v>13</v>
      </c>
      <c r="J75">
        <v>12</v>
      </c>
      <c r="K75">
        <v>25</v>
      </c>
      <c r="L75">
        <v>25</v>
      </c>
      <c r="M75">
        <v>2</v>
      </c>
      <c r="N75">
        <v>1</v>
      </c>
      <c r="O75">
        <v>1</v>
      </c>
      <c r="P75">
        <v>27.753301</v>
      </c>
    </row>
    <row r="76" spans="1:16">
      <c r="A76" t="s">
        <v>99</v>
      </c>
      <c r="B76" t="s">
        <v>25</v>
      </c>
      <c r="C76" t="s">
        <v>18</v>
      </c>
      <c r="D76">
        <v>100</v>
      </c>
      <c r="E76">
        <v>3</v>
      </c>
      <c r="F76">
        <v>1</v>
      </c>
      <c r="G76">
        <v>230</v>
      </c>
      <c r="H76">
        <v>3</v>
      </c>
      <c r="I76">
        <v>17</v>
      </c>
      <c r="J76">
        <v>3</v>
      </c>
      <c r="K76">
        <v>115</v>
      </c>
      <c r="L76">
        <v>25</v>
      </c>
      <c r="M76">
        <v>1</v>
      </c>
      <c r="N76">
        <v>1</v>
      </c>
      <c r="O76">
        <v>0.67</v>
      </c>
      <c r="P76">
        <v>49.787444999999998</v>
      </c>
    </row>
    <row r="77" spans="1:16">
      <c r="A77" t="s">
        <v>100</v>
      </c>
      <c r="B77" t="s">
        <v>27</v>
      </c>
      <c r="C77" t="s">
        <v>18</v>
      </c>
      <c r="D77">
        <v>100</v>
      </c>
      <c r="E77">
        <v>3</v>
      </c>
      <c r="F77">
        <v>1</v>
      </c>
      <c r="G77">
        <v>200</v>
      </c>
      <c r="H77">
        <v>3</v>
      </c>
      <c r="I77">
        <v>17</v>
      </c>
      <c r="J77">
        <v>3</v>
      </c>
      <c r="K77">
        <v>110</v>
      </c>
      <c r="L77">
        <v>25</v>
      </c>
      <c r="M77">
        <v>1</v>
      </c>
      <c r="N77">
        <v>1</v>
      </c>
      <c r="O77">
        <v>1</v>
      </c>
      <c r="P77">
        <v>51.592193000000002</v>
      </c>
    </row>
    <row r="78" spans="1:16">
      <c r="A78" t="s">
        <v>101</v>
      </c>
      <c r="B78" t="s">
        <v>27</v>
      </c>
      <c r="C78" t="s">
        <v>18</v>
      </c>
      <c r="D78">
        <v>110</v>
      </c>
      <c r="E78">
        <v>2</v>
      </c>
      <c r="F78">
        <v>1</v>
      </c>
      <c r="G78">
        <v>200</v>
      </c>
      <c r="H78">
        <v>1</v>
      </c>
      <c r="I78">
        <v>16</v>
      </c>
      <c r="J78">
        <v>8</v>
      </c>
      <c r="K78">
        <v>60</v>
      </c>
      <c r="L78">
        <v>25</v>
      </c>
      <c r="M78">
        <v>1</v>
      </c>
      <c r="N78">
        <v>1</v>
      </c>
      <c r="O78">
        <v>0.75</v>
      </c>
      <c r="P78">
        <v>36.187559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CHARTS</vt:lpstr>
      <vt:lpstr>Analysis</vt:lpstr>
      <vt:lpstr>NOTE</vt:lpstr>
      <vt:lpstr>cereal</vt:lpstr>
      <vt:lpstr>Duplicate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2024-04-02T13:55:00Z</dcterms:created>
  <dcterms:modified xsi:type="dcterms:W3CDTF">2024-05-01T15:21:59Z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2433FBF147A34D93B9D39D1B86B6BB28</vt:lpwstr>
  </property>
  <property fmtid="{D5CDD505-2E9C-101B-9397-08002B2CF9AE}" pid="3" name="KSOProductBuildVer">
    <vt:lpwstr>1033-12.2.0.13472</vt:lpwstr>
  </property>
</Properties>
</file>