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892C50AB-08D4-3B4B-A774-72AFF834F995}" xr6:coauthVersionLast="47" xr6:coauthVersionMax="47" xr10:uidLastSave="{00000000-0000-0000-0000-000000000000}"/>
  <bookViews>
    <workbookView xWindow="0" yWindow="880" windowWidth="2060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M46" i="1"/>
  <c r="V46" i="1"/>
  <c r="Y46" i="1"/>
  <c r="AH46" i="1"/>
  <c r="F45" i="1"/>
  <c r="M45" i="1"/>
  <c r="V45" i="1"/>
  <c r="Y45" i="1"/>
  <c r="AH45" i="1"/>
  <c r="F44" i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6" i="1" l="1"/>
  <c r="N45" i="1"/>
  <c r="N44" i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<sst xmlns="http://schemas.openxmlformats.org/spreadsheetml/2006/main" count="34" uniqueCount="34">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</sst>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Data!$E$2:$E$46</c:f>
              <c:numCache>
                <c:formatCode>#,##0</c:formatCode>
                <c:ptCount val="4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Data!$O$2:$O$46</c:f>
              <c:numCache>
                <c:formatCode>#,##0</c:formatCode>
                <c:ptCount val="4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Data!$P$2:$P$46</c:f>
              <c:numCache>
                <c:formatCode>#,##0</c:formatCode>
                <c:ptCount val="4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Data!$T$2:$T$46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Data!$W$2:$W$46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Data!$S$2:$S$46</c:f>
              <c:numCache>
                <c:formatCode>#,##0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Data!$V$2:$V$46</c:f>
              <c:numCache>
                <c:formatCode>#,##0</c:formatCode>
                <c:ptCount val="4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Data!$Y$2:$Y$46</c:f>
              <c:numCache>
                <c:formatCode>#,##0</c:formatCode>
                <c:ptCount val="4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Data!$AA$2:$AA$46</c:f>
              <c:numCache>
                <c:formatCode>#,##0</c:formatCode>
                <c:ptCount val="4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Data!$AC$2:$AC$46</c:f>
              <c:numCache>
                <c:formatCode>#,##0</c:formatCode>
                <c:ptCount val="4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Data!$AD$2:$AD$46</c:f>
              <c:numCache>
                <c:formatCode>#,##0</c:formatCode>
                <c:ptCount val="4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Data!$AE$2:$AE$46</c:f>
              <c:numCache>
                <c:formatCode>#,##0</c:formatCode>
                <c:ptCount val="4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Data!$AF$2:$AF$46</c:f>
              <c:numCache>
                <c:formatCode>#,##0</c:formatCode>
                <c:ptCount val="4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Data!$AG$2:$AG$46</c:f>
              <c:numCache>
                <c:formatCode>#,##0</c:formatCode>
                <c:ptCount val="4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6" totalsRowShown="0">
  <autoFilter ref="A1:AH46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6"/>
  <sheetViews>
    <sheetView tabSelected="1" topLeftCell="Z1" zoomScale="140" zoomScaleNormal="140" workbookViewId="0">
      <pane ySplit="1" topLeftCell="A20" activePane="bottomLeft" state="frozen"/>
      <selection pane="bottomLeft" activeCell="AG46" sqref="AG46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  <row r="45" spans="1:34" x14ac:dyDescent="0.2">
      <c r="A45" s="1">
        <v>44823</v>
      </c>
      <c r="B45" s="2">
        <v>106</v>
      </c>
      <c r="C45" s="2">
        <v>250</v>
      </c>
      <c r="D45" s="2">
        <v>202</v>
      </c>
      <c r="E45" s="2">
        <v>4980</v>
      </c>
      <c r="F45" s="3">
        <f>Data[[#This Row],[LoC]]-E44</f>
        <v>19</v>
      </c>
      <c r="G45" s="2">
        <v>5806</v>
      </c>
      <c r="H45" s="2">
        <v>1840</v>
      </c>
      <c r="I45" s="2">
        <v>289</v>
      </c>
      <c r="J45" s="2">
        <v>263</v>
      </c>
      <c r="K45" s="2">
        <v>98</v>
      </c>
      <c r="L45" s="2">
        <v>51</v>
      </c>
      <c r="M45" s="2">
        <f>SUM(Data[[#This Row],[Shell]:[Bash]])</f>
        <v>8347</v>
      </c>
      <c r="N45" s="3">
        <f>Data[[#This Row],[Total]]-M44</f>
        <v>29</v>
      </c>
      <c r="O45" s="2">
        <v>1852</v>
      </c>
      <c r="P45" s="2">
        <v>3907</v>
      </c>
      <c r="Q45" s="2">
        <v>63871</v>
      </c>
      <c r="R45" s="2">
        <v>44612</v>
      </c>
      <c r="S45" s="2">
        <v>0</v>
      </c>
      <c r="T45" s="2">
        <v>0</v>
      </c>
      <c r="U45" s="2">
        <v>232</v>
      </c>
      <c r="V45" s="2">
        <f>Data[[#This Row],[Open issues]]+Data[[#This Row],[Closed issues]]</f>
        <v>232</v>
      </c>
      <c r="W45" s="2">
        <v>0</v>
      </c>
      <c r="X45" s="2">
        <v>162</v>
      </c>
      <c r="Y45" s="2">
        <f>Data[[#This Row],[Open pull requests]]+Data[[#This Row],[Closed pull requests]]</f>
        <v>162</v>
      </c>
      <c r="Z45" s="2">
        <v>144</v>
      </c>
      <c r="AA45" s="2">
        <v>150</v>
      </c>
      <c r="AB45" s="2">
        <v>4</v>
      </c>
      <c r="AC45" s="2">
        <v>0</v>
      </c>
      <c r="AD45" s="2">
        <v>338</v>
      </c>
      <c r="AE45" s="2">
        <v>749</v>
      </c>
      <c r="AF45" s="2">
        <v>7</v>
      </c>
      <c r="AG45" s="2"/>
      <c r="AH45" s="2">
        <f>SUM(Data[[#This Row],[Running]:[GH runs]])</f>
        <v>1094</v>
      </c>
    </row>
    <row r="46" spans="1:34" x14ac:dyDescent="0.2">
      <c r="A46" s="1">
        <v>44828</v>
      </c>
      <c r="B46" s="2">
        <v>106</v>
      </c>
      <c r="C46" s="2">
        <v>242</v>
      </c>
      <c r="D46" s="2">
        <v>204</v>
      </c>
      <c r="E46" s="2">
        <v>5157</v>
      </c>
      <c r="F46" s="3">
        <f>Data[[#This Row],[LoC]]-E45</f>
        <v>177</v>
      </c>
      <c r="G46" s="2">
        <v>6007</v>
      </c>
      <c r="H46" s="2">
        <v>1868</v>
      </c>
      <c r="I46" s="2">
        <v>289</v>
      </c>
      <c r="J46" s="2">
        <v>273</v>
      </c>
      <c r="K46" s="2">
        <v>98</v>
      </c>
      <c r="L46" s="2">
        <v>57</v>
      </c>
      <c r="M46" s="2">
        <f>SUM(Data[[#This Row],[Shell]:[Bash]])</f>
        <v>8592</v>
      </c>
      <c r="N46" s="3">
        <f>Data[[#This Row],[Total]]-M45</f>
        <v>245</v>
      </c>
      <c r="O46" s="2">
        <v>1871</v>
      </c>
      <c r="P46" s="2">
        <v>3955</v>
      </c>
      <c r="Q46" s="2">
        <v>64426</v>
      </c>
      <c r="R46" s="2">
        <v>44810</v>
      </c>
      <c r="S46" s="2">
        <v>0</v>
      </c>
      <c r="T46" s="2">
        <v>0</v>
      </c>
      <c r="U46" s="2">
        <v>234</v>
      </c>
      <c r="V46" s="2">
        <f>Data[[#This Row],[Open issues]]+Data[[#This Row],[Closed issues]]</f>
        <v>234</v>
      </c>
      <c r="W46" s="2">
        <v>0</v>
      </c>
      <c r="X46" s="2">
        <v>162</v>
      </c>
      <c r="Y46" s="2">
        <f>Data[[#This Row],[Open pull requests]]+Data[[#This Row],[Closed pull requests]]</f>
        <v>162</v>
      </c>
      <c r="Z46" s="2">
        <v>150</v>
      </c>
      <c r="AA46" s="2">
        <v>158</v>
      </c>
      <c r="AB46" s="2">
        <v>4</v>
      </c>
      <c r="AC46" s="2">
        <v>0</v>
      </c>
      <c r="AD46" s="2">
        <v>341</v>
      </c>
      <c r="AE46" s="2">
        <v>786</v>
      </c>
      <c r="AF46" s="2">
        <v>9</v>
      </c>
      <c r="AG46" s="2"/>
      <c r="AH46" s="2">
        <f>SUM(Data[[#This Row],[Running]:[GH runs]])</f>
        <v>1136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2022-09-24T06:16:26Z</dcterms:modified>
</cp:coreProperties>
</file>