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AC3CB129-F2CE-044A-88A8-9E398A05E423}" xr6:coauthVersionLast="47" xr6:coauthVersionMax="47" xr10:uidLastSave="{00000000-0000-0000-0000-000000000000}"/>
  <bookViews>
    <workbookView xWindow="0" yWindow="500" windowWidth="25560" windowHeight="2710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1" i="1" l="1"/>
  <c r="M41" i="1"/>
  <c r="V41" i="1"/>
  <c r="Y41" i="1"/>
  <c r="AH41" i="1"/>
  <c r="Y40" i="1"/>
  <c r="F40" i="1"/>
  <c r="M40" i="1"/>
  <c r="V40" i="1"/>
  <c r="AH40" i="1"/>
  <c r="F39" i="1"/>
  <c r="M39" i="1"/>
  <c r="V39" i="1"/>
  <c r="Y39" i="1"/>
  <c r="AH39" i="1"/>
  <c r="F38" i="1"/>
  <c r="M38" i="1"/>
  <c r="V38" i="1"/>
  <c r="Y38" i="1"/>
  <c r="AH38" i="1"/>
  <c r="F37" i="1"/>
  <c r="M37" i="1"/>
  <c r="V37" i="1"/>
  <c r="Y37" i="1"/>
  <c r="AH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M36" i="1"/>
  <c r="V36" i="1"/>
  <c r="Y36" i="1"/>
  <c r="AH36" i="1"/>
  <c r="M35" i="1"/>
  <c r="V35" i="1"/>
  <c r="Y35" i="1"/>
  <c r="AH35" i="1"/>
  <c r="M34" i="1"/>
  <c r="V34" i="1"/>
  <c r="Y34" i="1"/>
  <c r="AH34" i="1"/>
  <c r="M33" i="1"/>
  <c r="V33" i="1"/>
  <c r="Y33" i="1"/>
  <c r="AH33" i="1"/>
  <c r="V32" i="1"/>
  <c r="M32" i="1"/>
  <c r="Y32" i="1"/>
  <c r="AH32" i="1"/>
  <c r="V31" i="1"/>
  <c r="Y31" i="1"/>
  <c r="AH31" i="1"/>
  <c r="V30" i="1"/>
  <c r="Y30" i="1"/>
  <c r="AH30" i="1"/>
  <c r="V29" i="1"/>
  <c r="Y29" i="1"/>
  <c r="AH29" i="1"/>
  <c r="V28" i="1"/>
  <c r="Y28" i="1"/>
  <c r="AH28" i="1"/>
  <c r="V27" i="1"/>
  <c r="Y27" i="1"/>
  <c r="AH27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6" i="1"/>
  <c r="V26" i="1"/>
  <c r="Y26" i="1"/>
  <c r="AH25" i="1"/>
  <c r="V25" i="1"/>
  <c r="Y25" i="1"/>
  <c r="V24" i="1"/>
  <c r="Y24" i="1"/>
  <c r="V23" i="1"/>
  <c r="Y23" i="1"/>
  <c r="V22" i="1"/>
  <c r="Y22" i="1"/>
  <c r="V21" i="1"/>
  <c r="Y21" i="1"/>
  <c r="V20" i="1"/>
  <c r="Y20" i="1"/>
  <c r="Y19" i="1"/>
  <c r="Y18" i="1"/>
  <c r="V19" i="1"/>
  <c r="V18" i="1"/>
  <c r="V17" i="1"/>
  <c r="Y17" i="1"/>
  <c r="V16" i="1"/>
  <c r="Y16" i="1"/>
  <c r="V15" i="1"/>
  <c r="Y15" i="1"/>
  <c r="V14" i="1"/>
  <c r="Y14" i="1"/>
  <c r="V13" i="1"/>
  <c r="Y13" i="1"/>
  <c r="V12" i="1"/>
  <c r="Y12" i="1"/>
  <c r="V11" i="1"/>
  <c r="Y11" i="1"/>
  <c r="Y2" i="1"/>
  <c r="Y3" i="1"/>
  <c r="Y4" i="1"/>
  <c r="Y5" i="1"/>
  <c r="Y6" i="1"/>
  <c r="Y7" i="1"/>
  <c r="Y8" i="1"/>
  <c r="Y9" i="1"/>
  <c r="Y10" i="1"/>
  <c r="V2" i="1"/>
  <c r="V3" i="1"/>
  <c r="V4" i="1"/>
  <c r="V5" i="1"/>
  <c r="V6" i="1"/>
  <c r="V7" i="1"/>
  <c r="V8" i="1"/>
  <c r="V9" i="1"/>
  <c r="V10" i="1"/>
  <c r="N41" i="1" l="1"/>
  <c r="N40" i="1"/>
  <c r="N39" i="1"/>
  <c r="N38" i="1"/>
  <c r="N37" i="1"/>
  <c r="N36" i="1"/>
  <c r="N34" i="1"/>
  <c r="N35" i="1"/>
  <c r="N33" i="1"/>
</calcChain>
</file>

<file path=xl/sharedStrings.xml><?xml version="1.0" encoding="utf-8"?>
<sst xmlns="http://schemas.openxmlformats.org/spreadsheetml/2006/main" count="34" uniqueCount="34">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</sst>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Data!$E$2:$E$41</c:f>
              <c:numCache>
                <c:formatCode>#,##0</c:formatCode>
                <c:ptCount val="40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Data!$O$1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Data!$O$2:$O$41</c:f>
              <c:numCache>
                <c:formatCode>#,##0</c:formatCode>
                <c:ptCount val="40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Data!$P$1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Data!$P$2:$P$41</c:f>
              <c:numCache>
                <c:formatCode>#,##0</c:formatCode>
                <c:ptCount val="40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Data!$T$1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Data!$T$2:$T$41</c:f>
              <c:numCache>
                <c:formatCode>#,##0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Data!$W$1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Data!$W$2:$W$41</c:f>
              <c:numCache>
                <c:formatCode>#,##0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Data!$S$1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Data!$S$2:$S$41</c:f>
              <c:numCache>
                <c:formatCode>#,##0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Data!$V$1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Data!$V$2:$V$41</c:f>
              <c:numCache>
                <c:formatCode>#,##0</c:formatCode>
                <c:ptCount val="40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Data!$Y$1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Data!$Y$2:$Y$41</c:f>
              <c:numCache>
                <c:formatCode>#,##0</c:formatCode>
                <c:ptCount val="40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Data!$AA$1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Data!$AA$2:$AA$41</c:f>
              <c:numCache>
                <c:formatCode>#,##0</c:formatCode>
                <c:ptCount val="40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Data!$AC$2:$AC$41</c:f>
              <c:numCache>
                <c:formatCode>#,##0</c:formatCode>
                <c:ptCount val="40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Data!$AD$2:$AD$41</c:f>
              <c:numCache>
                <c:formatCode>#,##0</c:formatCode>
                <c:ptCount val="40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Data!$AE$1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Data!$AE$2:$AE$41</c:f>
              <c:numCache>
                <c:formatCode>#,##0</c:formatCode>
                <c:ptCount val="40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Data!$AF$1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Data!$AF$2:$AF$41</c:f>
              <c:numCache>
                <c:formatCode>#,##0</c:formatCode>
                <c:ptCount val="40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Data!$AG$1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Data!$AG$2:$AG$41</c:f>
              <c:numCache>
                <c:formatCode>#,##0</c:formatCode>
                <c:ptCount val="40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1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H41" totalsRowShown="0">
  <autoFilter ref="A1:AH41" xr:uid="{93166B95-8F57-7249-BAD0-F6F6DB81EEDA}"/>
  <tableColumns count="34">
    <tableColumn id="1" xr3:uid="{20F9E231-C300-0444-AC18-9BA75DF43CD7}" name="Date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Row],[LoC]]-E1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Row],[Total]]-M1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H41"/>
  <sheetViews>
    <sheetView tabSelected="1" zoomScale="140" zoomScaleNormal="140" workbookViewId="0">
      <pane ySplit="1" topLeftCell="A12" activePane="bottomLeft" state="frozen"/>
      <selection pane="bottomLeft" activeCell="P42" sqref="P42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7.83203125" bestFit="1" customWidth="1"/>
    <col min="7" max="13" width="6.5" customWidth="1"/>
    <col min="14" max="14" width="9" bestFit="1" customWidth="1"/>
    <col min="15" max="15" width="11" bestFit="1" customWidth="1"/>
    <col min="16" max="16" width="14" bestFit="1" customWidth="1"/>
    <col min="17" max="17" width="11.6640625" bestFit="1" customWidth="1"/>
    <col min="18" max="18" width="11.5" bestFit="1" customWidth="1"/>
    <col min="19" max="19" width="13.5" bestFit="1" customWidth="1"/>
    <col min="20" max="20" width="12.33203125" bestFit="1" customWidth="1"/>
    <col min="21" max="21" width="14.5" bestFit="1" customWidth="1"/>
    <col min="22" max="22" width="14.5" customWidth="1"/>
    <col min="23" max="23" width="19.1640625" bestFit="1" customWidth="1"/>
    <col min="24" max="24" width="19" bestFit="1" customWidth="1"/>
    <col min="25" max="25" width="19" customWidth="1"/>
    <col min="26" max="26" width="22.1640625" bestFit="1" customWidth="1"/>
    <col min="27" max="27" width="8" bestFit="1" customWidth="1"/>
    <col min="28" max="28" width="15.5" bestFit="1" customWidth="1"/>
    <col min="29" max="29" width="10.33203125" bestFit="1" customWidth="1"/>
    <col min="30" max="30" width="8.6640625" bestFit="1" customWidth="1"/>
    <col min="31" max="31" width="6.1640625" bestFit="1" customWidth="1"/>
    <col min="32" max="32" width="11.5" bestFit="1" customWidth="1"/>
    <col min="33" max="33" width="10.33203125" bestFit="1" customWidth="1"/>
    <col min="34" max="34" width="8.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24</v>
      </c>
      <c r="N1" t="s">
        <v>32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17</v>
      </c>
      <c r="W1" t="s">
        <v>12</v>
      </c>
      <c r="X1" t="s">
        <v>18</v>
      </c>
      <c r="Y1" t="s">
        <v>19</v>
      </c>
      <c r="Z1" t="s">
        <v>13</v>
      </c>
      <c r="AA1" t="s">
        <v>14</v>
      </c>
      <c r="AB1" t="s">
        <v>15</v>
      </c>
      <c r="AC1" t="s">
        <v>20</v>
      </c>
      <c r="AD1" t="s">
        <v>21</v>
      </c>
      <c r="AE1" t="s">
        <v>22</v>
      </c>
      <c r="AF1" t="s">
        <v>23</v>
      </c>
      <c r="AG1" t="s">
        <v>16</v>
      </c>
      <c r="AH1" t="s">
        <v>33</v>
      </c>
    </row>
    <row r="2" spans="1:34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3">
        <v>0</v>
      </c>
      <c r="G2" s="2"/>
      <c r="H2" s="2"/>
      <c r="I2" s="2"/>
      <c r="J2" s="2"/>
      <c r="K2" s="2"/>
      <c r="L2" s="2"/>
      <c r="M2" s="2"/>
      <c r="N2" s="3">
        <v>0</v>
      </c>
      <c r="O2" s="2">
        <v>1523</v>
      </c>
      <c r="P2" s="2">
        <v>3195</v>
      </c>
      <c r="Q2" s="2">
        <v>57442</v>
      </c>
      <c r="R2" s="2">
        <v>40634</v>
      </c>
      <c r="S2" s="2">
        <v>1</v>
      </c>
      <c r="T2" s="2">
        <v>0</v>
      </c>
      <c r="U2" s="2">
        <v>203</v>
      </c>
      <c r="V2" s="2">
        <f>Data[[#This Row],[Open issues]]+Data[[#This Row],[Closed issues]]</f>
        <v>204</v>
      </c>
      <c r="W2" s="2">
        <v>0</v>
      </c>
      <c r="X2" s="2">
        <v>135</v>
      </c>
      <c r="Y2" s="2">
        <f>Data[[#This Row],[Open pull requests]]+Data[[#This Row],[Closed pull requests]]</f>
        <v>135</v>
      </c>
      <c r="Z2" s="2">
        <v>125</v>
      </c>
      <c r="AA2" s="2">
        <v>122</v>
      </c>
      <c r="AB2" s="2">
        <v>2</v>
      </c>
      <c r="AC2" s="2"/>
      <c r="AD2" s="2"/>
      <c r="AE2" s="2"/>
      <c r="AF2" s="2"/>
      <c r="AG2" s="2">
        <v>541</v>
      </c>
      <c r="AH2" s="2">
        <f>SUM(Data[[#This Row],[Running]:[GH runs]])</f>
        <v>541</v>
      </c>
    </row>
    <row r="3" spans="1:34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3">
        <f>Data[[#This Row],[LoC]]-E2</f>
        <v>0</v>
      </c>
      <c r="G3" s="2"/>
      <c r="H3" s="2"/>
      <c r="I3" s="2"/>
      <c r="J3" s="2"/>
      <c r="K3" s="2"/>
      <c r="L3" s="2"/>
      <c r="M3" s="2"/>
      <c r="N3" s="3">
        <f>Data[[#This Row],[Total]]-M2</f>
        <v>0</v>
      </c>
      <c r="O3" s="2">
        <v>1524</v>
      </c>
      <c r="P3" s="2">
        <v>3196</v>
      </c>
      <c r="Q3" s="2">
        <v>57422</v>
      </c>
      <c r="R3" s="2">
        <v>40034</v>
      </c>
      <c r="S3" s="2">
        <v>1</v>
      </c>
      <c r="T3" s="2">
        <v>0</v>
      </c>
      <c r="U3" s="2">
        <v>203</v>
      </c>
      <c r="V3" s="2">
        <f>Data[[#This Row],[Open issues]]+Data[[#This Row],[Closed issues]]</f>
        <v>204</v>
      </c>
      <c r="W3" s="2">
        <v>0</v>
      </c>
      <c r="X3" s="2">
        <v>135</v>
      </c>
      <c r="Y3" s="2">
        <f>Data[[#This Row],[Open pull requests]]+Data[[#This Row],[Closed pull requests]]</f>
        <v>135</v>
      </c>
      <c r="Z3" s="2">
        <v>125</v>
      </c>
      <c r="AA3" s="2">
        <v>122</v>
      </c>
      <c r="AB3" s="2">
        <v>2</v>
      </c>
      <c r="AC3" s="2"/>
      <c r="AD3" s="2"/>
      <c r="AE3" s="2"/>
      <c r="AF3" s="2"/>
      <c r="AG3" s="2">
        <v>542</v>
      </c>
      <c r="AH3" s="2">
        <f>SUM(Data[[#This Row],[Running]:[GH runs]])</f>
        <v>542</v>
      </c>
    </row>
    <row r="4" spans="1:34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3">
        <f>Data[[#This Row],[LoC]]-E3</f>
        <v>0</v>
      </c>
      <c r="G4" s="2"/>
      <c r="H4" s="2"/>
      <c r="I4" s="2"/>
      <c r="J4" s="2"/>
      <c r="K4" s="2"/>
      <c r="L4" s="2"/>
      <c r="M4" s="2"/>
      <c r="N4" s="3">
        <f>Data[[#This Row],[Total]]-M3</f>
        <v>0</v>
      </c>
      <c r="O4" s="2">
        <v>1525</v>
      </c>
      <c r="P4" s="2">
        <v>3197</v>
      </c>
      <c r="Q4" s="2">
        <v>57422</v>
      </c>
      <c r="R4" s="2">
        <v>40634</v>
      </c>
      <c r="S4" s="2">
        <v>1</v>
      </c>
      <c r="T4" s="2">
        <v>0</v>
      </c>
      <c r="U4" s="2">
        <v>203</v>
      </c>
      <c r="V4" s="2">
        <f>Data[[#This Row],[Open issues]]+Data[[#This Row],[Closed issues]]</f>
        <v>204</v>
      </c>
      <c r="W4" s="2">
        <v>0</v>
      </c>
      <c r="X4" s="2">
        <v>135</v>
      </c>
      <c r="Y4" s="2">
        <f>Data[[#This Row],[Open pull requests]]+Data[[#This Row],[Closed pull requests]]</f>
        <v>135</v>
      </c>
      <c r="Z4" s="2">
        <v>125</v>
      </c>
      <c r="AA4" s="2">
        <v>122</v>
      </c>
      <c r="AB4" s="2">
        <v>2</v>
      </c>
      <c r="AC4" s="2"/>
      <c r="AD4" s="2"/>
      <c r="AE4" s="2"/>
      <c r="AF4" s="2"/>
      <c r="AG4" s="2">
        <v>543</v>
      </c>
      <c r="AH4" s="2">
        <f>SUM(Data[[#This Row],[Running]:[GH runs]])</f>
        <v>543</v>
      </c>
    </row>
    <row r="5" spans="1:34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3">
        <f>Data[[#This Row],[LoC]]-E4</f>
        <v>0</v>
      </c>
      <c r="G5" s="2"/>
      <c r="H5" s="2"/>
      <c r="I5" s="2"/>
      <c r="J5" s="2"/>
      <c r="K5" s="2"/>
      <c r="L5" s="2"/>
      <c r="M5" s="2"/>
      <c r="N5" s="3">
        <f>Data[[#This Row],[Total]]-M4</f>
        <v>0</v>
      </c>
      <c r="O5" s="2">
        <v>1531</v>
      </c>
      <c r="P5" s="2">
        <v>3207</v>
      </c>
      <c r="Q5" s="2">
        <v>57794</v>
      </c>
      <c r="R5" s="2">
        <v>40652</v>
      </c>
      <c r="S5" s="2">
        <v>1</v>
      </c>
      <c r="T5" s="2">
        <v>0</v>
      </c>
      <c r="U5" s="2">
        <v>203</v>
      </c>
      <c r="V5" s="2">
        <f>Data[[#This Row],[Open issues]]+Data[[#This Row],[Closed issues]]</f>
        <v>204</v>
      </c>
      <c r="W5" s="2">
        <v>0</v>
      </c>
      <c r="X5" s="2">
        <v>135</v>
      </c>
      <c r="Y5" s="2">
        <f>Data[[#This Row],[Open pull requests]]+Data[[#This Row],[Closed pull requests]]</f>
        <v>135</v>
      </c>
      <c r="Z5" s="2">
        <v>125</v>
      </c>
      <c r="AA5" s="2">
        <v>122</v>
      </c>
      <c r="AB5" s="2">
        <v>3</v>
      </c>
      <c r="AC5" s="2"/>
      <c r="AD5" s="2"/>
      <c r="AE5" s="2"/>
      <c r="AF5" s="2"/>
      <c r="AG5" s="2">
        <v>550</v>
      </c>
      <c r="AH5" s="2">
        <f>SUM(Data[[#This Row],[Running]:[GH runs]])</f>
        <v>550</v>
      </c>
    </row>
    <row r="6" spans="1:34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3">
        <f>Data[[#This Row],[LoC]]-E5</f>
        <v>11</v>
      </c>
      <c r="G6" s="2"/>
      <c r="H6" s="2"/>
      <c r="I6" s="2"/>
      <c r="J6" s="2"/>
      <c r="K6" s="2"/>
      <c r="L6" s="2"/>
      <c r="M6" s="2"/>
      <c r="N6" s="3">
        <f>Data[[#This Row],[Total]]-M5</f>
        <v>0</v>
      </c>
      <c r="O6" s="2">
        <v>1539</v>
      </c>
      <c r="P6" s="2">
        <v>3224</v>
      </c>
      <c r="Q6" s="2">
        <v>57859</v>
      </c>
      <c r="R6" s="2">
        <v>40677</v>
      </c>
      <c r="S6" s="2">
        <v>1</v>
      </c>
      <c r="T6" s="2">
        <v>0</v>
      </c>
      <c r="U6" s="2">
        <v>203</v>
      </c>
      <c r="V6" s="2">
        <f>Data[[#This Row],[Open issues]]+Data[[#This Row],[Closed issues]]</f>
        <v>204</v>
      </c>
      <c r="W6" s="2">
        <v>0</v>
      </c>
      <c r="X6" s="2">
        <v>135</v>
      </c>
      <c r="Y6" s="2">
        <f>Data[[#This Row],[Open pull requests]]+Data[[#This Row],[Closed pull requests]]</f>
        <v>135</v>
      </c>
      <c r="Z6" s="2">
        <v>125</v>
      </c>
      <c r="AA6" s="2">
        <v>122</v>
      </c>
      <c r="AB6" s="2">
        <v>3</v>
      </c>
      <c r="AC6" s="2"/>
      <c r="AD6" s="2"/>
      <c r="AE6" s="2"/>
      <c r="AF6" s="2"/>
      <c r="AG6" s="2">
        <v>561</v>
      </c>
      <c r="AH6" s="2">
        <f>SUM(Data[[#This Row],[Running]:[GH runs]])</f>
        <v>561</v>
      </c>
    </row>
    <row r="7" spans="1:34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3">
        <f>Data[[#This Row],[LoC]]-E6</f>
        <v>2</v>
      </c>
      <c r="G7" s="2"/>
      <c r="H7" s="2"/>
      <c r="I7" s="2"/>
      <c r="J7" s="2"/>
      <c r="K7" s="2"/>
      <c r="L7" s="2"/>
      <c r="M7" s="2"/>
      <c r="N7" s="3">
        <f>Data[[#This Row],[Total]]-M6</f>
        <v>0</v>
      </c>
      <c r="O7" s="2">
        <v>1559</v>
      </c>
      <c r="P7" s="2">
        <v>3265</v>
      </c>
      <c r="Q7" s="2">
        <v>58868</v>
      </c>
      <c r="R7" s="2">
        <v>41555</v>
      </c>
      <c r="S7" s="2">
        <v>0</v>
      </c>
      <c r="T7" s="2">
        <v>0</v>
      </c>
      <c r="U7" s="2">
        <v>204</v>
      </c>
      <c r="V7" s="2">
        <f>Data[[#This Row],[Open issues]]+Data[[#This Row],[Closed issues]]</f>
        <v>204</v>
      </c>
      <c r="W7" s="2">
        <v>0</v>
      </c>
      <c r="X7" s="2">
        <v>135</v>
      </c>
      <c r="Y7" s="2">
        <f>Data[[#This Row],[Open pull requests]]+Data[[#This Row],[Closed pull requests]]</f>
        <v>135</v>
      </c>
      <c r="Z7" s="2">
        <v>125</v>
      </c>
      <c r="AA7" s="2">
        <v>122</v>
      </c>
      <c r="AB7" s="2">
        <v>3</v>
      </c>
      <c r="AC7" s="2"/>
      <c r="AD7" s="2"/>
      <c r="AE7" s="2"/>
      <c r="AF7" s="2"/>
      <c r="AG7" s="2">
        <v>586</v>
      </c>
      <c r="AH7" s="2">
        <f>SUM(Data[[#This Row],[Running]:[GH runs]])</f>
        <v>586</v>
      </c>
    </row>
    <row r="8" spans="1:34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3">
        <f>Data[[#This Row],[LoC]]-E7</f>
        <v>18</v>
      </c>
      <c r="G8" s="2"/>
      <c r="H8" s="2"/>
      <c r="I8" s="2"/>
      <c r="J8" s="2"/>
      <c r="K8" s="2"/>
      <c r="L8" s="2"/>
      <c r="M8" s="2"/>
      <c r="N8" s="3">
        <f>Data[[#This Row],[Total]]-M7</f>
        <v>0</v>
      </c>
      <c r="O8" s="2">
        <v>1568</v>
      </c>
      <c r="P8" s="2">
        <v>3286</v>
      </c>
      <c r="Q8" s="2">
        <v>58985</v>
      </c>
      <c r="R8" s="2">
        <v>41600</v>
      </c>
      <c r="S8" s="2">
        <v>0</v>
      </c>
      <c r="T8" s="2">
        <v>0</v>
      </c>
      <c r="U8" s="2">
        <v>208</v>
      </c>
      <c r="V8" s="2">
        <f>Data[[#This Row],[Open issues]]+Data[[#This Row],[Closed issues]]</f>
        <v>208</v>
      </c>
      <c r="W8" s="2">
        <v>0</v>
      </c>
      <c r="X8" s="2">
        <v>135</v>
      </c>
      <c r="Y8" s="2">
        <f>Data[[#This Row],[Open pull requests]]+Data[[#This Row],[Closed pull requests]]</f>
        <v>135</v>
      </c>
      <c r="Z8" s="2">
        <v>125</v>
      </c>
      <c r="AA8" s="2">
        <v>122</v>
      </c>
      <c r="AB8" s="2">
        <v>3</v>
      </c>
      <c r="AC8" s="2"/>
      <c r="AD8" s="2"/>
      <c r="AE8" s="2"/>
      <c r="AF8" s="2"/>
      <c r="AG8" s="2">
        <v>595</v>
      </c>
      <c r="AH8" s="2">
        <f>SUM(Data[[#This Row],[Running]:[GH runs]])</f>
        <v>595</v>
      </c>
    </row>
    <row r="9" spans="1:34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3">
        <f>Data[[#This Row],[LoC]]-E8</f>
        <v>14</v>
      </c>
      <c r="G9" s="2"/>
      <c r="H9" s="2"/>
      <c r="I9" s="2"/>
      <c r="J9" s="2"/>
      <c r="K9" s="2"/>
      <c r="L9" s="2"/>
      <c r="M9" s="2"/>
      <c r="N9" s="3">
        <f>Data[[#This Row],[Total]]-M8</f>
        <v>0</v>
      </c>
      <c r="O9" s="2">
        <v>1571</v>
      </c>
      <c r="P9" s="2">
        <v>3298</v>
      </c>
      <c r="Q9" s="2">
        <v>59170</v>
      </c>
      <c r="R9" s="2">
        <v>41754</v>
      </c>
      <c r="S9" s="2">
        <v>0</v>
      </c>
      <c r="T9" s="2">
        <v>0</v>
      </c>
      <c r="U9" s="2">
        <v>208</v>
      </c>
      <c r="V9" s="2">
        <f>Data[[#This Row],[Open issues]]+Data[[#This Row],[Closed issues]]</f>
        <v>208</v>
      </c>
      <c r="W9" s="2">
        <v>0</v>
      </c>
      <c r="X9" s="2">
        <v>135</v>
      </c>
      <c r="Y9" s="2">
        <f>Data[[#This Row],[Open pull requests]]+Data[[#This Row],[Closed pull requests]]</f>
        <v>135</v>
      </c>
      <c r="Z9" s="2">
        <v>126</v>
      </c>
      <c r="AA9" s="2">
        <v>122</v>
      </c>
      <c r="AB9" s="2">
        <v>3</v>
      </c>
      <c r="AC9" s="2"/>
      <c r="AD9" s="2"/>
      <c r="AE9" s="2"/>
      <c r="AF9" s="2"/>
      <c r="AG9" s="2">
        <v>601</v>
      </c>
      <c r="AH9" s="2">
        <f>SUM(Data[[#This Row],[Running]:[GH runs]])</f>
        <v>601</v>
      </c>
    </row>
    <row r="10" spans="1:34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3">
        <f>Data[[#This Row],[LoC]]-E9</f>
        <v>17</v>
      </c>
      <c r="G10" s="2"/>
      <c r="H10" s="2"/>
      <c r="I10" s="2"/>
      <c r="J10" s="2"/>
      <c r="K10" s="2"/>
      <c r="L10" s="2"/>
      <c r="M10" s="2"/>
      <c r="N10" s="3">
        <f>Data[[#This Row],[Total]]-M9</f>
        <v>0</v>
      </c>
      <c r="O10" s="2">
        <v>1598</v>
      </c>
      <c r="P10" s="2">
        <v>3339</v>
      </c>
      <c r="Q10" s="2">
        <v>59371</v>
      </c>
      <c r="R10" s="2">
        <v>41908</v>
      </c>
      <c r="S10" s="2">
        <v>0</v>
      </c>
      <c r="T10" s="2">
        <v>0</v>
      </c>
      <c r="U10" s="2">
        <v>209</v>
      </c>
      <c r="V10" s="2">
        <f>Data[[#This Row],[Open issues]]+Data[[#This Row],[Closed issues]]</f>
        <v>209</v>
      </c>
      <c r="W10" s="2">
        <v>0</v>
      </c>
      <c r="X10" s="2">
        <v>141</v>
      </c>
      <c r="Y10" s="2">
        <f>Data[[#This Row],[Open pull requests]]+Data[[#This Row],[Closed pull requests]]</f>
        <v>141</v>
      </c>
      <c r="Z10" s="2">
        <v>126</v>
      </c>
      <c r="AA10" s="2">
        <v>122</v>
      </c>
      <c r="AB10" s="2">
        <v>3</v>
      </c>
      <c r="AC10" s="2"/>
      <c r="AD10" s="2"/>
      <c r="AE10" s="2"/>
      <c r="AF10" s="2"/>
      <c r="AG10" s="2">
        <v>632</v>
      </c>
      <c r="AH10" s="2">
        <f>SUM(Data[[#This Row],[Running]:[GH runs]])</f>
        <v>632</v>
      </c>
    </row>
    <row r="11" spans="1:34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3">
        <f>Data[[#This Row],[LoC]]-E10</f>
        <v>2</v>
      </c>
      <c r="G11" s="2"/>
      <c r="H11" s="2"/>
      <c r="I11" s="2"/>
      <c r="J11" s="2"/>
      <c r="K11" s="2"/>
      <c r="L11" s="2"/>
      <c r="M11" s="2"/>
      <c r="N11" s="3">
        <f>Data[[#This Row],[Total]]-M10</f>
        <v>0</v>
      </c>
      <c r="O11" s="2">
        <v>1627</v>
      </c>
      <c r="P11" s="2">
        <v>3375</v>
      </c>
      <c r="Q11" s="2">
        <v>59655</v>
      </c>
      <c r="R11" s="2">
        <v>42123</v>
      </c>
      <c r="S11" s="2">
        <v>1</v>
      </c>
      <c r="T11" s="2">
        <v>1</v>
      </c>
      <c r="U11" s="2">
        <v>214</v>
      </c>
      <c r="V11" s="2">
        <f>Data[[#This Row],[Open issues]]+Data[[#This Row],[Closed issues]]</f>
        <v>215</v>
      </c>
      <c r="W11" s="2">
        <v>0</v>
      </c>
      <c r="X11" s="2">
        <v>148</v>
      </c>
      <c r="Y11" s="2">
        <f>Data[[#This Row],[Open pull requests]]+Data[[#This Row],[Closed pull requests]]</f>
        <v>148</v>
      </c>
      <c r="Z11" s="2">
        <v>127</v>
      </c>
      <c r="AA11" s="2">
        <v>128</v>
      </c>
      <c r="AB11" s="2">
        <v>3</v>
      </c>
      <c r="AC11" s="2"/>
      <c r="AD11" s="2"/>
      <c r="AE11" s="2"/>
      <c r="AF11" s="2"/>
      <c r="AG11" s="2">
        <v>661</v>
      </c>
      <c r="AH11" s="2">
        <f>SUM(Data[[#This Row],[Running]:[GH runs]])</f>
        <v>661</v>
      </c>
    </row>
    <row r="12" spans="1:34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3">
        <f>Data[[#This Row],[LoC]]-E11</f>
        <v>2</v>
      </c>
      <c r="G12" s="2"/>
      <c r="H12" s="2"/>
      <c r="I12" s="2"/>
      <c r="J12" s="2"/>
      <c r="K12" s="2"/>
      <c r="L12" s="2"/>
      <c r="M12" s="2"/>
      <c r="N12" s="3">
        <f>Data[[#This Row],[Total]]-M11</f>
        <v>0</v>
      </c>
      <c r="O12" s="2">
        <v>1632</v>
      </c>
      <c r="P12" s="2">
        <v>3387</v>
      </c>
      <c r="Q12" s="2">
        <v>59702</v>
      </c>
      <c r="R12" s="2">
        <v>42156</v>
      </c>
      <c r="S12" s="2">
        <v>1</v>
      </c>
      <c r="T12" s="2">
        <v>1</v>
      </c>
      <c r="U12" s="2">
        <v>214</v>
      </c>
      <c r="V12" s="2">
        <f>Data[[#This Row],[Open issues]]+Data[[#This Row],[Closed issues]]</f>
        <v>215</v>
      </c>
      <c r="W12" s="2">
        <v>0</v>
      </c>
      <c r="X12" s="2">
        <v>148</v>
      </c>
      <c r="Y12" s="2">
        <f>Data[[#This Row],[Open pull requests]]+Data[[#This Row],[Closed pull requests]]</f>
        <v>148</v>
      </c>
      <c r="Z12" s="2">
        <v>127</v>
      </c>
      <c r="AA12" s="2">
        <v>131</v>
      </c>
      <c r="AB12" s="2">
        <v>3</v>
      </c>
      <c r="AC12" s="2"/>
      <c r="AD12" s="2"/>
      <c r="AE12" s="2"/>
      <c r="AF12" s="2"/>
      <c r="AG12" s="2">
        <v>669</v>
      </c>
      <c r="AH12" s="2">
        <f>SUM(Data[[#This Row],[Running]:[GH runs]])</f>
        <v>669</v>
      </c>
    </row>
    <row r="13" spans="1:34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3">
        <f>Data[[#This Row],[LoC]]-E12</f>
        <v>20</v>
      </c>
      <c r="G13" s="2"/>
      <c r="H13" s="2"/>
      <c r="I13" s="2"/>
      <c r="J13" s="2"/>
      <c r="K13" s="2"/>
      <c r="L13" s="2"/>
      <c r="M13" s="2"/>
      <c r="N13" s="3">
        <f>Data[[#This Row],[Total]]-M12</f>
        <v>0</v>
      </c>
      <c r="O13" s="2">
        <v>1637</v>
      </c>
      <c r="P13" s="2">
        <v>3406</v>
      </c>
      <c r="Q13" s="2">
        <v>60308</v>
      </c>
      <c r="R13" s="2">
        <v>42743</v>
      </c>
      <c r="S13" s="2">
        <v>1</v>
      </c>
      <c r="T13" s="2">
        <v>1</v>
      </c>
      <c r="U13" s="2">
        <v>214</v>
      </c>
      <c r="V13" s="2">
        <f>Data[[#This Row],[Open issues]]+Data[[#This Row],[Closed issues]]</f>
        <v>215</v>
      </c>
      <c r="W13" s="2">
        <v>0</v>
      </c>
      <c r="X13" s="2">
        <v>148</v>
      </c>
      <c r="Y13" s="2">
        <f>Data[[#This Row],[Open pull requests]]+Data[[#This Row],[Closed pull requests]]</f>
        <v>148</v>
      </c>
      <c r="Z13" s="2">
        <v>128</v>
      </c>
      <c r="AA13" s="2">
        <v>131</v>
      </c>
      <c r="AB13" s="2">
        <v>3</v>
      </c>
      <c r="AC13" s="2"/>
      <c r="AD13" s="2"/>
      <c r="AE13" s="2"/>
      <c r="AF13" s="2"/>
      <c r="AG13" s="2">
        <v>677</v>
      </c>
      <c r="AH13" s="2">
        <f>SUM(Data[[#This Row],[Running]:[GH runs]])</f>
        <v>677</v>
      </c>
    </row>
    <row r="14" spans="1:34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3">
        <f>Data[[#This Row],[LoC]]-E13</f>
        <v>-1</v>
      </c>
      <c r="G14" s="2"/>
      <c r="H14" s="2"/>
      <c r="I14" s="2"/>
      <c r="J14" s="2"/>
      <c r="K14" s="2"/>
      <c r="L14" s="2"/>
      <c r="M14" s="2"/>
      <c r="N14" s="3">
        <f>Data[[#This Row],[Total]]-M13</f>
        <v>0</v>
      </c>
      <c r="O14" s="2">
        <v>1647</v>
      </c>
      <c r="P14" s="2">
        <v>3424</v>
      </c>
      <c r="Q14" s="2">
        <v>60352</v>
      </c>
      <c r="R14" s="2">
        <v>42776</v>
      </c>
      <c r="S14" s="2">
        <v>2</v>
      </c>
      <c r="T14" s="2">
        <v>2</v>
      </c>
      <c r="U14" s="2">
        <v>215</v>
      </c>
      <c r="V14" s="2">
        <f>Data[[#This Row],[Open issues]]+Data[[#This Row],[Closed issues]]</f>
        <v>217</v>
      </c>
      <c r="W14" s="2">
        <v>0</v>
      </c>
      <c r="X14" s="2">
        <v>148</v>
      </c>
      <c r="Y14" s="2">
        <f>Data[[#This Row],[Open pull requests]]+Data[[#This Row],[Closed pull requests]]</f>
        <v>148</v>
      </c>
      <c r="Z14" s="2">
        <v>128</v>
      </c>
      <c r="AA14" s="2">
        <v>131</v>
      </c>
      <c r="AB14" s="2">
        <v>3</v>
      </c>
      <c r="AC14" s="2"/>
      <c r="AD14" s="2"/>
      <c r="AE14" s="2"/>
      <c r="AF14" s="2"/>
      <c r="AG14" s="2">
        <v>685</v>
      </c>
      <c r="AH14" s="2">
        <f>SUM(Data[[#This Row],[Running]:[GH runs]])</f>
        <v>685</v>
      </c>
    </row>
    <row r="15" spans="1:34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3">
        <f>Data[[#This Row],[LoC]]-E14</f>
        <v>8</v>
      </c>
      <c r="G15" s="2"/>
      <c r="H15" s="2"/>
      <c r="I15" s="2"/>
      <c r="J15" s="2"/>
      <c r="K15" s="2"/>
      <c r="L15" s="2"/>
      <c r="M15" s="2"/>
      <c r="N15" s="3">
        <f>Data[[#This Row],[Total]]-M14</f>
        <v>0</v>
      </c>
      <c r="O15" s="2">
        <v>1652</v>
      </c>
      <c r="P15" s="2">
        <v>3430</v>
      </c>
      <c r="Q15" s="2">
        <v>60372</v>
      </c>
      <c r="R15" s="2">
        <v>42778</v>
      </c>
      <c r="S15" s="2">
        <v>1</v>
      </c>
      <c r="T15" s="2">
        <v>1</v>
      </c>
      <c r="U15" s="2">
        <v>216</v>
      </c>
      <c r="V15" s="2">
        <f>Data[[#This Row],[Open issues]]+Data[[#This Row],[Closed issues]]</f>
        <v>217</v>
      </c>
      <c r="W15" s="2">
        <v>0</v>
      </c>
      <c r="X15" s="2">
        <v>149</v>
      </c>
      <c r="Y15" s="2">
        <f>Data[[#This Row],[Open pull requests]]+Data[[#This Row],[Closed pull requests]]</f>
        <v>149</v>
      </c>
      <c r="Z15" s="2">
        <v>128</v>
      </c>
      <c r="AA15" s="2">
        <v>131</v>
      </c>
      <c r="AB15" s="2">
        <v>3</v>
      </c>
      <c r="AC15" s="2"/>
      <c r="AD15" s="2"/>
      <c r="AE15" s="2"/>
      <c r="AF15" s="2"/>
      <c r="AG15" s="2">
        <v>690</v>
      </c>
      <c r="AH15" s="2">
        <f>SUM(Data[[#This Row],[Running]:[GH runs]])</f>
        <v>690</v>
      </c>
    </row>
    <row r="16" spans="1:34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3">
        <f>Data[[#This Row],[LoC]]-E15</f>
        <v>1</v>
      </c>
      <c r="G16" s="2"/>
      <c r="H16" s="2"/>
      <c r="I16" s="2"/>
      <c r="J16" s="2"/>
      <c r="K16" s="2"/>
      <c r="L16" s="2"/>
      <c r="M16" s="2"/>
      <c r="N16" s="3">
        <f>Data[[#This Row],[Total]]-M15</f>
        <v>0</v>
      </c>
      <c r="O16" s="2">
        <v>1660</v>
      </c>
      <c r="P16" s="2">
        <v>3444</v>
      </c>
      <c r="Q16" s="2">
        <v>60431</v>
      </c>
      <c r="R16" s="2">
        <v>42791</v>
      </c>
      <c r="S16" s="2">
        <v>1</v>
      </c>
      <c r="T16" s="2">
        <v>1</v>
      </c>
      <c r="U16" s="2">
        <v>217</v>
      </c>
      <c r="V16" s="2">
        <f>Data[[#This Row],[Open issues]]+Data[[#This Row],[Closed issues]]</f>
        <v>218</v>
      </c>
      <c r="W16" s="2">
        <v>0</v>
      </c>
      <c r="X16" s="2">
        <v>149</v>
      </c>
      <c r="Y16" s="2">
        <f>Data[[#This Row],[Open pull requests]]+Data[[#This Row],[Closed pull requests]]</f>
        <v>149</v>
      </c>
      <c r="Z16" s="2">
        <v>128</v>
      </c>
      <c r="AA16" s="2">
        <v>132</v>
      </c>
      <c r="AB16" s="2">
        <v>3</v>
      </c>
      <c r="AC16" s="2"/>
      <c r="AD16" s="2"/>
      <c r="AE16" s="2"/>
      <c r="AF16" s="2"/>
      <c r="AG16" s="2">
        <v>700</v>
      </c>
      <c r="AH16" s="2">
        <f>SUM(Data[[#This Row],[Running]:[GH runs]])</f>
        <v>700</v>
      </c>
    </row>
    <row r="17" spans="1:34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3">
        <f>Data[[#This Row],[LoC]]-E16</f>
        <v>-8</v>
      </c>
      <c r="G17" s="2"/>
      <c r="H17" s="2"/>
      <c r="I17" s="2"/>
      <c r="J17" s="2"/>
      <c r="K17" s="2"/>
      <c r="L17" s="2"/>
      <c r="M17" s="2"/>
      <c r="N17" s="3">
        <f>Data[[#This Row],[Total]]-M16</f>
        <v>0</v>
      </c>
      <c r="O17" s="2">
        <v>1670</v>
      </c>
      <c r="P17" s="2">
        <v>3473</v>
      </c>
      <c r="Q17" s="2">
        <v>60537</v>
      </c>
      <c r="R17" s="2">
        <v>42889</v>
      </c>
      <c r="S17" s="2">
        <v>1</v>
      </c>
      <c r="T17" s="2">
        <v>1</v>
      </c>
      <c r="U17" s="2">
        <v>218</v>
      </c>
      <c r="V17" s="2">
        <f>Data[[#This Row],[Open issues]]+Data[[#This Row],[Closed issues]]</f>
        <v>219</v>
      </c>
      <c r="W17" s="2">
        <v>0</v>
      </c>
      <c r="X17" s="2">
        <v>149</v>
      </c>
      <c r="Y17" s="2">
        <f>Data[[#This Row],[Open pull requests]]+Data[[#This Row],[Closed pull requests]]</f>
        <v>149</v>
      </c>
      <c r="Z17" s="2">
        <v>128</v>
      </c>
      <c r="AA17" s="2">
        <v>132</v>
      </c>
      <c r="AB17" s="2">
        <v>3</v>
      </c>
      <c r="AC17" s="2"/>
      <c r="AD17" s="2"/>
      <c r="AE17" s="2"/>
      <c r="AF17" s="2"/>
      <c r="AG17" s="2">
        <v>714</v>
      </c>
      <c r="AH17" s="2">
        <f>SUM(Data[[#This Row],[Running]:[GH runs]])</f>
        <v>714</v>
      </c>
    </row>
    <row r="18" spans="1:34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3">
        <f>Data[[#This Row],[LoC]]-E17</f>
        <v>0</v>
      </c>
      <c r="G18" s="2"/>
      <c r="H18" s="2"/>
      <c r="I18" s="2"/>
      <c r="J18" s="2"/>
      <c r="K18" s="2"/>
      <c r="L18" s="2"/>
      <c r="M18" s="2"/>
      <c r="N18" s="3">
        <f>Data[[#This Row],[Total]]-M17</f>
        <v>0</v>
      </c>
      <c r="O18" s="2">
        <v>1676</v>
      </c>
      <c r="P18" s="2">
        <v>3481</v>
      </c>
      <c r="Q18" s="2">
        <v>60564</v>
      </c>
      <c r="R18" s="2">
        <v>42903</v>
      </c>
      <c r="S18" s="2">
        <v>1</v>
      </c>
      <c r="T18" s="2">
        <v>1</v>
      </c>
      <c r="U18" s="2">
        <v>218</v>
      </c>
      <c r="V18" s="2">
        <f>Data[[#This Row],[Open issues]]+Data[[#This Row],[Closed issues]]</f>
        <v>219</v>
      </c>
      <c r="W18" s="2">
        <v>0</v>
      </c>
      <c r="X18" s="2">
        <v>150</v>
      </c>
      <c r="Y18" s="2">
        <f>Data[[#This Row],[Open pull requests]]+Data[[#This Row],[Closed pull requests]]</f>
        <v>150</v>
      </c>
      <c r="Z18" s="2">
        <v>128</v>
      </c>
      <c r="AA18" s="2">
        <v>132</v>
      </c>
      <c r="AB18" s="2">
        <v>3</v>
      </c>
      <c r="AC18" s="2"/>
      <c r="AD18" s="2"/>
      <c r="AE18" s="2"/>
      <c r="AF18" s="2"/>
      <c r="AG18" s="2">
        <v>721</v>
      </c>
      <c r="AH18" s="2">
        <f>SUM(Data[[#This Row],[Running]:[GH runs]])</f>
        <v>721</v>
      </c>
    </row>
    <row r="19" spans="1:34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3">
        <f>Data[[#This Row],[LoC]]-E18</f>
        <v>16</v>
      </c>
      <c r="G19" s="2"/>
      <c r="H19" s="2"/>
      <c r="I19" s="2"/>
      <c r="J19" s="2"/>
      <c r="K19" s="2"/>
      <c r="L19" s="2"/>
      <c r="M19" s="2"/>
      <c r="N19" s="3">
        <f>Data[[#This Row],[Total]]-M18</f>
        <v>0</v>
      </c>
      <c r="O19" s="2">
        <v>1695</v>
      </c>
      <c r="P19" s="2">
        <v>3500</v>
      </c>
      <c r="Q19" s="2">
        <v>60613</v>
      </c>
      <c r="R19" s="2">
        <v>42943</v>
      </c>
      <c r="S19" s="2">
        <v>1</v>
      </c>
      <c r="T19" s="2">
        <v>1</v>
      </c>
      <c r="U19" s="2">
        <v>218</v>
      </c>
      <c r="V19" s="2">
        <f>Data[[#This Row],[Open issues]]+Data[[#This Row],[Closed issues]]</f>
        <v>219</v>
      </c>
      <c r="W19" s="2">
        <v>2</v>
      </c>
      <c r="X19" s="2">
        <v>154</v>
      </c>
      <c r="Y19" s="2">
        <f>Data[[#This Row],[Open pull requests]]+Data[[#This Row],[Closed pull requests]]</f>
        <v>156</v>
      </c>
      <c r="Z19" s="2">
        <v>128</v>
      </c>
      <c r="AA19" s="2">
        <v>131</v>
      </c>
      <c r="AB19" s="2">
        <v>4</v>
      </c>
      <c r="AC19" s="2"/>
      <c r="AD19" s="2"/>
      <c r="AE19" s="2"/>
      <c r="AF19" s="2"/>
      <c r="AG19" s="2">
        <v>748</v>
      </c>
      <c r="AH19" s="2">
        <f>SUM(Data[[#This Row],[Running]:[GH runs]])</f>
        <v>748</v>
      </c>
    </row>
    <row r="20" spans="1:34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3">
        <f>Data[[#This Row],[LoC]]-E19</f>
        <v>36</v>
      </c>
      <c r="G20" s="2"/>
      <c r="H20" s="2"/>
      <c r="I20" s="2"/>
      <c r="J20" s="2"/>
      <c r="K20" s="2"/>
      <c r="L20" s="2"/>
      <c r="M20" s="2"/>
      <c r="N20" s="3">
        <f>Data[[#This Row],[Total]]-M19</f>
        <v>0</v>
      </c>
      <c r="O20" s="2">
        <v>1699</v>
      </c>
      <c r="P20" s="2">
        <v>3520</v>
      </c>
      <c r="Q20" s="2">
        <v>60719</v>
      </c>
      <c r="R20" s="2">
        <v>42953</v>
      </c>
      <c r="S20" s="2">
        <v>1</v>
      </c>
      <c r="T20" s="2">
        <v>1</v>
      </c>
      <c r="U20" s="2">
        <v>219</v>
      </c>
      <c r="V20" s="2">
        <f>Data[[#This Row],[Open issues]]+Data[[#This Row],[Closed issues]]</f>
        <v>220</v>
      </c>
      <c r="W20" s="2">
        <v>1</v>
      </c>
      <c r="X20" s="2">
        <v>155</v>
      </c>
      <c r="Y20" s="2">
        <f>Data[[#This Row],[Open pull requests]]+Data[[#This Row],[Closed pull requests]]</f>
        <v>156</v>
      </c>
      <c r="Z20" s="2">
        <v>131</v>
      </c>
      <c r="AA20" s="2">
        <v>132</v>
      </c>
      <c r="AB20" s="2">
        <v>4</v>
      </c>
      <c r="AC20" s="2"/>
      <c r="AD20" s="2"/>
      <c r="AE20" s="2"/>
      <c r="AF20" s="2"/>
      <c r="AG20" s="2">
        <v>754</v>
      </c>
      <c r="AH20" s="2">
        <f>SUM(Data[[#This Row],[Running]:[GH runs]])</f>
        <v>754</v>
      </c>
    </row>
    <row r="21" spans="1:34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3">
        <f>Data[[#This Row],[LoC]]-E20</f>
        <v>-2</v>
      </c>
      <c r="G21" s="2"/>
      <c r="H21" s="2"/>
      <c r="I21" s="2"/>
      <c r="J21" s="2"/>
      <c r="K21" s="2"/>
      <c r="L21" s="2"/>
      <c r="M21" s="2"/>
      <c r="N21" s="3">
        <f>Data[[#This Row],[Total]]-M20</f>
        <v>0</v>
      </c>
      <c r="O21" s="2">
        <v>1718</v>
      </c>
      <c r="P21" s="2">
        <v>3546</v>
      </c>
      <c r="Q21" s="2">
        <v>61044</v>
      </c>
      <c r="R21" s="2">
        <v>43112</v>
      </c>
      <c r="S21" s="2">
        <v>1</v>
      </c>
      <c r="T21" s="2">
        <v>1</v>
      </c>
      <c r="U21" s="2">
        <v>219</v>
      </c>
      <c r="V21" s="2">
        <f>Data[[#This Row],[Open issues]]+Data[[#This Row],[Closed issues]]</f>
        <v>220</v>
      </c>
      <c r="W21" s="2">
        <v>0</v>
      </c>
      <c r="X21" s="2">
        <v>156</v>
      </c>
      <c r="Y21" s="2">
        <f>Data[[#This Row],[Open pull requests]]+Data[[#This Row],[Closed pull requests]]</f>
        <v>156</v>
      </c>
      <c r="Z21" s="2">
        <v>131</v>
      </c>
      <c r="AA21" s="2">
        <v>132</v>
      </c>
      <c r="AB21" s="2">
        <v>4</v>
      </c>
      <c r="AC21" s="2"/>
      <c r="AD21" s="2"/>
      <c r="AE21" s="2"/>
      <c r="AF21" s="2"/>
      <c r="AG21" s="2">
        <v>773</v>
      </c>
      <c r="AH21" s="2">
        <f>SUM(Data[[#This Row],[Running]:[GH runs]])</f>
        <v>773</v>
      </c>
    </row>
    <row r="22" spans="1:34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3">
        <f>Data[[#This Row],[LoC]]-E21</f>
        <v>0</v>
      </c>
      <c r="G22" s="2"/>
      <c r="H22" s="2"/>
      <c r="I22" s="2"/>
      <c r="J22" s="2"/>
      <c r="K22" s="2"/>
      <c r="L22" s="2"/>
      <c r="M22" s="2"/>
      <c r="N22" s="3">
        <f>Data[[#This Row],[Total]]-M21</f>
        <v>0</v>
      </c>
      <c r="O22" s="2">
        <v>1723</v>
      </c>
      <c r="P22" s="2">
        <v>3559</v>
      </c>
      <c r="Q22" s="2">
        <v>61077</v>
      </c>
      <c r="R22" s="2">
        <v>43133</v>
      </c>
      <c r="S22" s="2">
        <v>1</v>
      </c>
      <c r="T22" s="2">
        <v>1</v>
      </c>
      <c r="U22" s="2">
        <v>219</v>
      </c>
      <c r="V22" s="2">
        <f>Data[[#This Row],[Open issues]]+Data[[#This Row],[Closed issues]]</f>
        <v>220</v>
      </c>
      <c r="W22" s="2">
        <v>0</v>
      </c>
      <c r="X22" s="2">
        <v>157</v>
      </c>
      <c r="Y22" s="2">
        <f>Data[[#This Row],[Open pull requests]]+Data[[#This Row],[Closed pull requests]]</f>
        <v>157</v>
      </c>
      <c r="Z22" s="2">
        <v>131</v>
      </c>
      <c r="AA22" s="2">
        <v>132</v>
      </c>
      <c r="AB22" s="2">
        <v>4</v>
      </c>
      <c r="AC22" s="2"/>
      <c r="AD22" s="2"/>
      <c r="AE22" s="2"/>
      <c r="AF22" s="2"/>
      <c r="AG22" s="2">
        <v>787</v>
      </c>
      <c r="AH22" s="2">
        <f>SUM(Data[[#This Row],[Running]:[GH runs]])</f>
        <v>787</v>
      </c>
    </row>
    <row r="23" spans="1:34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3">
        <f>Data[[#This Row],[LoC]]-E22</f>
        <v>0</v>
      </c>
      <c r="G23" s="2"/>
      <c r="H23" s="2"/>
      <c r="I23" s="2"/>
      <c r="J23" s="2"/>
      <c r="K23" s="2"/>
      <c r="L23" s="2"/>
      <c r="M23" s="2"/>
      <c r="N23" s="3">
        <f>Data[[#This Row],[Total]]-M22</f>
        <v>0</v>
      </c>
      <c r="O23" s="2">
        <v>1724</v>
      </c>
      <c r="P23" s="2">
        <v>3560</v>
      </c>
      <c r="Q23" s="2">
        <v>61077</v>
      </c>
      <c r="R23" s="2">
        <v>43133</v>
      </c>
      <c r="S23" s="2">
        <v>0</v>
      </c>
      <c r="T23" s="2">
        <v>0</v>
      </c>
      <c r="U23" s="2">
        <v>220</v>
      </c>
      <c r="V23" s="2">
        <f>Data[[#This Row],[Open issues]]+Data[[#This Row],[Closed issues]]</f>
        <v>220</v>
      </c>
      <c r="W23" s="2">
        <v>0</v>
      </c>
      <c r="X23" s="2">
        <v>157</v>
      </c>
      <c r="Y23" s="2">
        <f>Data[[#This Row],[Open pull requests]]+Data[[#This Row],[Closed pull requests]]</f>
        <v>157</v>
      </c>
      <c r="Z23" s="2">
        <v>131</v>
      </c>
      <c r="AA23" s="2">
        <v>132</v>
      </c>
      <c r="AB23" s="2">
        <v>4</v>
      </c>
      <c r="AC23" s="2"/>
      <c r="AD23" s="2"/>
      <c r="AE23" s="2"/>
      <c r="AF23" s="2"/>
      <c r="AG23" s="2">
        <v>789</v>
      </c>
      <c r="AH23" s="2">
        <f>SUM(Data[[#This Row],[Running]:[GH runs]])</f>
        <v>789</v>
      </c>
    </row>
    <row r="24" spans="1:34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3">
        <f>Data[[#This Row],[LoC]]-E23</f>
        <v>6</v>
      </c>
      <c r="G24" s="2"/>
      <c r="H24" s="2"/>
      <c r="I24" s="2"/>
      <c r="J24" s="2"/>
      <c r="K24" s="2"/>
      <c r="L24" s="2"/>
      <c r="M24" s="2"/>
      <c r="N24" s="3">
        <f>Data[[#This Row],[Total]]-M23</f>
        <v>0</v>
      </c>
      <c r="O24" s="2">
        <v>1728</v>
      </c>
      <c r="P24" s="2">
        <v>3565</v>
      </c>
      <c r="Q24" s="2">
        <v>61091</v>
      </c>
      <c r="R24" s="2">
        <v>43136</v>
      </c>
      <c r="S24" s="2">
        <v>0</v>
      </c>
      <c r="T24" s="2">
        <v>0</v>
      </c>
      <c r="U24" s="2">
        <v>220</v>
      </c>
      <c r="V24" s="2">
        <f>Data[[#This Row],[Open issues]]+Data[[#This Row],[Closed issues]]</f>
        <v>220</v>
      </c>
      <c r="W24" s="2">
        <v>0</v>
      </c>
      <c r="X24" s="2">
        <v>157</v>
      </c>
      <c r="Y24" s="2">
        <f>Data[[#This Row],[Open pull requests]]+Data[[#This Row],[Closed pull requests]]</f>
        <v>157</v>
      </c>
      <c r="Z24" s="2">
        <v>131</v>
      </c>
      <c r="AA24" s="2">
        <v>132</v>
      </c>
      <c r="AB24" s="2">
        <v>4</v>
      </c>
      <c r="AC24" s="2">
        <v>0</v>
      </c>
      <c r="AD24" s="2">
        <v>302</v>
      </c>
      <c r="AE24" s="2">
        <v>488</v>
      </c>
      <c r="AF24" s="2">
        <v>7</v>
      </c>
      <c r="AG24" s="2"/>
      <c r="AH24" s="2">
        <f>SUM(Data[[#This Row],[Running]:[GH runs]])</f>
        <v>797</v>
      </c>
    </row>
    <row r="25" spans="1:34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3">
        <f>Data[[#This Row],[LoC]]-E24</f>
        <v>0</v>
      </c>
      <c r="G25" s="2"/>
      <c r="H25" s="2"/>
      <c r="I25" s="2"/>
      <c r="J25" s="2"/>
      <c r="K25" s="2"/>
      <c r="L25" s="2"/>
      <c r="M25" s="2"/>
      <c r="N25" s="3">
        <f>Data[[#This Row],[Total]]-M24</f>
        <v>0</v>
      </c>
      <c r="O25" s="2">
        <v>1733</v>
      </c>
      <c r="P25" s="2">
        <v>3579</v>
      </c>
      <c r="Q25" s="2">
        <v>61141</v>
      </c>
      <c r="R25" s="2">
        <v>43154</v>
      </c>
      <c r="S25" s="2">
        <v>0</v>
      </c>
      <c r="T25" s="2">
        <v>0</v>
      </c>
      <c r="U25" s="2">
        <v>221</v>
      </c>
      <c r="V25" s="2">
        <f>Data[[#This Row],[Open issues]]+Data[[#This Row],[Closed issues]]</f>
        <v>221</v>
      </c>
      <c r="W25" s="2">
        <v>0</v>
      </c>
      <c r="X25" s="2">
        <v>158</v>
      </c>
      <c r="Y25" s="2">
        <f>Data[[#This Row],[Open pull requests]]+Data[[#This Row],[Closed pull requests]]</f>
        <v>158</v>
      </c>
      <c r="Z25" s="2">
        <v>131</v>
      </c>
      <c r="AA25" s="2">
        <v>132</v>
      </c>
      <c r="AB25" s="2">
        <v>4</v>
      </c>
      <c r="AC25" s="2">
        <v>0</v>
      </c>
      <c r="AD25" s="2">
        <v>304</v>
      </c>
      <c r="AE25" s="2">
        <v>501</v>
      </c>
      <c r="AF25" s="2">
        <v>7</v>
      </c>
      <c r="AG25" s="2"/>
      <c r="AH25" s="2">
        <f>SUM(Data[[#This Row],[Running]:[GH runs]])</f>
        <v>812</v>
      </c>
    </row>
    <row r="26" spans="1:34" x14ac:dyDescent="0.2">
      <c r="A26" s="1">
        <v>44725</v>
      </c>
      <c r="B26" s="2">
        <v>105</v>
      </c>
      <c r="C26" s="2">
        <v>236</v>
      </c>
      <c r="D26" s="2">
        <v>189</v>
      </c>
      <c r="E26" s="2">
        <v>4510</v>
      </c>
      <c r="F26" s="3">
        <f>Data[[#This Row],[LoC]]-E25</f>
        <v>0</v>
      </c>
      <c r="G26" s="2"/>
      <c r="H26" s="2"/>
      <c r="I26" s="2"/>
      <c r="J26" s="2"/>
      <c r="K26" s="2"/>
      <c r="L26" s="2"/>
      <c r="M26" s="2"/>
      <c r="N26" s="3">
        <f>Data[[#This Row],[Total]]-M25</f>
        <v>0</v>
      </c>
      <c r="O26" s="2">
        <v>1743</v>
      </c>
      <c r="P26" s="2">
        <v>3590</v>
      </c>
      <c r="Q26" s="2">
        <v>61156</v>
      </c>
      <c r="R26" s="2">
        <v>43168</v>
      </c>
      <c r="S26" s="2">
        <v>0</v>
      </c>
      <c r="T26" s="2">
        <v>0</v>
      </c>
      <c r="U26" s="2">
        <v>221</v>
      </c>
      <c r="V26" s="2">
        <f>Data[[#This Row],[Open issues]]+Data[[#This Row],[Closed issues]]</f>
        <v>221</v>
      </c>
      <c r="W26" s="2">
        <v>0</v>
      </c>
      <c r="X26" s="2">
        <v>159</v>
      </c>
      <c r="Y26" s="2">
        <f>Data[[#This Row],[Open pull requests]]+Data[[#This Row],[Closed pull requests]]</f>
        <v>159</v>
      </c>
      <c r="Z26" s="2">
        <v>131</v>
      </c>
      <c r="AA26" s="2">
        <v>132</v>
      </c>
      <c r="AB26" s="2">
        <v>4</v>
      </c>
      <c r="AC26" s="2">
        <v>0</v>
      </c>
      <c r="AD26" s="2">
        <v>305</v>
      </c>
      <c r="AE26" s="2">
        <v>517</v>
      </c>
      <c r="AF26" s="2">
        <v>7</v>
      </c>
      <c r="AG26" s="2"/>
      <c r="AH26" s="2">
        <f>SUM(Data[[#This Row],[Running]:[GH runs]])</f>
        <v>829</v>
      </c>
    </row>
    <row r="27" spans="1:34" x14ac:dyDescent="0.2">
      <c r="A27" s="1">
        <v>44727</v>
      </c>
      <c r="B27" s="2">
        <v>105</v>
      </c>
      <c r="C27" s="2">
        <v>236</v>
      </c>
      <c r="D27" s="2">
        <v>189</v>
      </c>
      <c r="E27" s="2">
        <v>4515</v>
      </c>
      <c r="F27" s="3">
        <f>Data[[#This Row],[LoC]]-E26</f>
        <v>5</v>
      </c>
      <c r="G27" s="2"/>
      <c r="H27" s="2"/>
      <c r="I27" s="2"/>
      <c r="J27" s="2"/>
      <c r="K27" s="2"/>
      <c r="L27" s="2"/>
      <c r="M27" s="2"/>
      <c r="N27" s="3">
        <f>Data[[#This Row],[Total]]-M26</f>
        <v>0</v>
      </c>
      <c r="O27" s="2">
        <v>1758</v>
      </c>
      <c r="P27" s="2">
        <v>3610</v>
      </c>
      <c r="Q27" s="2">
        <v>61388</v>
      </c>
      <c r="R27" s="2">
        <v>43266</v>
      </c>
      <c r="S27" s="2">
        <v>0</v>
      </c>
      <c r="T27" s="2">
        <v>0</v>
      </c>
      <c r="U27" s="2">
        <v>221</v>
      </c>
      <c r="V27" s="2">
        <f>Data[[#This Row],[Open issues]]+Data[[#This Row],[Closed issues]]</f>
        <v>221</v>
      </c>
      <c r="W27" s="2">
        <v>0</v>
      </c>
      <c r="X27" s="2">
        <v>159</v>
      </c>
      <c r="Y27" s="2">
        <f>Data[[#This Row],[Open pull requests]]+Data[[#This Row],[Closed pull requests]]</f>
        <v>159</v>
      </c>
      <c r="Z27" s="2">
        <v>131</v>
      </c>
      <c r="AA27" s="2">
        <v>132</v>
      </c>
      <c r="AB27" s="2">
        <v>4</v>
      </c>
      <c r="AC27" s="2">
        <v>0</v>
      </c>
      <c r="AD27" s="2">
        <v>314</v>
      </c>
      <c r="AE27" s="2">
        <v>536</v>
      </c>
      <c r="AF27" s="2">
        <v>7</v>
      </c>
      <c r="AG27" s="2"/>
      <c r="AH27" s="2">
        <f>SUM(Data[[#This Row],[Running]:[GH runs]])</f>
        <v>857</v>
      </c>
    </row>
    <row r="28" spans="1:34" x14ac:dyDescent="0.2">
      <c r="A28" s="1">
        <v>44729</v>
      </c>
      <c r="B28" s="2">
        <v>105</v>
      </c>
      <c r="C28" s="2">
        <v>237</v>
      </c>
      <c r="D28" s="2">
        <v>190</v>
      </c>
      <c r="E28" s="2">
        <v>4585</v>
      </c>
      <c r="F28" s="3">
        <f>Data[[#This Row],[LoC]]-E27</f>
        <v>70</v>
      </c>
      <c r="G28" s="2"/>
      <c r="H28" s="2"/>
      <c r="I28" s="2"/>
      <c r="J28" s="2"/>
      <c r="K28" s="2"/>
      <c r="L28" s="2"/>
      <c r="M28" s="2"/>
      <c r="N28" s="3">
        <f>Data[[#This Row],[Total]]-M27</f>
        <v>0</v>
      </c>
      <c r="O28" s="2">
        <v>1763</v>
      </c>
      <c r="P28" s="2">
        <v>3627</v>
      </c>
      <c r="Q28" s="2">
        <v>61547</v>
      </c>
      <c r="R28" s="2">
        <v>43284</v>
      </c>
      <c r="S28" s="2">
        <v>0</v>
      </c>
      <c r="T28" s="2">
        <v>0</v>
      </c>
      <c r="U28" s="2">
        <v>222</v>
      </c>
      <c r="V28" s="2">
        <f>Data[[#This Row],[Open issues]]+Data[[#This Row],[Closed issues]]</f>
        <v>222</v>
      </c>
      <c r="W28" s="2">
        <v>0</v>
      </c>
      <c r="X28" s="2">
        <v>159</v>
      </c>
      <c r="Y28" s="2">
        <f>Data[[#This Row],[Open pull requests]]+Data[[#This Row],[Closed pull requests]]</f>
        <v>159</v>
      </c>
      <c r="Z28" s="2">
        <v>133</v>
      </c>
      <c r="AA28" s="2">
        <v>135</v>
      </c>
      <c r="AB28" s="2">
        <v>4</v>
      </c>
      <c r="AC28" s="2">
        <v>0</v>
      </c>
      <c r="AD28" s="2">
        <v>316</v>
      </c>
      <c r="AE28" s="2">
        <v>548</v>
      </c>
      <c r="AF28" s="2">
        <v>7</v>
      </c>
      <c r="AG28" s="2"/>
      <c r="AH28" s="2">
        <f>SUM(Data[[#This Row],[Running]:[GH runs]])</f>
        <v>871</v>
      </c>
    </row>
    <row r="29" spans="1:34" x14ac:dyDescent="0.2">
      <c r="A29" s="1">
        <v>44743</v>
      </c>
      <c r="B29" s="2">
        <v>105</v>
      </c>
      <c r="C29" s="2">
        <v>238</v>
      </c>
      <c r="D29" s="2">
        <v>191</v>
      </c>
      <c r="E29" s="2">
        <v>4689</v>
      </c>
      <c r="F29" s="3">
        <f>Data[[#This Row],[LoC]]-E28</f>
        <v>104</v>
      </c>
      <c r="G29" s="2"/>
      <c r="H29" s="2"/>
      <c r="I29" s="2"/>
      <c r="J29" s="2"/>
      <c r="K29" s="2"/>
      <c r="L29" s="2"/>
      <c r="M29" s="2"/>
      <c r="N29" s="3">
        <f>Data[[#This Row],[Total]]-M28</f>
        <v>0</v>
      </c>
      <c r="O29" s="2">
        <v>1773</v>
      </c>
      <c r="P29" s="2">
        <v>3651</v>
      </c>
      <c r="Q29" s="2">
        <v>61778</v>
      </c>
      <c r="R29" s="2">
        <v>43332</v>
      </c>
      <c r="S29" s="2">
        <v>0</v>
      </c>
      <c r="T29" s="2">
        <v>0</v>
      </c>
      <c r="U29" s="2">
        <v>222</v>
      </c>
      <c r="V29" s="2">
        <f>Data[[#This Row],[Open issues]]+Data[[#This Row],[Closed issues]]</f>
        <v>222</v>
      </c>
      <c r="W29" s="2">
        <v>0</v>
      </c>
      <c r="X29" s="2">
        <v>159</v>
      </c>
      <c r="Y29" s="2">
        <f>Data[[#This Row],[Open pull requests]]+Data[[#This Row],[Closed pull requests]]</f>
        <v>159</v>
      </c>
      <c r="Z29" s="2">
        <v>134</v>
      </c>
      <c r="AA29" s="2">
        <v>137</v>
      </c>
      <c r="AB29" s="2">
        <v>4</v>
      </c>
      <c r="AC29" s="2">
        <v>0</v>
      </c>
      <c r="AD29" s="2">
        <v>320</v>
      </c>
      <c r="AE29" s="2">
        <v>568</v>
      </c>
      <c r="AF29" s="2">
        <v>7</v>
      </c>
      <c r="AG29" s="2"/>
      <c r="AH29" s="2">
        <f>SUM(Data[[#This Row],[Running]:[GH runs]])</f>
        <v>895</v>
      </c>
    </row>
    <row r="30" spans="1:34" x14ac:dyDescent="0.2">
      <c r="A30" s="1">
        <v>44748</v>
      </c>
      <c r="B30" s="2">
        <v>105</v>
      </c>
      <c r="C30" s="2">
        <v>239</v>
      </c>
      <c r="D30" s="2">
        <v>192</v>
      </c>
      <c r="E30" s="2">
        <v>4712</v>
      </c>
      <c r="F30" s="3">
        <f>Data[[#This Row],[LoC]]-E29</f>
        <v>23</v>
      </c>
      <c r="G30" s="2"/>
      <c r="H30" s="2"/>
      <c r="I30" s="2"/>
      <c r="J30" s="2"/>
      <c r="K30" s="2"/>
      <c r="L30" s="2"/>
      <c r="M30" s="2"/>
      <c r="N30" s="3">
        <f>Data[[#This Row],[Total]]-M29</f>
        <v>0</v>
      </c>
      <c r="O30" s="2">
        <v>1776</v>
      </c>
      <c r="P30" s="2">
        <v>3662</v>
      </c>
      <c r="Q30" s="2">
        <v>61856</v>
      </c>
      <c r="R30" s="2">
        <v>43366</v>
      </c>
      <c r="S30" s="2">
        <v>0</v>
      </c>
      <c r="T30" s="2">
        <v>0</v>
      </c>
      <c r="U30" s="2">
        <v>223</v>
      </c>
      <c r="V30" s="2">
        <f>Data[[#This Row],[Open issues]]+Data[[#This Row],[Closed issues]]</f>
        <v>223</v>
      </c>
      <c r="W30" s="2">
        <v>0</v>
      </c>
      <c r="X30" s="2">
        <v>159</v>
      </c>
      <c r="Y30" s="2">
        <f>Data[[#This Row],[Open pull requests]]+Data[[#This Row],[Closed pull requests]]</f>
        <v>159</v>
      </c>
      <c r="Z30" s="2">
        <v>134</v>
      </c>
      <c r="AA30" s="2">
        <v>137</v>
      </c>
      <c r="AB30" s="2">
        <v>4</v>
      </c>
      <c r="AC30" s="2">
        <v>0</v>
      </c>
      <c r="AD30" s="2">
        <v>320</v>
      </c>
      <c r="AE30" s="2">
        <v>578</v>
      </c>
      <c r="AF30" s="2">
        <v>7</v>
      </c>
      <c r="AG30" s="2"/>
      <c r="AH30" s="2">
        <f>SUM(Data[[#This Row],[Running]:[GH runs]])</f>
        <v>905</v>
      </c>
    </row>
    <row r="31" spans="1:34" x14ac:dyDescent="0.2">
      <c r="A31" s="1">
        <v>44757</v>
      </c>
      <c r="B31" s="2">
        <v>105</v>
      </c>
      <c r="C31" s="2">
        <v>240</v>
      </c>
      <c r="D31" s="2">
        <v>193</v>
      </c>
      <c r="E31" s="2">
        <v>4720</v>
      </c>
      <c r="F31" s="3">
        <f>Data[[#This Row],[LoC]]-E30</f>
        <v>8</v>
      </c>
      <c r="G31" s="2"/>
      <c r="H31" s="2"/>
      <c r="I31" s="2"/>
      <c r="J31" s="2"/>
      <c r="K31" s="2"/>
      <c r="L31" s="2"/>
      <c r="M31" s="2"/>
      <c r="N31" s="3">
        <f>Data[[#This Row],[Total]]-M30</f>
        <v>0</v>
      </c>
      <c r="O31" s="2">
        <v>1782</v>
      </c>
      <c r="P31" s="2">
        <v>3684</v>
      </c>
      <c r="Q31" s="2">
        <v>62189</v>
      </c>
      <c r="R31" s="2">
        <v>43626</v>
      </c>
      <c r="S31" s="2">
        <v>0</v>
      </c>
      <c r="T31" s="2">
        <v>0</v>
      </c>
      <c r="U31" s="2">
        <v>224</v>
      </c>
      <c r="V31" s="2">
        <f>Data[[#This Row],[Open issues]]+Data[[#This Row],[Closed issues]]</f>
        <v>224</v>
      </c>
      <c r="W31" s="2">
        <v>0</v>
      </c>
      <c r="X31" s="2">
        <v>159</v>
      </c>
      <c r="Y31" s="2">
        <f>Data[[#This Row],[Open pull requests]]+Data[[#This Row],[Closed pull requests]]</f>
        <v>159</v>
      </c>
      <c r="Z31" s="2">
        <v>134</v>
      </c>
      <c r="AA31" s="2">
        <v>138</v>
      </c>
      <c r="AB31" s="2">
        <v>4</v>
      </c>
      <c r="AC31" s="2">
        <v>0</v>
      </c>
      <c r="AD31" s="2">
        <v>321</v>
      </c>
      <c r="AE31" s="2">
        <v>593</v>
      </c>
      <c r="AF31" s="2">
        <v>7</v>
      </c>
      <c r="AG31" s="2"/>
      <c r="AH31" s="2">
        <f>SUM(Data[[#This Row],[Running]:[GH runs]])</f>
        <v>921</v>
      </c>
    </row>
    <row r="32" spans="1:34" x14ac:dyDescent="0.2">
      <c r="A32" s="1">
        <v>44761</v>
      </c>
      <c r="B32" s="2">
        <v>105</v>
      </c>
      <c r="C32" s="2">
        <v>240</v>
      </c>
      <c r="D32" s="2">
        <v>193</v>
      </c>
      <c r="E32" s="2">
        <v>4720</v>
      </c>
      <c r="F32" s="3">
        <f>Data[[#This Row],[LoC]]-E31</f>
        <v>0</v>
      </c>
      <c r="G32" s="2">
        <v>5498</v>
      </c>
      <c r="H32" s="2">
        <v>1781</v>
      </c>
      <c r="I32" s="2">
        <v>315</v>
      </c>
      <c r="J32" s="2">
        <v>240</v>
      </c>
      <c r="K32" s="2">
        <v>97</v>
      </c>
      <c r="L32" s="2">
        <v>48</v>
      </c>
      <c r="M32" s="2">
        <f>SUM(Data[[#This Row],[Shell]:[Bash]])</f>
        <v>7979</v>
      </c>
      <c r="N32" s="3">
        <v>0</v>
      </c>
      <c r="O32" s="2">
        <v>1782</v>
      </c>
      <c r="P32" s="2">
        <v>3684</v>
      </c>
      <c r="Q32" s="2">
        <v>62189</v>
      </c>
      <c r="R32" s="2">
        <v>43626</v>
      </c>
      <c r="S32" s="2">
        <v>0</v>
      </c>
      <c r="T32" s="2">
        <v>0</v>
      </c>
      <c r="U32" s="2">
        <v>224</v>
      </c>
      <c r="V32" s="2">
        <f>Data[[#This Row],[Open issues]]+Data[[#This Row],[Closed issues]]</f>
        <v>224</v>
      </c>
      <c r="W32" s="2">
        <v>0</v>
      </c>
      <c r="X32" s="2">
        <v>159</v>
      </c>
      <c r="Y32" s="2">
        <f>Data[[#This Row],[Open pull requests]]+Data[[#This Row],[Closed pull requests]]</f>
        <v>159</v>
      </c>
      <c r="Z32" s="2">
        <v>134</v>
      </c>
      <c r="AA32" s="2">
        <v>138</v>
      </c>
      <c r="AB32" s="2">
        <v>4</v>
      </c>
      <c r="AC32" s="2">
        <v>0</v>
      </c>
      <c r="AD32" s="2">
        <v>321</v>
      </c>
      <c r="AE32" s="2">
        <v>595</v>
      </c>
      <c r="AF32" s="2">
        <v>7</v>
      </c>
      <c r="AG32" s="2"/>
      <c r="AH32" s="2">
        <f>SUM(Data[[#This Row],[Running]:[GH runs]])</f>
        <v>923</v>
      </c>
    </row>
    <row r="33" spans="1:34" x14ac:dyDescent="0.2">
      <c r="A33" s="1">
        <v>44764</v>
      </c>
      <c r="B33" s="2">
        <v>105</v>
      </c>
      <c r="C33" s="2">
        <v>240</v>
      </c>
      <c r="D33" s="2">
        <v>193</v>
      </c>
      <c r="E33" s="2">
        <v>4724</v>
      </c>
      <c r="F33" s="3">
        <f>Data[[#This Row],[LoC]]-E32</f>
        <v>4</v>
      </c>
      <c r="G33" s="2">
        <v>5502</v>
      </c>
      <c r="H33" s="2">
        <v>1781</v>
      </c>
      <c r="I33" s="2">
        <v>315</v>
      </c>
      <c r="J33" s="2">
        <v>240</v>
      </c>
      <c r="K33" s="2">
        <v>97</v>
      </c>
      <c r="L33" s="2">
        <v>48</v>
      </c>
      <c r="M33" s="2">
        <f>SUM(Data[[#This Row],[Shell]:[Bash]])</f>
        <v>7983</v>
      </c>
      <c r="N33" s="3">
        <f>Data[[#This Row],[Total]]-M32</f>
        <v>4</v>
      </c>
      <c r="O33" s="2">
        <v>1785</v>
      </c>
      <c r="P33" s="2">
        <v>3689</v>
      </c>
      <c r="Q33" s="2">
        <v>62207</v>
      </c>
      <c r="R33" s="2">
        <v>43630</v>
      </c>
      <c r="S33" s="2">
        <v>0</v>
      </c>
      <c r="T33" s="2">
        <v>0</v>
      </c>
      <c r="U33" s="2">
        <v>224</v>
      </c>
      <c r="V33" s="2">
        <f>Data[[#This Row],[Open issues]]+Data[[#This Row],[Closed issues]]</f>
        <v>224</v>
      </c>
      <c r="W33" s="2">
        <v>0</v>
      </c>
      <c r="X33" s="2">
        <v>159</v>
      </c>
      <c r="Y33" s="2">
        <f>Data[[#This Row],[Open pull requests]]+Data[[#This Row],[Closed pull requests]]</f>
        <v>159</v>
      </c>
      <c r="Z33" s="2">
        <v>134</v>
      </c>
      <c r="AA33" s="2">
        <v>138</v>
      </c>
      <c r="AB33" s="2">
        <v>4</v>
      </c>
      <c r="AC33" s="2">
        <v>0</v>
      </c>
      <c r="AD33" s="2">
        <v>321</v>
      </c>
      <c r="AE33" s="2">
        <v>599</v>
      </c>
      <c r="AF33" s="2">
        <v>7</v>
      </c>
      <c r="AG33" s="2"/>
      <c r="AH33" s="2">
        <f>SUM(Data[[#This Row],[Running]:[GH runs]])</f>
        <v>927</v>
      </c>
    </row>
    <row r="34" spans="1:34" x14ac:dyDescent="0.2">
      <c r="A34" s="1">
        <v>44768</v>
      </c>
      <c r="B34" s="2">
        <v>106</v>
      </c>
      <c r="C34" s="2">
        <v>241</v>
      </c>
      <c r="D34" s="2">
        <v>194</v>
      </c>
      <c r="E34" s="2">
        <v>4731</v>
      </c>
      <c r="F34" s="3">
        <f>Data[[#This Row],[LoC]]-E33</f>
        <v>7</v>
      </c>
      <c r="G34" s="2">
        <v>5589</v>
      </c>
      <c r="H34" s="2">
        <v>1785</v>
      </c>
      <c r="I34" s="2">
        <v>315</v>
      </c>
      <c r="J34" s="2">
        <v>242</v>
      </c>
      <c r="K34" s="2">
        <v>97</v>
      </c>
      <c r="L34" s="2">
        <v>48</v>
      </c>
      <c r="M34" s="2">
        <f>SUM(Data[[#This Row],[Shell]:[Bash]])</f>
        <v>8076</v>
      </c>
      <c r="N34" s="3">
        <f>Data[[#This Row],[Total]]-M33</f>
        <v>93</v>
      </c>
      <c r="O34" s="2">
        <v>1789</v>
      </c>
      <c r="P34" s="2">
        <v>3703</v>
      </c>
      <c r="Q34" s="2">
        <v>62262</v>
      </c>
      <c r="R34" s="2">
        <v>43661</v>
      </c>
      <c r="S34" s="2">
        <v>0</v>
      </c>
      <c r="T34" s="2">
        <v>0</v>
      </c>
      <c r="U34" s="2">
        <v>225</v>
      </c>
      <c r="V34" s="2">
        <f>Data[[#This Row],[Open issues]]+Data[[#This Row],[Closed issues]]</f>
        <v>225</v>
      </c>
      <c r="W34" s="2">
        <v>0</v>
      </c>
      <c r="X34" s="2">
        <v>160</v>
      </c>
      <c r="Y34" s="2">
        <f>Data[[#This Row],[Open pull requests]]+Data[[#This Row],[Closed pull requests]]</f>
        <v>160</v>
      </c>
      <c r="Z34" s="2">
        <v>135</v>
      </c>
      <c r="AA34" s="2">
        <v>138</v>
      </c>
      <c r="AB34" s="2">
        <v>4</v>
      </c>
      <c r="AC34" s="2">
        <v>0</v>
      </c>
      <c r="AD34" s="2">
        <v>322</v>
      </c>
      <c r="AE34" s="2">
        <v>610</v>
      </c>
      <c r="AF34" s="2">
        <v>7</v>
      </c>
      <c r="AG34" s="2"/>
      <c r="AH34" s="2">
        <f>SUM(Data[[#This Row],[Running]:[GH runs]])</f>
        <v>939</v>
      </c>
    </row>
    <row r="35" spans="1:34" x14ac:dyDescent="0.2">
      <c r="A35" s="1">
        <v>44790</v>
      </c>
      <c r="B35" s="2">
        <v>106</v>
      </c>
      <c r="C35" s="2">
        <v>242</v>
      </c>
      <c r="D35" s="2">
        <v>195</v>
      </c>
      <c r="E35" s="2">
        <v>4749</v>
      </c>
      <c r="F35" s="3">
        <f>Data[[#This Row],[LoC]]-E34</f>
        <v>18</v>
      </c>
      <c r="G35" s="2">
        <v>5535</v>
      </c>
      <c r="H35" s="2">
        <v>1788</v>
      </c>
      <c r="I35" s="2">
        <v>315</v>
      </c>
      <c r="J35" s="2">
        <v>243</v>
      </c>
      <c r="K35" s="2">
        <v>97</v>
      </c>
      <c r="L35" s="2">
        <v>48</v>
      </c>
      <c r="M35" s="2">
        <f>SUM(Data[[#This Row],[Shell]:[Bash]])</f>
        <v>8026</v>
      </c>
      <c r="N35" s="3">
        <f>Data[[#This Row],[Total]]-M34</f>
        <v>-50</v>
      </c>
      <c r="O35" s="2">
        <v>1791</v>
      </c>
      <c r="P35" s="2">
        <v>3716</v>
      </c>
      <c r="Q35" s="2">
        <v>62325</v>
      </c>
      <c r="R35" s="2">
        <v>43671</v>
      </c>
      <c r="S35" s="2">
        <v>0</v>
      </c>
      <c r="T35" s="2">
        <v>0</v>
      </c>
      <c r="U35" s="2">
        <v>225</v>
      </c>
      <c r="V35" s="2">
        <f>Data[[#This Row],[Open issues]]+Data[[#This Row],[Closed issues]]</f>
        <v>225</v>
      </c>
      <c r="W35" s="2">
        <v>0</v>
      </c>
      <c r="X35" s="2">
        <v>160</v>
      </c>
      <c r="Y35" s="2">
        <f>Data[[#This Row],[Open pull requests]]+Data[[#This Row],[Closed pull requests]]</f>
        <v>160</v>
      </c>
      <c r="Z35" s="2">
        <v>136</v>
      </c>
      <c r="AA35" s="2">
        <v>140</v>
      </c>
      <c r="AB35" s="2">
        <v>4</v>
      </c>
      <c r="AC35" s="2">
        <v>0</v>
      </c>
      <c r="AD35" s="2">
        <v>322</v>
      </c>
      <c r="AE35" s="2">
        <v>618</v>
      </c>
      <c r="AF35" s="2">
        <v>7</v>
      </c>
      <c r="AG35" s="2"/>
      <c r="AH35" s="2">
        <f>SUM(Data[[#This Row],[Running]:[GH runs]])</f>
        <v>947</v>
      </c>
    </row>
    <row r="36" spans="1:34" x14ac:dyDescent="0.2">
      <c r="A36" s="1">
        <v>44797</v>
      </c>
      <c r="B36" s="2">
        <v>106</v>
      </c>
      <c r="C36" s="2">
        <v>245</v>
      </c>
      <c r="D36" s="2">
        <v>197</v>
      </c>
      <c r="E36" s="2">
        <v>4770</v>
      </c>
      <c r="F36" s="3">
        <f>Data[[#This Row],[LoC]]-E35</f>
        <v>21</v>
      </c>
      <c r="G36" s="2">
        <v>5573</v>
      </c>
      <c r="H36" s="2">
        <v>1799</v>
      </c>
      <c r="I36" s="2">
        <v>315</v>
      </c>
      <c r="J36" s="2">
        <v>244</v>
      </c>
      <c r="K36" s="2">
        <v>97</v>
      </c>
      <c r="L36" s="2">
        <v>48</v>
      </c>
      <c r="M36" s="2">
        <f>SUM(Data[[#This Row],[Shell]:[Bash]])</f>
        <v>8076</v>
      </c>
      <c r="N36" s="3">
        <f>Data[[#This Row],[Total]]-M35</f>
        <v>50</v>
      </c>
      <c r="O36" s="2">
        <v>1802</v>
      </c>
      <c r="P36" s="2">
        <v>3755</v>
      </c>
      <c r="Q36" s="2">
        <v>62636</v>
      </c>
      <c r="R36" s="2">
        <v>43878</v>
      </c>
      <c r="S36" s="2">
        <v>0</v>
      </c>
      <c r="T36" s="2">
        <v>0</v>
      </c>
      <c r="U36" s="2">
        <v>227</v>
      </c>
      <c r="V36" s="2">
        <f>Data[[#This Row],[Open issues]]+Data[[#This Row],[Closed issues]]</f>
        <v>227</v>
      </c>
      <c r="W36" s="2">
        <v>0</v>
      </c>
      <c r="X36" s="2">
        <v>160</v>
      </c>
      <c r="Y36" s="2">
        <f>Data[[#This Row],[Open pull requests]]+Data[[#This Row],[Closed pull requests]]</f>
        <v>160</v>
      </c>
      <c r="Z36" s="2">
        <v>137</v>
      </c>
      <c r="AA36" s="2">
        <v>141</v>
      </c>
      <c r="AB36" s="2">
        <v>4</v>
      </c>
      <c r="AC36" s="2">
        <v>0</v>
      </c>
      <c r="AD36" s="2">
        <v>322</v>
      </c>
      <c r="AE36" s="2">
        <v>641</v>
      </c>
      <c r="AF36" s="2">
        <v>7</v>
      </c>
      <c r="AG36" s="2"/>
      <c r="AH36" s="2">
        <f>SUM(Data[[#This Row],[Running]:[GH runs]])</f>
        <v>970</v>
      </c>
    </row>
    <row r="37" spans="1:34" x14ac:dyDescent="0.2">
      <c r="A37" s="1">
        <v>44798</v>
      </c>
      <c r="B37" s="2">
        <v>106</v>
      </c>
      <c r="C37" s="2">
        <v>245</v>
      </c>
      <c r="D37" s="2">
        <v>197</v>
      </c>
      <c r="E37" s="2">
        <v>4772</v>
      </c>
      <c r="F37" s="3">
        <f>Data[[#This Row],[LoC]]-E36</f>
        <v>2</v>
      </c>
      <c r="G37" s="2">
        <v>5578</v>
      </c>
      <c r="H37" s="2">
        <v>1800</v>
      </c>
      <c r="I37" s="2">
        <v>542</v>
      </c>
      <c r="J37" s="2">
        <v>315</v>
      </c>
      <c r="K37" s="2">
        <v>97</v>
      </c>
      <c r="L37" s="2">
        <v>48</v>
      </c>
      <c r="M37" s="2">
        <f>SUM(Data[[#This Row],[Shell]:[Bash]])</f>
        <v>8380</v>
      </c>
      <c r="N37" s="3">
        <f>Data[[#This Row],[Total]]-M36</f>
        <v>304</v>
      </c>
      <c r="O37" s="2">
        <v>1805</v>
      </c>
      <c r="P37" s="2">
        <v>3760</v>
      </c>
      <c r="Q37" s="2">
        <v>62661</v>
      </c>
      <c r="R37" s="2">
        <v>43888</v>
      </c>
      <c r="S37" s="2">
        <v>0</v>
      </c>
      <c r="T37" s="2">
        <v>0</v>
      </c>
      <c r="U37" s="2">
        <v>228</v>
      </c>
      <c r="V37" s="2">
        <f>Data[[#This Row],[Open issues]]+Data[[#This Row],[Closed issues]]</f>
        <v>228</v>
      </c>
      <c r="W37" s="2">
        <v>0</v>
      </c>
      <c r="X37" s="2">
        <v>160</v>
      </c>
      <c r="Y37" s="2">
        <f>Data[[#This Row],[Open pull requests]]+Data[[#This Row],[Closed pull requests]]</f>
        <v>160</v>
      </c>
      <c r="Z37" s="2">
        <v>137</v>
      </c>
      <c r="AA37" s="2">
        <v>142</v>
      </c>
      <c r="AB37" s="2">
        <v>4</v>
      </c>
      <c r="AC37" s="2">
        <v>0</v>
      </c>
      <c r="AD37" s="2">
        <v>322</v>
      </c>
      <c r="AE37" s="2">
        <v>647</v>
      </c>
      <c r="AF37" s="2">
        <v>7</v>
      </c>
      <c r="AG37" s="2"/>
      <c r="AH37" s="2">
        <f>SUM(Data[[#This Row],[Running]:[GH runs]])</f>
        <v>976</v>
      </c>
    </row>
    <row r="38" spans="1:34" x14ac:dyDescent="0.2">
      <c r="A38" s="1">
        <v>44805</v>
      </c>
      <c r="B38" s="2">
        <v>106</v>
      </c>
      <c r="C38" s="2">
        <v>246</v>
      </c>
      <c r="D38" s="2">
        <v>198</v>
      </c>
      <c r="E38" s="2">
        <v>4778</v>
      </c>
      <c r="F38" s="3">
        <f>Data[[#This Row],[LoC]]-E37</f>
        <v>6</v>
      </c>
      <c r="G38" s="2">
        <v>5585</v>
      </c>
      <c r="H38" s="2">
        <v>1805</v>
      </c>
      <c r="I38" s="2">
        <v>315</v>
      </c>
      <c r="J38" s="2">
        <v>244</v>
      </c>
      <c r="K38" s="2">
        <v>97</v>
      </c>
      <c r="L38" s="2">
        <v>48</v>
      </c>
      <c r="M38" s="2">
        <f>SUM(Data[[#This Row],[Shell]:[Bash]])</f>
        <v>8094</v>
      </c>
      <c r="N38" s="3">
        <f>Data[[#This Row],[Total]]-M37</f>
        <v>-286</v>
      </c>
      <c r="O38" s="2">
        <v>1809</v>
      </c>
      <c r="P38" s="2">
        <v>3770</v>
      </c>
      <c r="Q38" s="2">
        <v>62701</v>
      </c>
      <c r="R38" s="2">
        <v>43898</v>
      </c>
      <c r="S38" s="2">
        <v>0</v>
      </c>
      <c r="T38" s="2">
        <v>0</v>
      </c>
      <c r="U38" s="2">
        <v>228</v>
      </c>
      <c r="V38" s="2">
        <f>Data[[#This Row],[Open issues]]+Data[[#This Row],[Closed issues]]</f>
        <v>228</v>
      </c>
      <c r="W38" s="2">
        <v>0</v>
      </c>
      <c r="X38" s="2">
        <v>160</v>
      </c>
      <c r="Y38" s="2">
        <f>Data[[#This Row],[Open pull requests]]+Data[[#This Row],[Closed pull requests]]</f>
        <v>160</v>
      </c>
      <c r="Z38" s="2">
        <v>137</v>
      </c>
      <c r="AA38" s="2">
        <v>142</v>
      </c>
      <c r="AB38" s="2">
        <v>4</v>
      </c>
      <c r="AC38" s="2">
        <v>0</v>
      </c>
      <c r="AD38" s="2">
        <v>322</v>
      </c>
      <c r="AE38" s="2">
        <v>657</v>
      </c>
      <c r="AF38" s="2">
        <v>7</v>
      </c>
      <c r="AG38" s="2"/>
      <c r="AH38" s="2">
        <f>SUM(Data[[#This Row],[Running]:[GH runs]])</f>
        <v>986</v>
      </c>
    </row>
    <row r="39" spans="1:34" x14ac:dyDescent="0.2">
      <c r="A39" s="1">
        <v>44806</v>
      </c>
      <c r="B39" s="2">
        <v>106</v>
      </c>
      <c r="C39" s="2">
        <v>247</v>
      </c>
      <c r="D39" s="2">
        <v>198</v>
      </c>
      <c r="E39" s="2">
        <v>4811</v>
      </c>
      <c r="F39" s="3">
        <f>Data[[#This Row],[LoC]]-E38</f>
        <v>33</v>
      </c>
      <c r="G39" s="2">
        <v>5612</v>
      </c>
      <c r="H39" s="2">
        <v>1805</v>
      </c>
      <c r="I39" s="2">
        <v>284</v>
      </c>
      <c r="J39" s="2">
        <v>244</v>
      </c>
      <c r="K39" s="2">
        <v>97</v>
      </c>
      <c r="L39" s="2">
        <v>48</v>
      </c>
      <c r="M39" s="2">
        <f>SUM(Data[[#This Row],[Shell]:[Bash]])</f>
        <v>8090</v>
      </c>
      <c r="N39" s="3">
        <f>Data[[#This Row],[Total]]-M38</f>
        <v>-4</v>
      </c>
      <c r="O39" s="2">
        <v>1813</v>
      </c>
      <c r="P39" s="2">
        <v>3784</v>
      </c>
      <c r="Q39" s="2">
        <v>62876</v>
      </c>
      <c r="R39" s="2">
        <v>44048</v>
      </c>
      <c r="S39" s="2">
        <v>0</v>
      </c>
      <c r="T39" s="2">
        <v>0</v>
      </c>
      <c r="U39" s="2">
        <v>228</v>
      </c>
      <c r="V39" s="2">
        <f>Data[[#This Row],[Open issues]]+Data[[#This Row],[Closed issues]]</f>
        <v>228</v>
      </c>
      <c r="W39" s="2">
        <v>1</v>
      </c>
      <c r="X39" s="2">
        <v>161</v>
      </c>
      <c r="Y39" s="2">
        <f>Data[[#This Row],[Open pull requests]]+Data[[#This Row],[Closed pull requests]]</f>
        <v>162</v>
      </c>
      <c r="Z39" s="2">
        <v>137</v>
      </c>
      <c r="AA39" s="2">
        <v>142</v>
      </c>
      <c r="AB39" s="2">
        <v>4</v>
      </c>
      <c r="AC39" s="2">
        <v>0</v>
      </c>
      <c r="AD39" s="2">
        <v>324</v>
      </c>
      <c r="AE39" s="2">
        <v>669</v>
      </c>
      <c r="AF39" s="2">
        <v>7</v>
      </c>
      <c r="AG39" s="2"/>
      <c r="AH39" s="2">
        <f>SUM(Data[[#This Row],[Running]:[GH runs]])</f>
        <v>1000</v>
      </c>
    </row>
    <row r="40" spans="1:34" x14ac:dyDescent="0.2">
      <c r="A40" s="1">
        <v>44810</v>
      </c>
      <c r="B40" s="2">
        <v>106</v>
      </c>
      <c r="C40" s="2">
        <v>247</v>
      </c>
      <c r="D40" s="2">
        <v>199</v>
      </c>
      <c r="E40" s="2">
        <v>4835</v>
      </c>
      <c r="F40" s="3">
        <f>Data[[#This Row],[LoC]]-E39</f>
        <v>24</v>
      </c>
      <c r="G40" s="2">
        <v>5646</v>
      </c>
      <c r="H40" s="2">
        <v>1809</v>
      </c>
      <c r="I40" s="2">
        <v>284</v>
      </c>
      <c r="J40" s="2">
        <v>246</v>
      </c>
      <c r="K40" s="2">
        <v>97</v>
      </c>
      <c r="L40" s="2">
        <v>48</v>
      </c>
      <c r="M40" s="2">
        <f>SUM(Data[[#This Row],[Shell]:[Bash]])</f>
        <v>8130</v>
      </c>
      <c r="N40" s="3">
        <f>Data[[#This Row],[Total]]-M39</f>
        <v>40</v>
      </c>
      <c r="O40" s="2">
        <v>1815</v>
      </c>
      <c r="P40" s="2">
        <v>3795</v>
      </c>
      <c r="Q40" s="2">
        <v>62951</v>
      </c>
      <c r="R40" s="2">
        <v>44063</v>
      </c>
      <c r="S40" s="2">
        <v>0</v>
      </c>
      <c r="T40" s="2">
        <v>0</v>
      </c>
      <c r="U40" s="2">
        <v>228</v>
      </c>
      <c r="V40" s="2">
        <f>Data[[#This Row],[Open issues]]+Data[[#This Row],[Closed issues]]</f>
        <v>228</v>
      </c>
      <c r="W40" s="2">
        <v>0</v>
      </c>
      <c r="X40" s="2">
        <v>161</v>
      </c>
      <c r="Y40" s="2">
        <f>Data[[#This Row],[Open pull requests]]+Data[[#This Row],[Closed pull requests]]</f>
        <v>161</v>
      </c>
      <c r="Z40" s="2">
        <v>138</v>
      </c>
      <c r="AA40" s="2">
        <v>144</v>
      </c>
      <c r="AB40" s="2">
        <v>4</v>
      </c>
      <c r="AC40" s="2">
        <v>0</v>
      </c>
      <c r="AD40" s="2">
        <v>324</v>
      </c>
      <c r="AE40" s="2">
        <v>675</v>
      </c>
      <c r="AF40" s="2">
        <v>7</v>
      </c>
      <c r="AG40" s="2"/>
      <c r="AH40" s="2">
        <f>SUM(Data[[#This Row],[Running]:[GH runs]])</f>
        <v>1006</v>
      </c>
    </row>
    <row r="41" spans="1:34" x14ac:dyDescent="0.2">
      <c r="A41" s="1">
        <v>44812</v>
      </c>
      <c r="B41" s="2">
        <v>106</v>
      </c>
      <c r="C41" s="2">
        <v>247</v>
      </c>
      <c r="D41" s="2">
        <v>199</v>
      </c>
      <c r="E41" s="2">
        <v>4895</v>
      </c>
      <c r="F41" s="3">
        <f>Data[[#This Row],[LoC]]-E40</f>
        <v>60</v>
      </c>
      <c r="G41" s="2">
        <v>5691</v>
      </c>
      <c r="H41" s="2">
        <v>1814</v>
      </c>
      <c r="I41" s="2">
        <v>289</v>
      </c>
      <c r="J41" s="2">
        <v>248</v>
      </c>
      <c r="K41" s="2">
        <v>97</v>
      </c>
      <c r="L41" s="2">
        <v>48</v>
      </c>
      <c r="M41" s="2">
        <f>SUM(Data[[#This Row],[Shell]:[Bash]])</f>
        <v>8187</v>
      </c>
      <c r="N41" s="3">
        <f>Data[[#This Row],[Total]]-M40</f>
        <v>57</v>
      </c>
      <c r="O41" s="2">
        <v>1823</v>
      </c>
      <c r="P41" s="2">
        <v>3813</v>
      </c>
      <c r="Q41" s="2">
        <v>63094</v>
      </c>
      <c r="R41" s="2">
        <v>44112</v>
      </c>
      <c r="S41" s="2">
        <v>0</v>
      </c>
      <c r="T41" s="2">
        <v>0</v>
      </c>
      <c r="U41" s="2">
        <v>228</v>
      </c>
      <c r="V41" s="2">
        <f>Data[[#This Row],[Open issues]]+Data[[#This Row],[Closed issues]]</f>
        <v>228</v>
      </c>
      <c r="W41" s="2">
        <v>0</v>
      </c>
      <c r="X41" s="2">
        <v>161</v>
      </c>
      <c r="Y41" s="2">
        <f>Data[[#This Row],[Open pull requests]]+Data[[#This Row],[Closed pull requests]]</f>
        <v>161</v>
      </c>
      <c r="Z41" s="2">
        <v>138</v>
      </c>
      <c r="AA41" s="2">
        <v>144</v>
      </c>
      <c r="AB41" s="2">
        <v>4</v>
      </c>
      <c r="AC41" s="2">
        <v>0</v>
      </c>
      <c r="AD41" s="2">
        <v>326</v>
      </c>
      <c r="AE41" s="2">
        <v>689</v>
      </c>
      <c r="AF41" s="2">
        <v>7</v>
      </c>
      <c r="AG41" s="2"/>
      <c r="AH41" s="2">
        <f>SUM(Data[[#This Row],[Running]:[GH runs]])</f>
        <v>1022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2022-09-08T14:40:52Z</dcterms:modified>
</cp:coreProperties>
</file>