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ti/src/check_ssl_cert/varia/"/>
    </mc:Choice>
  </mc:AlternateContent>
  <xr:revisionPtr revIDLastSave="0" documentId="13_ncr:1_{57D6A10B-D9E9-8E45-A6C1-D9BD8F314F5F}" xr6:coauthVersionLast="47" xr6:coauthVersionMax="47" xr10:uidLastSave="{00000000-0000-0000-0000-000000000000}"/>
  <bookViews>
    <workbookView xWindow="0" yWindow="880" windowWidth="20600" windowHeight="24460" xr2:uid="{EF8E2D16-8F1A-D743-ABFE-CD06731F2ECD}"/>
  </bookViews>
  <sheets>
    <sheet name="Data" sheetId="1" r:id="rId1"/>
    <sheet name="Lines of code" sheetId="2" r:id="rId2"/>
    <sheet name="Open Issues &amp; PRs" sheetId="3" r:id="rId3"/>
    <sheet name="Issues &amp; PRs" sheetId="4" r:id="rId4"/>
    <sheet name="Tests" sheetId="5" r:id="rId5"/>
    <sheet name="Workflow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6" i="1" l="1"/>
  <c r="M46" i="1"/>
  <c r="V46" i="1"/>
  <c r="Y46" i="1"/>
  <c r="AH46" i="1"/>
  <c r="F45" i="1"/>
  <c r="M45" i="1"/>
  <c r="V45" i="1"/>
  <c r="Y45" i="1"/>
  <c r="AH45" i="1"/>
  <c r="F44" i="1"/>
  <c r="M44" i="1"/>
  <c r="V44" i="1"/>
  <c r="Y44" i="1"/>
  <c r="AH44" i="1"/>
  <c r="V42" i="1"/>
  <c r="F43" i="1"/>
  <c r="M43" i="1"/>
  <c r="V43" i="1"/>
  <c r="Y43" i="1"/>
  <c r="AH43" i="1"/>
  <c r="F42" i="1"/>
  <c r="M42" i="1"/>
  <c r="Y42" i="1"/>
  <c r="AH42" i="1"/>
  <c r="F41" i="1"/>
  <c r="M41" i="1"/>
  <c r="V41" i="1"/>
  <c r="Y41" i="1"/>
  <c r="AH41" i="1"/>
  <c r="Y40" i="1"/>
  <c r="F40" i="1"/>
  <c r="M40" i="1"/>
  <c r="V40" i="1"/>
  <c r="AH40" i="1"/>
  <c r="F39" i="1"/>
  <c r="M39" i="1"/>
  <c r="V39" i="1"/>
  <c r="Y39" i="1"/>
  <c r="AH39" i="1"/>
  <c r="F38" i="1"/>
  <c r="M38" i="1"/>
  <c r="V38" i="1"/>
  <c r="Y38" i="1"/>
  <c r="AH38" i="1"/>
  <c r="F37" i="1"/>
  <c r="M37" i="1"/>
  <c r="V37" i="1"/>
  <c r="Y37" i="1"/>
  <c r="AH3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M36" i="1"/>
  <c r="V36" i="1"/>
  <c r="Y36" i="1"/>
  <c r="AH36" i="1"/>
  <c r="M35" i="1"/>
  <c r="V35" i="1"/>
  <c r="Y35" i="1"/>
  <c r="AH35" i="1"/>
  <c r="M34" i="1"/>
  <c r="V34" i="1"/>
  <c r="Y34" i="1"/>
  <c r="AH34" i="1"/>
  <c r="M33" i="1"/>
  <c r="V33" i="1"/>
  <c r="Y33" i="1"/>
  <c r="AH33" i="1"/>
  <c r="V32" i="1"/>
  <c r="M32" i="1"/>
  <c r="Y32" i="1"/>
  <c r="AH32" i="1"/>
  <c r="V31" i="1"/>
  <c r="Y31" i="1"/>
  <c r="AH31" i="1"/>
  <c r="V30" i="1"/>
  <c r="Y30" i="1"/>
  <c r="AH30" i="1"/>
  <c r="V29" i="1"/>
  <c r="Y29" i="1"/>
  <c r="AH29" i="1"/>
  <c r="V28" i="1"/>
  <c r="Y28" i="1"/>
  <c r="AH28" i="1"/>
  <c r="V27" i="1"/>
  <c r="Y27" i="1"/>
  <c r="AH27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6" i="1"/>
  <c r="V26" i="1"/>
  <c r="Y26" i="1"/>
  <c r="AH25" i="1"/>
  <c r="V25" i="1"/>
  <c r="Y25" i="1"/>
  <c r="V24" i="1"/>
  <c r="Y24" i="1"/>
  <c r="V23" i="1"/>
  <c r="Y23" i="1"/>
  <c r="V22" i="1"/>
  <c r="Y22" i="1"/>
  <c r="V21" i="1"/>
  <c r="Y21" i="1"/>
  <c r="V20" i="1"/>
  <c r="Y20" i="1"/>
  <c r="Y19" i="1"/>
  <c r="Y18" i="1"/>
  <c r="V19" i="1"/>
  <c r="V18" i="1"/>
  <c r="V17" i="1"/>
  <c r="Y17" i="1"/>
  <c r="V16" i="1"/>
  <c r="Y16" i="1"/>
  <c r="V15" i="1"/>
  <c r="Y15" i="1"/>
  <c r="V14" i="1"/>
  <c r="Y14" i="1"/>
  <c r="V13" i="1"/>
  <c r="Y13" i="1"/>
  <c r="V12" i="1"/>
  <c r="Y12" i="1"/>
  <c r="V11" i="1"/>
  <c r="Y11" i="1"/>
  <c r="Y2" i="1"/>
  <c r="Y3" i="1"/>
  <c r="Y4" i="1"/>
  <c r="Y5" i="1"/>
  <c r="Y6" i="1"/>
  <c r="Y7" i="1"/>
  <c r="Y8" i="1"/>
  <c r="Y9" i="1"/>
  <c r="Y10" i="1"/>
  <c r="V2" i="1"/>
  <c r="V3" i="1"/>
  <c r="V4" i="1"/>
  <c r="V5" i="1"/>
  <c r="V6" i="1"/>
  <c r="V7" i="1"/>
  <c r="V8" i="1"/>
  <c r="V9" i="1"/>
  <c r="V10" i="1"/>
  <c r="N46" i="1" l="1"/>
  <c r="N45" i="1"/>
  <c r="N44" i="1"/>
  <c r="N43" i="1"/>
  <c r="N42" i="1"/>
  <c r="N41" i="1"/>
  <c r="N40" i="1"/>
  <c r="N39" i="1"/>
  <c r="N38" i="1"/>
  <c r="N37" i="1"/>
  <c r="N36" i="1"/>
  <c r="N34" i="1"/>
  <c r="N35" i="1"/>
  <c r="N33" i="1"/>
</calcChain>
</file>

<file path=xl/sharedStrings.xml><?xml version="1.0" encoding="utf-8"?>
<sst xmlns="http://schemas.openxmlformats.org/spreadsheetml/2006/main" count="34" uniqueCount="34">
  <si>
    <t>Date</t>
  </si>
  <si>
    <t>Authors</t>
  </si>
  <si>
    <t>Versions</t>
  </si>
  <si>
    <t>GH Releases</t>
  </si>
  <si>
    <t>LoC</t>
  </si>
  <si>
    <t>Commits</t>
  </si>
  <si>
    <t>File Changes</t>
  </si>
  <si>
    <t>Insertions</t>
  </si>
  <si>
    <t>Deletions</t>
  </si>
  <si>
    <t>Open issues</t>
  </si>
  <si>
    <t>Open bugs</t>
  </si>
  <si>
    <t>Closed issues</t>
  </si>
  <si>
    <t>Open pull requests</t>
  </si>
  <si>
    <t>Command line options</t>
  </si>
  <si>
    <t>Tests</t>
  </si>
  <si>
    <t>GH workflows</t>
  </si>
  <si>
    <t>GH runs</t>
  </si>
  <si>
    <t>Issues</t>
  </si>
  <si>
    <t>Closed pull requests</t>
  </si>
  <si>
    <t>Pull requests</t>
  </si>
  <si>
    <t>Running</t>
  </si>
  <si>
    <t>Failed</t>
  </si>
  <si>
    <t>OK</t>
  </si>
  <si>
    <t>Cancelled</t>
  </si>
  <si>
    <t>Total</t>
  </si>
  <si>
    <t>Shell</t>
  </si>
  <si>
    <t>MD</t>
  </si>
  <si>
    <t>YAML</t>
  </si>
  <si>
    <t>Text</t>
  </si>
  <si>
    <t>make</t>
  </si>
  <si>
    <t>Bash</t>
  </si>
  <si>
    <t>∆LoC</t>
  </si>
  <si>
    <t>∆Total</t>
  </si>
  <si>
    <t>∑runs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</si>
</sst>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#,##0;\-#,##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4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Data!$E$1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Data!$A$2:$A$46</c:f>
              <c:numCache>
                <c:formatCode>m/d/yy</c:formatCode>
                <c:ptCount val="4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</c:numCache>
            </c:numRef>
          </c:cat>
          <c:val>
            <c:numRef>
              <c:f>Data!$E$2:$E$46</c:f>
              <c:numCache>
                <c:formatCode>#,##0</c:formatCode>
                <c:ptCount val="45"/>
                <c:pt idx="0">
                  <c:v>4368</c:v>
                </c:pt>
                <c:pt idx="1">
                  <c:v>4368</c:v>
                </c:pt>
                <c:pt idx="2">
                  <c:v>4368</c:v>
                </c:pt>
                <c:pt idx="3">
                  <c:v>4368</c:v>
                </c:pt>
                <c:pt idx="4">
                  <c:v>4379</c:v>
                </c:pt>
                <c:pt idx="5">
                  <c:v>4381</c:v>
                </c:pt>
                <c:pt idx="6">
                  <c:v>4399</c:v>
                </c:pt>
                <c:pt idx="7">
                  <c:v>4413</c:v>
                </c:pt>
                <c:pt idx="8">
                  <c:v>4430</c:v>
                </c:pt>
                <c:pt idx="9">
                  <c:v>4432</c:v>
                </c:pt>
                <c:pt idx="10">
                  <c:v>4434</c:v>
                </c:pt>
                <c:pt idx="11">
                  <c:v>4454</c:v>
                </c:pt>
                <c:pt idx="12">
                  <c:v>4453</c:v>
                </c:pt>
                <c:pt idx="13">
                  <c:v>4461</c:v>
                </c:pt>
                <c:pt idx="14">
                  <c:v>4462</c:v>
                </c:pt>
                <c:pt idx="15">
                  <c:v>4454</c:v>
                </c:pt>
                <c:pt idx="16">
                  <c:v>4454</c:v>
                </c:pt>
                <c:pt idx="17">
                  <c:v>4470</c:v>
                </c:pt>
                <c:pt idx="18">
                  <c:v>4506</c:v>
                </c:pt>
                <c:pt idx="19">
                  <c:v>4504</c:v>
                </c:pt>
                <c:pt idx="20">
                  <c:v>4504</c:v>
                </c:pt>
                <c:pt idx="21">
                  <c:v>4504</c:v>
                </c:pt>
                <c:pt idx="22">
                  <c:v>4510</c:v>
                </c:pt>
                <c:pt idx="23">
                  <c:v>4510</c:v>
                </c:pt>
                <c:pt idx="24">
                  <c:v>4510</c:v>
                </c:pt>
                <c:pt idx="25">
                  <c:v>4515</c:v>
                </c:pt>
                <c:pt idx="26">
                  <c:v>4585</c:v>
                </c:pt>
                <c:pt idx="27">
                  <c:v>4689</c:v>
                </c:pt>
                <c:pt idx="28">
                  <c:v>4712</c:v>
                </c:pt>
                <c:pt idx="29">
                  <c:v>4720</c:v>
                </c:pt>
                <c:pt idx="30">
                  <c:v>4720</c:v>
                </c:pt>
                <c:pt idx="31">
                  <c:v>4724</c:v>
                </c:pt>
                <c:pt idx="32">
                  <c:v>4731</c:v>
                </c:pt>
                <c:pt idx="33">
                  <c:v>4749</c:v>
                </c:pt>
                <c:pt idx="34">
                  <c:v>4770</c:v>
                </c:pt>
                <c:pt idx="35">
                  <c:v>4772</c:v>
                </c:pt>
                <c:pt idx="36">
                  <c:v>4778</c:v>
                </c:pt>
                <c:pt idx="37">
                  <c:v>4811</c:v>
                </c:pt>
                <c:pt idx="38">
                  <c:v>4835</c:v>
                </c:pt>
                <c:pt idx="39">
                  <c:v>4895</c:v>
                </c:pt>
                <c:pt idx="40">
                  <c:v>4929</c:v>
                </c:pt>
                <c:pt idx="41">
                  <c:v>4958</c:v>
                </c:pt>
                <c:pt idx="42">
                  <c:v>4961</c:v>
                </c:pt>
                <c:pt idx="43">
                  <c:v>4980</c:v>
                </c:pt>
                <c:pt idx="44">
                  <c:v>5159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3-4B48-B657-8E04F40AC535}"/>
            </c:ext>
          </c:extLst>
        </c:ser>
        <c:ser>
          <c:idx val="4"/>
          <c:order val="1"/>
          <c:tx>
            <c:strRef>
              <c:f>Data!$O$1</c:f>
              <c:strCache>
                <c:ptCount val="1"/>
                <c:pt idx="0">
                  <c:v>Commits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Data!$A$2:$A$46</c:f>
              <c:numCache>
                <c:formatCode>m/d/yy</c:formatCode>
                <c:ptCount val="4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</c:numCache>
            </c:numRef>
          </c:cat>
          <c:val>
            <c:numRef>
              <c:f>Data!$O$2:$O$46</c:f>
              <c:numCache>
                <c:formatCode>#,##0</c:formatCode>
                <c:ptCount val="45"/>
                <c:pt idx="0">
                  <c:v>1523</c:v>
                </c:pt>
                <c:pt idx="1">
                  <c:v>1524</c:v>
                </c:pt>
                <c:pt idx="2">
                  <c:v>1525</c:v>
                </c:pt>
                <c:pt idx="3">
                  <c:v>1531</c:v>
                </c:pt>
                <c:pt idx="4">
                  <c:v>1539</c:v>
                </c:pt>
                <c:pt idx="5">
                  <c:v>1559</c:v>
                </c:pt>
                <c:pt idx="6">
                  <c:v>1568</c:v>
                </c:pt>
                <c:pt idx="7">
                  <c:v>1571</c:v>
                </c:pt>
                <c:pt idx="8">
                  <c:v>1598</c:v>
                </c:pt>
                <c:pt idx="9">
                  <c:v>1627</c:v>
                </c:pt>
                <c:pt idx="10">
                  <c:v>1632</c:v>
                </c:pt>
                <c:pt idx="11">
                  <c:v>1637</c:v>
                </c:pt>
                <c:pt idx="12">
                  <c:v>1647</c:v>
                </c:pt>
                <c:pt idx="13">
                  <c:v>1652</c:v>
                </c:pt>
                <c:pt idx="14">
                  <c:v>1660</c:v>
                </c:pt>
                <c:pt idx="15">
                  <c:v>1670</c:v>
                </c:pt>
                <c:pt idx="16">
                  <c:v>1676</c:v>
                </c:pt>
                <c:pt idx="17">
                  <c:v>1695</c:v>
                </c:pt>
                <c:pt idx="18">
                  <c:v>1699</c:v>
                </c:pt>
                <c:pt idx="19">
                  <c:v>1718</c:v>
                </c:pt>
                <c:pt idx="20">
                  <c:v>1723</c:v>
                </c:pt>
                <c:pt idx="21">
                  <c:v>1724</c:v>
                </c:pt>
                <c:pt idx="22">
                  <c:v>1728</c:v>
                </c:pt>
                <c:pt idx="23">
                  <c:v>1733</c:v>
                </c:pt>
                <c:pt idx="24">
                  <c:v>1743</c:v>
                </c:pt>
                <c:pt idx="25">
                  <c:v>1758</c:v>
                </c:pt>
                <c:pt idx="26">
                  <c:v>1763</c:v>
                </c:pt>
                <c:pt idx="27">
                  <c:v>1773</c:v>
                </c:pt>
                <c:pt idx="28">
                  <c:v>1776</c:v>
                </c:pt>
                <c:pt idx="29">
                  <c:v>1782</c:v>
                </c:pt>
                <c:pt idx="30">
                  <c:v>1782</c:v>
                </c:pt>
                <c:pt idx="31">
                  <c:v>1785</c:v>
                </c:pt>
                <c:pt idx="32">
                  <c:v>1789</c:v>
                </c:pt>
                <c:pt idx="33">
                  <c:v>1791</c:v>
                </c:pt>
                <c:pt idx="34">
                  <c:v>1802</c:v>
                </c:pt>
                <c:pt idx="35">
                  <c:v>1805</c:v>
                </c:pt>
                <c:pt idx="36">
                  <c:v>1809</c:v>
                </c:pt>
                <c:pt idx="37">
                  <c:v>1813</c:v>
                </c:pt>
                <c:pt idx="38">
                  <c:v>1815</c:v>
                </c:pt>
                <c:pt idx="39">
                  <c:v>1823</c:v>
                </c:pt>
                <c:pt idx="40">
                  <c:v>1830</c:v>
                </c:pt>
                <c:pt idx="41">
                  <c:v>1844</c:v>
                </c:pt>
                <c:pt idx="42">
                  <c:v>1846</c:v>
                </c:pt>
                <c:pt idx="43">
                  <c:v>1852</c:v>
                </c:pt>
                <c:pt idx="44">
                  <c:v>1873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33-4B48-B657-8E04F40AC535}"/>
            </c:ext>
          </c:extLst>
        </c:ser>
        <c:ser>
          <c:idx val="5"/>
          <c:order val="2"/>
          <c:tx>
            <c:strRef>
              <c:f>Data!$P$1</c:f>
              <c:strCache>
                <c:ptCount val="1"/>
                <c:pt idx="0">
                  <c:v>File Changes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Data!$A$2:$A$46</c:f>
              <c:numCache>
                <c:formatCode>m/d/yy</c:formatCode>
                <c:ptCount val="4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</c:numCache>
            </c:numRef>
          </c:cat>
          <c:val>
            <c:numRef>
              <c:f>Data!$P$2:$P$46</c:f>
              <c:numCache>
                <c:formatCode>#,##0</c:formatCode>
                <c:ptCount val="45"/>
                <c:pt idx="0">
                  <c:v>3195</c:v>
                </c:pt>
                <c:pt idx="1">
                  <c:v>3196</c:v>
                </c:pt>
                <c:pt idx="2">
                  <c:v>3197</c:v>
                </c:pt>
                <c:pt idx="3">
                  <c:v>3207</c:v>
                </c:pt>
                <c:pt idx="4">
                  <c:v>3224</c:v>
                </c:pt>
                <c:pt idx="5">
                  <c:v>3265</c:v>
                </c:pt>
                <c:pt idx="6">
                  <c:v>3286</c:v>
                </c:pt>
                <c:pt idx="7">
                  <c:v>3298</c:v>
                </c:pt>
                <c:pt idx="8">
                  <c:v>3339</c:v>
                </c:pt>
                <c:pt idx="9">
                  <c:v>3375</c:v>
                </c:pt>
                <c:pt idx="10">
                  <c:v>3387</c:v>
                </c:pt>
                <c:pt idx="11">
                  <c:v>3406</c:v>
                </c:pt>
                <c:pt idx="12">
                  <c:v>3424</c:v>
                </c:pt>
                <c:pt idx="13">
                  <c:v>3430</c:v>
                </c:pt>
                <c:pt idx="14">
                  <c:v>3444</c:v>
                </c:pt>
                <c:pt idx="15">
                  <c:v>3473</c:v>
                </c:pt>
                <c:pt idx="16">
                  <c:v>3481</c:v>
                </c:pt>
                <c:pt idx="17">
                  <c:v>3500</c:v>
                </c:pt>
                <c:pt idx="18">
                  <c:v>3520</c:v>
                </c:pt>
                <c:pt idx="19">
                  <c:v>3546</c:v>
                </c:pt>
                <c:pt idx="20">
                  <c:v>3559</c:v>
                </c:pt>
                <c:pt idx="21">
                  <c:v>3560</c:v>
                </c:pt>
                <c:pt idx="22">
                  <c:v>3565</c:v>
                </c:pt>
                <c:pt idx="23">
                  <c:v>3579</c:v>
                </c:pt>
                <c:pt idx="24">
                  <c:v>3590</c:v>
                </c:pt>
                <c:pt idx="25">
                  <c:v>3610</c:v>
                </c:pt>
                <c:pt idx="26">
                  <c:v>3627</c:v>
                </c:pt>
                <c:pt idx="27">
                  <c:v>3651</c:v>
                </c:pt>
                <c:pt idx="28">
                  <c:v>3662</c:v>
                </c:pt>
                <c:pt idx="29">
                  <c:v>3684</c:v>
                </c:pt>
                <c:pt idx="30">
                  <c:v>3684</c:v>
                </c:pt>
                <c:pt idx="31">
                  <c:v>3689</c:v>
                </c:pt>
                <c:pt idx="32">
                  <c:v>3703</c:v>
                </c:pt>
                <c:pt idx="33">
                  <c:v>3716</c:v>
                </c:pt>
                <c:pt idx="34">
                  <c:v>3755</c:v>
                </c:pt>
                <c:pt idx="35">
                  <c:v>3760</c:v>
                </c:pt>
                <c:pt idx="36">
                  <c:v>3770</c:v>
                </c:pt>
                <c:pt idx="37">
                  <c:v>3784</c:v>
                </c:pt>
                <c:pt idx="38">
                  <c:v>3795</c:v>
                </c:pt>
                <c:pt idx="39">
                  <c:v>3813</c:v>
                </c:pt>
                <c:pt idx="40">
                  <c:v>3837</c:v>
                </c:pt>
                <c:pt idx="41">
                  <c:v>3882</c:v>
                </c:pt>
                <c:pt idx="42">
                  <c:v>3886</c:v>
                </c:pt>
                <c:pt idx="43">
                  <c:v>3907</c:v>
                </c:pt>
                <c:pt idx="44">
                  <c:v>3964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33-4B48-B657-8E04F40AC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9"/>
          <c:order val="1"/>
          <c:tx>
            <c:strRef>
              <c:f>Data!$T$1</c:f>
              <c:strCache>
                <c:ptCount val="1"/>
                <c:pt idx="0">
                  <c:v>Open bugs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Data!$A$2:$A$46</c:f>
              <c:numCache>
                <c:formatCode>m/d/yy</c:formatCode>
                <c:ptCount val="4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</c:numCache>
            </c:numRef>
          </c:cat>
          <c:val>
            <c:numRef>
              <c:f>Data!$T$2:$T$46</c:f>
              <c:numCache>
                <c:formatCode>#,##0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82-0F42-AB06-7382B05A3763}"/>
            </c:ext>
          </c:extLst>
        </c:ser>
        <c:ser>
          <c:idx val="0"/>
          <c:order val="2"/>
          <c:tx>
            <c:strRef>
              <c:f>Data!$W$1</c:f>
              <c:strCache>
                <c:ptCount val="1"/>
                <c:pt idx="0">
                  <c:v>Open pull requests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Data!$A$2:$A$46</c:f>
              <c:numCache>
                <c:formatCode>m/d/yy</c:formatCode>
                <c:ptCount val="4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</c:numCache>
            </c:numRef>
          </c:cat>
          <c:val>
            <c:numRef>
              <c:f>Data!$W$2:$W$46</c:f>
              <c:numCache>
                <c:formatCode>#,##0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C-8744-82AE-91E2D8B9E25B}"/>
            </c:ext>
          </c:extLst>
        </c:ser>
        <c:ser>
          <c:idx val="8"/>
          <c:order val="0"/>
          <c:tx>
            <c:strRef>
              <c:f>Data!$S$1</c:f>
              <c:strCache>
                <c:ptCount val="1"/>
                <c:pt idx="0">
                  <c:v>Open issues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Data!$A$2:$A$46</c:f>
              <c:numCache>
                <c:formatCode>m/d/yy</c:formatCode>
                <c:ptCount val="4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</c:numCache>
            </c:numRef>
          </c:cat>
          <c:val>
            <c:numRef>
              <c:f>Data!$S$2:$S$46</c:f>
              <c:numCache>
                <c:formatCode>#,##0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82-0F42-AB06-7382B05A3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8"/>
          <c:order val="0"/>
          <c:tx>
            <c:strRef>
              <c:f>Data!$V$1</c:f>
              <c:strCache>
                <c:ptCount val="1"/>
                <c:pt idx="0">
                  <c:v>Issues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Data!$A$2:$A$46</c:f>
              <c:numCache>
                <c:formatCode>m/d/yy</c:formatCode>
                <c:ptCount val="4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</c:numCache>
            </c:numRef>
          </c:cat>
          <c:val>
            <c:numRef>
              <c:f>Data!$V$2:$V$46</c:f>
              <c:numCache>
                <c:formatCode>#,##0</c:formatCode>
                <c:ptCount val="45"/>
                <c:pt idx="0">
                  <c:v>204</c:v>
                </c:pt>
                <c:pt idx="1">
                  <c:v>204</c:v>
                </c:pt>
                <c:pt idx="2">
                  <c:v>204</c:v>
                </c:pt>
                <c:pt idx="3">
                  <c:v>204</c:v>
                </c:pt>
                <c:pt idx="4">
                  <c:v>204</c:v>
                </c:pt>
                <c:pt idx="5">
                  <c:v>204</c:v>
                </c:pt>
                <c:pt idx="6">
                  <c:v>208</c:v>
                </c:pt>
                <c:pt idx="7">
                  <c:v>208</c:v>
                </c:pt>
                <c:pt idx="8">
                  <c:v>209</c:v>
                </c:pt>
                <c:pt idx="9">
                  <c:v>215</c:v>
                </c:pt>
                <c:pt idx="10">
                  <c:v>215</c:v>
                </c:pt>
                <c:pt idx="11">
                  <c:v>215</c:v>
                </c:pt>
                <c:pt idx="12">
                  <c:v>217</c:v>
                </c:pt>
                <c:pt idx="13">
                  <c:v>217</c:v>
                </c:pt>
                <c:pt idx="14">
                  <c:v>218</c:v>
                </c:pt>
                <c:pt idx="15">
                  <c:v>219</c:v>
                </c:pt>
                <c:pt idx="16">
                  <c:v>219</c:v>
                </c:pt>
                <c:pt idx="17">
                  <c:v>219</c:v>
                </c:pt>
                <c:pt idx="18">
                  <c:v>220</c:v>
                </c:pt>
                <c:pt idx="19">
                  <c:v>220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221</c:v>
                </c:pt>
                <c:pt idx="24">
                  <c:v>221</c:v>
                </c:pt>
                <c:pt idx="25">
                  <c:v>221</c:v>
                </c:pt>
                <c:pt idx="26">
                  <c:v>222</c:v>
                </c:pt>
                <c:pt idx="27">
                  <c:v>222</c:v>
                </c:pt>
                <c:pt idx="28">
                  <c:v>223</c:v>
                </c:pt>
                <c:pt idx="29">
                  <c:v>224</c:v>
                </c:pt>
                <c:pt idx="30">
                  <c:v>224</c:v>
                </c:pt>
                <c:pt idx="31">
                  <c:v>224</c:v>
                </c:pt>
                <c:pt idx="32">
                  <c:v>225</c:v>
                </c:pt>
                <c:pt idx="33">
                  <c:v>225</c:v>
                </c:pt>
                <c:pt idx="34">
                  <c:v>227</c:v>
                </c:pt>
                <c:pt idx="35">
                  <c:v>228</c:v>
                </c:pt>
                <c:pt idx="36">
                  <c:v>228</c:v>
                </c:pt>
                <c:pt idx="37">
                  <c:v>228</c:v>
                </c:pt>
                <c:pt idx="38">
                  <c:v>228</c:v>
                </c:pt>
                <c:pt idx="39">
                  <c:v>228</c:v>
                </c:pt>
                <c:pt idx="40">
                  <c:v>228</c:v>
                </c:pt>
                <c:pt idx="41">
                  <c:v>230</c:v>
                </c:pt>
                <c:pt idx="42">
                  <c:v>232</c:v>
                </c:pt>
                <c:pt idx="43">
                  <c:v>232</c:v>
                </c:pt>
                <c:pt idx="44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5-4847-92C4-0FE63DD2E014}"/>
            </c:ext>
          </c:extLst>
        </c:ser>
        <c:ser>
          <c:idx val="9"/>
          <c:order val="1"/>
          <c:tx>
            <c:strRef>
              <c:f>Data!$Y$1</c:f>
              <c:strCache>
                <c:ptCount val="1"/>
                <c:pt idx="0">
                  <c:v>Pull requests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Data!$A$2:$A$46</c:f>
              <c:numCache>
                <c:formatCode>m/d/yy</c:formatCode>
                <c:ptCount val="4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</c:numCache>
            </c:numRef>
          </c:cat>
          <c:val>
            <c:numRef>
              <c:f>Data!$Y$2:$Y$46</c:f>
              <c:numCache>
                <c:formatCode>#,##0</c:formatCode>
                <c:ptCount val="45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141</c:v>
                </c:pt>
                <c:pt idx="9">
                  <c:v>148</c:v>
                </c:pt>
                <c:pt idx="10">
                  <c:v>148</c:v>
                </c:pt>
                <c:pt idx="11">
                  <c:v>148</c:v>
                </c:pt>
                <c:pt idx="12">
                  <c:v>148</c:v>
                </c:pt>
                <c:pt idx="13">
                  <c:v>149</c:v>
                </c:pt>
                <c:pt idx="14">
                  <c:v>149</c:v>
                </c:pt>
                <c:pt idx="15">
                  <c:v>149</c:v>
                </c:pt>
                <c:pt idx="16">
                  <c:v>150</c:v>
                </c:pt>
                <c:pt idx="17">
                  <c:v>156</c:v>
                </c:pt>
                <c:pt idx="18">
                  <c:v>156</c:v>
                </c:pt>
                <c:pt idx="19">
                  <c:v>156</c:v>
                </c:pt>
                <c:pt idx="20">
                  <c:v>157</c:v>
                </c:pt>
                <c:pt idx="21">
                  <c:v>157</c:v>
                </c:pt>
                <c:pt idx="22">
                  <c:v>157</c:v>
                </c:pt>
                <c:pt idx="23">
                  <c:v>158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160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162</c:v>
                </c:pt>
                <c:pt idx="38">
                  <c:v>161</c:v>
                </c:pt>
                <c:pt idx="39">
                  <c:v>161</c:v>
                </c:pt>
                <c:pt idx="40">
                  <c:v>161</c:v>
                </c:pt>
                <c:pt idx="41">
                  <c:v>162</c:v>
                </c:pt>
                <c:pt idx="42">
                  <c:v>162</c:v>
                </c:pt>
                <c:pt idx="43">
                  <c:v>162</c:v>
                </c:pt>
                <c:pt idx="44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5-4847-92C4-0FE63DD2E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Data!$AA$1</c:f>
              <c:strCache>
                <c:ptCount val="1"/>
                <c:pt idx="0">
                  <c:v>Tests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Data!$A$2:$A$46</c:f>
              <c:numCache>
                <c:formatCode>m/d/yy</c:formatCode>
                <c:ptCount val="4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</c:numCache>
            </c:numRef>
          </c:cat>
          <c:val>
            <c:numRef>
              <c:f>Data!$AA$2:$AA$46</c:f>
              <c:numCache>
                <c:formatCode>#,##0</c:formatCode>
                <c:ptCount val="45"/>
                <c:pt idx="0">
                  <c:v>122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128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131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132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135</c:v>
                </c:pt>
                <c:pt idx="27">
                  <c:v>137</c:v>
                </c:pt>
                <c:pt idx="28">
                  <c:v>137</c:v>
                </c:pt>
                <c:pt idx="29">
                  <c:v>138</c:v>
                </c:pt>
                <c:pt idx="30">
                  <c:v>138</c:v>
                </c:pt>
                <c:pt idx="31">
                  <c:v>138</c:v>
                </c:pt>
                <c:pt idx="32">
                  <c:v>138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142</c:v>
                </c:pt>
                <c:pt idx="37">
                  <c:v>142</c:v>
                </c:pt>
                <c:pt idx="38">
                  <c:v>144</c:v>
                </c:pt>
                <c:pt idx="39">
                  <c:v>144</c:v>
                </c:pt>
                <c:pt idx="40">
                  <c:v>148</c:v>
                </c:pt>
                <c:pt idx="41">
                  <c:v>148</c:v>
                </c:pt>
                <c:pt idx="42">
                  <c:v>148</c:v>
                </c:pt>
                <c:pt idx="43">
                  <c:v>150</c:v>
                </c:pt>
                <c:pt idx="44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3-C84C-B453-3AC0AA833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Data!$AC$1</c:f>
              <c:strCache>
                <c:ptCount val="1"/>
                <c:pt idx="0">
                  <c:v>Running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Data!$A$2:$A$46</c:f>
              <c:numCache>
                <c:formatCode>m/d/yy</c:formatCode>
                <c:ptCount val="4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</c:numCache>
            </c:numRef>
          </c:cat>
          <c:val>
            <c:numRef>
              <c:f>Data!$AC$2:$AC$46</c:f>
              <c:numCache>
                <c:formatCode>#,##0</c:formatCode>
                <c:ptCount val="45"/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7B-E542-BC2C-A4F217B8D2BD}"/>
            </c:ext>
          </c:extLst>
        </c:ser>
        <c:ser>
          <c:idx val="1"/>
          <c:order val="1"/>
          <c:tx>
            <c:strRef>
              <c:f>Data!$AD$1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Data!$A$2:$A$46</c:f>
              <c:numCache>
                <c:formatCode>m/d/yy</c:formatCode>
                <c:ptCount val="4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</c:numCache>
            </c:numRef>
          </c:cat>
          <c:val>
            <c:numRef>
              <c:f>Data!$AD$2:$AD$46</c:f>
              <c:numCache>
                <c:formatCode>#,##0</c:formatCode>
                <c:ptCount val="45"/>
                <c:pt idx="22">
                  <c:v>302</c:v>
                </c:pt>
                <c:pt idx="23">
                  <c:v>304</c:v>
                </c:pt>
                <c:pt idx="24">
                  <c:v>305</c:v>
                </c:pt>
                <c:pt idx="25">
                  <c:v>314</c:v>
                </c:pt>
                <c:pt idx="26">
                  <c:v>316</c:v>
                </c:pt>
                <c:pt idx="27">
                  <c:v>320</c:v>
                </c:pt>
                <c:pt idx="28">
                  <c:v>320</c:v>
                </c:pt>
                <c:pt idx="29">
                  <c:v>321</c:v>
                </c:pt>
                <c:pt idx="30">
                  <c:v>321</c:v>
                </c:pt>
                <c:pt idx="31">
                  <c:v>321</c:v>
                </c:pt>
                <c:pt idx="32">
                  <c:v>322</c:v>
                </c:pt>
                <c:pt idx="33">
                  <c:v>322</c:v>
                </c:pt>
                <c:pt idx="34">
                  <c:v>322</c:v>
                </c:pt>
                <c:pt idx="35">
                  <c:v>322</c:v>
                </c:pt>
                <c:pt idx="36">
                  <c:v>322</c:v>
                </c:pt>
                <c:pt idx="37">
                  <c:v>324</c:v>
                </c:pt>
                <c:pt idx="38">
                  <c:v>324</c:v>
                </c:pt>
                <c:pt idx="39">
                  <c:v>326</c:v>
                </c:pt>
                <c:pt idx="40">
                  <c:v>330</c:v>
                </c:pt>
                <c:pt idx="41">
                  <c:v>335</c:v>
                </c:pt>
                <c:pt idx="42">
                  <c:v>335</c:v>
                </c:pt>
                <c:pt idx="43">
                  <c:v>338</c:v>
                </c:pt>
                <c:pt idx="44">
                  <c:v>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7B-E542-BC2C-A4F217B8D2BD}"/>
            </c:ext>
          </c:extLst>
        </c:ser>
        <c:ser>
          <c:idx val="2"/>
          <c:order val="2"/>
          <c:tx>
            <c:strRef>
              <c:f>Data!$AE$1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Data!$A$2:$A$46</c:f>
              <c:numCache>
                <c:formatCode>m/d/yy</c:formatCode>
                <c:ptCount val="4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</c:numCache>
            </c:numRef>
          </c:cat>
          <c:val>
            <c:numRef>
              <c:f>Data!$AE$2:$AE$46</c:f>
              <c:numCache>
                <c:formatCode>#,##0</c:formatCode>
                <c:ptCount val="45"/>
                <c:pt idx="22">
                  <c:v>488</c:v>
                </c:pt>
                <c:pt idx="23">
                  <c:v>501</c:v>
                </c:pt>
                <c:pt idx="24">
                  <c:v>517</c:v>
                </c:pt>
                <c:pt idx="25">
                  <c:v>536</c:v>
                </c:pt>
                <c:pt idx="26">
                  <c:v>548</c:v>
                </c:pt>
                <c:pt idx="27">
                  <c:v>568</c:v>
                </c:pt>
                <c:pt idx="28">
                  <c:v>578</c:v>
                </c:pt>
                <c:pt idx="29">
                  <c:v>593</c:v>
                </c:pt>
                <c:pt idx="30">
                  <c:v>595</c:v>
                </c:pt>
                <c:pt idx="31">
                  <c:v>599</c:v>
                </c:pt>
                <c:pt idx="32">
                  <c:v>610</c:v>
                </c:pt>
                <c:pt idx="33">
                  <c:v>618</c:v>
                </c:pt>
                <c:pt idx="34">
                  <c:v>641</c:v>
                </c:pt>
                <c:pt idx="35">
                  <c:v>647</c:v>
                </c:pt>
                <c:pt idx="36">
                  <c:v>657</c:v>
                </c:pt>
                <c:pt idx="37">
                  <c:v>669</c:v>
                </c:pt>
                <c:pt idx="38">
                  <c:v>675</c:v>
                </c:pt>
                <c:pt idx="39">
                  <c:v>689</c:v>
                </c:pt>
                <c:pt idx="40">
                  <c:v>703</c:v>
                </c:pt>
                <c:pt idx="41">
                  <c:v>732</c:v>
                </c:pt>
                <c:pt idx="42">
                  <c:v>736</c:v>
                </c:pt>
                <c:pt idx="43">
                  <c:v>749</c:v>
                </c:pt>
                <c:pt idx="44">
                  <c:v>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7B-E542-BC2C-A4F217B8D2BD}"/>
            </c:ext>
          </c:extLst>
        </c:ser>
        <c:ser>
          <c:idx val="3"/>
          <c:order val="3"/>
          <c:tx>
            <c:strRef>
              <c:f>Data!$AF$1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Data!$A$2:$A$46</c:f>
              <c:numCache>
                <c:formatCode>m/d/yy</c:formatCode>
                <c:ptCount val="4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</c:numCache>
            </c:numRef>
          </c:cat>
          <c:val>
            <c:numRef>
              <c:f>Data!$AF$2:$AF$46</c:f>
              <c:numCache>
                <c:formatCode>#,##0</c:formatCode>
                <c:ptCount val="45"/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7B-E542-BC2C-A4F217B8D2BD}"/>
            </c:ext>
          </c:extLst>
        </c:ser>
        <c:ser>
          <c:idx val="4"/>
          <c:order val="4"/>
          <c:tx>
            <c:strRef>
              <c:f>Data!$AG$1</c:f>
              <c:strCache>
                <c:ptCount val="1"/>
                <c:pt idx="0">
                  <c:v>GH runs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cat>
            <c:numRef>
              <c:f>Data!$A$2:$A$46</c:f>
              <c:numCache>
                <c:formatCode>m/d/yy</c:formatCode>
                <c:ptCount val="45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</c:numCache>
            </c:numRef>
          </c:cat>
          <c:val>
            <c:numRef>
              <c:f>Data!$AG$2:$AG$46</c:f>
              <c:numCache>
                <c:formatCode>#,##0</c:formatCode>
                <c:ptCount val="45"/>
                <c:pt idx="0">
                  <c:v>541</c:v>
                </c:pt>
                <c:pt idx="1">
                  <c:v>542</c:v>
                </c:pt>
                <c:pt idx="2">
                  <c:v>543</c:v>
                </c:pt>
                <c:pt idx="3">
                  <c:v>550</c:v>
                </c:pt>
                <c:pt idx="4">
                  <c:v>561</c:v>
                </c:pt>
                <c:pt idx="5">
                  <c:v>586</c:v>
                </c:pt>
                <c:pt idx="6">
                  <c:v>595</c:v>
                </c:pt>
                <c:pt idx="7">
                  <c:v>601</c:v>
                </c:pt>
                <c:pt idx="8">
                  <c:v>632</c:v>
                </c:pt>
                <c:pt idx="9">
                  <c:v>661</c:v>
                </c:pt>
                <c:pt idx="10">
                  <c:v>669</c:v>
                </c:pt>
                <c:pt idx="11">
                  <c:v>677</c:v>
                </c:pt>
                <c:pt idx="12">
                  <c:v>685</c:v>
                </c:pt>
                <c:pt idx="13">
                  <c:v>690</c:v>
                </c:pt>
                <c:pt idx="14">
                  <c:v>700</c:v>
                </c:pt>
                <c:pt idx="15">
                  <c:v>714</c:v>
                </c:pt>
                <c:pt idx="16">
                  <c:v>721</c:v>
                </c:pt>
                <c:pt idx="17">
                  <c:v>748</c:v>
                </c:pt>
                <c:pt idx="18">
                  <c:v>754</c:v>
                </c:pt>
                <c:pt idx="19">
                  <c:v>773</c:v>
                </c:pt>
                <c:pt idx="20">
                  <c:v>787</c:v>
                </c:pt>
                <c:pt idx="21">
                  <c:v>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7B-E542-BC2C-A4F217B8D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174224"/>
        <c:axId val="773162575"/>
      </c:area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BFC0E2-E15C-9645-95CF-EABB927DA6C7}">
  <sheetPr/>
  <sheetViews>
    <sheetView zoomScale="13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ACA0B5-B5F6-0649-9568-624D24B93699}">
  <sheetPr/>
  <sheetViews>
    <sheetView zoomScale="13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B1BB8B-A1E8-FB42-B88F-023CE9967AAB}">
  <sheetPr/>
  <sheetViews>
    <sheetView zoomScale="13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11F3D3-9A19-164A-A80F-5E41AF9CF1E4}">
  <sheetPr/>
  <sheetViews>
    <sheetView zoomScale="210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2EC930-5C2E-4448-96C6-E1C9EC4CF674}">
  <sheetPr/>
  <sheetViews>
    <sheetView zoomScale="21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151" cy="60667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C5B9A-F448-2B49-9E3F-D7EDF94710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130" cy="60647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C9658-EC66-0A40-92CF-93D491DB9D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130" cy="60647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B6A11-F470-F942-A094-4E25A56308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6A03E-7892-574D-8E69-A15D35AE42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728E7-FEC9-C1E3-1782-0553B9F8F1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166B95-8F57-7249-BAD0-F6F6DB81EEDA}" name="Data" displayName="Data" ref="A1:AH46" totalsRowShown="0">
  <autoFilter ref="A1:AH46" xr:uid="{93166B95-8F57-7249-BAD0-F6F6DB81EEDA}"/>
  <tableColumns count="34">
    <tableColumn id="1" xr3:uid="{20F9E231-C300-0444-AC18-9BA75DF43CD7}" name="Date" dataDxfId="33"/>
    <tableColumn id="2" xr3:uid="{29461922-6B0E-7E4E-9465-94C5573BFF84}" name="Authors" dataDxfId="32"/>
    <tableColumn id="3" xr3:uid="{9D977A2F-FBC7-9444-809F-55429A0A93FA}" name="Versions" dataDxfId="31"/>
    <tableColumn id="4" xr3:uid="{50EF9E4F-56ED-AE43-9F2C-3273E23CA123}" name="GH Releases" dataDxfId="30"/>
    <tableColumn id="5" xr3:uid="{7A031666-B40E-9C44-B04D-F85418485CE9}" name="LoC" dataDxfId="29"/>
    <tableColumn id="33" xr3:uid="{314C5206-2A7B-F841-94C2-27E5FA3210D6}" name="∆LoC" dataDxfId="28">
      <calculatedColumnFormula>Data[[#This Row],[LoC]]-E1</calculatedColumnFormula>
    </tableColumn>
    <tableColumn id="26" xr3:uid="{EA0BB0A1-B927-BA42-95D8-323FF0F98170}" name="Shell" dataDxfId="27"/>
    <tableColumn id="27" xr3:uid="{044A9D24-EDBD-814E-8836-3A4FC1DAF6CD}" name="MD" dataDxfId="26"/>
    <tableColumn id="28" xr3:uid="{7634D894-69D0-B844-B715-963F9BC2312D}" name="YAML" dataDxfId="25"/>
    <tableColumn id="29" xr3:uid="{35076C74-15AC-EC42-A3FA-C7C55763EEA7}" name="Text" dataDxfId="24"/>
    <tableColumn id="30" xr3:uid="{1A9EAD82-A8B4-184C-92DB-650EA2147810}" name="make" dataDxfId="23"/>
    <tableColumn id="31" xr3:uid="{F5568E37-EB5F-0B40-B8FE-3BC68D2DEFB3}" name="Bash" dataDxfId="22"/>
    <tableColumn id="32" xr3:uid="{74A04583-DF3F-244E-8F76-155696F8B4E4}" name="Total" dataDxfId="21">
      <calculatedColumnFormula>SUM(Data[[#This Row],[Shell]:[Bash]])</calculatedColumnFormula>
    </tableColumn>
    <tableColumn id="34" xr3:uid="{FD44257B-EFD4-EF46-B0EE-B5B6EBB0D9D7}" name="∆Total" dataDxfId="20">
      <calculatedColumnFormula>Data[[#This Row],[Total]]-M1</calculatedColumnFormula>
    </tableColumn>
    <tableColumn id="6" xr3:uid="{209B02FE-4C5E-A34D-8A40-FEEE65FDC588}" name="Commits" dataDxfId="19"/>
    <tableColumn id="7" xr3:uid="{5F63508D-C840-F54A-8A71-C80EA9D4AD88}" name="File Changes" dataDxfId="18"/>
    <tableColumn id="8" xr3:uid="{54572B04-73DF-B54E-8CA8-08B855E57298}" name="Insertions" dataDxfId="17"/>
    <tableColumn id="9" xr3:uid="{5B41BC3F-409E-3E48-ACF0-FB5B2991C84B}" name="Deletions" dataDxfId="16"/>
    <tableColumn id="10" xr3:uid="{1C05E18A-C711-644C-80DB-657BE50D2023}" name="Open issues" dataDxfId="15"/>
    <tableColumn id="11" xr3:uid="{B8CD0192-45D4-214D-A61D-035F6343DBF3}" name="Open bugs" dataDxfId="14"/>
    <tableColumn id="12" xr3:uid="{C647B025-84B9-2A4A-A39F-474FCCC1A725}" name="Closed issues" dataDxfId="13"/>
    <tableColumn id="19" xr3:uid="{5358541A-D71D-924E-B96F-092E458438D7}" name="Issues" dataDxfId="12">
      <calculatedColumnFormula>Data[[#This Row],[Open issues]]+Data[[#This Row],[Closed issues]]</calculatedColumnFormula>
    </tableColumn>
    <tableColumn id="13" xr3:uid="{4328C74F-4512-BC47-A624-E12D52DA1C64}" name="Open pull requests" dataDxfId="11"/>
    <tableColumn id="14" xr3:uid="{B0E7CD5E-8EFD-0845-8464-DDA5DB404F1A}" name="Closed pull requests" dataDxfId="10"/>
    <tableColumn id="20" xr3:uid="{5AC2FAE8-07F8-0C4D-B5FE-D75B75751C52}" name="Pull requests" dataDxfId="9">
      <calculatedColumnFormula>Data[[#This Row],[Open pull requests]]+Data[[#This Row],[Closed pull requests]]</calculatedColumnFormula>
    </tableColumn>
    <tableColumn id="15" xr3:uid="{90523CC0-E84C-064F-9345-04A52C3C2A93}" name="Command line options" dataDxfId="8"/>
    <tableColumn id="16" xr3:uid="{775D40B7-33AD-894D-A997-09D0BCFA826F}" name="Tests" dataDxfId="7"/>
    <tableColumn id="17" xr3:uid="{0DCC1450-6CC4-E146-A105-3B45157DE09A}" name="GH workflows" dataDxfId="6"/>
    <tableColumn id="21" xr3:uid="{67D9B221-0B31-4848-8615-FFAA31A553EC}" name="Running" dataDxfId="5"/>
    <tableColumn id="22" xr3:uid="{EDC0224F-D9E5-6F46-A4AD-E4CCACBEC828}" name="Failed" dataDxfId="4"/>
    <tableColumn id="23" xr3:uid="{10E4F180-ED15-E849-B5B3-B50AD4FD7CE9}" name="OK" dataDxfId="3"/>
    <tableColumn id="24" xr3:uid="{41B7AB09-D6AC-6945-B9EC-BB3EC1357064}" name="Cancelled" dataDxfId="2"/>
    <tableColumn id="18" xr3:uid="{45136596-751E-4E4D-93FD-EBC25B854FA5}" name="GH runs" dataDxfId="1"/>
    <tableColumn id="25" xr3:uid="{B9A99AA7-42FD-D344-A29E-4499FB1F8CE3}" name="∑runs" dataDxfId="0">
      <calculatedColumnFormula>SUM(Data[[#This Row],[Running]:[GH runs]])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24EE0-0CAD-CD49-A20F-54498FB40B76}">
  <dimension ref="A1:AH46"/>
  <sheetViews>
    <sheetView tabSelected="1" topLeftCell="AA1" zoomScale="140" zoomScaleNormal="140" workbookViewId="0">
      <pane ySplit="1" topLeftCell="A20" activePane="bottomLeft" state="frozen"/>
      <selection pane="bottomLeft" activeCell="AJ46" sqref="AJ46"/>
    </sheetView>
  </sheetViews>
  <sheetFormatPr baseColWidth="10" defaultRowHeight="16" x14ac:dyDescent="0.2"/>
  <cols>
    <col min="1" max="1" width="10.83203125" bestFit="1" customWidth="1"/>
    <col min="2" max="2" width="10" bestFit="1" customWidth="1"/>
    <col min="3" max="3" width="10.6640625" bestFit="1" customWidth="1"/>
    <col min="4" max="4" width="14.1640625" bestFit="1" customWidth="1"/>
    <col min="5" max="5" width="6.5" bestFit="1" customWidth="1"/>
    <col min="6" max="6" width="7.83203125" bestFit="1" customWidth="1"/>
    <col min="7" max="13" width="6.5" customWidth="1"/>
    <col min="14" max="14" width="9" bestFit="1" customWidth="1"/>
    <col min="15" max="15" width="11" bestFit="1" customWidth="1"/>
    <col min="16" max="16" width="14" bestFit="1" customWidth="1"/>
    <col min="17" max="17" width="11.6640625" bestFit="1" customWidth="1"/>
    <col min="18" max="18" width="11.5" bestFit="1" customWidth="1"/>
    <col min="19" max="19" width="13.5" bestFit="1" customWidth="1"/>
    <col min="20" max="20" width="12.33203125" bestFit="1" customWidth="1"/>
    <col min="21" max="21" width="14.5" bestFit="1" customWidth="1"/>
    <col min="22" max="22" width="14.5" customWidth="1"/>
    <col min="23" max="23" width="19.1640625" bestFit="1" customWidth="1"/>
    <col min="24" max="24" width="19" bestFit="1" customWidth="1"/>
    <col min="25" max="25" width="19" customWidth="1"/>
    <col min="26" max="26" width="22.1640625" bestFit="1" customWidth="1"/>
    <col min="27" max="27" width="8" bestFit="1" customWidth="1"/>
    <col min="28" max="28" width="15.5" bestFit="1" customWidth="1"/>
    <col min="29" max="29" width="10.33203125" bestFit="1" customWidth="1"/>
    <col min="30" max="30" width="8.6640625" bestFit="1" customWidth="1"/>
    <col min="31" max="31" width="6.1640625" bestFit="1" customWidth="1"/>
    <col min="32" max="32" width="11.5" bestFit="1" customWidth="1"/>
    <col min="33" max="33" width="10.33203125" bestFit="1" customWidth="1"/>
    <col min="34" max="34" width="8.5" bestFit="1" customWidth="1"/>
  </cols>
  <sheetData>
    <row r="1" spans="1:3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31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24</v>
      </c>
      <c r="N1" t="s">
        <v>32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V1" t="s">
        <v>17</v>
      </c>
      <c r="W1" t="s">
        <v>12</v>
      </c>
      <c r="X1" t="s">
        <v>18</v>
      </c>
      <c r="Y1" t="s">
        <v>19</v>
      </c>
      <c r="Z1" t="s">
        <v>13</v>
      </c>
      <c r="AA1" t="s">
        <v>14</v>
      </c>
      <c r="AB1" t="s">
        <v>15</v>
      </c>
      <c r="AC1" t="s">
        <v>20</v>
      </c>
      <c r="AD1" t="s">
        <v>21</v>
      </c>
      <c r="AE1" t="s">
        <v>22</v>
      </c>
      <c r="AF1" t="s">
        <v>23</v>
      </c>
      <c r="AG1" t="s">
        <v>16</v>
      </c>
      <c r="AH1" t="s">
        <v>33</v>
      </c>
    </row>
    <row r="2" spans="1:34" x14ac:dyDescent="0.2">
      <c r="A2" s="1">
        <v>44574</v>
      </c>
      <c r="B2" s="2">
        <v>101</v>
      </c>
      <c r="C2" s="2">
        <v>224</v>
      </c>
      <c r="D2" s="2">
        <v>177</v>
      </c>
      <c r="E2" s="2">
        <v>4368</v>
      </c>
      <c r="F2" s="3">
        <v>0</v>
      </c>
      <c r="G2" s="2"/>
      <c r="H2" s="2"/>
      <c r="I2" s="2"/>
      <c r="J2" s="2"/>
      <c r="K2" s="2"/>
      <c r="L2" s="2"/>
      <c r="M2" s="2"/>
      <c r="N2" s="3">
        <v>0</v>
      </c>
      <c r="O2" s="2">
        <v>1523</v>
      </c>
      <c r="P2" s="2">
        <v>3195</v>
      </c>
      <c r="Q2" s="2">
        <v>57442</v>
      </c>
      <c r="R2" s="2">
        <v>40634</v>
      </c>
      <c r="S2" s="2">
        <v>1</v>
      </c>
      <c r="T2" s="2">
        <v>0</v>
      </c>
      <c r="U2" s="2">
        <v>203</v>
      </c>
      <c r="V2" s="2">
        <f>Data[[#This Row],[Open issues]]+Data[[#This Row],[Closed issues]]</f>
        <v>204</v>
      </c>
      <c r="W2" s="2">
        <v>0</v>
      </c>
      <c r="X2" s="2">
        <v>135</v>
      </c>
      <c r="Y2" s="2">
        <f>Data[[#This Row],[Open pull requests]]+Data[[#This Row],[Closed pull requests]]</f>
        <v>135</v>
      </c>
      <c r="Z2" s="2">
        <v>125</v>
      </c>
      <c r="AA2" s="2">
        <v>122</v>
      </c>
      <c r="AB2" s="2">
        <v>2</v>
      </c>
      <c r="AC2" s="2"/>
      <c r="AD2" s="2"/>
      <c r="AE2" s="2"/>
      <c r="AF2" s="2"/>
      <c r="AG2" s="2">
        <v>541</v>
      </c>
      <c r="AH2" s="2">
        <f>SUM(Data[[#This Row],[Running]:[GH runs]])</f>
        <v>541</v>
      </c>
    </row>
    <row r="3" spans="1:34" x14ac:dyDescent="0.2">
      <c r="A3" s="1">
        <v>44578</v>
      </c>
      <c r="B3" s="2">
        <v>101</v>
      </c>
      <c r="C3" s="2">
        <v>224</v>
      </c>
      <c r="D3" s="2">
        <v>177</v>
      </c>
      <c r="E3" s="2">
        <v>4368</v>
      </c>
      <c r="F3" s="3">
        <f>Data[[#This Row],[LoC]]-E2</f>
        <v>0</v>
      </c>
      <c r="G3" s="2"/>
      <c r="H3" s="2"/>
      <c r="I3" s="2"/>
      <c r="J3" s="2"/>
      <c r="K3" s="2"/>
      <c r="L3" s="2"/>
      <c r="M3" s="2"/>
      <c r="N3" s="3">
        <f>Data[[#This Row],[Total]]-M2</f>
        <v>0</v>
      </c>
      <c r="O3" s="2">
        <v>1524</v>
      </c>
      <c r="P3" s="2">
        <v>3196</v>
      </c>
      <c r="Q3" s="2">
        <v>57422</v>
      </c>
      <c r="R3" s="2">
        <v>40034</v>
      </c>
      <c r="S3" s="2">
        <v>1</v>
      </c>
      <c r="T3" s="2">
        <v>0</v>
      </c>
      <c r="U3" s="2">
        <v>203</v>
      </c>
      <c r="V3" s="2">
        <f>Data[[#This Row],[Open issues]]+Data[[#This Row],[Closed issues]]</f>
        <v>204</v>
      </c>
      <c r="W3" s="2">
        <v>0</v>
      </c>
      <c r="X3" s="2">
        <v>135</v>
      </c>
      <c r="Y3" s="2">
        <f>Data[[#This Row],[Open pull requests]]+Data[[#This Row],[Closed pull requests]]</f>
        <v>135</v>
      </c>
      <c r="Z3" s="2">
        <v>125</v>
      </c>
      <c r="AA3" s="2">
        <v>122</v>
      </c>
      <c r="AB3" s="2">
        <v>2</v>
      </c>
      <c r="AC3" s="2"/>
      <c r="AD3" s="2"/>
      <c r="AE3" s="2"/>
      <c r="AF3" s="2"/>
      <c r="AG3" s="2">
        <v>542</v>
      </c>
      <c r="AH3" s="2">
        <f>SUM(Data[[#This Row],[Running]:[GH runs]])</f>
        <v>542</v>
      </c>
    </row>
    <row r="4" spans="1:34" x14ac:dyDescent="0.2">
      <c r="A4" s="1">
        <v>44580</v>
      </c>
      <c r="B4" s="2">
        <v>101</v>
      </c>
      <c r="C4" s="2">
        <v>224</v>
      </c>
      <c r="D4" s="2">
        <v>177</v>
      </c>
      <c r="E4" s="2">
        <v>4368</v>
      </c>
      <c r="F4" s="3">
        <f>Data[[#This Row],[LoC]]-E3</f>
        <v>0</v>
      </c>
      <c r="G4" s="2"/>
      <c r="H4" s="2"/>
      <c r="I4" s="2"/>
      <c r="J4" s="2"/>
      <c r="K4" s="2"/>
      <c r="L4" s="2"/>
      <c r="M4" s="2"/>
      <c r="N4" s="3">
        <f>Data[[#This Row],[Total]]-M3</f>
        <v>0</v>
      </c>
      <c r="O4" s="2">
        <v>1525</v>
      </c>
      <c r="P4" s="2">
        <v>3197</v>
      </c>
      <c r="Q4" s="2">
        <v>57422</v>
      </c>
      <c r="R4" s="2">
        <v>40634</v>
      </c>
      <c r="S4" s="2">
        <v>1</v>
      </c>
      <c r="T4" s="2">
        <v>0</v>
      </c>
      <c r="U4" s="2">
        <v>203</v>
      </c>
      <c r="V4" s="2">
        <f>Data[[#This Row],[Open issues]]+Data[[#This Row],[Closed issues]]</f>
        <v>204</v>
      </c>
      <c r="W4" s="2">
        <v>0</v>
      </c>
      <c r="X4" s="2">
        <v>135</v>
      </c>
      <c r="Y4" s="2">
        <f>Data[[#This Row],[Open pull requests]]+Data[[#This Row],[Closed pull requests]]</f>
        <v>135</v>
      </c>
      <c r="Z4" s="2">
        <v>125</v>
      </c>
      <c r="AA4" s="2">
        <v>122</v>
      </c>
      <c r="AB4" s="2">
        <v>2</v>
      </c>
      <c r="AC4" s="2"/>
      <c r="AD4" s="2"/>
      <c r="AE4" s="2"/>
      <c r="AF4" s="2"/>
      <c r="AG4" s="2">
        <v>543</v>
      </c>
      <c r="AH4" s="2">
        <f>SUM(Data[[#This Row],[Running]:[GH runs]])</f>
        <v>543</v>
      </c>
    </row>
    <row r="5" spans="1:34" x14ac:dyDescent="0.2">
      <c r="A5" s="1">
        <v>44588</v>
      </c>
      <c r="B5" s="2">
        <v>102</v>
      </c>
      <c r="C5" s="2">
        <v>224</v>
      </c>
      <c r="D5" s="2">
        <v>177</v>
      </c>
      <c r="E5" s="2">
        <v>4368</v>
      </c>
      <c r="F5" s="3">
        <f>Data[[#This Row],[LoC]]-E4</f>
        <v>0</v>
      </c>
      <c r="G5" s="2"/>
      <c r="H5" s="2"/>
      <c r="I5" s="2"/>
      <c r="J5" s="2"/>
      <c r="K5" s="2"/>
      <c r="L5" s="2"/>
      <c r="M5" s="2"/>
      <c r="N5" s="3">
        <f>Data[[#This Row],[Total]]-M4</f>
        <v>0</v>
      </c>
      <c r="O5" s="2">
        <v>1531</v>
      </c>
      <c r="P5" s="2">
        <v>3207</v>
      </c>
      <c r="Q5" s="2">
        <v>57794</v>
      </c>
      <c r="R5" s="2">
        <v>40652</v>
      </c>
      <c r="S5" s="2">
        <v>1</v>
      </c>
      <c r="T5" s="2">
        <v>0</v>
      </c>
      <c r="U5" s="2">
        <v>203</v>
      </c>
      <c r="V5" s="2">
        <f>Data[[#This Row],[Open issues]]+Data[[#This Row],[Closed issues]]</f>
        <v>204</v>
      </c>
      <c r="W5" s="2">
        <v>0</v>
      </c>
      <c r="X5" s="2">
        <v>135</v>
      </c>
      <c r="Y5" s="2">
        <f>Data[[#This Row],[Open pull requests]]+Data[[#This Row],[Closed pull requests]]</f>
        <v>135</v>
      </c>
      <c r="Z5" s="2">
        <v>125</v>
      </c>
      <c r="AA5" s="2">
        <v>122</v>
      </c>
      <c r="AB5" s="2">
        <v>3</v>
      </c>
      <c r="AC5" s="2"/>
      <c r="AD5" s="2"/>
      <c r="AE5" s="2"/>
      <c r="AF5" s="2"/>
      <c r="AG5" s="2">
        <v>550</v>
      </c>
      <c r="AH5" s="2">
        <f>SUM(Data[[#This Row],[Running]:[GH runs]])</f>
        <v>550</v>
      </c>
    </row>
    <row r="6" spans="1:34" x14ac:dyDescent="0.2">
      <c r="A6" s="1">
        <v>44593</v>
      </c>
      <c r="B6" s="2">
        <v>102</v>
      </c>
      <c r="C6" s="2">
        <v>224</v>
      </c>
      <c r="D6" s="2">
        <v>177</v>
      </c>
      <c r="E6" s="2">
        <v>4379</v>
      </c>
      <c r="F6" s="3">
        <f>Data[[#This Row],[LoC]]-E5</f>
        <v>11</v>
      </c>
      <c r="G6" s="2"/>
      <c r="H6" s="2"/>
      <c r="I6" s="2"/>
      <c r="J6" s="2"/>
      <c r="K6" s="2"/>
      <c r="L6" s="2"/>
      <c r="M6" s="2"/>
      <c r="N6" s="3">
        <f>Data[[#This Row],[Total]]-M5</f>
        <v>0</v>
      </c>
      <c r="O6" s="2">
        <v>1539</v>
      </c>
      <c r="P6" s="2">
        <v>3224</v>
      </c>
      <c r="Q6" s="2">
        <v>57859</v>
      </c>
      <c r="R6" s="2">
        <v>40677</v>
      </c>
      <c r="S6" s="2">
        <v>1</v>
      </c>
      <c r="T6" s="2">
        <v>0</v>
      </c>
      <c r="U6" s="2">
        <v>203</v>
      </c>
      <c r="V6" s="2">
        <f>Data[[#This Row],[Open issues]]+Data[[#This Row],[Closed issues]]</f>
        <v>204</v>
      </c>
      <c r="W6" s="2">
        <v>0</v>
      </c>
      <c r="X6" s="2">
        <v>135</v>
      </c>
      <c r="Y6" s="2">
        <f>Data[[#This Row],[Open pull requests]]+Data[[#This Row],[Closed pull requests]]</f>
        <v>135</v>
      </c>
      <c r="Z6" s="2">
        <v>125</v>
      </c>
      <c r="AA6" s="2">
        <v>122</v>
      </c>
      <c r="AB6" s="2">
        <v>3</v>
      </c>
      <c r="AC6" s="2"/>
      <c r="AD6" s="2"/>
      <c r="AE6" s="2"/>
      <c r="AF6" s="2"/>
      <c r="AG6" s="2">
        <v>561</v>
      </c>
      <c r="AH6" s="2">
        <f>SUM(Data[[#This Row],[Running]:[GH runs]])</f>
        <v>561</v>
      </c>
    </row>
    <row r="7" spans="1:34" x14ac:dyDescent="0.2">
      <c r="A7" s="1">
        <v>44602</v>
      </c>
      <c r="B7" s="2">
        <v>102</v>
      </c>
      <c r="C7" s="2">
        <v>225</v>
      </c>
      <c r="D7" s="2">
        <v>178</v>
      </c>
      <c r="E7" s="2">
        <v>4381</v>
      </c>
      <c r="F7" s="3">
        <f>Data[[#This Row],[LoC]]-E6</f>
        <v>2</v>
      </c>
      <c r="G7" s="2"/>
      <c r="H7" s="2"/>
      <c r="I7" s="2"/>
      <c r="J7" s="2"/>
      <c r="K7" s="2"/>
      <c r="L7" s="2"/>
      <c r="M7" s="2"/>
      <c r="N7" s="3">
        <f>Data[[#This Row],[Total]]-M6</f>
        <v>0</v>
      </c>
      <c r="O7" s="2">
        <v>1559</v>
      </c>
      <c r="P7" s="2">
        <v>3265</v>
      </c>
      <c r="Q7" s="2">
        <v>58868</v>
      </c>
      <c r="R7" s="2">
        <v>41555</v>
      </c>
      <c r="S7" s="2">
        <v>0</v>
      </c>
      <c r="T7" s="2">
        <v>0</v>
      </c>
      <c r="U7" s="2">
        <v>204</v>
      </c>
      <c r="V7" s="2">
        <f>Data[[#This Row],[Open issues]]+Data[[#This Row],[Closed issues]]</f>
        <v>204</v>
      </c>
      <c r="W7" s="2">
        <v>0</v>
      </c>
      <c r="X7" s="2">
        <v>135</v>
      </c>
      <c r="Y7" s="2">
        <f>Data[[#This Row],[Open pull requests]]+Data[[#This Row],[Closed pull requests]]</f>
        <v>135</v>
      </c>
      <c r="Z7" s="2">
        <v>125</v>
      </c>
      <c r="AA7" s="2">
        <v>122</v>
      </c>
      <c r="AB7" s="2">
        <v>3</v>
      </c>
      <c r="AC7" s="2"/>
      <c r="AD7" s="2"/>
      <c r="AE7" s="2"/>
      <c r="AF7" s="2"/>
      <c r="AG7" s="2">
        <v>586</v>
      </c>
      <c r="AH7" s="2">
        <f>SUM(Data[[#This Row],[Running]:[GH runs]])</f>
        <v>586</v>
      </c>
    </row>
    <row r="8" spans="1:34" x14ac:dyDescent="0.2">
      <c r="A8" s="1">
        <v>44610</v>
      </c>
      <c r="B8" s="2">
        <v>102</v>
      </c>
      <c r="C8" s="2">
        <v>225</v>
      </c>
      <c r="D8" s="2">
        <v>178</v>
      </c>
      <c r="E8" s="2">
        <v>4399</v>
      </c>
      <c r="F8" s="3">
        <f>Data[[#This Row],[LoC]]-E7</f>
        <v>18</v>
      </c>
      <c r="G8" s="2"/>
      <c r="H8" s="2"/>
      <c r="I8" s="2"/>
      <c r="J8" s="2"/>
      <c r="K8" s="2"/>
      <c r="L8" s="2"/>
      <c r="M8" s="2"/>
      <c r="N8" s="3">
        <f>Data[[#This Row],[Total]]-M7</f>
        <v>0</v>
      </c>
      <c r="O8" s="2">
        <v>1568</v>
      </c>
      <c r="P8" s="2">
        <v>3286</v>
      </c>
      <c r="Q8" s="2">
        <v>58985</v>
      </c>
      <c r="R8" s="2">
        <v>41600</v>
      </c>
      <c r="S8" s="2">
        <v>0</v>
      </c>
      <c r="T8" s="2">
        <v>0</v>
      </c>
      <c r="U8" s="2">
        <v>208</v>
      </c>
      <c r="V8" s="2">
        <f>Data[[#This Row],[Open issues]]+Data[[#This Row],[Closed issues]]</f>
        <v>208</v>
      </c>
      <c r="W8" s="2">
        <v>0</v>
      </c>
      <c r="X8" s="2">
        <v>135</v>
      </c>
      <c r="Y8" s="2">
        <f>Data[[#This Row],[Open pull requests]]+Data[[#This Row],[Closed pull requests]]</f>
        <v>135</v>
      </c>
      <c r="Z8" s="2">
        <v>125</v>
      </c>
      <c r="AA8" s="2">
        <v>122</v>
      </c>
      <c r="AB8" s="2">
        <v>3</v>
      </c>
      <c r="AC8" s="2"/>
      <c r="AD8" s="2"/>
      <c r="AE8" s="2"/>
      <c r="AF8" s="2"/>
      <c r="AG8" s="2">
        <v>595</v>
      </c>
      <c r="AH8" s="2">
        <f>SUM(Data[[#This Row],[Running]:[GH runs]])</f>
        <v>595</v>
      </c>
    </row>
    <row r="9" spans="1:34" x14ac:dyDescent="0.2">
      <c r="A9" s="1">
        <v>44613</v>
      </c>
      <c r="B9" s="2">
        <v>102</v>
      </c>
      <c r="C9" s="2">
        <v>226</v>
      </c>
      <c r="D9" s="2">
        <v>179</v>
      </c>
      <c r="E9" s="2">
        <v>4413</v>
      </c>
      <c r="F9" s="3">
        <f>Data[[#This Row],[LoC]]-E8</f>
        <v>14</v>
      </c>
      <c r="G9" s="2"/>
      <c r="H9" s="2"/>
      <c r="I9" s="2"/>
      <c r="J9" s="2"/>
      <c r="K9" s="2"/>
      <c r="L9" s="2"/>
      <c r="M9" s="2"/>
      <c r="N9" s="3">
        <f>Data[[#This Row],[Total]]-M8</f>
        <v>0</v>
      </c>
      <c r="O9" s="2">
        <v>1571</v>
      </c>
      <c r="P9" s="2">
        <v>3298</v>
      </c>
      <c r="Q9" s="2">
        <v>59170</v>
      </c>
      <c r="R9" s="2">
        <v>41754</v>
      </c>
      <c r="S9" s="2">
        <v>0</v>
      </c>
      <c r="T9" s="2">
        <v>0</v>
      </c>
      <c r="U9" s="2">
        <v>208</v>
      </c>
      <c r="V9" s="2">
        <f>Data[[#This Row],[Open issues]]+Data[[#This Row],[Closed issues]]</f>
        <v>208</v>
      </c>
      <c r="W9" s="2">
        <v>0</v>
      </c>
      <c r="X9" s="2">
        <v>135</v>
      </c>
      <c r="Y9" s="2">
        <f>Data[[#This Row],[Open pull requests]]+Data[[#This Row],[Closed pull requests]]</f>
        <v>135</v>
      </c>
      <c r="Z9" s="2">
        <v>126</v>
      </c>
      <c r="AA9" s="2">
        <v>122</v>
      </c>
      <c r="AB9" s="2">
        <v>3</v>
      </c>
      <c r="AC9" s="2"/>
      <c r="AD9" s="2"/>
      <c r="AE9" s="2"/>
      <c r="AF9" s="2"/>
      <c r="AG9" s="2">
        <v>601</v>
      </c>
      <c r="AH9" s="2">
        <f>SUM(Data[[#This Row],[Running]:[GH runs]])</f>
        <v>601</v>
      </c>
    </row>
    <row r="10" spans="1:34" x14ac:dyDescent="0.2">
      <c r="A10" s="1">
        <v>44636</v>
      </c>
      <c r="B10" s="2">
        <v>102</v>
      </c>
      <c r="C10" s="2">
        <v>227</v>
      </c>
      <c r="D10" s="2">
        <v>180</v>
      </c>
      <c r="E10" s="2">
        <v>4430</v>
      </c>
      <c r="F10" s="3">
        <f>Data[[#This Row],[LoC]]-E9</f>
        <v>17</v>
      </c>
      <c r="G10" s="2"/>
      <c r="H10" s="2"/>
      <c r="I10" s="2"/>
      <c r="J10" s="2"/>
      <c r="K10" s="2"/>
      <c r="L10" s="2"/>
      <c r="M10" s="2"/>
      <c r="N10" s="3">
        <f>Data[[#This Row],[Total]]-M9</f>
        <v>0</v>
      </c>
      <c r="O10" s="2">
        <v>1598</v>
      </c>
      <c r="P10" s="2">
        <v>3339</v>
      </c>
      <c r="Q10" s="2">
        <v>59371</v>
      </c>
      <c r="R10" s="2">
        <v>41908</v>
      </c>
      <c r="S10" s="2">
        <v>0</v>
      </c>
      <c r="T10" s="2">
        <v>0</v>
      </c>
      <c r="U10" s="2">
        <v>209</v>
      </c>
      <c r="V10" s="2">
        <f>Data[[#This Row],[Open issues]]+Data[[#This Row],[Closed issues]]</f>
        <v>209</v>
      </c>
      <c r="W10" s="2">
        <v>0</v>
      </c>
      <c r="X10" s="2">
        <v>141</v>
      </c>
      <c r="Y10" s="2">
        <f>Data[[#This Row],[Open pull requests]]+Data[[#This Row],[Closed pull requests]]</f>
        <v>141</v>
      </c>
      <c r="Z10" s="2">
        <v>126</v>
      </c>
      <c r="AA10" s="2">
        <v>122</v>
      </c>
      <c r="AB10" s="2">
        <v>3</v>
      </c>
      <c r="AC10" s="2"/>
      <c r="AD10" s="2"/>
      <c r="AE10" s="2"/>
      <c r="AF10" s="2"/>
      <c r="AG10" s="2">
        <v>632</v>
      </c>
      <c r="AH10" s="2">
        <f>SUM(Data[[#This Row],[Running]:[GH runs]])</f>
        <v>632</v>
      </c>
    </row>
    <row r="11" spans="1:34" x14ac:dyDescent="0.2">
      <c r="A11" s="1">
        <v>44645</v>
      </c>
      <c r="B11" s="2">
        <v>102</v>
      </c>
      <c r="C11" s="2">
        <v>228</v>
      </c>
      <c r="D11" s="2">
        <v>181</v>
      </c>
      <c r="E11" s="2">
        <v>4432</v>
      </c>
      <c r="F11" s="3">
        <f>Data[[#This Row],[LoC]]-E10</f>
        <v>2</v>
      </c>
      <c r="G11" s="2"/>
      <c r="H11" s="2"/>
      <c r="I11" s="2"/>
      <c r="J11" s="2"/>
      <c r="K11" s="2"/>
      <c r="L11" s="2"/>
      <c r="M11" s="2"/>
      <c r="N11" s="3">
        <f>Data[[#This Row],[Total]]-M10</f>
        <v>0</v>
      </c>
      <c r="O11" s="2">
        <v>1627</v>
      </c>
      <c r="P11" s="2">
        <v>3375</v>
      </c>
      <c r="Q11" s="2">
        <v>59655</v>
      </c>
      <c r="R11" s="2">
        <v>42123</v>
      </c>
      <c r="S11" s="2">
        <v>1</v>
      </c>
      <c r="T11" s="2">
        <v>1</v>
      </c>
      <c r="U11" s="2">
        <v>214</v>
      </c>
      <c r="V11" s="2">
        <f>Data[[#This Row],[Open issues]]+Data[[#This Row],[Closed issues]]</f>
        <v>215</v>
      </c>
      <c r="W11" s="2">
        <v>0</v>
      </c>
      <c r="X11" s="2">
        <v>148</v>
      </c>
      <c r="Y11" s="2">
        <f>Data[[#This Row],[Open pull requests]]+Data[[#This Row],[Closed pull requests]]</f>
        <v>148</v>
      </c>
      <c r="Z11" s="2">
        <v>127</v>
      </c>
      <c r="AA11" s="2">
        <v>128</v>
      </c>
      <c r="AB11" s="2">
        <v>3</v>
      </c>
      <c r="AC11" s="2"/>
      <c r="AD11" s="2"/>
      <c r="AE11" s="2"/>
      <c r="AF11" s="2"/>
      <c r="AG11" s="2">
        <v>661</v>
      </c>
      <c r="AH11" s="2">
        <f>SUM(Data[[#This Row],[Running]:[GH runs]])</f>
        <v>661</v>
      </c>
    </row>
    <row r="12" spans="1:34" x14ac:dyDescent="0.2">
      <c r="A12" s="1">
        <v>44657</v>
      </c>
      <c r="B12" s="2">
        <v>102</v>
      </c>
      <c r="C12" s="2">
        <v>229</v>
      </c>
      <c r="D12" s="2">
        <v>182</v>
      </c>
      <c r="E12" s="2">
        <v>4434</v>
      </c>
      <c r="F12" s="3">
        <f>Data[[#This Row],[LoC]]-E11</f>
        <v>2</v>
      </c>
      <c r="G12" s="2"/>
      <c r="H12" s="2"/>
      <c r="I12" s="2"/>
      <c r="J12" s="2"/>
      <c r="K12" s="2"/>
      <c r="L12" s="2"/>
      <c r="M12" s="2"/>
      <c r="N12" s="3">
        <f>Data[[#This Row],[Total]]-M11</f>
        <v>0</v>
      </c>
      <c r="O12" s="2">
        <v>1632</v>
      </c>
      <c r="P12" s="2">
        <v>3387</v>
      </c>
      <c r="Q12" s="2">
        <v>59702</v>
      </c>
      <c r="R12" s="2">
        <v>42156</v>
      </c>
      <c r="S12" s="2">
        <v>1</v>
      </c>
      <c r="T12" s="2">
        <v>1</v>
      </c>
      <c r="U12" s="2">
        <v>214</v>
      </c>
      <c r="V12" s="2">
        <f>Data[[#This Row],[Open issues]]+Data[[#This Row],[Closed issues]]</f>
        <v>215</v>
      </c>
      <c r="W12" s="2">
        <v>0</v>
      </c>
      <c r="X12" s="2">
        <v>148</v>
      </c>
      <c r="Y12" s="2">
        <f>Data[[#This Row],[Open pull requests]]+Data[[#This Row],[Closed pull requests]]</f>
        <v>148</v>
      </c>
      <c r="Z12" s="2">
        <v>127</v>
      </c>
      <c r="AA12" s="2">
        <v>131</v>
      </c>
      <c r="AB12" s="2">
        <v>3</v>
      </c>
      <c r="AC12" s="2"/>
      <c r="AD12" s="2"/>
      <c r="AE12" s="2"/>
      <c r="AF12" s="2"/>
      <c r="AG12" s="2">
        <v>669</v>
      </c>
      <c r="AH12" s="2">
        <f>SUM(Data[[#This Row],[Running]:[GH runs]])</f>
        <v>669</v>
      </c>
    </row>
    <row r="13" spans="1:34" x14ac:dyDescent="0.2">
      <c r="A13" s="1">
        <v>44664</v>
      </c>
      <c r="B13" s="2">
        <v>102</v>
      </c>
      <c r="C13" s="2">
        <v>230</v>
      </c>
      <c r="D13" s="2">
        <v>183</v>
      </c>
      <c r="E13" s="2">
        <v>4454</v>
      </c>
      <c r="F13" s="3">
        <f>Data[[#This Row],[LoC]]-E12</f>
        <v>20</v>
      </c>
      <c r="G13" s="2"/>
      <c r="H13" s="2"/>
      <c r="I13" s="2"/>
      <c r="J13" s="2"/>
      <c r="K13" s="2"/>
      <c r="L13" s="2"/>
      <c r="M13" s="2"/>
      <c r="N13" s="3">
        <f>Data[[#This Row],[Total]]-M12</f>
        <v>0</v>
      </c>
      <c r="O13" s="2">
        <v>1637</v>
      </c>
      <c r="P13" s="2">
        <v>3406</v>
      </c>
      <c r="Q13" s="2">
        <v>60308</v>
      </c>
      <c r="R13" s="2">
        <v>42743</v>
      </c>
      <c r="S13" s="2">
        <v>1</v>
      </c>
      <c r="T13" s="2">
        <v>1</v>
      </c>
      <c r="U13" s="2">
        <v>214</v>
      </c>
      <c r="V13" s="2">
        <f>Data[[#This Row],[Open issues]]+Data[[#This Row],[Closed issues]]</f>
        <v>215</v>
      </c>
      <c r="W13" s="2">
        <v>0</v>
      </c>
      <c r="X13" s="2">
        <v>148</v>
      </c>
      <c r="Y13" s="2">
        <f>Data[[#This Row],[Open pull requests]]+Data[[#This Row],[Closed pull requests]]</f>
        <v>148</v>
      </c>
      <c r="Z13" s="2">
        <v>128</v>
      </c>
      <c r="AA13" s="2">
        <v>131</v>
      </c>
      <c r="AB13" s="2">
        <v>3</v>
      </c>
      <c r="AC13" s="2"/>
      <c r="AD13" s="2"/>
      <c r="AE13" s="2"/>
      <c r="AF13" s="2"/>
      <c r="AG13" s="2">
        <v>677</v>
      </c>
      <c r="AH13" s="2">
        <f>SUM(Data[[#This Row],[Running]:[GH runs]])</f>
        <v>677</v>
      </c>
    </row>
    <row r="14" spans="1:34" x14ac:dyDescent="0.2">
      <c r="A14" s="1">
        <v>44676</v>
      </c>
      <c r="B14" s="2">
        <v>102</v>
      </c>
      <c r="C14" s="2">
        <v>230</v>
      </c>
      <c r="D14" s="2">
        <v>183</v>
      </c>
      <c r="E14" s="2">
        <v>4453</v>
      </c>
      <c r="F14" s="3">
        <f>Data[[#This Row],[LoC]]-E13</f>
        <v>-1</v>
      </c>
      <c r="G14" s="2"/>
      <c r="H14" s="2"/>
      <c r="I14" s="2"/>
      <c r="J14" s="2"/>
      <c r="K14" s="2"/>
      <c r="L14" s="2"/>
      <c r="M14" s="2"/>
      <c r="N14" s="3">
        <f>Data[[#This Row],[Total]]-M13</f>
        <v>0</v>
      </c>
      <c r="O14" s="2">
        <v>1647</v>
      </c>
      <c r="P14" s="2">
        <v>3424</v>
      </c>
      <c r="Q14" s="2">
        <v>60352</v>
      </c>
      <c r="R14" s="2">
        <v>42776</v>
      </c>
      <c r="S14" s="2">
        <v>2</v>
      </c>
      <c r="T14" s="2">
        <v>2</v>
      </c>
      <c r="U14" s="2">
        <v>215</v>
      </c>
      <c r="V14" s="2">
        <f>Data[[#This Row],[Open issues]]+Data[[#This Row],[Closed issues]]</f>
        <v>217</v>
      </c>
      <c r="W14" s="2">
        <v>0</v>
      </c>
      <c r="X14" s="2">
        <v>148</v>
      </c>
      <c r="Y14" s="2">
        <f>Data[[#This Row],[Open pull requests]]+Data[[#This Row],[Closed pull requests]]</f>
        <v>148</v>
      </c>
      <c r="Z14" s="2">
        <v>128</v>
      </c>
      <c r="AA14" s="2">
        <v>131</v>
      </c>
      <c r="AB14" s="2">
        <v>3</v>
      </c>
      <c r="AC14" s="2"/>
      <c r="AD14" s="2"/>
      <c r="AE14" s="2"/>
      <c r="AF14" s="2"/>
      <c r="AG14" s="2">
        <v>685</v>
      </c>
      <c r="AH14" s="2">
        <f>SUM(Data[[#This Row],[Running]:[GH runs]])</f>
        <v>685</v>
      </c>
    </row>
    <row r="15" spans="1:34" x14ac:dyDescent="0.2">
      <c r="A15" s="1">
        <v>44678</v>
      </c>
      <c r="B15" s="2">
        <v>102</v>
      </c>
      <c r="C15" s="2">
        <v>230</v>
      </c>
      <c r="D15" s="2">
        <v>183</v>
      </c>
      <c r="E15" s="2">
        <v>4461</v>
      </c>
      <c r="F15" s="3">
        <f>Data[[#This Row],[LoC]]-E14</f>
        <v>8</v>
      </c>
      <c r="G15" s="2"/>
      <c r="H15" s="2"/>
      <c r="I15" s="2"/>
      <c r="J15" s="2"/>
      <c r="K15" s="2"/>
      <c r="L15" s="2"/>
      <c r="M15" s="2"/>
      <c r="N15" s="3">
        <f>Data[[#This Row],[Total]]-M14</f>
        <v>0</v>
      </c>
      <c r="O15" s="2">
        <v>1652</v>
      </c>
      <c r="P15" s="2">
        <v>3430</v>
      </c>
      <c r="Q15" s="2">
        <v>60372</v>
      </c>
      <c r="R15" s="2">
        <v>42778</v>
      </c>
      <c r="S15" s="2">
        <v>1</v>
      </c>
      <c r="T15" s="2">
        <v>1</v>
      </c>
      <c r="U15" s="2">
        <v>216</v>
      </c>
      <c r="V15" s="2">
        <f>Data[[#This Row],[Open issues]]+Data[[#This Row],[Closed issues]]</f>
        <v>217</v>
      </c>
      <c r="W15" s="2">
        <v>0</v>
      </c>
      <c r="X15" s="2">
        <v>149</v>
      </c>
      <c r="Y15" s="2">
        <f>Data[[#This Row],[Open pull requests]]+Data[[#This Row],[Closed pull requests]]</f>
        <v>149</v>
      </c>
      <c r="Z15" s="2">
        <v>128</v>
      </c>
      <c r="AA15" s="2">
        <v>131</v>
      </c>
      <c r="AB15" s="2">
        <v>3</v>
      </c>
      <c r="AC15" s="2"/>
      <c r="AD15" s="2"/>
      <c r="AE15" s="2"/>
      <c r="AF15" s="2"/>
      <c r="AG15" s="2">
        <v>690</v>
      </c>
      <c r="AH15" s="2">
        <f>SUM(Data[[#This Row],[Running]:[GH runs]])</f>
        <v>690</v>
      </c>
    </row>
    <row r="16" spans="1:34" x14ac:dyDescent="0.2">
      <c r="A16" s="1">
        <v>44679</v>
      </c>
      <c r="B16" s="2">
        <v>102</v>
      </c>
      <c r="C16" s="2">
        <v>231</v>
      </c>
      <c r="D16" s="2">
        <v>184</v>
      </c>
      <c r="E16" s="2">
        <v>4462</v>
      </c>
      <c r="F16" s="3">
        <f>Data[[#This Row],[LoC]]-E15</f>
        <v>1</v>
      </c>
      <c r="G16" s="2"/>
      <c r="H16" s="2"/>
      <c r="I16" s="2"/>
      <c r="J16" s="2"/>
      <c r="K16" s="2"/>
      <c r="L16" s="2"/>
      <c r="M16" s="2"/>
      <c r="N16" s="3">
        <f>Data[[#This Row],[Total]]-M15</f>
        <v>0</v>
      </c>
      <c r="O16" s="2">
        <v>1660</v>
      </c>
      <c r="P16" s="2">
        <v>3444</v>
      </c>
      <c r="Q16" s="2">
        <v>60431</v>
      </c>
      <c r="R16" s="2">
        <v>42791</v>
      </c>
      <c r="S16" s="2">
        <v>1</v>
      </c>
      <c r="T16" s="2">
        <v>1</v>
      </c>
      <c r="U16" s="2">
        <v>217</v>
      </c>
      <c r="V16" s="2">
        <f>Data[[#This Row],[Open issues]]+Data[[#This Row],[Closed issues]]</f>
        <v>218</v>
      </c>
      <c r="W16" s="2">
        <v>0</v>
      </c>
      <c r="X16" s="2">
        <v>149</v>
      </c>
      <c r="Y16" s="2">
        <f>Data[[#This Row],[Open pull requests]]+Data[[#This Row],[Closed pull requests]]</f>
        <v>149</v>
      </c>
      <c r="Z16" s="2">
        <v>128</v>
      </c>
      <c r="AA16" s="2">
        <v>132</v>
      </c>
      <c r="AB16" s="2">
        <v>3</v>
      </c>
      <c r="AC16" s="2"/>
      <c r="AD16" s="2"/>
      <c r="AE16" s="2"/>
      <c r="AF16" s="2"/>
      <c r="AG16" s="2">
        <v>700</v>
      </c>
      <c r="AH16" s="2">
        <f>SUM(Data[[#This Row],[Running]:[GH runs]])</f>
        <v>700</v>
      </c>
    </row>
    <row r="17" spans="1:34" x14ac:dyDescent="0.2">
      <c r="A17" s="1">
        <v>44686</v>
      </c>
      <c r="B17" s="2">
        <v>102</v>
      </c>
      <c r="C17" s="2">
        <v>233</v>
      </c>
      <c r="D17" s="2">
        <v>185</v>
      </c>
      <c r="E17" s="2">
        <v>4454</v>
      </c>
      <c r="F17" s="3">
        <f>Data[[#This Row],[LoC]]-E16</f>
        <v>-8</v>
      </c>
      <c r="G17" s="2"/>
      <c r="H17" s="2"/>
      <c r="I17" s="2"/>
      <c r="J17" s="2"/>
      <c r="K17" s="2"/>
      <c r="L17" s="2"/>
      <c r="M17" s="2"/>
      <c r="N17" s="3">
        <f>Data[[#This Row],[Total]]-M16</f>
        <v>0</v>
      </c>
      <c r="O17" s="2">
        <v>1670</v>
      </c>
      <c r="P17" s="2">
        <v>3473</v>
      </c>
      <c r="Q17" s="2">
        <v>60537</v>
      </c>
      <c r="R17" s="2">
        <v>42889</v>
      </c>
      <c r="S17" s="2">
        <v>1</v>
      </c>
      <c r="T17" s="2">
        <v>1</v>
      </c>
      <c r="U17" s="2">
        <v>218</v>
      </c>
      <c r="V17" s="2">
        <f>Data[[#This Row],[Open issues]]+Data[[#This Row],[Closed issues]]</f>
        <v>219</v>
      </c>
      <c r="W17" s="2">
        <v>0</v>
      </c>
      <c r="X17" s="2">
        <v>149</v>
      </c>
      <c r="Y17" s="2">
        <f>Data[[#This Row],[Open pull requests]]+Data[[#This Row],[Closed pull requests]]</f>
        <v>149</v>
      </c>
      <c r="Z17" s="2">
        <v>128</v>
      </c>
      <c r="AA17" s="2">
        <v>132</v>
      </c>
      <c r="AB17" s="2">
        <v>3</v>
      </c>
      <c r="AC17" s="2"/>
      <c r="AD17" s="2"/>
      <c r="AE17" s="2"/>
      <c r="AF17" s="2"/>
      <c r="AG17" s="2">
        <v>714</v>
      </c>
      <c r="AH17" s="2">
        <f>SUM(Data[[#This Row],[Running]:[GH runs]])</f>
        <v>714</v>
      </c>
    </row>
    <row r="18" spans="1:34" x14ac:dyDescent="0.2">
      <c r="A18" s="1">
        <v>44691</v>
      </c>
      <c r="B18" s="2">
        <v>103</v>
      </c>
      <c r="C18" s="2">
        <v>233</v>
      </c>
      <c r="D18" s="2">
        <v>185</v>
      </c>
      <c r="E18" s="2">
        <v>4454</v>
      </c>
      <c r="F18" s="3">
        <f>Data[[#This Row],[LoC]]-E17</f>
        <v>0</v>
      </c>
      <c r="G18" s="2"/>
      <c r="H18" s="2"/>
      <c r="I18" s="2"/>
      <c r="J18" s="2"/>
      <c r="K18" s="2"/>
      <c r="L18" s="2"/>
      <c r="M18" s="2"/>
      <c r="N18" s="3">
        <f>Data[[#This Row],[Total]]-M17</f>
        <v>0</v>
      </c>
      <c r="O18" s="2">
        <v>1676</v>
      </c>
      <c r="P18" s="2">
        <v>3481</v>
      </c>
      <c r="Q18" s="2">
        <v>60564</v>
      </c>
      <c r="R18" s="2">
        <v>42903</v>
      </c>
      <c r="S18" s="2">
        <v>1</v>
      </c>
      <c r="T18" s="2">
        <v>1</v>
      </c>
      <c r="U18" s="2">
        <v>218</v>
      </c>
      <c r="V18" s="2">
        <f>Data[[#This Row],[Open issues]]+Data[[#This Row],[Closed issues]]</f>
        <v>219</v>
      </c>
      <c r="W18" s="2">
        <v>0</v>
      </c>
      <c r="X18" s="2">
        <v>150</v>
      </c>
      <c r="Y18" s="2">
        <f>Data[[#This Row],[Open pull requests]]+Data[[#This Row],[Closed pull requests]]</f>
        <v>150</v>
      </c>
      <c r="Z18" s="2">
        <v>128</v>
      </c>
      <c r="AA18" s="2">
        <v>132</v>
      </c>
      <c r="AB18" s="2">
        <v>3</v>
      </c>
      <c r="AC18" s="2"/>
      <c r="AD18" s="2"/>
      <c r="AE18" s="2"/>
      <c r="AF18" s="2"/>
      <c r="AG18" s="2">
        <v>721</v>
      </c>
      <c r="AH18" s="2">
        <f>SUM(Data[[#This Row],[Running]:[GH runs]])</f>
        <v>721</v>
      </c>
    </row>
    <row r="19" spans="1:34" x14ac:dyDescent="0.2">
      <c r="A19" s="1">
        <v>44705</v>
      </c>
      <c r="B19" s="2">
        <v>103</v>
      </c>
      <c r="C19" s="2">
        <v>233</v>
      </c>
      <c r="D19" s="2">
        <v>185</v>
      </c>
      <c r="E19" s="2">
        <v>4470</v>
      </c>
      <c r="F19" s="3">
        <f>Data[[#This Row],[LoC]]-E18</f>
        <v>16</v>
      </c>
      <c r="G19" s="2"/>
      <c r="H19" s="2"/>
      <c r="I19" s="2"/>
      <c r="J19" s="2"/>
      <c r="K19" s="2"/>
      <c r="L19" s="2"/>
      <c r="M19" s="2"/>
      <c r="N19" s="3">
        <f>Data[[#This Row],[Total]]-M18</f>
        <v>0</v>
      </c>
      <c r="O19" s="2">
        <v>1695</v>
      </c>
      <c r="P19" s="2">
        <v>3500</v>
      </c>
      <c r="Q19" s="2">
        <v>60613</v>
      </c>
      <c r="R19" s="2">
        <v>42943</v>
      </c>
      <c r="S19" s="2">
        <v>1</v>
      </c>
      <c r="T19" s="2">
        <v>1</v>
      </c>
      <c r="U19" s="2">
        <v>218</v>
      </c>
      <c r="V19" s="2">
        <f>Data[[#This Row],[Open issues]]+Data[[#This Row],[Closed issues]]</f>
        <v>219</v>
      </c>
      <c r="W19" s="2">
        <v>2</v>
      </c>
      <c r="X19" s="2">
        <v>154</v>
      </c>
      <c r="Y19" s="2">
        <f>Data[[#This Row],[Open pull requests]]+Data[[#This Row],[Closed pull requests]]</f>
        <v>156</v>
      </c>
      <c r="Z19" s="2">
        <v>128</v>
      </c>
      <c r="AA19" s="2">
        <v>131</v>
      </c>
      <c r="AB19" s="2">
        <v>4</v>
      </c>
      <c r="AC19" s="2"/>
      <c r="AD19" s="2"/>
      <c r="AE19" s="2"/>
      <c r="AF19" s="2"/>
      <c r="AG19" s="2">
        <v>748</v>
      </c>
      <c r="AH19" s="2">
        <f>SUM(Data[[#This Row],[Running]:[GH runs]])</f>
        <v>748</v>
      </c>
    </row>
    <row r="20" spans="1:34" x14ac:dyDescent="0.2">
      <c r="A20" s="1">
        <v>44707</v>
      </c>
      <c r="B20" s="2">
        <v>103</v>
      </c>
      <c r="C20" s="2">
        <v>234</v>
      </c>
      <c r="D20" s="2">
        <v>186</v>
      </c>
      <c r="E20" s="2">
        <v>4506</v>
      </c>
      <c r="F20" s="3">
        <f>Data[[#This Row],[LoC]]-E19</f>
        <v>36</v>
      </c>
      <c r="G20" s="2"/>
      <c r="H20" s="2"/>
      <c r="I20" s="2"/>
      <c r="J20" s="2"/>
      <c r="K20" s="2"/>
      <c r="L20" s="2"/>
      <c r="M20" s="2"/>
      <c r="N20" s="3">
        <f>Data[[#This Row],[Total]]-M19</f>
        <v>0</v>
      </c>
      <c r="O20" s="2">
        <v>1699</v>
      </c>
      <c r="P20" s="2">
        <v>3520</v>
      </c>
      <c r="Q20" s="2">
        <v>60719</v>
      </c>
      <c r="R20" s="2">
        <v>42953</v>
      </c>
      <c r="S20" s="2">
        <v>1</v>
      </c>
      <c r="T20" s="2">
        <v>1</v>
      </c>
      <c r="U20" s="2">
        <v>219</v>
      </c>
      <c r="V20" s="2">
        <f>Data[[#This Row],[Open issues]]+Data[[#This Row],[Closed issues]]</f>
        <v>220</v>
      </c>
      <c r="W20" s="2">
        <v>1</v>
      </c>
      <c r="X20" s="2">
        <v>155</v>
      </c>
      <c r="Y20" s="2">
        <f>Data[[#This Row],[Open pull requests]]+Data[[#This Row],[Closed pull requests]]</f>
        <v>156</v>
      </c>
      <c r="Z20" s="2">
        <v>131</v>
      </c>
      <c r="AA20" s="2">
        <v>132</v>
      </c>
      <c r="AB20" s="2">
        <v>4</v>
      </c>
      <c r="AC20" s="2"/>
      <c r="AD20" s="2"/>
      <c r="AE20" s="2"/>
      <c r="AF20" s="2"/>
      <c r="AG20" s="2">
        <v>754</v>
      </c>
      <c r="AH20" s="2">
        <f>SUM(Data[[#This Row],[Running]:[GH runs]])</f>
        <v>754</v>
      </c>
    </row>
    <row r="21" spans="1:34" x14ac:dyDescent="0.2">
      <c r="A21" s="1">
        <v>44710</v>
      </c>
      <c r="B21" s="2">
        <v>103</v>
      </c>
      <c r="C21" s="2">
        <v>234</v>
      </c>
      <c r="D21" s="2">
        <v>187</v>
      </c>
      <c r="E21" s="2">
        <v>4504</v>
      </c>
      <c r="F21" s="3">
        <f>Data[[#This Row],[LoC]]-E20</f>
        <v>-2</v>
      </c>
      <c r="G21" s="2"/>
      <c r="H21" s="2"/>
      <c r="I21" s="2"/>
      <c r="J21" s="2"/>
      <c r="K21" s="2"/>
      <c r="L21" s="2"/>
      <c r="M21" s="2"/>
      <c r="N21" s="3">
        <f>Data[[#This Row],[Total]]-M20</f>
        <v>0</v>
      </c>
      <c r="O21" s="2">
        <v>1718</v>
      </c>
      <c r="P21" s="2">
        <v>3546</v>
      </c>
      <c r="Q21" s="2">
        <v>61044</v>
      </c>
      <c r="R21" s="2">
        <v>43112</v>
      </c>
      <c r="S21" s="2">
        <v>1</v>
      </c>
      <c r="T21" s="2">
        <v>1</v>
      </c>
      <c r="U21" s="2">
        <v>219</v>
      </c>
      <c r="V21" s="2">
        <f>Data[[#This Row],[Open issues]]+Data[[#This Row],[Closed issues]]</f>
        <v>220</v>
      </c>
      <c r="W21" s="2">
        <v>0</v>
      </c>
      <c r="X21" s="2">
        <v>156</v>
      </c>
      <c r="Y21" s="2">
        <f>Data[[#This Row],[Open pull requests]]+Data[[#This Row],[Closed pull requests]]</f>
        <v>156</v>
      </c>
      <c r="Z21" s="2">
        <v>131</v>
      </c>
      <c r="AA21" s="2">
        <v>132</v>
      </c>
      <c r="AB21" s="2">
        <v>4</v>
      </c>
      <c r="AC21" s="2"/>
      <c r="AD21" s="2"/>
      <c r="AE21" s="2"/>
      <c r="AF21" s="2"/>
      <c r="AG21" s="2">
        <v>773</v>
      </c>
      <c r="AH21" s="2">
        <f>SUM(Data[[#This Row],[Running]:[GH runs]])</f>
        <v>773</v>
      </c>
    </row>
    <row r="22" spans="1:34" x14ac:dyDescent="0.2">
      <c r="A22" s="1">
        <v>44713</v>
      </c>
      <c r="B22" s="2">
        <v>104</v>
      </c>
      <c r="C22" s="2">
        <v>235</v>
      </c>
      <c r="D22" s="2">
        <v>188</v>
      </c>
      <c r="E22" s="2">
        <v>4504</v>
      </c>
      <c r="F22" s="3">
        <f>Data[[#This Row],[LoC]]-E21</f>
        <v>0</v>
      </c>
      <c r="G22" s="2"/>
      <c r="H22" s="2"/>
      <c r="I22" s="2"/>
      <c r="J22" s="2"/>
      <c r="K22" s="2"/>
      <c r="L22" s="2"/>
      <c r="M22" s="2"/>
      <c r="N22" s="3">
        <f>Data[[#This Row],[Total]]-M21</f>
        <v>0</v>
      </c>
      <c r="O22" s="2">
        <v>1723</v>
      </c>
      <c r="P22" s="2">
        <v>3559</v>
      </c>
      <c r="Q22" s="2">
        <v>61077</v>
      </c>
      <c r="R22" s="2">
        <v>43133</v>
      </c>
      <c r="S22" s="2">
        <v>1</v>
      </c>
      <c r="T22" s="2">
        <v>1</v>
      </c>
      <c r="U22" s="2">
        <v>219</v>
      </c>
      <c r="V22" s="2">
        <f>Data[[#This Row],[Open issues]]+Data[[#This Row],[Closed issues]]</f>
        <v>220</v>
      </c>
      <c r="W22" s="2">
        <v>0</v>
      </c>
      <c r="X22" s="2">
        <v>157</v>
      </c>
      <c r="Y22" s="2">
        <f>Data[[#This Row],[Open pull requests]]+Data[[#This Row],[Closed pull requests]]</f>
        <v>157</v>
      </c>
      <c r="Z22" s="2">
        <v>131</v>
      </c>
      <c r="AA22" s="2">
        <v>132</v>
      </c>
      <c r="AB22" s="2">
        <v>4</v>
      </c>
      <c r="AC22" s="2"/>
      <c r="AD22" s="2"/>
      <c r="AE22" s="2"/>
      <c r="AF22" s="2"/>
      <c r="AG22" s="2">
        <v>787</v>
      </c>
      <c r="AH22" s="2">
        <f>SUM(Data[[#This Row],[Running]:[GH runs]])</f>
        <v>787</v>
      </c>
    </row>
    <row r="23" spans="1:34" x14ac:dyDescent="0.2">
      <c r="A23" s="1">
        <v>44714</v>
      </c>
      <c r="B23" s="2">
        <v>104</v>
      </c>
      <c r="C23" s="2">
        <v>235</v>
      </c>
      <c r="D23" s="2">
        <v>188</v>
      </c>
      <c r="E23" s="2">
        <v>4504</v>
      </c>
      <c r="F23" s="3">
        <f>Data[[#This Row],[LoC]]-E22</f>
        <v>0</v>
      </c>
      <c r="G23" s="2"/>
      <c r="H23" s="2"/>
      <c r="I23" s="2"/>
      <c r="J23" s="2"/>
      <c r="K23" s="2"/>
      <c r="L23" s="2"/>
      <c r="M23" s="2"/>
      <c r="N23" s="3">
        <f>Data[[#This Row],[Total]]-M22</f>
        <v>0</v>
      </c>
      <c r="O23" s="2">
        <v>1724</v>
      </c>
      <c r="P23" s="2">
        <v>3560</v>
      </c>
      <c r="Q23" s="2">
        <v>61077</v>
      </c>
      <c r="R23" s="2">
        <v>43133</v>
      </c>
      <c r="S23" s="2">
        <v>0</v>
      </c>
      <c r="T23" s="2">
        <v>0</v>
      </c>
      <c r="U23" s="2">
        <v>220</v>
      </c>
      <c r="V23" s="2">
        <f>Data[[#This Row],[Open issues]]+Data[[#This Row],[Closed issues]]</f>
        <v>220</v>
      </c>
      <c r="W23" s="2">
        <v>0</v>
      </c>
      <c r="X23" s="2">
        <v>157</v>
      </c>
      <c r="Y23" s="2">
        <f>Data[[#This Row],[Open pull requests]]+Data[[#This Row],[Closed pull requests]]</f>
        <v>157</v>
      </c>
      <c r="Z23" s="2">
        <v>131</v>
      </c>
      <c r="AA23" s="2">
        <v>132</v>
      </c>
      <c r="AB23" s="2">
        <v>4</v>
      </c>
      <c r="AC23" s="2"/>
      <c r="AD23" s="2"/>
      <c r="AE23" s="2"/>
      <c r="AF23" s="2"/>
      <c r="AG23" s="2">
        <v>789</v>
      </c>
      <c r="AH23" s="2">
        <f>SUM(Data[[#This Row],[Running]:[GH runs]])</f>
        <v>789</v>
      </c>
    </row>
    <row r="24" spans="1:34" x14ac:dyDescent="0.2">
      <c r="A24" s="1">
        <v>44715</v>
      </c>
      <c r="B24" s="2">
        <v>104</v>
      </c>
      <c r="C24" s="2">
        <v>235</v>
      </c>
      <c r="D24" s="2">
        <v>188</v>
      </c>
      <c r="E24" s="2">
        <v>4510</v>
      </c>
      <c r="F24" s="3">
        <f>Data[[#This Row],[LoC]]-E23</f>
        <v>6</v>
      </c>
      <c r="G24" s="2"/>
      <c r="H24" s="2"/>
      <c r="I24" s="2"/>
      <c r="J24" s="2"/>
      <c r="K24" s="2"/>
      <c r="L24" s="2"/>
      <c r="M24" s="2"/>
      <c r="N24" s="3">
        <f>Data[[#This Row],[Total]]-M23</f>
        <v>0</v>
      </c>
      <c r="O24" s="2">
        <v>1728</v>
      </c>
      <c r="P24" s="2">
        <v>3565</v>
      </c>
      <c r="Q24" s="2">
        <v>61091</v>
      </c>
      <c r="R24" s="2">
        <v>43136</v>
      </c>
      <c r="S24" s="2">
        <v>0</v>
      </c>
      <c r="T24" s="2">
        <v>0</v>
      </c>
      <c r="U24" s="2">
        <v>220</v>
      </c>
      <c r="V24" s="2">
        <f>Data[[#This Row],[Open issues]]+Data[[#This Row],[Closed issues]]</f>
        <v>220</v>
      </c>
      <c r="W24" s="2">
        <v>0</v>
      </c>
      <c r="X24" s="2">
        <v>157</v>
      </c>
      <c r="Y24" s="2">
        <f>Data[[#This Row],[Open pull requests]]+Data[[#This Row],[Closed pull requests]]</f>
        <v>157</v>
      </c>
      <c r="Z24" s="2">
        <v>131</v>
      </c>
      <c r="AA24" s="2">
        <v>132</v>
      </c>
      <c r="AB24" s="2">
        <v>4</v>
      </c>
      <c r="AC24" s="2">
        <v>0</v>
      </c>
      <c r="AD24" s="2">
        <v>302</v>
      </c>
      <c r="AE24" s="2">
        <v>488</v>
      </c>
      <c r="AF24" s="2">
        <v>7</v>
      </c>
      <c r="AG24" s="2"/>
      <c r="AH24" s="2">
        <f>SUM(Data[[#This Row],[Running]:[GH runs]])</f>
        <v>797</v>
      </c>
    </row>
    <row r="25" spans="1:34" x14ac:dyDescent="0.2">
      <c r="A25" s="1">
        <v>44723</v>
      </c>
      <c r="B25" s="2">
        <v>105</v>
      </c>
      <c r="C25" s="2">
        <v>236</v>
      </c>
      <c r="D25" s="2">
        <v>189</v>
      </c>
      <c r="E25" s="2">
        <v>4510</v>
      </c>
      <c r="F25" s="3">
        <f>Data[[#This Row],[LoC]]-E24</f>
        <v>0</v>
      </c>
      <c r="G25" s="2"/>
      <c r="H25" s="2"/>
      <c r="I25" s="2"/>
      <c r="J25" s="2"/>
      <c r="K25" s="2"/>
      <c r="L25" s="2"/>
      <c r="M25" s="2"/>
      <c r="N25" s="3">
        <f>Data[[#This Row],[Total]]-M24</f>
        <v>0</v>
      </c>
      <c r="O25" s="2">
        <v>1733</v>
      </c>
      <c r="P25" s="2">
        <v>3579</v>
      </c>
      <c r="Q25" s="2">
        <v>61141</v>
      </c>
      <c r="R25" s="2">
        <v>43154</v>
      </c>
      <c r="S25" s="2">
        <v>0</v>
      </c>
      <c r="T25" s="2">
        <v>0</v>
      </c>
      <c r="U25" s="2">
        <v>221</v>
      </c>
      <c r="V25" s="2">
        <f>Data[[#This Row],[Open issues]]+Data[[#This Row],[Closed issues]]</f>
        <v>221</v>
      </c>
      <c r="W25" s="2">
        <v>0</v>
      </c>
      <c r="X25" s="2">
        <v>158</v>
      </c>
      <c r="Y25" s="2">
        <f>Data[[#This Row],[Open pull requests]]+Data[[#This Row],[Closed pull requests]]</f>
        <v>158</v>
      </c>
      <c r="Z25" s="2">
        <v>131</v>
      </c>
      <c r="AA25" s="2">
        <v>132</v>
      </c>
      <c r="AB25" s="2">
        <v>4</v>
      </c>
      <c r="AC25" s="2">
        <v>0</v>
      </c>
      <c r="AD25" s="2">
        <v>304</v>
      </c>
      <c r="AE25" s="2">
        <v>501</v>
      </c>
      <c r="AF25" s="2">
        <v>7</v>
      </c>
      <c r="AG25" s="2"/>
      <c r="AH25" s="2">
        <f>SUM(Data[[#This Row],[Running]:[GH runs]])</f>
        <v>812</v>
      </c>
    </row>
    <row r="26" spans="1:34" x14ac:dyDescent="0.2">
      <c r="A26" s="1">
        <v>44725</v>
      </c>
      <c r="B26" s="2">
        <v>105</v>
      </c>
      <c r="C26" s="2">
        <v>236</v>
      </c>
      <c r="D26" s="2">
        <v>189</v>
      </c>
      <c r="E26" s="2">
        <v>4510</v>
      </c>
      <c r="F26" s="3">
        <f>Data[[#This Row],[LoC]]-E25</f>
        <v>0</v>
      </c>
      <c r="G26" s="2"/>
      <c r="H26" s="2"/>
      <c r="I26" s="2"/>
      <c r="J26" s="2"/>
      <c r="K26" s="2"/>
      <c r="L26" s="2"/>
      <c r="M26" s="2"/>
      <c r="N26" s="3">
        <f>Data[[#This Row],[Total]]-M25</f>
        <v>0</v>
      </c>
      <c r="O26" s="2">
        <v>1743</v>
      </c>
      <c r="P26" s="2">
        <v>3590</v>
      </c>
      <c r="Q26" s="2">
        <v>61156</v>
      </c>
      <c r="R26" s="2">
        <v>43168</v>
      </c>
      <c r="S26" s="2">
        <v>0</v>
      </c>
      <c r="T26" s="2">
        <v>0</v>
      </c>
      <c r="U26" s="2">
        <v>221</v>
      </c>
      <c r="V26" s="2">
        <f>Data[[#This Row],[Open issues]]+Data[[#This Row],[Closed issues]]</f>
        <v>221</v>
      </c>
      <c r="W26" s="2">
        <v>0</v>
      </c>
      <c r="X26" s="2">
        <v>159</v>
      </c>
      <c r="Y26" s="2">
        <f>Data[[#This Row],[Open pull requests]]+Data[[#This Row],[Closed pull requests]]</f>
        <v>159</v>
      </c>
      <c r="Z26" s="2">
        <v>131</v>
      </c>
      <c r="AA26" s="2">
        <v>132</v>
      </c>
      <c r="AB26" s="2">
        <v>4</v>
      </c>
      <c r="AC26" s="2">
        <v>0</v>
      </c>
      <c r="AD26" s="2">
        <v>305</v>
      </c>
      <c r="AE26" s="2">
        <v>517</v>
      </c>
      <c r="AF26" s="2">
        <v>7</v>
      </c>
      <c r="AG26" s="2"/>
      <c r="AH26" s="2">
        <f>SUM(Data[[#This Row],[Running]:[GH runs]])</f>
        <v>829</v>
      </c>
    </row>
    <row r="27" spans="1:34" x14ac:dyDescent="0.2">
      <c r="A27" s="1">
        <v>44727</v>
      </c>
      <c r="B27" s="2">
        <v>105</v>
      </c>
      <c r="C27" s="2">
        <v>236</v>
      </c>
      <c r="D27" s="2">
        <v>189</v>
      </c>
      <c r="E27" s="2">
        <v>4515</v>
      </c>
      <c r="F27" s="3">
        <f>Data[[#This Row],[LoC]]-E26</f>
        <v>5</v>
      </c>
      <c r="G27" s="2"/>
      <c r="H27" s="2"/>
      <c r="I27" s="2"/>
      <c r="J27" s="2"/>
      <c r="K27" s="2"/>
      <c r="L27" s="2"/>
      <c r="M27" s="2"/>
      <c r="N27" s="3">
        <f>Data[[#This Row],[Total]]-M26</f>
        <v>0</v>
      </c>
      <c r="O27" s="2">
        <v>1758</v>
      </c>
      <c r="P27" s="2">
        <v>3610</v>
      </c>
      <c r="Q27" s="2">
        <v>61388</v>
      </c>
      <c r="R27" s="2">
        <v>43266</v>
      </c>
      <c r="S27" s="2">
        <v>0</v>
      </c>
      <c r="T27" s="2">
        <v>0</v>
      </c>
      <c r="U27" s="2">
        <v>221</v>
      </c>
      <c r="V27" s="2">
        <f>Data[[#This Row],[Open issues]]+Data[[#This Row],[Closed issues]]</f>
        <v>221</v>
      </c>
      <c r="W27" s="2">
        <v>0</v>
      </c>
      <c r="X27" s="2">
        <v>159</v>
      </c>
      <c r="Y27" s="2">
        <f>Data[[#This Row],[Open pull requests]]+Data[[#This Row],[Closed pull requests]]</f>
        <v>159</v>
      </c>
      <c r="Z27" s="2">
        <v>131</v>
      </c>
      <c r="AA27" s="2">
        <v>132</v>
      </c>
      <c r="AB27" s="2">
        <v>4</v>
      </c>
      <c r="AC27" s="2">
        <v>0</v>
      </c>
      <c r="AD27" s="2">
        <v>314</v>
      </c>
      <c r="AE27" s="2">
        <v>536</v>
      </c>
      <c r="AF27" s="2">
        <v>7</v>
      </c>
      <c r="AG27" s="2"/>
      <c r="AH27" s="2">
        <f>SUM(Data[[#This Row],[Running]:[GH runs]])</f>
        <v>857</v>
      </c>
    </row>
    <row r="28" spans="1:34" x14ac:dyDescent="0.2">
      <c r="A28" s="1">
        <v>44729</v>
      </c>
      <c r="B28" s="2">
        <v>105</v>
      </c>
      <c r="C28" s="2">
        <v>237</v>
      </c>
      <c r="D28" s="2">
        <v>190</v>
      </c>
      <c r="E28" s="2">
        <v>4585</v>
      </c>
      <c r="F28" s="3">
        <f>Data[[#This Row],[LoC]]-E27</f>
        <v>70</v>
      </c>
      <c r="G28" s="2"/>
      <c r="H28" s="2"/>
      <c r="I28" s="2"/>
      <c r="J28" s="2"/>
      <c r="K28" s="2"/>
      <c r="L28" s="2"/>
      <c r="M28" s="2"/>
      <c r="N28" s="3">
        <f>Data[[#This Row],[Total]]-M27</f>
        <v>0</v>
      </c>
      <c r="O28" s="2">
        <v>1763</v>
      </c>
      <c r="P28" s="2">
        <v>3627</v>
      </c>
      <c r="Q28" s="2">
        <v>61547</v>
      </c>
      <c r="R28" s="2">
        <v>43284</v>
      </c>
      <c r="S28" s="2">
        <v>0</v>
      </c>
      <c r="T28" s="2">
        <v>0</v>
      </c>
      <c r="U28" s="2">
        <v>222</v>
      </c>
      <c r="V28" s="2">
        <f>Data[[#This Row],[Open issues]]+Data[[#This Row],[Closed issues]]</f>
        <v>222</v>
      </c>
      <c r="W28" s="2">
        <v>0</v>
      </c>
      <c r="X28" s="2">
        <v>159</v>
      </c>
      <c r="Y28" s="2">
        <f>Data[[#This Row],[Open pull requests]]+Data[[#This Row],[Closed pull requests]]</f>
        <v>159</v>
      </c>
      <c r="Z28" s="2">
        <v>133</v>
      </c>
      <c r="AA28" s="2">
        <v>135</v>
      </c>
      <c r="AB28" s="2">
        <v>4</v>
      </c>
      <c r="AC28" s="2">
        <v>0</v>
      </c>
      <c r="AD28" s="2">
        <v>316</v>
      </c>
      <c r="AE28" s="2">
        <v>548</v>
      </c>
      <c r="AF28" s="2">
        <v>7</v>
      </c>
      <c r="AG28" s="2"/>
      <c r="AH28" s="2">
        <f>SUM(Data[[#This Row],[Running]:[GH runs]])</f>
        <v>871</v>
      </c>
    </row>
    <row r="29" spans="1:34" x14ac:dyDescent="0.2">
      <c r="A29" s="1">
        <v>44743</v>
      </c>
      <c r="B29" s="2">
        <v>105</v>
      </c>
      <c r="C29" s="2">
        <v>238</v>
      </c>
      <c r="D29" s="2">
        <v>191</v>
      </c>
      <c r="E29" s="2">
        <v>4689</v>
      </c>
      <c r="F29" s="3">
        <f>Data[[#This Row],[LoC]]-E28</f>
        <v>104</v>
      </c>
      <c r="G29" s="2"/>
      <c r="H29" s="2"/>
      <c r="I29" s="2"/>
      <c r="J29" s="2"/>
      <c r="K29" s="2"/>
      <c r="L29" s="2"/>
      <c r="M29" s="2"/>
      <c r="N29" s="3">
        <f>Data[[#This Row],[Total]]-M28</f>
        <v>0</v>
      </c>
      <c r="O29" s="2">
        <v>1773</v>
      </c>
      <c r="P29" s="2">
        <v>3651</v>
      </c>
      <c r="Q29" s="2">
        <v>61778</v>
      </c>
      <c r="R29" s="2">
        <v>43332</v>
      </c>
      <c r="S29" s="2">
        <v>0</v>
      </c>
      <c r="T29" s="2">
        <v>0</v>
      </c>
      <c r="U29" s="2">
        <v>222</v>
      </c>
      <c r="V29" s="2">
        <f>Data[[#This Row],[Open issues]]+Data[[#This Row],[Closed issues]]</f>
        <v>222</v>
      </c>
      <c r="W29" s="2">
        <v>0</v>
      </c>
      <c r="X29" s="2">
        <v>159</v>
      </c>
      <c r="Y29" s="2">
        <f>Data[[#This Row],[Open pull requests]]+Data[[#This Row],[Closed pull requests]]</f>
        <v>159</v>
      </c>
      <c r="Z29" s="2">
        <v>134</v>
      </c>
      <c r="AA29" s="2">
        <v>137</v>
      </c>
      <c r="AB29" s="2">
        <v>4</v>
      </c>
      <c r="AC29" s="2">
        <v>0</v>
      </c>
      <c r="AD29" s="2">
        <v>320</v>
      </c>
      <c r="AE29" s="2">
        <v>568</v>
      </c>
      <c r="AF29" s="2">
        <v>7</v>
      </c>
      <c r="AG29" s="2"/>
      <c r="AH29" s="2">
        <f>SUM(Data[[#This Row],[Running]:[GH runs]])</f>
        <v>895</v>
      </c>
    </row>
    <row r="30" spans="1:34" x14ac:dyDescent="0.2">
      <c r="A30" s="1">
        <v>44748</v>
      </c>
      <c r="B30" s="2">
        <v>105</v>
      </c>
      <c r="C30" s="2">
        <v>239</v>
      </c>
      <c r="D30" s="2">
        <v>192</v>
      </c>
      <c r="E30" s="2">
        <v>4712</v>
      </c>
      <c r="F30" s="3">
        <f>Data[[#This Row],[LoC]]-E29</f>
        <v>23</v>
      </c>
      <c r="G30" s="2"/>
      <c r="H30" s="2"/>
      <c r="I30" s="2"/>
      <c r="J30" s="2"/>
      <c r="K30" s="2"/>
      <c r="L30" s="2"/>
      <c r="M30" s="2"/>
      <c r="N30" s="3">
        <f>Data[[#This Row],[Total]]-M29</f>
        <v>0</v>
      </c>
      <c r="O30" s="2">
        <v>1776</v>
      </c>
      <c r="P30" s="2">
        <v>3662</v>
      </c>
      <c r="Q30" s="2">
        <v>61856</v>
      </c>
      <c r="R30" s="2">
        <v>43366</v>
      </c>
      <c r="S30" s="2">
        <v>0</v>
      </c>
      <c r="T30" s="2">
        <v>0</v>
      </c>
      <c r="U30" s="2">
        <v>223</v>
      </c>
      <c r="V30" s="2">
        <f>Data[[#This Row],[Open issues]]+Data[[#This Row],[Closed issues]]</f>
        <v>223</v>
      </c>
      <c r="W30" s="2">
        <v>0</v>
      </c>
      <c r="X30" s="2">
        <v>159</v>
      </c>
      <c r="Y30" s="2">
        <f>Data[[#This Row],[Open pull requests]]+Data[[#This Row],[Closed pull requests]]</f>
        <v>159</v>
      </c>
      <c r="Z30" s="2">
        <v>134</v>
      </c>
      <c r="AA30" s="2">
        <v>137</v>
      </c>
      <c r="AB30" s="2">
        <v>4</v>
      </c>
      <c r="AC30" s="2">
        <v>0</v>
      </c>
      <c r="AD30" s="2">
        <v>320</v>
      </c>
      <c r="AE30" s="2">
        <v>578</v>
      </c>
      <c r="AF30" s="2">
        <v>7</v>
      </c>
      <c r="AG30" s="2"/>
      <c r="AH30" s="2">
        <f>SUM(Data[[#This Row],[Running]:[GH runs]])</f>
        <v>905</v>
      </c>
    </row>
    <row r="31" spans="1:34" x14ac:dyDescent="0.2">
      <c r="A31" s="1">
        <v>44757</v>
      </c>
      <c r="B31" s="2">
        <v>105</v>
      </c>
      <c r="C31" s="2">
        <v>240</v>
      </c>
      <c r="D31" s="2">
        <v>193</v>
      </c>
      <c r="E31" s="2">
        <v>4720</v>
      </c>
      <c r="F31" s="3">
        <f>Data[[#This Row],[LoC]]-E30</f>
        <v>8</v>
      </c>
      <c r="G31" s="2"/>
      <c r="H31" s="2"/>
      <c r="I31" s="2"/>
      <c r="J31" s="2"/>
      <c r="K31" s="2"/>
      <c r="L31" s="2"/>
      <c r="M31" s="2"/>
      <c r="N31" s="3">
        <f>Data[[#This Row],[Total]]-M30</f>
        <v>0</v>
      </c>
      <c r="O31" s="2">
        <v>1782</v>
      </c>
      <c r="P31" s="2">
        <v>3684</v>
      </c>
      <c r="Q31" s="2">
        <v>62189</v>
      </c>
      <c r="R31" s="2">
        <v>43626</v>
      </c>
      <c r="S31" s="2">
        <v>0</v>
      </c>
      <c r="T31" s="2">
        <v>0</v>
      </c>
      <c r="U31" s="2">
        <v>224</v>
      </c>
      <c r="V31" s="2">
        <f>Data[[#This Row],[Open issues]]+Data[[#This Row],[Closed issues]]</f>
        <v>224</v>
      </c>
      <c r="W31" s="2">
        <v>0</v>
      </c>
      <c r="X31" s="2">
        <v>159</v>
      </c>
      <c r="Y31" s="2">
        <f>Data[[#This Row],[Open pull requests]]+Data[[#This Row],[Closed pull requests]]</f>
        <v>159</v>
      </c>
      <c r="Z31" s="2">
        <v>134</v>
      </c>
      <c r="AA31" s="2">
        <v>138</v>
      </c>
      <c r="AB31" s="2">
        <v>4</v>
      </c>
      <c r="AC31" s="2">
        <v>0</v>
      </c>
      <c r="AD31" s="2">
        <v>321</v>
      </c>
      <c r="AE31" s="2">
        <v>593</v>
      </c>
      <c r="AF31" s="2">
        <v>7</v>
      </c>
      <c r="AG31" s="2"/>
      <c r="AH31" s="2">
        <f>SUM(Data[[#This Row],[Running]:[GH runs]])</f>
        <v>921</v>
      </c>
    </row>
    <row r="32" spans="1:34" x14ac:dyDescent="0.2">
      <c r="A32" s="1">
        <v>44761</v>
      </c>
      <c r="B32" s="2">
        <v>105</v>
      </c>
      <c r="C32" s="2">
        <v>240</v>
      </c>
      <c r="D32" s="2">
        <v>193</v>
      </c>
      <c r="E32" s="2">
        <v>4720</v>
      </c>
      <c r="F32" s="3">
        <f>Data[[#This Row],[LoC]]-E31</f>
        <v>0</v>
      </c>
      <c r="G32" s="2">
        <v>5498</v>
      </c>
      <c r="H32" s="2">
        <v>1781</v>
      </c>
      <c r="I32" s="2">
        <v>315</v>
      </c>
      <c r="J32" s="2">
        <v>240</v>
      </c>
      <c r="K32" s="2">
        <v>97</v>
      </c>
      <c r="L32" s="2">
        <v>48</v>
      </c>
      <c r="M32" s="2">
        <f>SUM(Data[[#This Row],[Shell]:[Bash]])</f>
        <v>7979</v>
      </c>
      <c r="N32" s="3">
        <v>0</v>
      </c>
      <c r="O32" s="2">
        <v>1782</v>
      </c>
      <c r="P32" s="2">
        <v>3684</v>
      </c>
      <c r="Q32" s="2">
        <v>62189</v>
      </c>
      <c r="R32" s="2">
        <v>43626</v>
      </c>
      <c r="S32" s="2">
        <v>0</v>
      </c>
      <c r="T32" s="2">
        <v>0</v>
      </c>
      <c r="U32" s="2">
        <v>224</v>
      </c>
      <c r="V32" s="2">
        <f>Data[[#This Row],[Open issues]]+Data[[#This Row],[Closed issues]]</f>
        <v>224</v>
      </c>
      <c r="W32" s="2">
        <v>0</v>
      </c>
      <c r="X32" s="2">
        <v>159</v>
      </c>
      <c r="Y32" s="2">
        <f>Data[[#This Row],[Open pull requests]]+Data[[#This Row],[Closed pull requests]]</f>
        <v>159</v>
      </c>
      <c r="Z32" s="2">
        <v>134</v>
      </c>
      <c r="AA32" s="2">
        <v>138</v>
      </c>
      <c r="AB32" s="2">
        <v>4</v>
      </c>
      <c r="AC32" s="2">
        <v>0</v>
      </c>
      <c r="AD32" s="2">
        <v>321</v>
      </c>
      <c r="AE32" s="2">
        <v>595</v>
      </c>
      <c r="AF32" s="2">
        <v>7</v>
      </c>
      <c r="AG32" s="2"/>
      <c r="AH32" s="2">
        <f>SUM(Data[[#This Row],[Running]:[GH runs]])</f>
        <v>923</v>
      </c>
    </row>
    <row r="33" spans="1:34" x14ac:dyDescent="0.2">
      <c r="A33" s="1">
        <v>44764</v>
      </c>
      <c r="B33" s="2">
        <v>105</v>
      </c>
      <c r="C33" s="2">
        <v>240</v>
      </c>
      <c r="D33" s="2">
        <v>193</v>
      </c>
      <c r="E33" s="2">
        <v>4724</v>
      </c>
      <c r="F33" s="3">
        <f>Data[[#This Row],[LoC]]-E32</f>
        <v>4</v>
      </c>
      <c r="G33" s="2">
        <v>5502</v>
      </c>
      <c r="H33" s="2">
        <v>1781</v>
      </c>
      <c r="I33" s="2">
        <v>315</v>
      </c>
      <c r="J33" s="2">
        <v>240</v>
      </c>
      <c r="K33" s="2">
        <v>97</v>
      </c>
      <c r="L33" s="2">
        <v>48</v>
      </c>
      <c r="M33" s="2">
        <f>SUM(Data[[#This Row],[Shell]:[Bash]])</f>
        <v>7983</v>
      </c>
      <c r="N33" s="3">
        <f>Data[[#This Row],[Total]]-M32</f>
        <v>4</v>
      </c>
      <c r="O33" s="2">
        <v>1785</v>
      </c>
      <c r="P33" s="2">
        <v>3689</v>
      </c>
      <c r="Q33" s="2">
        <v>62207</v>
      </c>
      <c r="R33" s="2">
        <v>43630</v>
      </c>
      <c r="S33" s="2">
        <v>0</v>
      </c>
      <c r="T33" s="2">
        <v>0</v>
      </c>
      <c r="U33" s="2">
        <v>224</v>
      </c>
      <c r="V33" s="2">
        <f>Data[[#This Row],[Open issues]]+Data[[#This Row],[Closed issues]]</f>
        <v>224</v>
      </c>
      <c r="W33" s="2">
        <v>0</v>
      </c>
      <c r="X33" s="2">
        <v>159</v>
      </c>
      <c r="Y33" s="2">
        <f>Data[[#This Row],[Open pull requests]]+Data[[#This Row],[Closed pull requests]]</f>
        <v>159</v>
      </c>
      <c r="Z33" s="2">
        <v>134</v>
      </c>
      <c r="AA33" s="2">
        <v>138</v>
      </c>
      <c r="AB33" s="2">
        <v>4</v>
      </c>
      <c r="AC33" s="2">
        <v>0</v>
      </c>
      <c r="AD33" s="2">
        <v>321</v>
      </c>
      <c r="AE33" s="2">
        <v>599</v>
      </c>
      <c r="AF33" s="2">
        <v>7</v>
      </c>
      <c r="AG33" s="2"/>
      <c r="AH33" s="2">
        <f>SUM(Data[[#This Row],[Running]:[GH runs]])</f>
        <v>927</v>
      </c>
    </row>
    <row r="34" spans="1:34" x14ac:dyDescent="0.2">
      <c r="A34" s="1">
        <v>44768</v>
      </c>
      <c r="B34" s="2">
        <v>106</v>
      </c>
      <c r="C34" s="2">
        <v>241</v>
      </c>
      <c r="D34" s="2">
        <v>194</v>
      </c>
      <c r="E34" s="2">
        <v>4731</v>
      </c>
      <c r="F34" s="3">
        <f>Data[[#This Row],[LoC]]-E33</f>
        <v>7</v>
      </c>
      <c r="G34" s="2">
        <v>5589</v>
      </c>
      <c r="H34" s="2">
        <v>1785</v>
      </c>
      <c r="I34" s="2">
        <v>315</v>
      </c>
      <c r="J34" s="2">
        <v>242</v>
      </c>
      <c r="K34" s="2">
        <v>97</v>
      </c>
      <c r="L34" s="2">
        <v>48</v>
      </c>
      <c r="M34" s="2">
        <f>SUM(Data[[#This Row],[Shell]:[Bash]])</f>
        <v>8076</v>
      </c>
      <c r="N34" s="3">
        <f>Data[[#This Row],[Total]]-M33</f>
        <v>93</v>
      </c>
      <c r="O34" s="2">
        <v>1789</v>
      </c>
      <c r="P34" s="2">
        <v>3703</v>
      </c>
      <c r="Q34" s="2">
        <v>62262</v>
      </c>
      <c r="R34" s="2">
        <v>43661</v>
      </c>
      <c r="S34" s="2">
        <v>0</v>
      </c>
      <c r="T34" s="2">
        <v>0</v>
      </c>
      <c r="U34" s="2">
        <v>225</v>
      </c>
      <c r="V34" s="2">
        <f>Data[[#This Row],[Open issues]]+Data[[#This Row],[Closed issues]]</f>
        <v>225</v>
      </c>
      <c r="W34" s="2">
        <v>0</v>
      </c>
      <c r="X34" s="2">
        <v>160</v>
      </c>
      <c r="Y34" s="2">
        <f>Data[[#This Row],[Open pull requests]]+Data[[#This Row],[Closed pull requests]]</f>
        <v>160</v>
      </c>
      <c r="Z34" s="2">
        <v>135</v>
      </c>
      <c r="AA34" s="2">
        <v>138</v>
      </c>
      <c r="AB34" s="2">
        <v>4</v>
      </c>
      <c r="AC34" s="2">
        <v>0</v>
      </c>
      <c r="AD34" s="2">
        <v>322</v>
      </c>
      <c r="AE34" s="2">
        <v>610</v>
      </c>
      <c r="AF34" s="2">
        <v>7</v>
      </c>
      <c r="AG34" s="2"/>
      <c r="AH34" s="2">
        <f>SUM(Data[[#This Row],[Running]:[GH runs]])</f>
        <v>939</v>
      </c>
    </row>
    <row r="35" spans="1:34" x14ac:dyDescent="0.2">
      <c r="A35" s="1">
        <v>44790</v>
      </c>
      <c r="B35" s="2">
        <v>106</v>
      </c>
      <c r="C35" s="2">
        <v>242</v>
      </c>
      <c r="D35" s="2">
        <v>195</v>
      </c>
      <c r="E35" s="2">
        <v>4749</v>
      </c>
      <c r="F35" s="3">
        <f>Data[[#This Row],[LoC]]-E34</f>
        <v>18</v>
      </c>
      <c r="G35" s="2">
        <v>5535</v>
      </c>
      <c r="H35" s="2">
        <v>1788</v>
      </c>
      <c r="I35" s="2">
        <v>315</v>
      </c>
      <c r="J35" s="2">
        <v>243</v>
      </c>
      <c r="K35" s="2">
        <v>97</v>
      </c>
      <c r="L35" s="2">
        <v>48</v>
      </c>
      <c r="M35" s="2">
        <f>SUM(Data[[#This Row],[Shell]:[Bash]])</f>
        <v>8026</v>
      </c>
      <c r="N35" s="3">
        <f>Data[[#This Row],[Total]]-M34</f>
        <v>-50</v>
      </c>
      <c r="O35" s="2">
        <v>1791</v>
      </c>
      <c r="P35" s="2">
        <v>3716</v>
      </c>
      <c r="Q35" s="2">
        <v>62325</v>
      </c>
      <c r="R35" s="2">
        <v>43671</v>
      </c>
      <c r="S35" s="2">
        <v>0</v>
      </c>
      <c r="T35" s="2">
        <v>0</v>
      </c>
      <c r="U35" s="2">
        <v>225</v>
      </c>
      <c r="V35" s="2">
        <f>Data[[#This Row],[Open issues]]+Data[[#This Row],[Closed issues]]</f>
        <v>225</v>
      </c>
      <c r="W35" s="2">
        <v>0</v>
      </c>
      <c r="X35" s="2">
        <v>160</v>
      </c>
      <c r="Y35" s="2">
        <f>Data[[#This Row],[Open pull requests]]+Data[[#This Row],[Closed pull requests]]</f>
        <v>160</v>
      </c>
      <c r="Z35" s="2">
        <v>136</v>
      </c>
      <c r="AA35" s="2">
        <v>140</v>
      </c>
      <c r="AB35" s="2">
        <v>4</v>
      </c>
      <c r="AC35" s="2">
        <v>0</v>
      </c>
      <c r="AD35" s="2">
        <v>322</v>
      </c>
      <c r="AE35" s="2">
        <v>618</v>
      </c>
      <c r="AF35" s="2">
        <v>7</v>
      </c>
      <c r="AG35" s="2"/>
      <c r="AH35" s="2">
        <f>SUM(Data[[#This Row],[Running]:[GH runs]])</f>
        <v>947</v>
      </c>
    </row>
    <row r="36" spans="1:34" x14ac:dyDescent="0.2">
      <c r="A36" s="1">
        <v>44797</v>
      </c>
      <c r="B36" s="2">
        <v>106</v>
      </c>
      <c r="C36" s="2">
        <v>245</v>
      </c>
      <c r="D36" s="2">
        <v>197</v>
      </c>
      <c r="E36" s="2">
        <v>4770</v>
      </c>
      <c r="F36" s="3">
        <f>Data[[#This Row],[LoC]]-E35</f>
        <v>21</v>
      </c>
      <c r="G36" s="2">
        <v>5573</v>
      </c>
      <c r="H36" s="2">
        <v>1799</v>
      </c>
      <c r="I36" s="2">
        <v>315</v>
      </c>
      <c r="J36" s="2">
        <v>244</v>
      </c>
      <c r="K36" s="2">
        <v>97</v>
      </c>
      <c r="L36" s="2">
        <v>48</v>
      </c>
      <c r="M36" s="2">
        <f>SUM(Data[[#This Row],[Shell]:[Bash]])</f>
        <v>8076</v>
      </c>
      <c r="N36" s="3">
        <f>Data[[#This Row],[Total]]-M35</f>
        <v>50</v>
      </c>
      <c r="O36" s="2">
        <v>1802</v>
      </c>
      <c r="P36" s="2">
        <v>3755</v>
      </c>
      <c r="Q36" s="2">
        <v>62636</v>
      </c>
      <c r="R36" s="2">
        <v>43878</v>
      </c>
      <c r="S36" s="2">
        <v>0</v>
      </c>
      <c r="T36" s="2">
        <v>0</v>
      </c>
      <c r="U36" s="2">
        <v>227</v>
      </c>
      <c r="V36" s="2">
        <f>Data[[#This Row],[Open issues]]+Data[[#This Row],[Closed issues]]</f>
        <v>227</v>
      </c>
      <c r="W36" s="2">
        <v>0</v>
      </c>
      <c r="X36" s="2">
        <v>160</v>
      </c>
      <c r="Y36" s="2">
        <f>Data[[#This Row],[Open pull requests]]+Data[[#This Row],[Closed pull requests]]</f>
        <v>160</v>
      </c>
      <c r="Z36" s="2">
        <v>137</v>
      </c>
      <c r="AA36" s="2">
        <v>141</v>
      </c>
      <c r="AB36" s="2">
        <v>4</v>
      </c>
      <c r="AC36" s="2">
        <v>0</v>
      </c>
      <c r="AD36" s="2">
        <v>322</v>
      </c>
      <c r="AE36" s="2">
        <v>641</v>
      </c>
      <c r="AF36" s="2">
        <v>7</v>
      </c>
      <c r="AG36" s="2"/>
      <c r="AH36" s="2">
        <f>SUM(Data[[#This Row],[Running]:[GH runs]])</f>
        <v>970</v>
      </c>
    </row>
    <row r="37" spans="1:34" x14ac:dyDescent="0.2">
      <c r="A37" s="1">
        <v>44798</v>
      </c>
      <c r="B37" s="2">
        <v>106</v>
      </c>
      <c r="C37" s="2">
        <v>245</v>
      </c>
      <c r="D37" s="2">
        <v>197</v>
      </c>
      <c r="E37" s="2">
        <v>4772</v>
      </c>
      <c r="F37" s="3">
        <f>Data[[#This Row],[LoC]]-E36</f>
        <v>2</v>
      </c>
      <c r="G37" s="2">
        <v>5578</v>
      </c>
      <c r="H37" s="2">
        <v>1800</v>
      </c>
      <c r="I37" s="2">
        <v>542</v>
      </c>
      <c r="J37" s="2">
        <v>315</v>
      </c>
      <c r="K37" s="2">
        <v>97</v>
      </c>
      <c r="L37" s="2">
        <v>48</v>
      </c>
      <c r="M37" s="2">
        <f>SUM(Data[[#This Row],[Shell]:[Bash]])</f>
        <v>8380</v>
      </c>
      <c r="N37" s="3">
        <f>Data[[#This Row],[Total]]-M36</f>
        <v>304</v>
      </c>
      <c r="O37" s="2">
        <v>1805</v>
      </c>
      <c r="P37" s="2">
        <v>3760</v>
      </c>
      <c r="Q37" s="2">
        <v>62661</v>
      </c>
      <c r="R37" s="2">
        <v>43888</v>
      </c>
      <c r="S37" s="2">
        <v>0</v>
      </c>
      <c r="T37" s="2">
        <v>0</v>
      </c>
      <c r="U37" s="2">
        <v>228</v>
      </c>
      <c r="V37" s="2">
        <f>Data[[#This Row],[Open issues]]+Data[[#This Row],[Closed issues]]</f>
        <v>228</v>
      </c>
      <c r="W37" s="2">
        <v>0</v>
      </c>
      <c r="X37" s="2">
        <v>160</v>
      </c>
      <c r="Y37" s="2">
        <f>Data[[#This Row],[Open pull requests]]+Data[[#This Row],[Closed pull requests]]</f>
        <v>160</v>
      </c>
      <c r="Z37" s="2">
        <v>137</v>
      </c>
      <c r="AA37" s="2">
        <v>142</v>
      </c>
      <c r="AB37" s="2">
        <v>4</v>
      </c>
      <c r="AC37" s="2">
        <v>0</v>
      </c>
      <c r="AD37" s="2">
        <v>322</v>
      </c>
      <c r="AE37" s="2">
        <v>647</v>
      </c>
      <c r="AF37" s="2">
        <v>7</v>
      </c>
      <c r="AG37" s="2"/>
      <c r="AH37" s="2">
        <f>SUM(Data[[#This Row],[Running]:[GH runs]])</f>
        <v>976</v>
      </c>
    </row>
    <row r="38" spans="1:34" x14ac:dyDescent="0.2">
      <c r="A38" s="1">
        <v>44805</v>
      </c>
      <c r="B38" s="2">
        <v>106</v>
      </c>
      <c r="C38" s="2">
        <v>246</v>
      </c>
      <c r="D38" s="2">
        <v>198</v>
      </c>
      <c r="E38" s="2">
        <v>4778</v>
      </c>
      <c r="F38" s="3">
        <f>Data[[#This Row],[LoC]]-E37</f>
        <v>6</v>
      </c>
      <c r="G38" s="2">
        <v>5585</v>
      </c>
      <c r="H38" s="2">
        <v>1805</v>
      </c>
      <c r="I38" s="2">
        <v>315</v>
      </c>
      <c r="J38" s="2">
        <v>244</v>
      </c>
      <c r="K38" s="2">
        <v>97</v>
      </c>
      <c r="L38" s="2">
        <v>48</v>
      </c>
      <c r="M38" s="2">
        <f>SUM(Data[[#This Row],[Shell]:[Bash]])</f>
        <v>8094</v>
      </c>
      <c r="N38" s="3">
        <f>Data[[#This Row],[Total]]-M37</f>
        <v>-286</v>
      </c>
      <c r="O38" s="2">
        <v>1809</v>
      </c>
      <c r="P38" s="2">
        <v>3770</v>
      </c>
      <c r="Q38" s="2">
        <v>62701</v>
      </c>
      <c r="R38" s="2">
        <v>43898</v>
      </c>
      <c r="S38" s="2">
        <v>0</v>
      </c>
      <c r="T38" s="2">
        <v>0</v>
      </c>
      <c r="U38" s="2">
        <v>228</v>
      </c>
      <c r="V38" s="2">
        <f>Data[[#This Row],[Open issues]]+Data[[#This Row],[Closed issues]]</f>
        <v>228</v>
      </c>
      <c r="W38" s="2">
        <v>0</v>
      </c>
      <c r="X38" s="2">
        <v>160</v>
      </c>
      <c r="Y38" s="2">
        <f>Data[[#This Row],[Open pull requests]]+Data[[#This Row],[Closed pull requests]]</f>
        <v>160</v>
      </c>
      <c r="Z38" s="2">
        <v>137</v>
      </c>
      <c r="AA38" s="2">
        <v>142</v>
      </c>
      <c r="AB38" s="2">
        <v>4</v>
      </c>
      <c r="AC38" s="2">
        <v>0</v>
      </c>
      <c r="AD38" s="2">
        <v>322</v>
      </c>
      <c r="AE38" s="2">
        <v>657</v>
      </c>
      <c r="AF38" s="2">
        <v>7</v>
      </c>
      <c r="AG38" s="2"/>
      <c r="AH38" s="2">
        <f>SUM(Data[[#This Row],[Running]:[GH runs]])</f>
        <v>986</v>
      </c>
    </row>
    <row r="39" spans="1:34" x14ac:dyDescent="0.2">
      <c r="A39" s="1">
        <v>44806</v>
      </c>
      <c r="B39" s="2">
        <v>106</v>
      </c>
      <c r="C39" s="2">
        <v>247</v>
      </c>
      <c r="D39" s="2">
        <v>198</v>
      </c>
      <c r="E39" s="2">
        <v>4811</v>
      </c>
      <c r="F39" s="3">
        <f>Data[[#This Row],[LoC]]-E38</f>
        <v>33</v>
      </c>
      <c r="G39" s="2">
        <v>5612</v>
      </c>
      <c r="H39" s="2">
        <v>1805</v>
      </c>
      <c r="I39" s="2">
        <v>284</v>
      </c>
      <c r="J39" s="2">
        <v>244</v>
      </c>
      <c r="K39" s="2">
        <v>97</v>
      </c>
      <c r="L39" s="2">
        <v>48</v>
      </c>
      <c r="M39" s="2">
        <f>SUM(Data[[#This Row],[Shell]:[Bash]])</f>
        <v>8090</v>
      </c>
      <c r="N39" s="3">
        <f>Data[[#This Row],[Total]]-M38</f>
        <v>-4</v>
      </c>
      <c r="O39" s="2">
        <v>1813</v>
      </c>
      <c r="P39" s="2">
        <v>3784</v>
      </c>
      <c r="Q39" s="2">
        <v>62876</v>
      </c>
      <c r="R39" s="2">
        <v>44048</v>
      </c>
      <c r="S39" s="2">
        <v>0</v>
      </c>
      <c r="T39" s="2">
        <v>0</v>
      </c>
      <c r="U39" s="2">
        <v>228</v>
      </c>
      <c r="V39" s="2">
        <f>Data[[#This Row],[Open issues]]+Data[[#This Row],[Closed issues]]</f>
        <v>228</v>
      </c>
      <c r="W39" s="2">
        <v>1</v>
      </c>
      <c r="X39" s="2">
        <v>161</v>
      </c>
      <c r="Y39" s="2">
        <f>Data[[#This Row],[Open pull requests]]+Data[[#This Row],[Closed pull requests]]</f>
        <v>162</v>
      </c>
      <c r="Z39" s="2">
        <v>137</v>
      </c>
      <c r="AA39" s="2">
        <v>142</v>
      </c>
      <c r="AB39" s="2">
        <v>4</v>
      </c>
      <c r="AC39" s="2">
        <v>0</v>
      </c>
      <c r="AD39" s="2">
        <v>324</v>
      </c>
      <c r="AE39" s="2">
        <v>669</v>
      </c>
      <c r="AF39" s="2">
        <v>7</v>
      </c>
      <c r="AG39" s="2"/>
      <c r="AH39" s="2">
        <f>SUM(Data[[#This Row],[Running]:[GH runs]])</f>
        <v>1000</v>
      </c>
    </row>
    <row r="40" spans="1:34" x14ac:dyDescent="0.2">
      <c r="A40" s="1">
        <v>44810</v>
      </c>
      <c r="B40" s="2">
        <v>106</v>
      </c>
      <c r="C40" s="2">
        <v>247</v>
      </c>
      <c r="D40" s="2">
        <v>199</v>
      </c>
      <c r="E40" s="2">
        <v>4835</v>
      </c>
      <c r="F40" s="3">
        <f>Data[[#This Row],[LoC]]-E39</f>
        <v>24</v>
      </c>
      <c r="G40" s="2">
        <v>5646</v>
      </c>
      <c r="H40" s="2">
        <v>1809</v>
      </c>
      <c r="I40" s="2">
        <v>284</v>
      </c>
      <c r="J40" s="2">
        <v>246</v>
      </c>
      <c r="K40" s="2">
        <v>97</v>
      </c>
      <c r="L40" s="2">
        <v>48</v>
      </c>
      <c r="M40" s="2">
        <f>SUM(Data[[#This Row],[Shell]:[Bash]])</f>
        <v>8130</v>
      </c>
      <c r="N40" s="3">
        <f>Data[[#This Row],[Total]]-M39</f>
        <v>40</v>
      </c>
      <c r="O40" s="2">
        <v>1815</v>
      </c>
      <c r="P40" s="2">
        <v>3795</v>
      </c>
      <c r="Q40" s="2">
        <v>62951</v>
      </c>
      <c r="R40" s="2">
        <v>44063</v>
      </c>
      <c r="S40" s="2">
        <v>0</v>
      </c>
      <c r="T40" s="2">
        <v>0</v>
      </c>
      <c r="U40" s="2">
        <v>228</v>
      </c>
      <c r="V40" s="2">
        <f>Data[[#This Row],[Open issues]]+Data[[#This Row],[Closed issues]]</f>
        <v>228</v>
      </c>
      <c r="W40" s="2">
        <v>0</v>
      </c>
      <c r="X40" s="2">
        <v>161</v>
      </c>
      <c r="Y40" s="2">
        <f>Data[[#This Row],[Open pull requests]]+Data[[#This Row],[Closed pull requests]]</f>
        <v>161</v>
      </c>
      <c r="Z40" s="2">
        <v>138</v>
      </c>
      <c r="AA40" s="2">
        <v>144</v>
      </c>
      <c r="AB40" s="2">
        <v>4</v>
      </c>
      <c r="AC40" s="2">
        <v>0</v>
      </c>
      <c r="AD40" s="2">
        <v>324</v>
      </c>
      <c r="AE40" s="2">
        <v>675</v>
      </c>
      <c r="AF40" s="2">
        <v>7</v>
      </c>
      <c r="AG40" s="2"/>
      <c r="AH40" s="2">
        <f>SUM(Data[[#This Row],[Running]:[GH runs]])</f>
        <v>1006</v>
      </c>
    </row>
    <row r="41" spans="1:34" x14ac:dyDescent="0.2">
      <c r="A41" s="1">
        <v>44812</v>
      </c>
      <c r="B41" s="2">
        <v>106</v>
      </c>
      <c r="C41" s="2">
        <v>247</v>
      </c>
      <c r="D41" s="2">
        <v>199</v>
      </c>
      <c r="E41" s="2">
        <v>4895</v>
      </c>
      <c r="F41" s="3">
        <f>Data[[#This Row],[LoC]]-E40</f>
        <v>60</v>
      </c>
      <c r="G41" s="2">
        <v>5691</v>
      </c>
      <c r="H41" s="2">
        <v>1814</v>
      </c>
      <c r="I41" s="2">
        <v>289</v>
      </c>
      <c r="J41" s="2">
        <v>248</v>
      </c>
      <c r="K41" s="2">
        <v>97</v>
      </c>
      <c r="L41" s="2">
        <v>48</v>
      </c>
      <c r="M41" s="2">
        <f>SUM(Data[[#This Row],[Shell]:[Bash]])</f>
        <v>8187</v>
      </c>
      <c r="N41" s="3">
        <f>Data[[#This Row],[Total]]-M40</f>
        <v>57</v>
      </c>
      <c r="O41" s="2">
        <v>1823</v>
      </c>
      <c r="P41" s="2">
        <v>3813</v>
      </c>
      <c r="Q41" s="2">
        <v>63094</v>
      </c>
      <c r="R41" s="2">
        <v>44112</v>
      </c>
      <c r="S41" s="2">
        <v>0</v>
      </c>
      <c r="T41" s="2">
        <v>0</v>
      </c>
      <c r="U41" s="2">
        <v>228</v>
      </c>
      <c r="V41" s="2">
        <f>Data[[#This Row],[Open issues]]+Data[[#This Row],[Closed issues]]</f>
        <v>228</v>
      </c>
      <c r="W41" s="2">
        <v>0</v>
      </c>
      <c r="X41" s="2">
        <v>161</v>
      </c>
      <c r="Y41" s="2">
        <f>Data[[#This Row],[Open pull requests]]+Data[[#This Row],[Closed pull requests]]</f>
        <v>161</v>
      </c>
      <c r="Z41" s="2">
        <v>138</v>
      </c>
      <c r="AA41" s="2">
        <v>144</v>
      </c>
      <c r="AB41" s="2">
        <v>4</v>
      </c>
      <c r="AC41" s="2">
        <v>0</v>
      </c>
      <c r="AD41" s="2">
        <v>326</v>
      </c>
      <c r="AE41" s="2">
        <v>689</v>
      </c>
      <c r="AF41" s="2">
        <v>7</v>
      </c>
      <c r="AG41" s="2"/>
      <c r="AH41" s="2">
        <f>SUM(Data[[#This Row],[Running]:[GH runs]])</f>
        <v>1022</v>
      </c>
    </row>
    <row r="42" spans="1:34" x14ac:dyDescent="0.2">
      <c r="A42" s="1">
        <v>44813</v>
      </c>
      <c r="B42" s="2">
        <v>106</v>
      </c>
      <c r="C42" s="2">
        <v>248</v>
      </c>
      <c r="D42" s="2">
        <v>200</v>
      </c>
      <c r="E42" s="2">
        <v>4929</v>
      </c>
      <c r="F42" s="3">
        <f>Data[[#This Row],[LoC]]-E41</f>
        <v>34</v>
      </c>
      <c r="G42" s="2">
        <v>5743</v>
      </c>
      <c r="H42" s="2">
        <v>1830</v>
      </c>
      <c r="I42" s="2">
        <v>289</v>
      </c>
      <c r="J42" s="2">
        <v>259</v>
      </c>
      <c r="K42" s="2">
        <v>97</v>
      </c>
      <c r="L42" s="2">
        <v>51</v>
      </c>
      <c r="M42" s="2">
        <f>SUM(Data[[#This Row],[Shell]:[Bash]])</f>
        <v>8269</v>
      </c>
      <c r="N42" s="3">
        <f>Data[[#This Row],[Total]]-M41</f>
        <v>82</v>
      </c>
      <c r="O42" s="2">
        <v>1830</v>
      </c>
      <c r="P42" s="2">
        <v>3837</v>
      </c>
      <c r="Q42" s="2">
        <v>63369</v>
      </c>
      <c r="R42" s="2">
        <v>44256</v>
      </c>
      <c r="S42" s="2">
        <v>0</v>
      </c>
      <c r="T42" s="2">
        <v>0</v>
      </c>
      <c r="U42" s="2">
        <v>228</v>
      </c>
      <c r="V42" s="2">
        <f>Data[[#This Row],[Open issues]]+Data[[#This Row],[Closed issues]]</f>
        <v>228</v>
      </c>
      <c r="W42" s="2">
        <v>0</v>
      </c>
      <c r="X42" s="2">
        <v>161</v>
      </c>
      <c r="Y42" s="2">
        <f>Data[[#This Row],[Open pull requests]]+Data[[#This Row],[Closed pull requests]]</f>
        <v>161</v>
      </c>
      <c r="Z42" s="2">
        <v>141</v>
      </c>
      <c r="AA42" s="2">
        <v>148</v>
      </c>
      <c r="AB42" s="2">
        <v>4</v>
      </c>
      <c r="AC42" s="2">
        <v>0</v>
      </c>
      <c r="AD42" s="2">
        <v>330</v>
      </c>
      <c r="AE42" s="2">
        <v>703</v>
      </c>
      <c r="AF42" s="2">
        <v>7</v>
      </c>
      <c r="AG42" s="2"/>
      <c r="AH42" s="2">
        <f>SUM(Data[[#This Row],[Running]:[GH runs]])</f>
        <v>1040</v>
      </c>
    </row>
    <row r="43" spans="1:34" x14ac:dyDescent="0.2">
      <c r="A43" s="1">
        <v>44817</v>
      </c>
      <c r="B43" s="2">
        <v>106</v>
      </c>
      <c r="C43" s="2">
        <v>249</v>
      </c>
      <c r="D43" s="2">
        <v>201</v>
      </c>
      <c r="E43" s="2">
        <v>4958</v>
      </c>
      <c r="F43" s="3">
        <f>Data[[#This Row],[LoC]]-E42</f>
        <v>29</v>
      </c>
      <c r="G43" s="2">
        <v>5776</v>
      </c>
      <c r="H43" s="2">
        <v>1838</v>
      </c>
      <c r="I43" s="2">
        <v>289</v>
      </c>
      <c r="J43" s="2">
        <v>262</v>
      </c>
      <c r="K43" s="2">
        <v>98</v>
      </c>
      <c r="L43" s="2">
        <v>51</v>
      </c>
      <c r="M43" s="2">
        <f>SUM(Data[[#This Row],[Shell]:[Bash]])</f>
        <v>8314</v>
      </c>
      <c r="N43" s="3">
        <f>Data[[#This Row],[Total]]-M42</f>
        <v>45</v>
      </c>
      <c r="O43" s="2">
        <v>1844</v>
      </c>
      <c r="P43" s="2">
        <v>3882</v>
      </c>
      <c r="Q43" s="2">
        <v>63725</v>
      </c>
      <c r="R43" s="2">
        <v>44538</v>
      </c>
      <c r="S43" s="2">
        <v>0</v>
      </c>
      <c r="T43" s="2">
        <v>0</v>
      </c>
      <c r="U43" s="2">
        <v>230</v>
      </c>
      <c r="V43" s="2">
        <f>Data[[#This Row],[Open issues]]+Data[[#This Row],[Closed issues]]</f>
        <v>230</v>
      </c>
      <c r="W43" s="2">
        <v>0</v>
      </c>
      <c r="X43" s="2">
        <v>162</v>
      </c>
      <c r="Y43" s="2">
        <f>Data[[#This Row],[Open pull requests]]+Data[[#This Row],[Closed pull requests]]</f>
        <v>162</v>
      </c>
      <c r="Z43" s="2">
        <v>143</v>
      </c>
      <c r="AA43" s="2">
        <v>148</v>
      </c>
      <c r="AB43" s="2">
        <v>4</v>
      </c>
      <c r="AC43" s="2">
        <v>0</v>
      </c>
      <c r="AD43" s="2">
        <v>335</v>
      </c>
      <c r="AE43" s="2">
        <v>732</v>
      </c>
      <c r="AF43" s="2">
        <v>7</v>
      </c>
      <c r="AG43" s="2"/>
      <c r="AH43" s="2">
        <f>SUM(Data[[#This Row],[Running]:[GH runs]])</f>
        <v>1074</v>
      </c>
    </row>
    <row r="44" spans="1:34" x14ac:dyDescent="0.2">
      <c r="A44" s="1">
        <v>44820</v>
      </c>
      <c r="B44" s="2">
        <v>106</v>
      </c>
      <c r="C44" s="2">
        <v>249</v>
      </c>
      <c r="D44" s="2">
        <v>201</v>
      </c>
      <c r="E44" s="2">
        <v>4961</v>
      </c>
      <c r="F44" s="3">
        <f>Data[[#This Row],[LoC]]-E43</f>
        <v>3</v>
      </c>
      <c r="G44" s="2">
        <v>5780</v>
      </c>
      <c r="H44" s="2">
        <v>1838</v>
      </c>
      <c r="I44" s="2">
        <v>289</v>
      </c>
      <c r="J44" s="2">
        <v>262</v>
      </c>
      <c r="K44" s="2">
        <v>98</v>
      </c>
      <c r="L44" s="2">
        <v>51</v>
      </c>
      <c r="M44" s="2">
        <f>SUM(Data[[#This Row],[Shell]:[Bash]])</f>
        <v>8318</v>
      </c>
      <c r="N44" s="3">
        <f>Data[[#This Row],[Total]]-M43</f>
        <v>4</v>
      </c>
      <c r="O44" s="2">
        <v>1846</v>
      </c>
      <c r="P44" s="2">
        <v>3886</v>
      </c>
      <c r="Q44" s="2">
        <v>63780</v>
      </c>
      <c r="R44" s="2">
        <v>44585</v>
      </c>
      <c r="S44" s="2">
        <v>0</v>
      </c>
      <c r="T44" s="2">
        <v>0</v>
      </c>
      <c r="U44" s="2">
        <v>232</v>
      </c>
      <c r="V44" s="2">
        <f>Data[[#This Row],[Open issues]]+Data[[#This Row],[Closed issues]]</f>
        <v>232</v>
      </c>
      <c r="W44" s="2">
        <v>0</v>
      </c>
      <c r="X44" s="2">
        <v>162</v>
      </c>
      <c r="Y44" s="2">
        <f>Data[[#This Row],[Open pull requests]]+Data[[#This Row],[Closed pull requests]]</f>
        <v>162</v>
      </c>
      <c r="Z44" s="2">
        <v>143</v>
      </c>
      <c r="AA44" s="2">
        <v>148</v>
      </c>
      <c r="AB44" s="2">
        <v>4</v>
      </c>
      <c r="AC44" s="2">
        <v>0</v>
      </c>
      <c r="AD44" s="2">
        <v>335</v>
      </c>
      <c r="AE44" s="2">
        <v>736</v>
      </c>
      <c r="AF44" s="2">
        <v>7</v>
      </c>
      <c r="AG44" s="2"/>
      <c r="AH44" s="2">
        <f>SUM(Data[[#This Row],[Running]:[GH runs]])</f>
        <v>1078</v>
      </c>
    </row>
    <row r="45" spans="1:34" x14ac:dyDescent="0.2">
      <c r="A45" s="1">
        <v>44823</v>
      </c>
      <c r="B45" s="2">
        <v>106</v>
      </c>
      <c r="C45" s="2">
        <v>250</v>
      </c>
      <c r="D45" s="2">
        <v>202</v>
      </c>
      <c r="E45" s="2">
        <v>4980</v>
      </c>
      <c r="F45" s="3">
        <f>Data[[#This Row],[LoC]]-E44</f>
        <v>19</v>
      </c>
      <c r="G45" s="2">
        <v>5806</v>
      </c>
      <c r="H45" s="2">
        <v>1840</v>
      </c>
      <c r="I45" s="2">
        <v>289</v>
      </c>
      <c r="J45" s="2">
        <v>263</v>
      </c>
      <c r="K45" s="2">
        <v>98</v>
      </c>
      <c r="L45" s="2">
        <v>51</v>
      </c>
      <c r="M45" s="2">
        <f>SUM(Data[[#This Row],[Shell]:[Bash]])</f>
        <v>8347</v>
      </c>
      <c r="N45" s="3">
        <f>Data[[#This Row],[Total]]-M44</f>
        <v>29</v>
      </c>
      <c r="O45" s="2">
        <v>1852</v>
      </c>
      <c r="P45" s="2">
        <v>3907</v>
      </c>
      <c r="Q45" s="2">
        <v>63871</v>
      </c>
      <c r="R45" s="2">
        <v>44612</v>
      </c>
      <c r="S45" s="2">
        <v>0</v>
      </c>
      <c r="T45" s="2">
        <v>0</v>
      </c>
      <c r="U45" s="2">
        <v>232</v>
      </c>
      <c r="V45" s="2">
        <f>Data[[#This Row],[Open issues]]+Data[[#This Row],[Closed issues]]</f>
        <v>232</v>
      </c>
      <c r="W45" s="2">
        <v>0</v>
      </c>
      <c r="X45" s="2">
        <v>162</v>
      </c>
      <c r="Y45" s="2">
        <f>Data[[#This Row],[Open pull requests]]+Data[[#This Row],[Closed pull requests]]</f>
        <v>162</v>
      </c>
      <c r="Z45" s="2">
        <v>144</v>
      </c>
      <c r="AA45" s="2">
        <v>150</v>
      </c>
      <c r="AB45" s="2">
        <v>4</v>
      </c>
      <c r="AC45" s="2">
        <v>0</v>
      </c>
      <c r="AD45" s="2">
        <v>338</v>
      </c>
      <c r="AE45" s="2">
        <v>749</v>
      </c>
      <c r="AF45" s="2">
        <v>7</v>
      </c>
      <c r="AG45" s="2"/>
      <c r="AH45" s="2">
        <f>SUM(Data[[#This Row],[Running]:[GH runs]])</f>
        <v>1094</v>
      </c>
    </row>
    <row r="46" spans="1:34" x14ac:dyDescent="0.2">
      <c r="A46" s="1">
        <v>44828</v>
      </c>
      <c r="B46" s="2">
        <v>106</v>
      </c>
      <c r="C46" s="2">
        <v>253</v>
      </c>
      <c r="D46" s="2">
        <v>205</v>
      </c>
      <c r="E46" s="2">
        <v>5159</v>
      </c>
      <c r="F46" s="3">
        <f>Data[[#This Row],[LoC]]-E45</f>
        <v>179</v>
      </c>
      <c r="G46" s="2">
        <v>6009</v>
      </c>
      <c r="H46" s="2">
        <v>1868</v>
      </c>
      <c r="I46" s="2">
        <v>289</v>
      </c>
      <c r="J46" s="2">
        <v>273</v>
      </c>
      <c r="K46" s="2">
        <v>98</v>
      </c>
      <c r="L46" s="2">
        <v>57</v>
      </c>
      <c r="M46" s="2">
        <f>SUM(Data[[#This Row],[Shell]:[Bash]])</f>
        <v>8594</v>
      </c>
      <c r="N46" s="3">
        <f>Data[[#This Row],[Total]]-M45</f>
        <v>247</v>
      </c>
      <c r="O46" s="2">
        <v>1873</v>
      </c>
      <c r="P46" s="2">
        <v>3964</v>
      </c>
      <c r="Q46" s="2">
        <v>64446</v>
      </c>
      <c r="R46" s="2">
        <v>44820</v>
      </c>
      <c r="S46" s="2">
        <v>0</v>
      </c>
      <c r="T46" s="2">
        <v>0</v>
      </c>
      <c r="U46" s="2">
        <v>235</v>
      </c>
      <c r="V46" s="2">
        <f>Data[[#This Row],[Open issues]]+Data[[#This Row],[Closed issues]]</f>
        <v>235</v>
      </c>
      <c r="W46" s="2">
        <v>0</v>
      </c>
      <c r="X46" s="2">
        <v>162</v>
      </c>
      <c r="Y46" s="2">
        <f>Data[[#This Row],[Open pull requests]]+Data[[#This Row],[Closed pull requests]]</f>
        <v>162</v>
      </c>
      <c r="Z46" s="2">
        <v>150</v>
      </c>
      <c r="AA46" s="2">
        <v>158</v>
      </c>
      <c r="AB46" s="2">
        <v>4</v>
      </c>
      <c r="AC46" s="2">
        <v>0</v>
      </c>
      <c r="AD46" s="2">
        <v>341</v>
      </c>
      <c r="AE46" s="2">
        <v>797</v>
      </c>
      <c r="AF46" s="2">
        <v>9</v>
      </c>
      <c r="AG46" s="2"/>
      <c r="AH46" s="2">
        <f>SUM(Data[[#This Row],[Running]:[GH runs]])</f>
        <v>1147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5</vt:i4>
      </vt:variant>
    </vt:vector>
  </HeadingPairs>
  <TitlesOfParts>
    <vt:vector size="6" baseType="lpstr">
      <vt:lpstr>Data</vt:lpstr>
      <vt:lpstr>Lines of code</vt:lpstr>
      <vt:lpstr>Open Issues &amp; PRs</vt:lpstr>
      <vt:lpstr>Issues &amp; PRs</vt:lpstr>
      <vt:lpstr>Tests</vt:lpstr>
      <vt:lpstr>Workflows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Corti Matteo (ID BD)</dc:creator>
  <cp:lastModifiedBy>Corti Matteo (ID BD)</cp:lastModifiedBy>
  <dcterms:created xsi:type="dcterms:W3CDTF">2022-01-13T09:44:09Z</dcterms:created>
  <dcterms:modified xsi:type="dcterms:W3CDTF">2022-09-24T12:38:41Z</dcterms:modified>
</cp:coreProperties>
</file>