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F03D2ACB-95EA-F645-84E6-D9A50A015797}" xr6:coauthVersionLast="47" xr6:coauthVersionMax="47" xr10:uidLastSave="{00000000-0000-0000-0000-000000000000}"/>
  <bookViews>
    <workbookView xWindow="0" yWindow="880" windowWidth="41120" windowHeight="24440" activeTab="1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" i="1" l="1"/>
  <c r="M48" i="1"/>
  <c r="V48" i="1"/>
  <c r="Y48" i="1"/>
  <c r="AH48" i="1"/>
  <c r="F47" i="1"/>
  <c r="M47" i="1"/>
  <c r="V47" i="1"/>
  <c r="Y47" i="1"/>
  <c r="AH47" i="1"/>
  <c r="F46" i="1"/>
  <c r="M46" i="1"/>
  <c r="V46" i="1"/>
  <c r="Y46" i="1"/>
  <c r="AH46" i="1"/>
  <c r="F45" i="1"/>
  <c r="M45" i="1"/>
  <c r="V45" i="1"/>
  <c r="Y45" i="1"/>
  <c r="AH45" i="1"/>
  <c r="F44" i="1"/>
  <c r="M44" i="1"/>
  <c r="V44" i="1"/>
  <c r="Y44" i="1"/>
  <c r="AH44" i="1"/>
  <c r="V42" i="1"/>
  <c r="F43" i="1"/>
  <c r="M43" i="1"/>
  <c r="V43" i="1"/>
  <c r="Y43" i="1"/>
  <c r="AH43" i="1"/>
  <c r="F42" i="1"/>
  <c r="M42" i="1"/>
  <c r="Y42" i="1"/>
  <c r="AH42" i="1"/>
  <c r="F41" i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8" i="1" l="1"/>
  <c r="N47" i="1"/>
  <c r="N46" i="1"/>
  <c r="N45" i="1"/>
  <c r="N44" i="1"/>
  <c r="N43" i="1"/>
  <c r="N42" i="1"/>
  <c r="N41" i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<sst xmlns="http://schemas.openxmlformats.org/spreadsheetml/2006/main" count="34" uniqueCount="34">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</sst>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Data!$E$2:$E$48</c:f>
              <c:numCache>
                <c:formatCode>#,##0</c:formatCode>
                <c:ptCount val="47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Data!$O$2:$O$48</c:f>
              <c:numCache>
                <c:formatCode>#,##0</c:formatCode>
                <c:ptCount val="47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Data!$P$2:$P$48</c:f>
              <c:numCache>
                <c:formatCode>#,##0</c:formatCode>
                <c:ptCount val="47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Data!$T$2:$T$48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Data!$W$2:$W$48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Data!$S$2:$S$48</c:f>
              <c:numCache>
                <c:formatCode>#,##0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Data!$V$2:$V$48</c:f>
              <c:numCache>
                <c:formatCode>#,##0</c:formatCode>
                <c:ptCount val="47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Data!$Y$2:$Y$48</c:f>
              <c:numCache>
                <c:formatCode>#,##0</c:formatCode>
                <c:ptCount val="47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Data!$AA$2:$AA$48</c:f>
              <c:numCache>
                <c:formatCode>#,##0</c:formatCode>
                <c:ptCount val="47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Data!$AC$2:$AC$48</c:f>
              <c:numCache>
                <c:formatCode>#,##0</c:formatCode>
                <c:ptCount val="47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Data!$AD$2:$AD$48</c:f>
              <c:numCache>
                <c:formatCode>#,##0</c:formatCode>
                <c:ptCount val="47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Data!$AE$2:$AE$48</c:f>
              <c:numCache>
                <c:formatCode>#,##0</c:formatCode>
                <c:ptCount val="47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Data!$AF$2:$AF$48</c:f>
              <c:numCache>
                <c:formatCode>#,##0</c:formatCode>
                <c:ptCount val="47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Data!$A$2:$A$48</c:f>
              <c:numCache>
                <c:formatCode>m/d/yy</c:formatCode>
                <c:ptCount val="4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</c:numCache>
            </c:numRef>
          </c:cat>
          <c:val>
            <c:numRef>
              <c:f>Data!$AG$2:$AG$48</c:f>
              <c:numCache>
                <c:formatCode>#,##0</c:formatCode>
                <c:ptCount val="47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tabSelected="1" zoomScale="2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8" totalsRowShown="0">
  <autoFilter ref="A1:AH48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8"/>
  <sheetViews>
    <sheetView topLeftCell="R1" zoomScale="140" zoomScaleNormal="140" workbookViewId="0">
      <pane ySplit="1" topLeftCell="A40" activePane="bottomLeft" state="frozen"/>
      <selection pane="bottomLeft" activeCell="AI48" sqref="AI48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  <row r="42" spans="1:34" x14ac:dyDescent="0.2">
      <c r="A42" s="1">
        <v>44813</v>
      </c>
      <c r="B42" s="2">
        <v>106</v>
      </c>
      <c r="C42" s="2">
        <v>248</v>
      </c>
      <c r="D42" s="2">
        <v>200</v>
      </c>
      <c r="E42" s="2">
        <v>4929</v>
      </c>
      <c r="F42" s="3">
        <f>Data[[#This Row],[LoC]]-E41</f>
        <v>34</v>
      </c>
      <c r="G42" s="2">
        <v>5743</v>
      </c>
      <c r="H42" s="2">
        <v>1830</v>
      </c>
      <c r="I42" s="2">
        <v>289</v>
      </c>
      <c r="J42" s="2">
        <v>259</v>
      </c>
      <c r="K42" s="2">
        <v>97</v>
      </c>
      <c r="L42" s="2">
        <v>51</v>
      </c>
      <c r="M42" s="2">
        <f>SUM(Data[[#This Row],[Shell]:[Bash]])</f>
        <v>8269</v>
      </c>
      <c r="N42" s="3">
        <f>Data[[#This Row],[Total]]-M41</f>
        <v>82</v>
      </c>
      <c r="O42" s="2">
        <v>1830</v>
      </c>
      <c r="P42" s="2">
        <v>3837</v>
      </c>
      <c r="Q42" s="2">
        <v>63369</v>
      </c>
      <c r="R42" s="2">
        <v>44256</v>
      </c>
      <c r="S42" s="2">
        <v>0</v>
      </c>
      <c r="T42" s="2">
        <v>0</v>
      </c>
      <c r="U42" s="2">
        <v>228</v>
      </c>
      <c r="V42" s="2">
        <f>Data[[#This Row],[Open issues]]+Data[[#This Row],[Closed issues]]</f>
        <v>228</v>
      </c>
      <c r="W42" s="2">
        <v>0</v>
      </c>
      <c r="X42" s="2">
        <v>161</v>
      </c>
      <c r="Y42" s="2">
        <f>Data[[#This Row],[Open pull requests]]+Data[[#This Row],[Closed pull requests]]</f>
        <v>161</v>
      </c>
      <c r="Z42" s="2">
        <v>141</v>
      </c>
      <c r="AA42" s="2">
        <v>148</v>
      </c>
      <c r="AB42" s="2">
        <v>4</v>
      </c>
      <c r="AC42" s="2">
        <v>0</v>
      </c>
      <c r="AD42" s="2">
        <v>330</v>
      </c>
      <c r="AE42" s="2">
        <v>703</v>
      </c>
      <c r="AF42" s="2">
        <v>7</v>
      </c>
      <c r="AG42" s="2"/>
      <c r="AH42" s="2">
        <f>SUM(Data[[#This Row],[Running]:[GH runs]])</f>
        <v>1040</v>
      </c>
    </row>
    <row r="43" spans="1:34" x14ac:dyDescent="0.2">
      <c r="A43" s="1">
        <v>44817</v>
      </c>
      <c r="B43" s="2">
        <v>106</v>
      </c>
      <c r="C43" s="2">
        <v>249</v>
      </c>
      <c r="D43" s="2">
        <v>201</v>
      </c>
      <c r="E43" s="2">
        <v>4958</v>
      </c>
      <c r="F43" s="3">
        <f>Data[[#This Row],[LoC]]-E42</f>
        <v>29</v>
      </c>
      <c r="G43" s="2">
        <v>5776</v>
      </c>
      <c r="H43" s="2">
        <v>1838</v>
      </c>
      <c r="I43" s="2">
        <v>289</v>
      </c>
      <c r="J43" s="2">
        <v>262</v>
      </c>
      <c r="K43" s="2">
        <v>98</v>
      </c>
      <c r="L43" s="2">
        <v>51</v>
      </c>
      <c r="M43" s="2">
        <f>SUM(Data[[#This Row],[Shell]:[Bash]])</f>
        <v>8314</v>
      </c>
      <c r="N43" s="3">
        <f>Data[[#This Row],[Total]]-M42</f>
        <v>45</v>
      </c>
      <c r="O43" s="2">
        <v>1844</v>
      </c>
      <c r="P43" s="2">
        <v>3882</v>
      </c>
      <c r="Q43" s="2">
        <v>63725</v>
      </c>
      <c r="R43" s="2">
        <v>44538</v>
      </c>
      <c r="S43" s="2">
        <v>0</v>
      </c>
      <c r="T43" s="2">
        <v>0</v>
      </c>
      <c r="U43" s="2">
        <v>230</v>
      </c>
      <c r="V43" s="2">
        <f>Data[[#This Row],[Open issues]]+Data[[#This Row],[Closed issues]]</f>
        <v>230</v>
      </c>
      <c r="W43" s="2">
        <v>0</v>
      </c>
      <c r="X43" s="2">
        <v>162</v>
      </c>
      <c r="Y43" s="2">
        <f>Data[[#This Row],[Open pull requests]]+Data[[#This Row],[Closed pull requests]]</f>
        <v>162</v>
      </c>
      <c r="Z43" s="2">
        <v>143</v>
      </c>
      <c r="AA43" s="2">
        <v>148</v>
      </c>
      <c r="AB43" s="2">
        <v>4</v>
      </c>
      <c r="AC43" s="2">
        <v>0</v>
      </c>
      <c r="AD43" s="2">
        <v>335</v>
      </c>
      <c r="AE43" s="2">
        <v>732</v>
      </c>
      <c r="AF43" s="2">
        <v>7</v>
      </c>
      <c r="AG43" s="2"/>
      <c r="AH43" s="2">
        <f>SUM(Data[[#This Row],[Running]:[GH runs]])</f>
        <v>1074</v>
      </c>
    </row>
    <row r="44" spans="1:34" x14ac:dyDescent="0.2">
      <c r="A44" s="1">
        <v>44820</v>
      </c>
      <c r="B44" s="2">
        <v>106</v>
      </c>
      <c r="C44" s="2">
        <v>249</v>
      </c>
      <c r="D44" s="2">
        <v>201</v>
      </c>
      <c r="E44" s="2">
        <v>4961</v>
      </c>
      <c r="F44" s="3">
        <f>Data[[#This Row],[LoC]]-E43</f>
        <v>3</v>
      </c>
      <c r="G44" s="2">
        <v>5780</v>
      </c>
      <c r="H44" s="2">
        <v>1838</v>
      </c>
      <c r="I44" s="2">
        <v>289</v>
      </c>
      <c r="J44" s="2">
        <v>262</v>
      </c>
      <c r="K44" s="2">
        <v>98</v>
      </c>
      <c r="L44" s="2">
        <v>51</v>
      </c>
      <c r="M44" s="2">
        <f>SUM(Data[[#This Row],[Shell]:[Bash]])</f>
        <v>8318</v>
      </c>
      <c r="N44" s="3">
        <f>Data[[#This Row],[Total]]-M43</f>
        <v>4</v>
      </c>
      <c r="O44" s="2">
        <v>1846</v>
      </c>
      <c r="P44" s="2">
        <v>3886</v>
      </c>
      <c r="Q44" s="2">
        <v>63780</v>
      </c>
      <c r="R44" s="2">
        <v>44585</v>
      </c>
      <c r="S44" s="2">
        <v>0</v>
      </c>
      <c r="T44" s="2">
        <v>0</v>
      </c>
      <c r="U44" s="2">
        <v>232</v>
      </c>
      <c r="V44" s="2">
        <f>Data[[#This Row],[Open issues]]+Data[[#This Row],[Closed issues]]</f>
        <v>232</v>
      </c>
      <c r="W44" s="2">
        <v>0</v>
      </c>
      <c r="X44" s="2">
        <v>162</v>
      </c>
      <c r="Y44" s="2">
        <f>Data[[#This Row],[Open pull requests]]+Data[[#This Row],[Closed pull requests]]</f>
        <v>162</v>
      </c>
      <c r="Z44" s="2">
        <v>143</v>
      </c>
      <c r="AA44" s="2">
        <v>148</v>
      </c>
      <c r="AB44" s="2">
        <v>4</v>
      </c>
      <c r="AC44" s="2">
        <v>0</v>
      </c>
      <c r="AD44" s="2">
        <v>335</v>
      </c>
      <c r="AE44" s="2">
        <v>736</v>
      </c>
      <c r="AF44" s="2">
        <v>7</v>
      </c>
      <c r="AG44" s="2"/>
      <c r="AH44" s="2">
        <f>SUM(Data[[#This Row],[Running]:[GH runs]])</f>
        <v>1078</v>
      </c>
    </row>
    <row r="45" spans="1:34" x14ac:dyDescent="0.2">
      <c r="A45" s="1">
        <v>44823</v>
      </c>
      <c r="B45" s="2">
        <v>106</v>
      </c>
      <c r="C45" s="2">
        <v>250</v>
      </c>
      <c r="D45" s="2">
        <v>202</v>
      </c>
      <c r="E45" s="2">
        <v>4980</v>
      </c>
      <c r="F45" s="3">
        <f>Data[[#This Row],[LoC]]-E44</f>
        <v>19</v>
      </c>
      <c r="G45" s="2">
        <v>5806</v>
      </c>
      <c r="H45" s="2">
        <v>1840</v>
      </c>
      <c r="I45" s="2">
        <v>289</v>
      </c>
      <c r="J45" s="2">
        <v>263</v>
      </c>
      <c r="K45" s="2">
        <v>98</v>
      </c>
      <c r="L45" s="2">
        <v>51</v>
      </c>
      <c r="M45" s="2">
        <f>SUM(Data[[#This Row],[Shell]:[Bash]])</f>
        <v>8347</v>
      </c>
      <c r="N45" s="3">
        <f>Data[[#This Row],[Total]]-M44</f>
        <v>29</v>
      </c>
      <c r="O45" s="2">
        <v>1852</v>
      </c>
      <c r="P45" s="2">
        <v>3907</v>
      </c>
      <c r="Q45" s="2">
        <v>63871</v>
      </c>
      <c r="R45" s="2">
        <v>44612</v>
      </c>
      <c r="S45" s="2">
        <v>0</v>
      </c>
      <c r="T45" s="2">
        <v>0</v>
      </c>
      <c r="U45" s="2">
        <v>232</v>
      </c>
      <c r="V45" s="2">
        <f>Data[[#This Row],[Open issues]]+Data[[#This Row],[Closed issues]]</f>
        <v>232</v>
      </c>
      <c r="W45" s="2">
        <v>0</v>
      </c>
      <c r="X45" s="2">
        <v>162</v>
      </c>
      <c r="Y45" s="2">
        <f>Data[[#This Row],[Open pull requests]]+Data[[#This Row],[Closed pull requests]]</f>
        <v>162</v>
      </c>
      <c r="Z45" s="2">
        <v>144</v>
      </c>
      <c r="AA45" s="2">
        <v>150</v>
      </c>
      <c r="AB45" s="2">
        <v>4</v>
      </c>
      <c r="AC45" s="2">
        <v>0</v>
      </c>
      <c r="AD45" s="2">
        <v>338</v>
      </c>
      <c r="AE45" s="2">
        <v>749</v>
      </c>
      <c r="AF45" s="2">
        <v>7</v>
      </c>
      <c r="AG45" s="2"/>
      <c r="AH45" s="2">
        <f>SUM(Data[[#This Row],[Running]:[GH runs]])</f>
        <v>1094</v>
      </c>
    </row>
    <row r="46" spans="1:34" x14ac:dyDescent="0.2">
      <c r="A46" s="1">
        <v>44828</v>
      </c>
      <c r="B46" s="2">
        <v>106</v>
      </c>
      <c r="C46" s="2">
        <v>253</v>
      </c>
      <c r="D46" s="2">
        <v>205</v>
      </c>
      <c r="E46" s="2">
        <v>5159</v>
      </c>
      <c r="F46" s="3">
        <f>Data[[#This Row],[LoC]]-E45</f>
        <v>179</v>
      </c>
      <c r="G46" s="2">
        <v>6009</v>
      </c>
      <c r="H46" s="2">
        <v>1868</v>
      </c>
      <c r="I46" s="2">
        <v>289</v>
      </c>
      <c r="J46" s="2">
        <v>273</v>
      </c>
      <c r="K46" s="2">
        <v>98</v>
      </c>
      <c r="L46" s="2">
        <v>57</v>
      </c>
      <c r="M46" s="2">
        <f>SUM(Data[[#This Row],[Shell]:[Bash]])</f>
        <v>8594</v>
      </c>
      <c r="N46" s="3">
        <f>Data[[#This Row],[Total]]-M45</f>
        <v>247</v>
      </c>
      <c r="O46" s="2">
        <v>1873</v>
      </c>
      <c r="P46" s="2">
        <v>3964</v>
      </c>
      <c r="Q46" s="2">
        <v>64446</v>
      </c>
      <c r="R46" s="2">
        <v>44820</v>
      </c>
      <c r="S46" s="2">
        <v>0</v>
      </c>
      <c r="T46" s="2">
        <v>0</v>
      </c>
      <c r="U46" s="2">
        <v>235</v>
      </c>
      <c r="V46" s="2">
        <f>Data[[#This Row],[Open issues]]+Data[[#This Row],[Closed issues]]</f>
        <v>235</v>
      </c>
      <c r="W46" s="2">
        <v>0</v>
      </c>
      <c r="X46" s="2">
        <v>162</v>
      </c>
      <c r="Y46" s="2">
        <f>Data[[#This Row],[Open pull requests]]+Data[[#This Row],[Closed pull requests]]</f>
        <v>162</v>
      </c>
      <c r="Z46" s="2">
        <v>150</v>
      </c>
      <c r="AA46" s="2">
        <v>158</v>
      </c>
      <c r="AB46" s="2">
        <v>4</v>
      </c>
      <c r="AC46" s="2">
        <v>0</v>
      </c>
      <c r="AD46" s="2">
        <v>341</v>
      </c>
      <c r="AE46" s="2">
        <v>797</v>
      </c>
      <c r="AF46" s="2">
        <v>9</v>
      </c>
      <c r="AG46" s="2"/>
      <c r="AH46" s="2">
        <f>SUM(Data[[#This Row],[Running]:[GH runs]])</f>
        <v>1147</v>
      </c>
    </row>
    <row r="47" spans="1:34" x14ac:dyDescent="0.2">
      <c r="A47" s="1">
        <v>44831</v>
      </c>
      <c r="B47" s="2">
        <v>106</v>
      </c>
      <c r="C47" s="2">
        <v>254</v>
      </c>
      <c r="D47" s="2">
        <v>206</v>
      </c>
      <c r="E47" s="2">
        <v>5169</v>
      </c>
      <c r="F47" s="3">
        <f>Data[[#This Row],[LoC]]-E46</f>
        <v>10</v>
      </c>
      <c r="G47" s="2">
        <v>6018</v>
      </c>
      <c r="H47" s="2">
        <v>1872</v>
      </c>
      <c r="I47" s="2">
        <v>291</v>
      </c>
      <c r="J47" s="2">
        <v>273</v>
      </c>
      <c r="K47" s="2">
        <v>98</v>
      </c>
      <c r="L47" s="2">
        <v>57</v>
      </c>
      <c r="M47" s="2">
        <f>SUM(Data[[#This Row],[Shell]:[Bash]])</f>
        <v>8609</v>
      </c>
      <c r="N47" s="3">
        <f>Data[[#This Row],[Total]]-M46</f>
        <v>15</v>
      </c>
      <c r="O47" s="2">
        <v>1884</v>
      </c>
      <c r="P47" s="2">
        <v>3982</v>
      </c>
      <c r="Q47" s="2">
        <v>64492</v>
      </c>
      <c r="R47" s="2">
        <v>44840</v>
      </c>
      <c r="S47" s="2">
        <v>0</v>
      </c>
      <c r="T47" s="2">
        <v>0</v>
      </c>
      <c r="U47" s="2">
        <v>237</v>
      </c>
      <c r="V47" s="2">
        <f>Data[[#This Row],[Open issues]]+Data[[#This Row],[Closed issues]]</f>
        <v>237</v>
      </c>
      <c r="W47" s="2">
        <v>0</v>
      </c>
      <c r="X47" s="2">
        <v>162</v>
      </c>
      <c r="Y47" s="2">
        <f>Data[[#This Row],[Open pull requests]]+Data[[#This Row],[Closed pull requests]]</f>
        <v>162</v>
      </c>
      <c r="Z47" s="2">
        <v>150</v>
      </c>
      <c r="AA47" s="2">
        <v>158</v>
      </c>
      <c r="AB47" s="2">
        <v>4</v>
      </c>
      <c r="AC47" s="2">
        <v>0</v>
      </c>
      <c r="AD47" s="2">
        <v>344</v>
      </c>
      <c r="AE47" s="2">
        <v>822</v>
      </c>
      <c r="AF47" s="2">
        <v>9</v>
      </c>
      <c r="AG47" s="2"/>
      <c r="AH47" s="2">
        <f>SUM(Data[[#This Row],[Running]:[GH runs]])</f>
        <v>1175</v>
      </c>
    </row>
    <row r="48" spans="1:34" x14ac:dyDescent="0.2">
      <c r="A48" s="1">
        <v>44840</v>
      </c>
      <c r="B48" s="2">
        <v>106</v>
      </c>
      <c r="C48" s="2">
        <v>255</v>
      </c>
      <c r="D48" s="2">
        <v>207</v>
      </c>
      <c r="E48" s="2">
        <v>5260</v>
      </c>
      <c r="F48" s="3">
        <f>Data[[#This Row],[LoC]]-E47</f>
        <v>91</v>
      </c>
      <c r="G48" s="2">
        <v>6107</v>
      </c>
      <c r="H48" s="2">
        <v>1875</v>
      </c>
      <c r="I48" s="2">
        <v>291</v>
      </c>
      <c r="J48" s="2">
        <v>425</v>
      </c>
      <c r="K48" s="2">
        <v>98</v>
      </c>
      <c r="L48" s="2">
        <v>57</v>
      </c>
      <c r="M48" s="2">
        <f>SUM(Data[[#This Row],[Shell]:[Bash]])</f>
        <v>8853</v>
      </c>
      <c r="N48" s="3">
        <f>Data[[#This Row],[Total]]-M47</f>
        <v>244</v>
      </c>
      <c r="O48" s="2">
        <v>1890</v>
      </c>
      <c r="P48" s="2">
        <v>4001</v>
      </c>
      <c r="Q48" s="2">
        <v>64679</v>
      </c>
      <c r="R48" s="2">
        <v>44879</v>
      </c>
      <c r="S48" s="2">
        <v>0</v>
      </c>
      <c r="T48" s="2">
        <v>0</v>
      </c>
      <c r="U48" s="2">
        <v>238</v>
      </c>
      <c r="V48" s="2">
        <f>Data[[#This Row],[Open issues]]+Data[[#This Row],[Closed issues]]</f>
        <v>238</v>
      </c>
      <c r="W48" s="2">
        <v>0</v>
      </c>
      <c r="X48" s="2">
        <v>162</v>
      </c>
      <c r="Y48" s="2">
        <f>Data[[#This Row],[Open pull requests]]+Data[[#This Row],[Closed pull requests]]</f>
        <v>162</v>
      </c>
      <c r="Z48" s="2">
        <v>151</v>
      </c>
      <c r="AA48" s="2">
        <v>161</v>
      </c>
      <c r="AB48" s="2">
        <v>4</v>
      </c>
      <c r="AC48" s="2">
        <v>0</v>
      </c>
      <c r="AD48" s="2">
        <v>345</v>
      </c>
      <c r="AE48" s="2">
        <v>837</v>
      </c>
      <c r="AF48" s="2">
        <v>9</v>
      </c>
      <c r="AG48" s="2"/>
      <c r="AH48" s="2">
        <f>SUM(Data[[#This Row],[Running]:[GH runs]])</f>
        <v>1191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2022-10-06T14:37:30Z</dcterms:modified>
</cp:coreProperties>
</file>