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hidePivotFieldList="1" defaultThemeVersion="124226"/>
  <mc:AlternateContent xmlns:mc="http://schemas.openxmlformats.org/markup-compatibility/2006">
    <mc:Choice Requires="x15">
      <x15ac:absPath xmlns:x15ac="http://schemas.microsoft.com/office/spreadsheetml/2010/11/ac" url="D:\GitHub Desarrollo 2\Documentacion\Entregable 2\"/>
    </mc:Choice>
  </mc:AlternateContent>
  <bookViews>
    <workbookView xWindow="0" yWindow="0" windowWidth="22155" windowHeight="12330" tabRatio="642" activeTab="2"/>
  </bookViews>
  <sheets>
    <sheet name="Historial de Revisiones" sheetId="14" r:id="rId1"/>
    <sheet name="Instructivo" sheetId="13" r:id="rId2"/>
    <sheet name="Planificación" sheetId="5" r:id="rId3"/>
    <sheet name="Seguimiento de NC" sheetId="11" r:id="rId4"/>
    <sheet name="Informe de Revisión" sheetId="7" r:id="rId5"/>
    <sheet name="Tablas" sheetId="15" r:id="rId6"/>
  </sheets>
  <externalReferences>
    <externalReference r:id="rId7"/>
  </externalReferences>
  <definedNames>
    <definedName name="_xlnm._FilterDatabase" localSheetId="2" hidden="1">Planificación!$A$12:$Y$46</definedName>
    <definedName name="Analista" localSheetId="0">#REF!</definedName>
    <definedName name="AreaProceso" localSheetId="0">#REF!</definedName>
    <definedName name="Artefacto" localSheetId="0">#REF!</definedName>
    <definedName name="Consultor" localSheetId="0">#REF!</definedName>
    <definedName name="Cumplidos" localSheetId="0">#REF!</definedName>
    <definedName name="Cumplimiento" localSheetId="0">#REF!</definedName>
    <definedName name="e_atis">Tablas!$K$24:$K$30</definedName>
    <definedName name="e_depar">Tablas!$K$14:$K$23</definedName>
    <definedName name="e_fast">Tablas!$K$3:$K$6</definedName>
    <definedName name="e_inci">Tablas!$K$36:$K$42</definedName>
    <definedName name="e_req">Tablas!$K$31:$K$35</definedName>
    <definedName name="e_tipo">Tablas!$K$7:$K$13</definedName>
    <definedName name="Estado_Harvest" localSheetId="0">#REF!</definedName>
    <definedName name="Etapa">Tablas!#REF!</definedName>
    <definedName name="f_atis">Tablas!#REF!</definedName>
    <definedName name="f_depar">Tablas!$B$4:$B$12</definedName>
    <definedName name="f_fast">Tablas!#REF!</definedName>
    <definedName name="f_inci">Tablas!#REF!</definedName>
    <definedName name="f_req">Tablas!#REF!</definedName>
    <definedName name="f_tipo">Tablas!#REF!</definedName>
    <definedName name="Fase" localSheetId="0">#REF!</definedName>
    <definedName name="LineaProduccion" localSheetId="0">#REF!</definedName>
    <definedName name="Obligatorios" localSheetId="0">#REF!</definedName>
    <definedName name="Origen">Tablas!$D$3:$D$5</definedName>
    <definedName name="Procesos" localSheetId="0">#REF!</definedName>
    <definedName name="Realizacion" localSheetId="0">#REF!</definedName>
    <definedName name="Rol" localSheetId="0">#REF!</definedName>
    <definedName name="TamanoOT" localSheetId="0">#REF!</definedName>
    <definedName name="TipoProy">Tablas!$H$3:$H$8</definedName>
    <definedName name="TiposCausa" localSheetId="0">[1]Instructivo!$B$38:$B$46</definedName>
    <definedName name="TipoServicio" localSheetId="0">#REF!</definedName>
    <definedName name="TiposNC">Tablas!$F$3:$F$8</definedName>
  </definedNames>
  <calcPr calcId="162913"/>
</workbook>
</file>

<file path=xl/calcChain.xml><?xml version="1.0" encoding="utf-8"?>
<calcChain xmlns="http://schemas.openxmlformats.org/spreadsheetml/2006/main">
  <c r="D16" i="7" l="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6" i="11"/>
  <c r="N5" i="11"/>
  <c r="D14" i="7"/>
  <c r="J38" i="11"/>
  <c r="I7" i="7" l="1"/>
  <c r="E16" i="11" l="1"/>
  <c r="J16" i="11" s="1"/>
  <c r="F16" i="11"/>
  <c r="E17" i="11"/>
  <c r="J17" i="11" s="1"/>
  <c r="F17" i="11"/>
  <c r="E18" i="11"/>
  <c r="J18" i="11" s="1"/>
  <c r="F18" i="11"/>
  <c r="E19" i="11"/>
  <c r="J19" i="11" s="1"/>
  <c r="F19" i="11"/>
  <c r="E20" i="11"/>
  <c r="J20" i="11" s="1"/>
  <c r="F20" i="11"/>
  <c r="E21" i="11"/>
  <c r="J21" i="11" s="1"/>
  <c r="F21" i="11"/>
  <c r="E22" i="11"/>
  <c r="J22" i="11" s="1"/>
  <c r="F22" i="11"/>
  <c r="E23" i="11"/>
  <c r="J23" i="11" s="1"/>
  <c r="F23" i="11"/>
  <c r="E24" i="11"/>
  <c r="J24" i="11" s="1"/>
  <c r="F24" i="11"/>
  <c r="E25" i="11"/>
  <c r="J25" i="11" s="1"/>
  <c r="F25" i="11"/>
  <c r="E26" i="11"/>
  <c r="J26" i="11" s="1"/>
  <c r="F26" i="11"/>
  <c r="E27" i="11"/>
  <c r="J27" i="11" s="1"/>
  <c r="F27" i="11"/>
  <c r="E28" i="11"/>
  <c r="J28" i="11" s="1"/>
  <c r="F28" i="11"/>
  <c r="E29" i="11"/>
  <c r="J29" i="11" s="1"/>
  <c r="F29" i="11"/>
  <c r="E30" i="11"/>
  <c r="J30" i="11" s="1"/>
  <c r="F30" i="11"/>
  <c r="E31" i="11"/>
  <c r="J31" i="11" s="1"/>
  <c r="F31" i="11"/>
  <c r="E32" i="11"/>
  <c r="J32" i="11" s="1"/>
  <c r="F32" i="11"/>
  <c r="E33" i="11"/>
  <c r="J33" i="11" s="1"/>
  <c r="F33" i="11"/>
  <c r="E34" i="11"/>
  <c r="J34" i="11" s="1"/>
  <c r="F34" i="11"/>
  <c r="E35" i="11"/>
  <c r="J35" i="11" s="1"/>
  <c r="F35" i="11"/>
  <c r="E36" i="11"/>
  <c r="J36" i="11" s="1"/>
  <c r="F36" i="11"/>
  <c r="E37" i="11"/>
  <c r="J37" i="11" s="1"/>
  <c r="F37" i="11"/>
  <c r="E39" i="11"/>
  <c r="J39" i="11" s="1"/>
  <c r="F39" i="11"/>
  <c r="F11" i="11"/>
  <c r="F12" i="11"/>
  <c r="F13" i="11"/>
  <c r="F14" i="11"/>
  <c r="F15" i="11"/>
  <c r="E13" i="11"/>
  <c r="J13" i="11" s="1"/>
  <c r="E14" i="11"/>
  <c r="J14" i="11" s="1"/>
  <c r="E15" i="11"/>
  <c r="J15" i="11" s="1"/>
  <c r="E11" i="11"/>
  <c r="J11" i="11" s="1"/>
  <c r="E12" i="11"/>
  <c r="J12" i="11" s="1"/>
  <c r="D17" i="11"/>
  <c r="D18" i="11"/>
  <c r="D19" i="11"/>
  <c r="D20" i="11"/>
  <c r="D21" i="11"/>
  <c r="D22" i="11"/>
  <c r="D23" i="11"/>
  <c r="D24" i="11"/>
  <c r="D25" i="11"/>
  <c r="D26" i="11"/>
  <c r="D27" i="11"/>
  <c r="D28" i="11"/>
  <c r="D29" i="11"/>
  <c r="D30" i="11"/>
  <c r="D31" i="11"/>
  <c r="D32" i="11"/>
  <c r="D33" i="11"/>
  <c r="D34" i="11"/>
  <c r="D35" i="11"/>
  <c r="D36" i="11"/>
  <c r="D37" i="11"/>
  <c r="D38" i="11"/>
  <c r="D39" i="11"/>
  <c r="C17" i="11"/>
  <c r="C18" i="11"/>
  <c r="C19" i="11"/>
  <c r="C20" i="11"/>
  <c r="C21" i="11"/>
  <c r="C22" i="11"/>
  <c r="C23" i="11"/>
  <c r="C24" i="11"/>
  <c r="C25" i="11"/>
  <c r="C26" i="11"/>
  <c r="C27" i="11"/>
  <c r="C28" i="11"/>
  <c r="C29" i="11"/>
  <c r="C30" i="11"/>
  <c r="C31" i="11"/>
  <c r="C32" i="11"/>
  <c r="C33" i="11"/>
  <c r="C34" i="11"/>
  <c r="C35" i="11"/>
  <c r="C36" i="11"/>
  <c r="C37" i="11"/>
  <c r="C38" i="11"/>
  <c r="C39" i="11"/>
  <c r="D16" i="11"/>
  <c r="C16" i="11"/>
  <c r="C8" i="11"/>
  <c r="C9" i="11"/>
  <c r="C10" i="11"/>
  <c r="C11" i="11"/>
  <c r="C12" i="11"/>
  <c r="C13" i="11"/>
  <c r="C14" i="11"/>
  <c r="C15" i="11"/>
  <c r="M50" i="5"/>
  <c r="D41" i="7" s="1"/>
  <c r="J50" i="5"/>
  <c r="D40" i="7" s="1"/>
  <c r="D28" i="7"/>
  <c r="D29" i="7"/>
  <c r="D30" i="7"/>
  <c r="D31" i="7"/>
  <c r="D32" i="7"/>
  <c r="D59" i="7"/>
  <c r="D60" i="7"/>
  <c r="D58" i="7"/>
  <c r="F6" i="11"/>
  <c r="F7" i="11"/>
  <c r="F8" i="11"/>
  <c r="F9" i="11"/>
  <c r="F10" i="11"/>
  <c r="F5" i="11"/>
  <c r="E5" i="11"/>
  <c r="J5" i="11" s="1"/>
  <c r="C6" i="11"/>
  <c r="C5" i="11"/>
  <c r="E6" i="11"/>
  <c r="J6" i="11" s="1"/>
  <c r="E7" i="11"/>
  <c r="J7" i="11" s="1"/>
  <c r="E8" i="11"/>
  <c r="J8" i="11" s="1"/>
  <c r="E9" i="11"/>
  <c r="J9" i="11" s="1"/>
  <c r="E10" i="11"/>
  <c r="J10" i="11" s="1"/>
  <c r="D6" i="11"/>
  <c r="D7" i="11"/>
  <c r="D8" i="11"/>
  <c r="D9" i="11"/>
  <c r="D10" i="11"/>
  <c r="D11" i="11"/>
  <c r="D12" i="11"/>
  <c r="D13" i="11"/>
  <c r="D14" i="11"/>
  <c r="D15" i="11"/>
  <c r="C7" i="11"/>
  <c r="D5" i="11"/>
  <c r="C5" i="7"/>
  <c r="E8" i="7"/>
  <c r="E6" i="7"/>
  <c r="E5" i="7"/>
  <c r="E4" i="7"/>
  <c r="E7" i="7"/>
  <c r="D61" i="7" l="1"/>
  <c r="D33" i="7"/>
  <c r="D42" i="7"/>
  <c r="D15" i="7"/>
  <c r="D17" i="7"/>
  <c r="D18" i="7" s="1"/>
</calcChain>
</file>

<file path=xl/comments1.xml><?xml version="1.0" encoding="utf-8"?>
<comments xmlns="http://schemas.openxmlformats.org/spreadsheetml/2006/main">
  <authors>
    <author>kmelendez</author>
  </authors>
  <commentList>
    <comment ref="B8" authorId="0" shapeId="0">
      <text>
        <r>
          <rPr>
            <sz val="8"/>
            <color indexed="81"/>
            <rFont val="Tahoma"/>
            <family val="2"/>
          </rPr>
          <t>Nombre del o los revisores separados por comas.</t>
        </r>
        <r>
          <rPr>
            <sz val="8"/>
            <color indexed="81"/>
            <rFont val="Tahoma"/>
            <family val="2"/>
          </rPr>
          <t xml:space="preserve">
</t>
        </r>
      </text>
    </comment>
  </commentList>
</comments>
</file>

<file path=xl/comments2.xml><?xml version="1.0" encoding="utf-8"?>
<comments xmlns="http://schemas.openxmlformats.org/spreadsheetml/2006/main">
  <authors>
    <author>u16075</author>
    <author>GMD</author>
  </authors>
  <commentList>
    <comment ref="J4" authorId="0" shapeId="0">
      <text>
        <r>
          <rPr>
            <sz val="10"/>
            <color indexed="81"/>
            <rFont val="Arial"/>
            <family val="2"/>
          </rPr>
          <t>Ingresar el nombre del responsable de levantar la no conformidad</t>
        </r>
      </text>
    </comment>
    <comment ref="K4" authorId="0" shapeId="0">
      <text>
        <r>
          <rPr>
            <sz val="8"/>
            <color indexed="81"/>
            <rFont val="Tahoma"/>
            <family val="2"/>
          </rPr>
          <t>Las acciones realizadas para solucionar la no conformidad
ó
El Nro. De Oportunidad de Mejora generada</t>
        </r>
      </text>
    </comment>
    <comment ref="L4" authorId="0" shapeId="0">
      <text>
        <r>
          <rPr>
            <sz val="10"/>
            <color indexed="81"/>
            <rFont val="Arial"/>
            <family val="2"/>
          </rPr>
          <t>Es la fecha final de ejecución del tratamiento acordada entre el Revisor de QA y el Responsable 
(dd/mm/yyyy)</t>
        </r>
      </text>
    </comment>
    <comment ref="M4" authorId="1" shapeId="0">
      <text>
        <r>
          <rPr>
            <b/>
            <sz val="8"/>
            <color indexed="81"/>
            <rFont val="Tahoma"/>
            <family val="2"/>
          </rPr>
          <t>GMD:</t>
        </r>
        <r>
          <rPr>
            <sz val="8"/>
            <color indexed="81"/>
            <rFont val="Tahoma"/>
            <family val="2"/>
          </rPr>
          <t xml:space="preserve">
(dd/mm/yyyy)</t>
        </r>
      </text>
    </comment>
  </commentList>
</comments>
</file>

<file path=xl/sharedStrings.xml><?xml version="1.0" encoding="utf-8"?>
<sst xmlns="http://schemas.openxmlformats.org/spreadsheetml/2006/main" count="518" uniqueCount="226">
  <si>
    <t>Analista Responsable</t>
  </si>
  <si>
    <t>Periodo de Medición:</t>
  </si>
  <si>
    <t>ASEGURAMIENTO DE LA CALIDAD - INFORME</t>
  </si>
  <si>
    <t>Seguimiento de NC</t>
  </si>
  <si>
    <t>Recurso Asignado</t>
  </si>
  <si>
    <t>Color</t>
  </si>
  <si>
    <t>Descripción</t>
  </si>
  <si>
    <t>Informe de Revisión</t>
  </si>
  <si>
    <t>Resultado de la revisión de Aseguramiento de la Calidad</t>
  </si>
  <si>
    <t>Revisor (es) de QA:</t>
  </si>
  <si>
    <t>Fecha Inicio
Estimada</t>
  </si>
  <si>
    <t>Fecha Fin
Estimada</t>
  </si>
  <si>
    <t>Fecha Inicio
Real</t>
  </si>
  <si>
    <t>Fecha Fin
Real</t>
  </si>
  <si>
    <t>Duración Planificada (Hras)</t>
  </si>
  <si>
    <t>Duración Real (Hras)</t>
  </si>
  <si>
    <t>Total</t>
  </si>
  <si>
    <t>Planificación</t>
  </si>
  <si>
    <t>Planificación de las actividades de Aseguramiento de la Calidad de los artefactos</t>
  </si>
  <si>
    <t>Revisiones ejecutadas (%):</t>
  </si>
  <si>
    <t>Desviación (%):</t>
  </si>
  <si>
    <t>Fecha de Inicio de la Revisión:</t>
  </si>
  <si>
    <t>Fecha de Fin de la Revisión:</t>
  </si>
  <si>
    <t>Revisor</t>
  </si>
  <si>
    <t>Nro. De revisiones no Ejecutadas</t>
  </si>
  <si>
    <t>Nº</t>
  </si>
  <si>
    <t>Descripción de la No conformidad</t>
  </si>
  <si>
    <t>Fecha Cierre Prop.</t>
  </si>
  <si>
    <t>Fecha de Cierre Real</t>
  </si>
  <si>
    <t>Indicador Cierre</t>
  </si>
  <si>
    <t>SEGUIMIENTO DE NO CONFORMIDADES</t>
  </si>
  <si>
    <t>A. Resumen de Revisiones</t>
  </si>
  <si>
    <t>Nro. Revisión</t>
  </si>
  <si>
    <t>Origen</t>
  </si>
  <si>
    <t>Acciones Realizadas / Nro. De OM</t>
  </si>
  <si>
    <t>Tipo de No Conformidad</t>
  </si>
  <si>
    <t>Control de Configuración</t>
  </si>
  <si>
    <t>Estándares</t>
  </si>
  <si>
    <t>Proyecto Interno</t>
  </si>
  <si>
    <t>B. Resumen por Tipo de No Conformidad</t>
  </si>
  <si>
    <t>Nro de revisiones de Planificadas:</t>
  </si>
  <si>
    <t>Nro de revisiones Ejecutadas:</t>
  </si>
  <si>
    <t xml:space="preserve"> REVISIÓN DE ASEGURAMIENTO DE LA CALIDAD - PRODUCTO</t>
  </si>
  <si>
    <t>Objetivo</t>
  </si>
  <si>
    <t>Las celdas con este color de fondo, son celdas en las que se debe ingresar información</t>
  </si>
  <si>
    <t>Las celdas con este color de fondo o con fondo color blanco, son celdas de contenido fijo</t>
  </si>
  <si>
    <t>Títulos de los campos.</t>
  </si>
  <si>
    <t>Hojas</t>
  </si>
  <si>
    <t>Columna</t>
  </si>
  <si>
    <t>Instructivo</t>
  </si>
  <si>
    <t>Esta hoja</t>
  </si>
  <si>
    <t>Cabecera</t>
  </si>
  <si>
    <t>Detalle</t>
  </si>
  <si>
    <t>Hoja "Planificación"</t>
  </si>
  <si>
    <t>Hoja "Seguimiento de NC"</t>
  </si>
  <si>
    <t>Responsable(s)</t>
  </si>
  <si>
    <t>Es la fecha final de ejecución del tratamiento acordada entre el Revisor de QA y el Responsable 
(dd/mm/yyyy)</t>
  </si>
  <si>
    <t>Fecha Inicio Estimada</t>
  </si>
  <si>
    <t>Fecha Fin Estimada</t>
  </si>
  <si>
    <t>Fecha Inicio Real</t>
  </si>
  <si>
    <t xml:space="preserve">Fecha Fin Real </t>
  </si>
  <si>
    <t>(dd/mm/yyyy)</t>
  </si>
  <si>
    <t>HISTORIAL DE LAS REVISIONES</t>
  </si>
  <si>
    <t>Item</t>
  </si>
  <si>
    <t>Versión</t>
  </si>
  <si>
    <t>Fecha</t>
  </si>
  <si>
    <t>Autor</t>
  </si>
  <si>
    <t>Estado</t>
  </si>
  <si>
    <t>Responsable de Revisión y/o Aprobación</t>
  </si>
  <si>
    <t>Documentar la revisión de Aseguramiento de la Calidad realizada sobre los productos generados a lo largo del ciclo de vida del desarrollo de sistemas.</t>
  </si>
  <si>
    <t>Nombre</t>
  </si>
  <si>
    <t>Valor calculado que indica que la NC fue resuelta.</t>
  </si>
  <si>
    <t>Entregable revisado</t>
  </si>
  <si>
    <t>Código y nombre del artefacto revisado, según hoja "Planificación"</t>
  </si>
  <si>
    <t>Descripción de No Conformidad</t>
  </si>
  <si>
    <t>Nro. de revisión</t>
  </si>
  <si>
    <t>Nombre del responsable que levantará la no conformidad</t>
  </si>
  <si>
    <t>Sssss</t>
  </si>
  <si>
    <t>Aseguramiento de Calidad</t>
  </si>
  <si>
    <t>TiposNC</t>
  </si>
  <si>
    <t>Verificación</t>
  </si>
  <si>
    <t>Validación</t>
  </si>
  <si>
    <t>Comentario</t>
  </si>
  <si>
    <t>Las celdas con este color de letra, son celdas que se obtienen mediante fórmula.</t>
  </si>
  <si>
    <t>Listado de las No Conformidades encontradas</t>
  </si>
  <si>
    <t>Fase</t>
  </si>
  <si>
    <t>Clasificación de la disconformidad.
Estandar: No cumple con el estandar.
Control de Configuración: No Cumple con la nomenclatura  ni con la ruta en la lista de Items de configuración.</t>
  </si>
  <si>
    <t>C. Esfuerzo invertido en revisiones de QA.</t>
  </si>
  <si>
    <t>Duración Planificada</t>
  </si>
  <si>
    <t>Duración Real</t>
  </si>
  <si>
    <t>Revisado / Analista Responsable</t>
  </si>
  <si>
    <t>Revisado Analista responsable</t>
  </si>
  <si>
    <t>Jefe de Fábrica:</t>
  </si>
  <si>
    <t>Gestor de Calidad</t>
  </si>
  <si>
    <t>Fast Track</t>
  </si>
  <si>
    <t>Configuraciones Tipo o Nuevas</t>
  </si>
  <si>
    <t>Desarrollos Departamentales</t>
  </si>
  <si>
    <t>Desarrollos Adicionales ATIS</t>
  </si>
  <si>
    <t>Definición de Requerimientos</t>
  </si>
  <si>
    <t>Atención de Incidencias</t>
  </si>
  <si>
    <t>Tipo Proyecto</t>
  </si>
  <si>
    <t>Tipo de Proyecto</t>
  </si>
  <si>
    <t xml:space="preserve">Fase </t>
  </si>
  <si>
    <t>Configuraciones Tipo o  Nuevas</t>
  </si>
  <si>
    <t>Entregables</t>
  </si>
  <si>
    <t>Excel de Configuración</t>
  </si>
  <si>
    <t>Entregable de Configuración</t>
  </si>
  <si>
    <t>Ficha de Tickets</t>
  </si>
  <si>
    <t>Entregable de implantación</t>
  </si>
  <si>
    <t>Plan de Pruebas</t>
  </si>
  <si>
    <t>Informe de Pruebas</t>
  </si>
  <si>
    <t>PPT Transferencia a Correctivo</t>
  </si>
  <si>
    <t>Diseño Externo</t>
  </si>
  <si>
    <t>Plan de pruebas</t>
  </si>
  <si>
    <t>Diseño de Procesos y Archivos Físicos</t>
  </si>
  <si>
    <t xml:space="preserve">Ficha de Base de Datos </t>
  </si>
  <si>
    <t>Casos de Prueba</t>
  </si>
  <si>
    <t>Ficha de Componentes</t>
  </si>
  <si>
    <t>Manual de Usuario (actualizar o crear)</t>
  </si>
  <si>
    <t>Manual de instalación y configuración</t>
  </si>
  <si>
    <t>DT</t>
  </si>
  <si>
    <t>PTF</t>
  </si>
  <si>
    <t>EAN</t>
  </si>
  <si>
    <t>DF</t>
  </si>
  <si>
    <t>Cronograma</t>
  </si>
  <si>
    <t>Entregable</t>
  </si>
  <si>
    <t>Nombre del entregable revisado</t>
  </si>
  <si>
    <t>Comentarios</t>
  </si>
  <si>
    <t>Nro. de Revisión</t>
  </si>
  <si>
    <t>D. Resumen por Origen de NC</t>
  </si>
  <si>
    <t>Documento</t>
  </si>
  <si>
    <t>Funcionalidad</t>
  </si>
  <si>
    <t>Base de Datos</t>
  </si>
  <si>
    <t>Analisis</t>
  </si>
  <si>
    <t>Diseño</t>
  </si>
  <si>
    <t>Desarrollo Iteración 1</t>
  </si>
  <si>
    <t>Desarrollo Iteración 2</t>
  </si>
  <si>
    <t>Pruebas</t>
  </si>
  <si>
    <t>Implementación</t>
  </si>
  <si>
    <t>Desarrollo de Sistemas</t>
  </si>
  <si>
    <t>Revisado / Auditado</t>
  </si>
  <si>
    <t>Responsable (s) de levantar no conformidad</t>
  </si>
  <si>
    <t>Entregable / Proceso revisado</t>
  </si>
  <si>
    <t>Entregable / Proceso</t>
  </si>
  <si>
    <t>Proceso</t>
  </si>
  <si>
    <t>Manuel Saenz</t>
  </si>
  <si>
    <t>Plan de proyecto</t>
  </si>
  <si>
    <t>Cronograma de proyecto</t>
  </si>
  <si>
    <t>Proceso de gestión de proyecto</t>
  </si>
  <si>
    <t>Acta de reunión interna</t>
  </si>
  <si>
    <t>Acta de reunión externa</t>
  </si>
  <si>
    <t>Acta de cierre de proyecto</t>
  </si>
  <si>
    <t>Acta de relatorio de proyecto</t>
  </si>
  <si>
    <t>Informe avance quincenal</t>
  </si>
  <si>
    <t>Aceptación de entregables</t>
  </si>
  <si>
    <t>Registro de riesgos</t>
  </si>
  <si>
    <t>Lista maestra de requerimientos</t>
  </si>
  <si>
    <t>Matriz de trazabilidad de requerimientos</t>
  </si>
  <si>
    <t>Proceso de gestión de requerimientos</t>
  </si>
  <si>
    <t>Acta de solicitud de cambios a requerimientos</t>
  </si>
  <si>
    <t>Registro de cambios a requerimientos</t>
  </si>
  <si>
    <t>Solicitud de cambios a requerimientos</t>
  </si>
  <si>
    <t>Documento de análisis</t>
  </si>
  <si>
    <t>Documento de diseño</t>
  </si>
  <si>
    <t>Informe de pruebas externas</t>
  </si>
  <si>
    <t>Informe de pruebas internas</t>
  </si>
  <si>
    <t>Manual de usuario</t>
  </si>
  <si>
    <t>CheckList de aseguramiento de la calidad</t>
  </si>
  <si>
    <t>Herramienta de gestión de aseguramiento de calidad</t>
  </si>
  <si>
    <t>Matriz de seguimiento de proyecto interno</t>
  </si>
  <si>
    <t>Informe de revisión general de aseguramiento de la calidad</t>
  </si>
  <si>
    <t>Proceso de aseguramiento de calidad</t>
  </si>
  <si>
    <t>Solicitud de aseguramiento de calidad</t>
  </si>
  <si>
    <t>Proceso de gestión de la configuración</t>
  </si>
  <si>
    <t>Versión: 0.1</t>
  </si>
  <si>
    <t>Sistema Saenz HotelSolutions</t>
  </si>
  <si>
    <t>Registro de ítems de configuración</t>
  </si>
  <si>
    <t>Solicitud de acceso</t>
  </si>
  <si>
    <t>Fichas de métricas de numero de N conformidades QA del producto</t>
  </si>
  <si>
    <t>Ficha de métricas de índice de cambios en ítems de configuración</t>
  </si>
  <si>
    <t>Ficha de métricas de exposición al riesgo</t>
  </si>
  <si>
    <t>Proceso de medición de métricas</t>
  </si>
  <si>
    <t>Ficha de métricas de volatilidad de requerimientos</t>
  </si>
  <si>
    <t>Tablero métricas</t>
  </si>
  <si>
    <t>Requerimientos</t>
  </si>
  <si>
    <t>JD</t>
  </si>
  <si>
    <t>Nombre del Gestor de Calidad</t>
  </si>
  <si>
    <t xml:space="preserve">Nombre del o los revisores separados por comas.
</t>
  </si>
  <si>
    <t>Fecha en que se inicia la revisión del mes</t>
  </si>
  <si>
    <t>Mes que se está revisando</t>
  </si>
  <si>
    <t>Fecha en que se finaliza la revisión del mes</t>
  </si>
  <si>
    <t>Correlativo de revisión realizada</t>
  </si>
  <si>
    <t>Nombre / código del proyecto</t>
  </si>
  <si>
    <t>Periodo dentro del ciclo de desarrollo al momento de la revisión (ver tabla "Fases")</t>
  </si>
  <si>
    <t>Analista de procesos a cargo de la supervisión del artefacto</t>
  </si>
  <si>
    <t>Analista de procesos encargado de la elaboración o actualización del artefacto</t>
  </si>
  <si>
    <t>Fecha Estimada de Inicio para la revisión del artefacto (dd/mm/yyyy)</t>
  </si>
  <si>
    <t>Fecha Estimada de Fin para la revisión del artefacto (dd/mm/yyyy)</t>
  </si>
  <si>
    <t>Tiempo Estimado en horas que durará la revisión</t>
  </si>
  <si>
    <t>Fecha Real de inicio de la revisión del artefacto (dd/mm/yyyy)</t>
  </si>
  <si>
    <t>Fecha Real de fin de la revisión del artefacto (dd/mm/yyyy)</t>
  </si>
  <si>
    <t>Tiempo Real en horas que duró la revisión</t>
  </si>
  <si>
    <t>Detalle adicional</t>
  </si>
  <si>
    <t>Nombre / código del proyecto, según hoja "Planificación"</t>
  </si>
  <si>
    <t>Analista de procesos responsable del artefacto, según hoja "Planificación"</t>
  </si>
  <si>
    <t>Persona que realizó la revisión de QA</t>
  </si>
  <si>
    <t>Detalle de la observación encontrada</t>
  </si>
  <si>
    <t>Revisado</t>
  </si>
  <si>
    <t>JG</t>
  </si>
  <si>
    <t>-</t>
  </si>
  <si>
    <t>*Las fechas del cronograma no estaban bien definidas, salían inconsistencias con la fecha final de entrega. Existían tareas que no se van a realizar durante el proceso del proyecto</t>
  </si>
  <si>
    <t>*Se encontró que las descripciones del alcance del proyecto no estaban bien definidas. Las descripciones de lo que no estaba en el alcance del proyecto no estaban bien definidas.</t>
  </si>
  <si>
    <t>*Se observó que no tenía relación con el Proceso de Gestión de Proyecto, en referencia al Kick Off Meeting Interno. No se observó de manera adecuada los puntos tratados en la reunión.</t>
  </si>
  <si>
    <t>*No se observa relación con el Proceso de Gestión de Proyecto, con respecto a la definición Kick Off Meeting Externo.</t>
  </si>
  <si>
    <t>*El informe no presenta un avance real del proyecto. Se visualiza que muchos items no coinciden con los entregables.</t>
  </si>
  <si>
    <t>*Este documento presenta pocos items de riesgos. Se usaron items de la plantilla de guïa y no funcionan los macros.</t>
  </si>
  <si>
    <t>Adecuación de Software My HelpDesk</t>
  </si>
  <si>
    <t>0.1</t>
  </si>
  <si>
    <t>Frank Cochachin</t>
  </si>
  <si>
    <t>Susana Gonzales</t>
  </si>
  <si>
    <t>Fecha Efectiva: 26/07/2018</t>
  </si>
  <si>
    <t>HGQA_V0.1_2018  Herramienta de Gestión QA-Producto</t>
  </si>
  <si>
    <t>*Las definiciones de los términos no estaban bien definidos; Los flujos estaban con roles que no existen en el PP</t>
  </si>
  <si>
    <t>FCQ</t>
  </si>
  <si>
    <t>SGR</t>
  </si>
  <si>
    <t>16 días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</si>
</sst>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_([$€-2]\ * #,##0.00_);_([$€-2]\ * \(#,##0.00\);_([$€-2]\ * &quot;-&quot;??_)"/>
  </numFmts>
  <fonts count="59">
    <font>
      <sz val="10"/>
      <name val="Arial"/>
    </font>
    <font>
      <sz val="10"/>
      <name val="Arial"/>
      <family val="2"/>
    </font>
    <font>
      <sz val="9"/>
      <color indexed="10"/>
      <name val="Geneva"/>
    </font>
    <font>
      <sz val="8"/>
      <name val="Arial"/>
      <family val="2"/>
    </font>
    <font>
      <b/>
      <sz val="10"/>
      <name val="Arial"/>
      <family val="2"/>
    </font>
    <font>
      <sz val="10"/>
      <color indexed="8"/>
      <name val="Arial"/>
      <family val="2"/>
    </font>
    <font>
      <sz val="9"/>
      <color indexed="9"/>
      <name val="Geneva"/>
    </font>
    <font>
      <sz val="10"/>
      <name val="Arial"/>
      <family val="2"/>
    </font>
    <font>
      <sz val="9"/>
      <name val="Arial"/>
      <family val="2"/>
    </font>
    <font>
      <b/>
      <sz val="10"/>
      <color indexed="18"/>
      <name val="Arial"/>
      <family val="2"/>
    </font>
    <font>
      <sz val="9"/>
      <color indexed="9"/>
      <name val="Arial"/>
      <family val="2"/>
    </font>
    <font>
      <sz val="8"/>
      <color indexed="81"/>
      <name val="Tahoma"/>
      <family val="2"/>
    </font>
    <font>
      <b/>
      <sz val="10"/>
      <color indexed="9"/>
      <name val="Arial"/>
      <family val="2"/>
    </font>
    <font>
      <sz val="7"/>
      <name val="Arial"/>
      <family val="2"/>
    </font>
    <font>
      <b/>
      <sz val="7"/>
      <name val="Arial"/>
      <family val="2"/>
    </font>
    <font>
      <b/>
      <sz val="11"/>
      <color indexed="9"/>
      <name val="Geneva"/>
    </font>
    <font>
      <b/>
      <sz val="9"/>
      <color indexed="8"/>
      <name val="Geneva"/>
    </font>
    <font>
      <b/>
      <sz val="8"/>
      <color indexed="81"/>
      <name val="Tahoma"/>
      <family val="2"/>
    </font>
    <font>
      <sz val="8"/>
      <name val="Arial"/>
      <family val="2"/>
    </font>
    <font>
      <sz val="7"/>
      <name val="Arial"/>
      <family val="2"/>
    </font>
    <font>
      <b/>
      <i/>
      <sz val="10"/>
      <name val="Arial"/>
      <family val="2"/>
    </font>
    <font>
      <b/>
      <sz val="10"/>
      <color indexed="10"/>
      <name val="Arial"/>
      <family val="2"/>
    </font>
    <font>
      <i/>
      <sz val="10"/>
      <name val="Arial"/>
      <family val="2"/>
    </font>
    <font>
      <sz val="10"/>
      <color indexed="10"/>
      <name val="Arial"/>
      <family val="2"/>
    </font>
    <font>
      <i/>
      <sz val="10"/>
      <name val="Times New Roman"/>
      <family val="1"/>
    </font>
    <font>
      <b/>
      <i/>
      <sz val="10"/>
      <name val="Times New Roman"/>
      <family val="1"/>
    </font>
    <font>
      <sz val="10"/>
      <name val="Times New Roman"/>
      <family val="1"/>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b/>
      <sz val="12"/>
      <name val="Arial"/>
      <family val="2"/>
    </font>
    <font>
      <b/>
      <sz val="9"/>
      <name val="Arial"/>
      <family val="2"/>
    </font>
    <font>
      <sz val="10"/>
      <color indexed="81"/>
      <name val="Arial"/>
      <family val="2"/>
    </font>
    <font>
      <sz val="10"/>
      <color indexed="12"/>
      <name val="Times New Roman"/>
      <family val="1"/>
    </font>
    <font>
      <sz val="10"/>
      <color indexed="18"/>
      <name val="Arial"/>
      <family val="2"/>
    </font>
    <font>
      <sz val="9"/>
      <color indexed="18"/>
      <name val="Arial"/>
      <family val="2"/>
    </font>
    <font>
      <b/>
      <sz val="8"/>
      <name val="Arial"/>
      <family val="2"/>
    </font>
    <font>
      <sz val="8"/>
      <color indexed="18"/>
      <name val="Arial"/>
      <family val="2"/>
    </font>
    <font>
      <b/>
      <sz val="11"/>
      <name val="Geneva"/>
    </font>
    <font>
      <b/>
      <sz val="9"/>
      <name val="Geneva"/>
    </font>
    <font>
      <sz val="9"/>
      <color indexed="18"/>
      <name val="Geneva"/>
    </font>
    <font>
      <b/>
      <sz val="9"/>
      <color indexed="18"/>
      <name val="Geneva"/>
    </font>
    <font>
      <b/>
      <sz val="11"/>
      <name val="Arial"/>
      <family val="2"/>
    </font>
    <font>
      <b/>
      <sz val="9"/>
      <color indexed="18"/>
      <name val="Arial"/>
      <family val="2"/>
    </font>
    <font>
      <sz val="9"/>
      <name val="Geneva"/>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2"/>
        <bgColor indexed="64"/>
      </patternFill>
    </fill>
    <fill>
      <patternFill patternType="solid">
        <fgColor indexed="22"/>
        <bgColor indexed="9"/>
      </patternFill>
    </fill>
    <fill>
      <patternFill patternType="solid">
        <fgColor indexed="9"/>
        <bgColor indexed="19"/>
      </patternFill>
    </fill>
    <fill>
      <patternFill patternType="solid">
        <fgColor rgb="FF00B0F0"/>
        <bgColor indexed="64"/>
      </patternFill>
    </fill>
  </fills>
  <borders count="4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54">
    <xf numFmtId="0" fontId="0" fillId="0" borderId="0"/>
    <xf numFmtId="0" fontId="27" fillId="2" borderId="0" applyNumberFormat="0" applyBorder="0" applyAlignment="0" applyProtection="0"/>
    <xf numFmtId="0" fontId="27" fillId="3" borderId="0" applyNumberFormat="0" applyBorder="0" applyAlignment="0" applyProtection="0"/>
    <xf numFmtId="0" fontId="27" fillId="4" borderId="0" applyNumberFormat="0" applyBorder="0" applyAlignment="0" applyProtection="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5" borderId="0" applyNumberFormat="0" applyBorder="0" applyAlignment="0" applyProtection="0"/>
    <xf numFmtId="0" fontId="27" fillId="8" borderId="0" applyNumberFormat="0" applyBorder="0" applyAlignment="0" applyProtection="0"/>
    <xf numFmtId="0" fontId="27" fillId="11" borderId="0" applyNumberFormat="0" applyBorder="0" applyAlignment="0" applyProtection="0"/>
    <xf numFmtId="0" fontId="28" fillId="12"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4" borderId="0" applyNumberFormat="0" applyBorder="0" applyAlignment="0" applyProtection="0"/>
    <xf numFmtId="0" fontId="30" fillId="16" borderId="1" applyNumberFormat="0" applyAlignment="0" applyProtection="0"/>
    <xf numFmtId="0" fontId="2" fillId="0" borderId="0"/>
    <xf numFmtId="0" fontId="31" fillId="17" borderId="2" applyNumberFormat="0" applyAlignment="0" applyProtection="0"/>
    <xf numFmtId="0" fontId="32" fillId="0" borderId="3" applyNumberFormat="0" applyFill="0" applyAlignment="0" applyProtection="0"/>
    <xf numFmtId="0" fontId="33" fillId="0" borderId="0" applyNumberFormat="0" applyFill="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8" fillId="21" borderId="0" applyNumberFormat="0" applyBorder="0" applyAlignment="0" applyProtection="0"/>
    <xf numFmtId="0" fontId="34" fillId="7" borderId="1" applyNumberFormat="0" applyAlignment="0" applyProtection="0"/>
    <xf numFmtId="0" fontId="2" fillId="0" borderId="0"/>
    <xf numFmtId="166" fontId="1" fillId="0" borderId="0" applyFont="0" applyFill="0" applyBorder="0" applyAlignment="0" applyProtection="0"/>
    <xf numFmtId="0" fontId="35" fillId="3" borderId="0" applyNumberFormat="0" applyBorder="0" applyAlignment="0" applyProtection="0"/>
    <xf numFmtId="0" fontId="36" fillId="22" borderId="0" applyNumberFormat="0" applyBorder="0" applyAlignment="0" applyProtection="0"/>
    <xf numFmtId="0" fontId="1"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1" fillId="23" borderId="4" applyNumberFormat="0" applyFont="0" applyAlignment="0" applyProtection="0"/>
    <xf numFmtId="0" fontId="37" fillId="16" borderId="5" applyNumberFormat="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6" applyNumberFormat="0" applyFill="0" applyAlignment="0" applyProtection="0"/>
    <xf numFmtId="0" fontId="42" fillId="0" borderId="7" applyNumberFormat="0" applyFill="0" applyAlignment="0" applyProtection="0"/>
    <xf numFmtId="0" fontId="33" fillId="0" borderId="8" applyNumberFormat="0" applyFill="0" applyAlignment="0" applyProtection="0"/>
    <xf numFmtId="0" fontId="43" fillId="0" borderId="9" applyNumberFormat="0" applyFill="0" applyAlignment="0" applyProtection="0"/>
    <xf numFmtId="0" fontId="1" fillId="0" borderId="0"/>
  </cellStyleXfs>
  <cellXfs count="217">
    <xf numFmtId="0" fontId="0" fillId="0" borderId="0" xfId="0"/>
    <xf numFmtId="0" fontId="7" fillId="0" borderId="0" xfId="32" applyFont="1" applyProtection="1">
      <protection locked="0"/>
    </xf>
    <xf numFmtId="0" fontId="9" fillId="0" borderId="0" xfId="32" applyFont="1" applyProtection="1">
      <protection locked="0"/>
    </xf>
    <xf numFmtId="0" fontId="1" fillId="0" borderId="0" xfId="39" applyFont="1" applyProtection="1">
      <protection locked="0"/>
    </xf>
    <xf numFmtId="0" fontId="9" fillId="0" borderId="0" xfId="39" applyFont="1" applyProtection="1">
      <protection locked="0"/>
    </xf>
    <xf numFmtId="0" fontId="1" fillId="0" borderId="0" xfId="39" applyFont="1" applyAlignment="1" applyProtection="1">
      <alignment wrapText="1"/>
      <protection locked="0"/>
    </xf>
    <xf numFmtId="0" fontId="4" fillId="25" borderId="10" xfId="39" applyFont="1" applyFill="1" applyBorder="1" applyAlignment="1" applyProtection="1">
      <alignment vertical="top" wrapText="1"/>
      <protection locked="0"/>
    </xf>
    <xf numFmtId="0" fontId="4" fillId="25" borderId="10" xfId="39" applyFont="1" applyFill="1" applyBorder="1" applyAlignment="1" applyProtection="1">
      <alignment horizontal="center" vertical="top" wrapText="1"/>
      <protection locked="0"/>
    </xf>
    <xf numFmtId="0" fontId="8" fillId="0" borderId="0" xfId="39" applyFont="1" applyAlignment="1" applyProtection="1">
      <alignment wrapText="1"/>
      <protection locked="0"/>
    </xf>
    <xf numFmtId="0" fontId="4" fillId="25" borderId="11" xfId="39" applyFont="1" applyFill="1" applyBorder="1" applyAlignment="1" applyProtection="1">
      <alignment horizontal="center" vertical="top" wrapText="1"/>
      <protection locked="0"/>
    </xf>
    <xf numFmtId="0" fontId="0" fillId="0" borderId="0" xfId="0" applyFill="1"/>
    <xf numFmtId="0" fontId="13" fillId="0" borderId="0" xfId="32" applyFont="1" applyProtection="1"/>
    <xf numFmtId="0" fontId="14" fillId="0" borderId="0" xfId="32" applyFont="1" applyProtection="1"/>
    <xf numFmtId="0" fontId="15" fillId="0" borderId="0" xfId="32" applyFont="1" applyFill="1" applyBorder="1" applyAlignment="1" applyProtection="1">
      <protection locked="0"/>
    </xf>
    <xf numFmtId="0" fontId="18" fillId="0" borderId="0" xfId="40" applyFont="1" applyAlignment="1">
      <alignment horizontal="left" vertical="center" wrapText="1"/>
    </xf>
    <xf numFmtId="15" fontId="18" fillId="0" borderId="0" xfId="40" applyNumberFormat="1" applyFont="1" applyAlignment="1">
      <alignment horizontal="center" vertical="center" wrapText="1"/>
    </xf>
    <xf numFmtId="0" fontId="18" fillId="0" borderId="0" xfId="40" applyFont="1" applyAlignment="1">
      <alignment horizontal="center" vertical="center" wrapText="1"/>
    </xf>
    <xf numFmtId="0" fontId="18" fillId="0" borderId="0" xfId="40" applyFont="1" applyAlignment="1">
      <alignment vertical="center" wrapText="1"/>
    </xf>
    <xf numFmtId="0" fontId="1" fillId="0" borderId="0" xfId="39" applyFont="1" applyFill="1" applyAlignment="1" applyProtection="1">
      <alignment wrapText="1"/>
      <protection locked="0"/>
    </xf>
    <xf numFmtId="0" fontId="10" fillId="0" borderId="0" xfId="32" applyFont="1" applyFill="1" applyBorder="1" applyAlignment="1" applyProtection="1">
      <alignment horizontal="left" vertical="top" wrapText="1"/>
      <protection locked="0"/>
    </xf>
    <xf numFmtId="0" fontId="10" fillId="0" borderId="0" xfId="32" applyFont="1" applyFill="1" applyBorder="1" applyAlignment="1" applyProtection="1">
      <alignment horizontal="left" vertical="center" wrapText="1"/>
      <protection locked="0"/>
    </xf>
    <xf numFmtId="0" fontId="1" fillId="0" borderId="0" xfId="39" applyFont="1" applyFill="1" applyProtection="1">
      <protection locked="0"/>
    </xf>
    <xf numFmtId="0" fontId="2" fillId="0" borderId="0" xfId="32" applyProtection="1">
      <protection locked="0"/>
    </xf>
    <xf numFmtId="0" fontId="6" fillId="0" borderId="0" xfId="32" applyFont="1" applyFill="1" applyBorder="1" applyAlignment="1" applyProtection="1">
      <protection locked="0"/>
    </xf>
    <xf numFmtId="165" fontId="16" fillId="0" borderId="0" xfId="32" applyNumberFormat="1" applyFont="1" applyFill="1" applyBorder="1" applyProtection="1">
      <protection locked="0"/>
    </xf>
    <xf numFmtId="0" fontId="4" fillId="25" borderId="12" xfId="32" applyFont="1" applyFill="1" applyBorder="1" applyAlignment="1" applyProtection="1">
      <alignment horizontal="center" vertical="center" wrapText="1"/>
      <protection locked="0"/>
    </xf>
    <xf numFmtId="0" fontId="19" fillId="0" borderId="0" xfId="32" applyFont="1" applyAlignment="1" applyProtection="1">
      <alignment vertical="center" wrapText="1"/>
      <protection locked="0"/>
    </xf>
    <xf numFmtId="0" fontId="2" fillId="0" borderId="0" xfId="32" applyFill="1" applyAlignment="1" applyProtection="1">
      <protection locked="0"/>
    </xf>
    <xf numFmtId="0" fontId="2" fillId="0" borderId="0" xfId="32" applyFill="1" applyAlignment="1" applyProtection="1">
      <alignment horizontal="center"/>
      <protection locked="0"/>
    </xf>
    <xf numFmtId="0" fontId="12" fillId="0" borderId="0" xfId="32" applyFont="1" applyFill="1" applyAlignment="1" applyProtection="1">
      <alignment horizontal="center"/>
      <protection locked="0"/>
    </xf>
    <xf numFmtId="0" fontId="2" fillId="0" borderId="0" xfId="32" applyAlignment="1" applyProtection="1">
      <alignment horizontal="center"/>
      <protection locked="0"/>
    </xf>
    <xf numFmtId="0" fontId="4" fillId="25" borderId="12" xfId="32" applyFont="1" applyFill="1" applyBorder="1" applyAlignment="1" applyProtection="1">
      <alignment horizontal="center" vertical="top" wrapText="1"/>
      <protection locked="0"/>
    </xf>
    <xf numFmtId="0" fontId="4" fillId="25" borderId="13" xfId="32" applyFont="1" applyFill="1" applyBorder="1" applyAlignment="1" applyProtection="1">
      <alignment vertical="top" wrapText="1"/>
      <protection locked="0"/>
    </xf>
    <xf numFmtId="0" fontId="2" fillId="0" borderId="0" xfId="32" applyFont="1" applyAlignment="1" applyProtection="1">
      <alignment horizontal="center"/>
      <protection locked="0"/>
    </xf>
    <xf numFmtId="0" fontId="4" fillId="25" borderId="10" xfId="32" applyFont="1" applyFill="1" applyBorder="1" applyAlignment="1" applyProtection="1">
      <alignment vertical="top" wrapText="1"/>
      <protection locked="0"/>
    </xf>
    <xf numFmtId="0" fontId="4" fillId="25" borderId="10" xfId="32" applyFont="1" applyFill="1" applyBorder="1" applyAlignment="1" applyProtection="1">
      <alignment horizontal="center" vertical="top" wrapText="1"/>
      <protection locked="0"/>
    </xf>
    <xf numFmtId="0" fontId="4" fillId="0" borderId="0" xfId="36" applyFont="1" applyAlignment="1">
      <alignment horizontal="center"/>
    </xf>
    <xf numFmtId="0" fontId="7" fillId="0" borderId="0" xfId="36" applyFont="1"/>
    <xf numFmtId="0" fontId="4" fillId="0" borderId="0" xfId="36" applyFont="1"/>
    <xf numFmtId="0" fontId="4" fillId="25" borderId="10" xfId="38" applyFont="1" applyFill="1" applyBorder="1" applyAlignment="1">
      <alignment horizontal="center" vertical="center"/>
    </xf>
    <xf numFmtId="0" fontId="21" fillId="0" borderId="0" xfId="36" applyFont="1"/>
    <xf numFmtId="0" fontId="4" fillId="0" borderId="0" xfId="36" applyFont="1" applyFill="1" applyAlignment="1">
      <alignment horizontal="center"/>
    </xf>
    <xf numFmtId="0" fontId="4" fillId="0" borderId="0" xfId="37" applyFont="1" applyFill="1" applyBorder="1" applyAlignment="1">
      <alignment horizontal="left" vertical="center" wrapText="1"/>
    </xf>
    <xf numFmtId="0" fontId="21" fillId="0" borderId="0" xfId="36" applyFont="1" applyFill="1"/>
    <xf numFmtId="0" fontId="7" fillId="0" borderId="0" xfId="36" applyFont="1" applyAlignment="1">
      <alignment horizontal="left" vertical="top" indent="3"/>
    </xf>
    <xf numFmtId="0" fontId="7" fillId="0" borderId="0" xfId="36" applyFont="1" applyAlignment="1">
      <alignment vertical="top" wrapText="1"/>
    </xf>
    <xf numFmtId="0" fontId="20" fillId="0" borderId="0" xfId="36" applyFont="1" applyAlignment="1">
      <alignment horizontal="left" vertical="top"/>
    </xf>
    <xf numFmtId="0" fontId="7" fillId="0" borderId="0" xfId="36" applyFont="1" applyBorder="1" applyAlignment="1">
      <alignment horizontal="left" vertical="center" wrapText="1"/>
    </xf>
    <xf numFmtId="0" fontId="7" fillId="0" borderId="0" xfId="36" applyFont="1" applyFill="1"/>
    <xf numFmtId="0" fontId="7" fillId="0" borderId="0" xfId="36" applyFont="1" applyFill="1" applyAlignment="1">
      <alignment horizontal="left" wrapText="1"/>
    </xf>
    <xf numFmtId="0" fontId="7" fillId="0" borderId="0" xfId="36" applyFont="1" applyAlignment="1">
      <alignment horizontal="left" vertical="top" indent="2"/>
    </xf>
    <xf numFmtId="0" fontId="7" fillId="0" borderId="0" xfId="32" applyFont="1" applyAlignment="1"/>
    <xf numFmtId="0" fontId="7" fillId="0" borderId="0" xfId="41" applyFont="1"/>
    <xf numFmtId="0" fontId="23" fillId="0" borderId="0" xfId="32" applyFont="1"/>
    <xf numFmtId="0" fontId="1" fillId="0" borderId="0" xfId="36" applyFont="1"/>
    <xf numFmtId="0" fontId="25" fillId="0" borderId="0" xfId="36" applyFont="1" applyAlignment="1">
      <alignment horizontal="left"/>
    </xf>
    <xf numFmtId="0" fontId="26" fillId="0" borderId="0" xfId="36" applyFont="1" applyAlignment="1">
      <alignment vertical="top" wrapText="1"/>
    </xf>
    <xf numFmtId="0" fontId="2" fillId="24" borderId="0" xfId="43" applyFill="1"/>
    <xf numFmtId="0" fontId="1" fillId="24" borderId="0" xfId="43" applyFont="1" applyFill="1"/>
    <xf numFmtId="0" fontId="45" fillId="26" borderId="14" xfId="42" applyFont="1" applyFill="1" applyBorder="1" applyAlignment="1">
      <alignment horizontal="center" vertical="center" wrapText="1"/>
    </xf>
    <xf numFmtId="0" fontId="45" fillId="26" borderId="15" xfId="42" applyFont="1" applyFill="1" applyBorder="1" applyAlignment="1">
      <alignment horizontal="center" vertical="center" wrapText="1"/>
    </xf>
    <xf numFmtId="0" fontId="45" fillId="26" borderId="16" xfId="42" applyFont="1" applyFill="1" applyBorder="1" applyAlignment="1">
      <alignment horizontal="center" vertical="center" wrapText="1"/>
    </xf>
    <xf numFmtId="0" fontId="8" fillId="0" borderId="17" xfId="43" applyFont="1" applyBorder="1" applyAlignment="1" applyProtection="1">
      <alignment horizontal="center" vertical="top" wrapText="1"/>
      <protection locked="0"/>
    </xf>
    <xf numFmtId="49" fontId="8" fillId="0" borderId="18" xfId="43" applyNumberFormat="1" applyFont="1" applyBorder="1" applyAlignment="1" applyProtection="1">
      <alignment horizontal="center" vertical="top" wrapText="1"/>
      <protection locked="0"/>
    </xf>
    <xf numFmtId="14" fontId="8" fillId="0" borderId="18" xfId="43" applyNumberFormat="1" applyFont="1" applyBorder="1" applyAlignment="1" applyProtection="1">
      <alignment horizontal="center" vertical="top" wrapText="1"/>
      <protection locked="0"/>
    </xf>
    <xf numFmtId="0" fontId="8" fillId="0" borderId="18" xfId="43" applyFont="1" applyBorder="1" applyAlignment="1" applyProtection="1">
      <alignment horizontal="center" vertical="top" wrapText="1"/>
      <protection locked="0"/>
    </xf>
    <xf numFmtId="0" fontId="8" fillId="0" borderId="19" xfId="43" applyFont="1" applyBorder="1" applyAlignment="1" applyProtection="1">
      <alignment horizontal="center" vertical="top" wrapText="1"/>
      <protection locked="0"/>
    </xf>
    <xf numFmtId="0" fontId="8" fillId="0" borderId="20" xfId="43" applyFont="1" applyBorder="1" applyAlignment="1" applyProtection="1">
      <alignment horizontal="center" vertical="top" wrapText="1"/>
      <protection locked="0"/>
    </xf>
    <xf numFmtId="0" fontId="8" fillId="0" borderId="21" xfId="43" applyFont="1" applyBorder="1" applyAlignment="1" applyProtection="1">
      <alignment horizontal="center" vertical="top" wrapText="1"/>
      <protection locked="0"/>
    </xf>
    <xf numFmtId="14" fontId="8" fillId="0" borderId="10" xfId="43" applyNumberFormat="1" applyFont="1" applyBorder="1" applyAlignment="1" applyProtection="1">
      <alignment horizontal="center" vertical="top" wrapText="1"/>
      <protection locked="0"/>
    </xf>
    <xf numFmtId="0" fontId="8" fillId="0" borderId="10" xfId="43" applyFont="1" applyBorder="1" applyAlignment="1" applyProtection="1">
      <alignment horizontal="center" vertical="top" wrapText="1"/>
      <protection locked="0"/>
    </xf>
    <xf numFmtId="0" fontId="8" fillId="0" borderId="10" xfId="21" applyFont="1" applyBorder="1" applyAlignment="1" applyProtection="1">
      <alignment horizontal="left" vertical="top" wrapText="1"/>
      <protection locked="0"/>
    </xf>
    <xf numFmtId="0" fontId="8" fillId="0" borderId="22" xfId="43" applyFont="1" applyBorder="1" applyAlignment="1" applyProtection="1">
      <alignment horizontal="center" vertical="top" wrapText="1"/>
      <protection locked="0"/>
    </xf>
    <xf numFmtId="14" fontId="8" fillId="0" borderId="23" xfId="43" applyNumberFormat="1" applyFont="1" applyBorder="1" applyAlignment="1" applyProtection="1">
      <alignment horizontal="center" vertical="top" wrapText="1"/>
      <protection locked="0"/>
    </xf>
    <xf numFmtId="0" fontId="8" fillId="0" borderId="23" xfId="43" applyFont="1" applyBorder="1" applyAlignment="1" applyProtection="1">
      <alignment horizontal="center" vertical="top" wrapText="1"/>
      <protection locked="0"/>
    </xf>
    <xf numFmtId="0" fontId="8" fillId="0" borderId="24" xfId="43" applyFont="1" applyBorder="1" applyAlignment="1" applyProtection="1">
      <alignment horizontal="center" vertical="top" wrapText="1"/>
      <protection locked="0"/>
    </xf>
    <xf numFmtId="0" fontId="8" fillId="0" borderId="25" xfId="43" applyFont="1" applyBorder="1" applyAlignment="1" applyProtection="1">
      <alignment horizontal="center" vertical="top" wrapText="1"/>
      <protection locked="0"/>
    </xf>
    <xf numFmtId="49" fontId="8" fillId="0" borderId="26" xfId="43" applyNumberFormat="1" applyFont="1" applyBorder="1" applyAlignment="1" applyProtection="1">
      <alignment horizontal="center" vertical="top" wrapText="1"/>
      <protection locked="0"/>
    </xf>
    <xf numFmtId="0" fontId="8" fillId="0" borderId="26" xfId="43" applyFont="1" applyBorder="1" applyAlignment="1" applyProtection="1">
      <alignment horizontal="center" vertical="top" wrapText="1"/>
      <protection locked="0"/>
    </xf>
    <xf numFmtId="0" fontId="8" fillId="0" borderId="27" xfId="43" applyFont="1" applyBorder="1" applyAlignment="1" applyProtection="1">
      <alignment horizontal="center" vertical="top" wrapText="1"/>
      <protection locked="0"/>
    </xf>
    <xf numFmtId="0" fontId="4" fillId="25" borderId="10" xfId="32" applyFont="1" applyFill="1" applyBorder="1" applyAlignment="1" applyProtection="1">
      <alignment horizontal="center" vertical="center" wrapText="1"/>
      <protection locked="0"/>
    </xf>
    <xf numFmtId="0" fontId="26" fillId="0" borderId="0" xfId="36" applyFont="1" applyAlignment="1">
      <alignment vertical="center" wrapText="1"/>
    </xf>
    <xf numFmtId="0" fontId="1" fillId="0" borderId="0" xfId="36" applyFont="1" applyAlignment="1">
      <alignment vertical="center"/>
    </xf>
    <xf numFmtId="0" fontId="1" fillId="0" borderId="0" xfId="36" applyFont="1" applyAlignment="1">
      <alignment horizontal="center"/>
    </xf>
    <xf numFmtId="0" fontId="7" fillId="24" borderId="10" xfId="36" applyFont="1" applyFill="1" applyBorder="1" applyAlignment="1">
      <alignment horizontal="center"/>
    </xf>
    <xf numFmtId="0" fontId="1" fillId="0" borderId="0" xfId="36" applyFont="1" applyAlignment="1">
      <alignment horizontal="left"/>
    </xf>
    <xf numFmtId="0" fontId="47" fillId="0" borderId="0" xfId="36" applyFont="1"/>
    <xf numFmtId="0" fontId="1" fillId="0" borderId="0" xfId="36" applyFont="1" applyAlignment="1"/>
    <xf numFmtId="0" fontId="1" fillId="25" borderId="10" xfId="36" applyFont="1" applyFill="1" applyBorder="1" applyAlignment="1">
      <alignment horizontal="center"/>
    </xf>
    <xf numFmtId="0" fontId="48" fillId="27" borderId="10" xfId="36" applyFont="1" applyFill="1" applyBorder="1" applyAlignment="1">
      <alignment horizontal="center"/>
    </xf>
    <xf numFmtId="0" fontId="4" fillId="24" borderId="10" xfId="37" applyFont="1" applyFill="1" applyBorder="1" applyAlignment="1">
      <alignment horizontal="center" vertical="center" wrapText="1"/>
    </xf>
    <xf numFmtId="0" fontId="8" fillId="24" borderId="11" xfId="39" applyNumberFormat="1" applyFont="1" applyFill="1" applyBorder="1" applyAlignment="1" applyProtection="1">
      <alignment horizontal="left" vertical="top" wrapText="1"/>
      <protection locked="0"/>
    </xf>
    <xf numFmtId="14" fontId="8" fillId="24" borderId="10" xfId="39" applyNumberFormat="1" applyFont="1" applyFill="1" applyBorder="1" applyAlignment="1" applyProtection="1">
      <alignment vertical="top" wrapText="1"/>
      <protection locked="0"/>
    </xf>
    <xf numFmtId="164" fontId="8" fillId="24" borderId="10" xfId="39" applyNumberFormat="1" applyFont="1" applyFill="1" applyBorder="1" applyAlignment="1" applyProtection="1">
      <alignment vertical="top" wrapText="1"/>
      <protection locked="0"/>
    </xf>
    <xf numFmtId="164" fontId="49" fillId="24" borderId="10" xfId="39" applyNumberFormat="1" applyFont="1" applyFill="1" applyBorder="1" applyProtection="1"/>
    <xf numFmtId="0" fontId="8" fillId="24" borderId="10" xfId="39" applyFont="1" applyFill="1" applyBorder="1" applyAlignment="1" applyProtection="1">
      <alignment horizontal="left" vertical="center" wrapText="1"/>
      <protection locked="0"/>
    </xf>
    <xf numFmtId="0" fontId="50" fillId="25" borderId="10" xfId="40" applyFont="1" applyFill="1" applyBorder="1" applyAlignment="1">
      <alignment horizontal="center" vertical="center" wrapText="1"/>
    </xf>
    <xf numFmtId="0" fontId="8" fillId="24" borderId="10" xfId="40" applyNumberFormat="1" applyFont="1" applyFill="1" applyBorder="1" applyAlignment="1" applyProtection="1">
      <alignment horizontal="center" vertical="center" wrapText="1"/>
      <protection locked="0"/>
    </xf>
    <xf numFmtId="0" fontId="49" fillId="24" borderId="10" xfId="40" applyFont="1" applyFill="1" applyBorder="1" applyAlignment="1">
      <alignment horizontal="center" vertical="center" wrapText="1"/>
    </xf>
    <xf numFmtId="1" fontId="49" fillId="24" borderId="10" xfId="40" applyNumberFormat="1" applyFont="1" applyFill="1" applyBorder="1" applyAlignment="1">
      <alignment horizontal="center" vertical="center" wrapText="1"/>
    </xf>
    <xf numFmtId="0" fontId="8" fillId="24" borderId="10" xfId="40" applyFont="1" applyFill="1" applyBorder="1" applyAlignment="1" applyProtection="1">
      <alignment horizontal="center" vertical="center" wrapText="1"/>
      <protection locked="0"/>
    </xf>
    <xf numFmtId="0" fontId="8" fillId="24" borderId="10" xfId="40" applyFont="1" applyFill="1" applyBorder="1" applyAlignment="1" applyProtection="1">
      <alignment horizontal="left" vertical="center" wrapText="1"/>
      <protection locked="0"/>
    </xf>
    <xf numFmtId="0" fontId="8" fillId="24" borderId="10" xfId="40" applyFont="1" applyFill="1" applyBorder="1" applyAlignment="1" applyProtection="1">
      <alignment vertical="center" wrapText="1"/>
      <protection locked="0"/>
    </xf>
    <xf numFmtId="15" fontId="8" fillId="24" borderId="10" xfId="40" applyNumberFormat="1" applyFont="1" applyFill="1" applyBorder="1" applyAlignment="1" applyProtection="1">
      <alignment horizontal="center" vertical="center" wrapText="1"/>
      <protection locked="0"/>
    </xf>
    <xf numFmtId="0" fontId="51" fillId="24" borderId="10" xfId="0" applyFont="1" applyFill="1" applyBorder="1" applyAlignment="1" applyProtection="1">
      <alignment horizontal="center" vertical="center" wrapText="1"/>
    </xf>
    <xf numFmtId="14" fontId="49" fillId="24" borderId="10" xfId="32" applyNumberFormat="1" applyFont="1" applyFill="1" applyBorder="1" applyAlignment="1" applyProtection="1">
      <alignment vertical="top" wrapText="1"/>
      <protection locked="0"/>
    </xf>
    <xf numFmtId="0" fontId="54" fillId="24" borderId="10" xfId="32" applyFont="1" applyFill="1" applyBorder="1" applyProtection="1">
      <protection locked="0"/>
    </xf>
    <xf numFmtId="165" fontId="55" fillId="24" borderId="10" xfId="32" applyNumberFormat="1" applyFont="1" applyFill="1" applyBorder="1" applyProtection="1">
      <protection locked="0"/>
    </xf>
    <xf numFmtId="0" fontId="53" fillId="25" borderId="11" xfId="32" applyFont="1" applyFill="1" applyBorder="1" applyAlignment="1" applyProtection="1">
      <protection locked="0"/>
    </xf>
    <xf numFmtId="1" fontId="49" fillId="24" borderId="10" xfId="32" applyNumberFormat="1" applyFont="1" applyFill="1" applyBorder="1" applyAlignment="1" applyProtection="1">
      <alignment horizontal="center" vertical="top" wrapText="1"/>
      <protection locked="0"/>
    </xf>
    <xf numFmtId="2" fontId="8" fillId="24" borderId="11" xfId="32" applyNumberFormat="1" applyFont="1" applyFill="1" applyBorder="1" applyAlignment="1" applyProtection="1">
      <alignment vertical="top" wrapText="1"/>
      <protection locked="0"/>
    </xf>
    <xf numFmtId="2" fontId="45" fillId="25" borderId="11" xfId="32" applyNumberFormat="1" applyFont="1" applyFill="1" applyBorder="1" applyAlignment="1" applyProtection="1">
      <alignment vertical="top" wrapText="1"/>
      <protection locked="0"/>
    </xf>
    <xf numFmtId="1" fontId="57" fillId="24" borderId="10" xfId="32" applyNumberFormat="1" applyFont="1" applyFill="1" applyBorder="1" applyAlignment="1" applyProtection="1">
      <alignment horizontal="center" vertical="top" wrapText="1"/>
      <protection locked="0"/>
    </xf>
    <xf numFmtId="0" fontId="4" fillId="25" borderId="11" xfId="36" applyFont="1" applyFill="1" applyBorder="1" applyAlignment="1">
      <alignment horizontal="center" vertical="top"/>
    </xf>
    <xf numFmtId="0" fontId="0" fillId="0" borderId="10" xfId="0" applyBorder="1"/>
    <xf numFmtId="2" fontId="8" fillId="24" borderId="10" xfId="39" applyNumberFormat="1" applyFont="1" applyFill="1" applyBorder="1" applyAlignment="1" applyProtection="1">
      <alignment vertical="top" wrapText="1"/>
      <protection locked="0"/>
    </xf>
    <xf numFmtId="14" fontId="8" fillId="0" borderId="26" xfId="43" applyNumberFormat="1" applyFont="1" applyBorder="1" applyAlignment="1" applyProtection="1">
      <alignment horizontal="center" vertical="top" wrapText="1"/>
      <protection locked="0"/>
    </xf>
    <xf numFmtId="0" fontId="8" fillId="0" borderId="10" xfId="43" applyNumberFormat="1" applyFont="1" applyBorder="1" applyAlignment="1" applyProtection="1">
      <alignment horizontal="center" vertical="top" wrapText="1"/>
      <protection locked="0"/>
    </xf>
    <xf numFmtId="0" fontId="8" fillId="0" borderId="23" xfId="43" applyNumberFormat="1" applyFont="1" applyBorder="1" applyAlignment="1" applyProtection="1">
      <alignment horizontal="center" vertical="top" wrapText="1"/>
      <protection locked="0"/>
    </xf>
    <xf numFmtId="0" fontId="18" fillId="0" borderId="10" xfId="40" applyFont="1" applyBorder="1" applyAlignment="1">
      <alignment vertical="center" wrapText="1"/>
    </xf>
    <xf numFmtId="0" fontId="0" fillId="0" borderId="0" xfId="0" applyBorder="1"/>
    <xf numFmtId="0" fontId="58" fillId="0" borderId="0" xfId="32" applyFont="1" applyFill="1" applyBorder="1" applyAlignment="1" applyProtection="1">
      <protection locked="0"/>
    </xf>
    <xf numFmtId="49" fontId="8" fillId="0" borderId="10" xfId="43" applyNumberFormat="1" applyFont="1" applyBorder="1" applyAlignment="1" applyProtection="1">
      <alignment horizontal="center" vertical="top" wrapText="1"/>
      <protection locked="0"/>
    </xf>
    <xf numFmtId="0" fontId="2" fillId="0" borderId="0" xfId="32"/>
    <xf numFmtId="0" fontId="5" fillId="0" borderId="30" xfId="32" applyFont="1" applyBorder="1" applyAlignment="1">
      <alignment vertical="top" wrapText="1"/>
    </xf>
    <xf numFmtId="0" fontId="5" fillId="0" borderId="31" xfId="32" applyFont="1" applyBorder="1" applyAlignment="1">
      <alignment vertical="top" wrapText="1"/>
    </xf>
    <xf numFmtId="0" fontId="5" fillId="0" borderId="32" xfId="32" applyFont="1" applyBorder="1" applyAlignment="1">
      <alignment vertical="top" wrapText="1"/>
    </xf>
    <xf numFmtId="0" fontId="5" fillId="0" borderId="10" xfId="32" applyFont="1" applyBorder="1" applyAlignment="1">
      <alignment vertical="top" wrapText="1"/>
    </xf>
    <xf numFmtId="0" fontId="1" fillId="0" borderId="41" xfId="0" applyFont="1" applyBorder="1" applyAlignment="1">
      <alignment horizontal="left" vertical="center"/>
    </xf>
    <xf numFmtId="0" fontId="1" fillId="0" borderId="40" xfId="0" applyFont="1" applyBorder="1" applyAlignment="1">
      <alignment horizontal="left" vertical="center"/>
    </xf>
    <xf numFmtId="0" fontId="1" fillId="0" borderId="10" xfId="36" applyFont="1" applyBorder="1" applyAlignment="1">
      <alignment vertical="top" wrapText="1"/>
    </xf>
    <xf numFmtId="0" fontId="24" fillId="0" borderId="10" xfId="36" applyFont="1" applyBorder="1" applyAlignment="1">
      <alignment horizontal="center" vertical="top" wrapText="1"/>
    </xf>
    <xf numFmtId="0" fontId="5" fillId="0" borderId="39" xfId="32" applyFont="1" applyFill="1" applyBorder="1" applyAlignment="1">
      <alignment vertical="top" wrapText="1"/>
    </xf>
    <xf numFmtId="0" fontId="1" fillId="0" borderId="0" xfId="53"/>
    <xf numFmtId="0" fontId="1" fillId="0" borderId="0" xfId="36" applyFont="1"/>
    <xf numFmtId="0" fontId="1" fillId="0" borderId="10" xfId="36" applyFont="1" applyBorder="1" applyAlignment="1">
      <alignment horizontal="left" vertical="top"/>
    </xf>
    <xf numFmtId="0" fontId="1" fillId="0" borderId="10" xfId="36" applyFont="1" applyBorder="1" applyAlignment="1">
      <alignment horizontal="left" vertical="top" wrapText="1"/>
    </xf>
    <xf numFmtId="0" fontId="20" fillId="0" borderId="0" xfId="36" applyFont="1" applyAlignment="1">
      <alignment horizontal="left" vertical="top"/>
    </xf>
    <xf numFmtId="0" fontId="1" fillId="0" borderId="10" xfId="32" applyFont="1" applyBorder="1" applyAlignment="1">
      <alignment horizontal="left" vertical="center" wrapText="1" indent="1"/>
    </xf>
    <xf numFmtId="0" fontId="1" fillId="0" borderId="0" xfId="32" applyFont="1" applyBorder="1" applyAlignment="1">
      <alignment horizontal="left" vertical="center" wrapText="1" indent="1"/>
    </xf>
    <xf numFmtId="0" fontId="1" fillId="0" borderId="0" xfId="32" applyFont="1" applyBorder="1" applyAlignment="1">
      <alignment horizontal="left" wrapText="1" indent="1"/>
    </xf>
    <xf numFmtId="0" fontId="1" fillId="0" borderId="28" xfId="36" applyFont="1" applyBorder="1" applyAlignment="1">
      <alignment horizontal="left" vertical="top" wrapText="1"/>
    </xf>
    <xf numFmtId="14" fontId="8" fillId="24" borderId="10" xfId="39" applyNumberFormat="1" applyFont="1" applyFill="1" applyBorder="1" applyAlignment="1" applyProtection="1">
      <alignment vertical="top" wrapText="1"/>
      <protection locked="0"/>
    </xf>
    <xf numFmtId="0" fontId="8" fillId="24" borderId="10" xfId="40" applyFont="1" applyFill="1" applyBorder="1" applyAlignment="1" applyProtection="1">
      <alignment horizontal="center" vertical="center" wrapText="1"/>
      <protection locked="0"/>
    </xf>
    <xf numFmtId="15" fontId="8" fillId="24" borderId="10" xfId="40" applyNumberFormat="1" applyFont="1" applyFill="1" applyBorder="1" applyAlignment="1" applyProtection="1">
      <alignment horizontal="center" vertical="center" wrapText="1"/>
      <protection locked="0"/>
    </xf>
    <xf numFmtId="2" fontId="8" fillId="24" borderId="10" xfId="39" applyNumberFormat="1" applyFont="1" applyFill="1" applyBorder="1" applyAlignment="1" applyProtection="1">
      <alignment vertical="top" wrapText="1"/>
      <protection locked="0"/>
    </xf>
    <xf numFmtId="0" fontId="12" fillId="28" borderId="10" xfId="32" applyFont="1" applyFill="1" applyBorder="1" applyAlignment="1">
      <alignment horizontal="center" vertical="center" wrapText="1"/>
    </xf>
    <xf numFmtId="14" fontId="1" fillId="24" borderId="11" xfId="39" applyNumberFormat="1" applyFont="1" applyFill="1" applyBorder="1" applyAlignment="1" applyProtection="1">
      <alignment vertical="top" wrapText="1"/>
      <protection locked="0"/>
    </xf>
    <xf numFmtId="0" fontId="4" fillId="25" borderId="10" xfId="32" applyFont="1" applyFill="1" applyBorder="1" applyAlignment="1" applyProtection="1">
      <alignment vertical="center" wrapText="1"/>
      <protection locked="0"/>
    </xf>
    <xf numFmtId="0" fontId="1" fillId="0" borderId="0" xfId="39" applyFont="1" applyAlignment="1" applyProtection="1">
      <alignment horizontal="center"/>
      <protection locked="0"/>
    </xf>
    <xf numFmtId="0" fontId="1" fillId="0" borderId="0" xfId="39" applyFont="1" applyAlignment="1" applyProtection="1">
      <alignment horizontal="center" wrapText="1"/>
      <protection locked="0"/>
    </xf>
    <xf numFmtId="16" fontId="1" fillId="24" borderId="29" xfId="39" applyNumberFormat="1" applyFont="1" applyFill="1" applyBorder="1" applyAlignment="1" applyProtection="1">
      <alignment horizontal="center" vertical="top" wrapText="1"/>
      <protection locked="0"/>
    </xf>
    <xf numFmtId="0" fontId="1" fillId="0" borderId="0" xfId="39" applyFont="1" applyFill="1" applyAlignment="1" applyProtection="1">
      <alignment horizontal="center" wrapText="1"/>
      <protection locked="0"/>
    </xf>
    <xf numFmtId="0" fontId="8" fillId="24" borderId="11" xfId="39" applyFont="1" applyFill="1" applyBorder="1" applyAlignment="1" applyProtection="1">
      <alignment horizontal="center" vertical="top" wrapText="1"/>
      <protection locked="0"/>
    </xf>
    <xf numFmtId="0" fontId="44" fillId="24" borderId="0" xfId="43" applyFont="1" applyFill="1" applyAlignment="1">
      <alignment horizontal="center"/>
    </xf>
    <xf numFmtId="0" fontId="22" fillId="0" borderId="11" xfId="36" applyFont="1" applyBorder="1" applyAlignment="1">
      <alignment horizontal="left" vertical="top" wrapText="1"/>
    </xf>
    <xf numFmtId="0" fontId="22" fillId="0" borderId="33" xfId="36" applyFont="1" applyBorder="1" applyAlignment="1">
      <alignment horizontal="left" vertical="top" wrapText="1"/>
    </xf>
    <xf numFmtId="0" fontId="22" fillId="0" borderId="29" xfId="36" applyFont="1" applyBorder="1" applyAlignment="1">
      <alignment horizontal="left" vertical="top" wrapText="1"/>
    </xf>
    <xf numFmtId="0" fontId="1" fillId="0" borderId="11" xfId="32" applyFont="1" applyBorder="1" applyAlignment="1">
      <alignment horizontal="left" wrapText="1" indent="1"/>
    </xf>
    <xf numFmtId="0" fontId="1" fillId="0" borderId="33" xfId="32" applyFont="1" applyBorder="1" applyAlignment="1">
      <alignment horizontal="left" wrapText="1" indent="1"/>
    </xf>
    <xf numFmtId="0" fontId="1" fillId="0" borderId="29" xfId="32" applyFont="1" applyBorder="1" applyAlignment="1">
      <alignment horizontal="left" wrapText="1" indent="1"/>
    </xf>
    <xf numFmtId="0" fontId="22" fillId="0" borderId="33" xfId="36" applyFont="1" applyBorder="1" applyAlignment="1">
      <alignment horizontal="left" vertical="top"/>
    </xf>
    <xf numFmtId="0" fontId="22" fillId="0" borderId="29" xfId="36" applyFont="1" applyBorder="1" applyAlignment="1">
      <alignment horizontal="left" vertical="top"/>
    </xf>
    <xf numFmtId="0" fontId="22" fillId="0" borderId="11" xfId="36" applyFont="1" applyBorder="1" applyAlignment="1">
      <alignment horizontal="left" vertical="top"/>
    </xf>
    <xf numFmtId="0" fontId="4" fillId="0" borderId="11" xfId="36" applyFont="1" applyBorder="1" applyAlignment="1">
      <alignment horizontal="center" vertical="top"/>
    </xf>
    <xf numFmtId="0" fontId="4" fillId="0" borderId="33" xfId="36" applyFont="1" applyBorder="1" applyAlignment="1">
      <alignment horizontal="center" vertical="top"/>
    </xf>
    <xf numFmtId="0" fontId="4" fillId="0" borderId="29" xfId="36" applyFont="1" applyBorder="1" applyAlignment="1">
      <alignment horizontal="center" vertical="top"/>
    </xf>
    <xf numFmtId="0" fontId="4" fillId="25" borderId="11" xfId="32" applyFont="1" applyFill="1" applyBorder="1" applyAlignment="1">
      <alignment horizontal="center" vertical="center" wrapText="1"/>
    </xf>
    <xf numFmtId="0" fontId="4" fillId="25" borderId="33" xfId="32" applyFont="1" applyFill="1" applyBorder="1" applyAlignment="1">
      <alignment horizontal="center" vertical="center" wrapText="1"/>
    </xf>
    <xf numFmtId="0" fontId="4" fillId="25" borderId="29" xfId="32" applyFont="1" applyFill="1" applyBorder="1" applyAlignment="1">
      <alignment horizontal="center" vertical="center" wrapText="1"/>
    </xf>
    <xf numFmtId="0" fontId="12" fillId="28" borderId="11" xfId="32" applyFont="1" applyFill="1" applyBorder="1" applyAlignment="1">
      <alignment horizontal="center" vertical="center" wrapText="1"/>
    </xf>
    <xf numFmtId="0" fontId="12" fillId="28" borderId="33" xfId="32" applyFont="1" applyFill="1" applyBorder="1" applyAlignment="1">
      <alignment horizontal="center" vertical="center" wrapText="1"/>
    </xf>
    <xf numFmtId="0" fontId="12" fillId="28" borderId="29" xfId="32" applyFont="1" applyFill="1" applyBorder="1" applyAlignment="1">
      <alignment horizontal="center" vertical="center" wrapText="1"/>
    </xf>
    <xf numFmtId="0" fontId="56" fillId="0" borderId="11" xfId="36" applyFont="1" applyBorder="1" applyAlignment="1">
      <alignment horizontal="center" vertical="center" wrapText="1"/>
    </xf>
    <xf numFmtId="0" fontId="44" fillId="0" borderId="33" xfId="36" applyFont="1" applyBorder="1" applyAlignment="1">
      <alignment horizontal="center" vertical="center" wrapText="1"/>
    </xf>
    <xf numFmtId="0" fontId="44" fillId="0" borderId="29" xfId="36" applyFont="1" applyBorder="1" applyAlignment="1">
      <alignment horizontal="center" vertical="center" wrapText="1"/>
    </xf>
    <xf numFmtId="0" fontId="3" fillId="0" borderId="11" xfId="36" applyFont="1" applyBorder="1" applyAlignment="1">
      <alignment horizontal="left" vertical="center" wrapText="1"/>
    </xf>
    <xf numFmtId="0" fontId="3" fillId="0" borderId="33" xfId="36" applyFont="1" applyBorder="1" applyAlignment="1">
      <alignment horizontal="left" vertical="center" wrapText="1"/>
    </xf>
    <xf numFmtId="0" fontId="3" fillId="0" borderId="29" xfId="36" applyFont="1" applyBorder="1" applyAlignment="1">
      <alignment horizontal="left" vertical="center" wrapText="1"/>
    </xf>
    <xf numFmtId="0" fontId="4" fillId="25" borderId="11" xfId="38" applyFont="1" applyFill="1" applyBorder="1" applyAlignment="1">
      <alignment horizontal="center" vertical="center"/>
    </xf>
    <xf numFmtId="0" fontId="4" fillId="25" borderId="29" xfId="38" applyFont="1" applyFill="1" applyBorder="1" applyAlignment="1">
      <alignment horizontal="center" vertical="center"/>
    </xf>
    <xf numFmtId="0" fontId="1" fillId="0" borderId="11" xfId="36" applyFont="1" applyBorder="1" applyAlignment="1">
      <alignment horizontal="center" vertical="top"/>
    </xf>
    <xf numFmtId="0" fontId="2" fillId="0" borderId="33" xfId="32" applyBorder="1" applyAlignment="1">
      <alignment horizontal="center"/>
    </xf>
    <xf numFmtId="0" fontId="2" fillId="0" borderId="29" xfId="32" applyBorder="1" applyAlignment="1">
      <alignment horizontal="center"/>
    </xf>
    <xf numFmtId="0" fontId="5" fillId="24" borderId="0" xfId="39" applyFont="1" applyFill="1" applyBorder="1" applyAlignment="1" applyProtection="1">
      <alignment horizontal="left"/>
      <protection locked="0"/>
    </xf>
    <xf numFmtId="0" fontId="4" fillId="24" borderId="0" xfId="36" applyFont="1" applyFill="1" applyBorder="1" applyAlignment="1">
      <alignment horizontal="center" vertical="top"/>
    </xf>
    <xf numFmtId="0" fontId="4" fillId="25" borderId="11" xfId="32" applyFont="1" applyFill="1" applyBorder="1" applyAlignment="1" applyProtection="1">
      <alignment horizontal="center" vertical="top" wrapText="1"/>
      <protection locked="0"/>
    </xf>
    <xf numFmtId="0" fontId="4" fillId="25" borderId="29" xfId="32" applyFont="1" applyFill="1" applyBorder="1" applyAlignment="1" applyProtection="1">
      <alignment horizontal="center" vertical="top" wrapText="1"/>
      <protection locked="0"/>
    </xf>
    <xf numFmtId="0" fontId="1" fillId="24" borderId="11" xfId="39" applyFont="1" applyFill="1" applyBorder="1" applyAlignment="1" applyProtection="1">
      <alignment horizontal="center" vertical="top" wrapText="1"/>
      <protection locked="0"/>
    </xf>
    <xf numFmtId="0" fontId="1" fillId="24" borderId="33" xfId="39" applyFont="1" applyFill="1" applyBorder="1" applyAlignment="1" applyProtection="1">
      <alignment horizontal="center" vertical="top" wrapText="1"/>
      <protection locked="0"/>
    </xf>
    <xf numFmtId="0" fontId="1" fillId="24" borderId="29" xfId="39" applyFont="1" applyFill="1" applyBorder="1" applyAlignment="1" applyProtection="1">
      <alignment horizontal="center" vertical="top" wrapText="1"/>
      <protection locked="0"/>
    </xf>
    <xf numFmtId="0" fontId="44" fillId="24" borderId="0" xfId="39" applyFont="1" applyFill="1" applyBorder="1" applyAlignment="1" applyProtection="1">
      <alignment horizontal="center" vertical="center"/>
      <protection locked="0"/>
    </xf>
    <xf numFmtId="0" fontId="8" fillId="24" borderId="0" xfId="39" applyFont="1" applyFill="1" applyBorder="1" applyAlignment="1" applyProtection="1">
      <alignment horizontal="center" vertical="top" wrapText="1"/>
      <protection locked="0"/>
    </xf>
    <xf numFmtId="0" fontId="44" fillId="24" borderId="34" xfId="32" applyFont="1" applyFill="1" applyBorder="1" applyAlignment="1" applyProtection="1">
      <alignment horizontal="center" vertical="center"/>
      <protection locked="0"/>
    </xf>
    <xf numFmtId="0" fontId="44" fillId="24" borderId="35" xfId="32" applyFont="1" applyFill="1" applyBorder="1" applyAlignment="1" applyProtection="1">
      <alignment horizontal="center" vertical="center"/>
      <protection locked="0"/>
    </xf>
    <xf numFmtId="0" fontId="44" fillId="24" borderId="36" xfId="32" applyFont="1" applyFill="1" applyBorder="1" applyAlignment="1" applyProtection="1">
      <alignment horizontal="center" vertical="center"/>
      <protection locked="0"/>
    </xf>
    <xf numFmtId="49" fontId="56" fillId="25" borderId="10" xfId="32" applyNumberFormat="1" applyFont="1" applyFill="1" applyBorder="1" applyAlignment="1" applyProtection="1">
      <alignment horizontal="left" vertical="center" wrapText="1"/>
    </xf>
    <xf numFmtId="0" fontId="45" fillId="25" borderId="13" xfId="39" applyFont="1" applyFill="1" applyBorder="1" applyAlignment="1" applyProtection="1">
      <alignment horizontal="left" vertical="top" wrapText="1"/>
      <protection locked="0"/>
    </xf>
    <xf numFmtId="0" fontId="45" fillId="25" borderId="37" xfId="39" applyFont="1" applyFill="1" applyBorder="1" applyAlignment="1" applyProtection="1">
      <alignment horizontal="left" vertical="top" wrapText="1"/>
      <protection locked="0"/>
    </xf>
    <xf numFmtId="0" fontId="49" fillId="24" borderId="11" xfId="39" applyFont="1" applyFill="1" applyBorder="1" applyAlignment="1" applyProtection="1">
      <alignment horizontal="left" vertical="top" wrapText="1"/>
      <protection locked="0"/>
    </xf>
    <xf numFmtId="0" fontId="49" fillId="24" borderId="33" xfId="39" applyFont="1" applyFill="1" applyBorder="1" applyAlignment="1" applyProtection="1">
      <alignment horizontal="left" vertical="top" wrapText="1"/>
      <protection locked="0"/>
    </xf>
    <xf numFmtId="0" fontId="49" fillId="24" borderId="29" xfId="39" applyFont="1" applyFill="1" applyBorder="1" applyAlignment="1" applyProtection="1">
      <alignment horizontal="left" vertical="top" wrapText="1"/>
      <protection locked="0"/>
    </xf>
    <xf numFmtId="0" fontId="52" fillId="25" borderId="10" xfId="32" applyFont="1" applyFill="1" applyBorder="1" applyAlignment="1" applyProtection="1">
      <alignment horizontal="left"/>
      <protection locked="0"/>
    </xf>
    <xf numFmtId="0" fontId="45" fillId="25" borderId="10" xfId="32" applyFont="1" applyFill="1" applyBorder="1" applyAlignment="1" applyProtection="1">
      <alignment horizontal="left" vertical="top" wrapText="1"/>
      <protection locked="0"/>
    </xf>
    <xf numFmtId="14" fontId="49" fillId="24" borderId="13" xfId="32" applyNumberFormat="1" applyFont="1" applyFill="1" applyBorder="1" applyAlignment="1" applyProtection="1">
      <alignment horizontal="left" vertical="top" wrapText="1"/>
      <protection locked="0"/>
    </xf>
    <xf numFmtId="14" fontId="49" fillId="24" borderId="37" xfId="32" applyNumberFormat="1" applyFont="1" applyFill="1" applyBorder="1" applyAlignment="1" applyProtection="1">
      <alignment horizontal="left" vertical="top" wrapText="1"/>
      <protection locked="0"/>
    </xf>
    <xf numFmtId="0" fontId="45" fillId="25" borderId="13" xfId="32" applyFont="1" applyFill="1" applyBorder="1" applyAlignment="1" applyProtection="1">
      <alignment horizontal="left" vertical="center" wrapText="1"/>
      <protection locked="0"/>
    </xf>
    <xf numFmtId="0" fontId="45" fillId="25" borderId="37" xfId="32" applyFont="1" applyFill="1" applyBorder="1" applyAlignment="1" applyProtection="1">
      <alignment horizontal="left" vertical="center" wrapText="1"/>
      <protection locked="0"/>
    </xf>
    <xf numFmtId="0" fontId="45" fillId="25" borderId="11" xfId="32" applyFont="1" applyFill="1" applyBorder="1" applyAlignment="1" applyProtection="1">
      <alignment horizontal="left" vertical="top" wrapText="1"/>
      <protection locked="0"/>
    </xf>
    <xf numFmtId="0" fontId="44" fillId="24" borderId="0" xfId="32" applyFont="1" applyFill="1" applyAlignment="1" applyProtection="1">
      <alignment horizontal="center" vertical="center"/>
      <protection locked="0"/>
    </xf>
    <xf numFmtId="0" fontId="45" fillId="25" borderId="10" xfId="39" applyFont="1" applyFill="1" applyBorder="1" applyAlignment="1" applyProtection="1">
      <alignment horizontal="left" vertical="top" wrapText="1"/>
      <protection locked="0"/>
    </xf>
    <xf numFmtId="0" fontId="45" fillId="25" borderId="11" xfId="39" applyFont="1" applyFill="1" applyBorder="1" applyAlignment="1" applyProtection="1">
      <alignment horizontal="left" vertical="top" wrapText="1"/>
      <protection locked="0"/>
    </xf>
    <xf numFmtId="0" fontId="45" fillId="25" borderId="29" xfId="39" applyFont="1" applyFill="1" applyBorder="1" applyAlignment="1" applyProtection="1">
      <alignment horizontal="left" vertical="top" wrapText="1"/>
      <protection locked="0"/>
    </xf>
    <xf numFmtId="0" fontId="58" fillId="0" borderId="10" xfId="32" applyFont="1" applyBorder="1" applyAlignment="1">
      <alignment horizontal="left" vertical="center"/>
    </xf>
    <xf numFmtId="0" fontId="58" fillId="0" borderId="38" xfId="32" applyFont="1" applyBorder="1" applyAlignment="1">
      <alignment horizontal="left" vertical="center" wrapText="1"/>
    </xf>
    <xf numFmtId="0" fontId="58" fillId="0" borderId="39" xfId="32" applyFont="1" applyBorder="1" applyAlignment="1">
      <alignment horizontal="left" vertical="center" wrapText="1"/>
    </xf>
    <xf numFmtId="0" fontId="58" fillId="0" borderId="40" xfId="32" applyFont="1" applyBorder="1" applyAlignment="1">
      <alignment horizontal="left" vertical="center" wrapText="1"/>
    </xf>
  </cellXfs>
  <cellStyles count="54">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19" builtinId="26" customBuiltin="1"/>
    <cellStyle name="Cálculo" xfId="20" builtinId="22" customBuiltin="1"/>
    <cellStyle name="Cancel" xfId="21"/>
    <cellStyle name="Celda de comprobación" xfId="22" builtinId="23" customBuiltin="1"/>
    <cellStyle name="Celda vinculada" xfId="23" builtinId="24" customBuiltin="1"/>
    <cellStyle name="Encabezado 1" xfId="49" builtinId="16" customBuiltin="1"/>
    <cellStyle name="Encabezado 4" xfId="24" builtinId="19" customBuiltin="1"/>
    <cellStyle name="Énfasis1" xfId="25" builtinId="29" customBuiltin="1"/>
    <cellStyle name="Énfasis2" xfId="26" builtinId="33" customBuiltin="1"/>
    <cellStyle name="Énfasis3" xfId="27" builtinId="37" customBuiltin="1"/>
    <cellStyle name="Énfasis4" xfId="28" builtinId="41" customBuiltin="1"/>
    <cellStyle name="Énfasis5" xfId="29" builtinId="45" customBuiltin="1"/>
    <cellStyle name="Énfasis6" xfId="30" builtinId="49" customBuiltin="1"/>
    <cellStyle name="Entrada" xfId="31" builtinId="20" customBuiltin="1"/>
    <cellStyle name="Estilo 1" xfId="32"/>
    <cellStyle name="Euro" xfId="33"/>
    <cellStyle name="Incorrecto" xfId="34" builtinId="27" customBuiltin="1"/>
    <cellStyle name="Neutral" xfId="35" builtinId="28" customBuiltin="1"/>
    <cellStyle name="Normal" xfId="0" builtinId="0"/>
    <cellStyle name="Normal 2" xfId="53"/>
    <cellStyle name="Normal_7 1 2R21 Modelo de Estimación Desarrollo a Medida CASCADA" xfId="36"/>
    <cellStyle name="Normal_7 7 5 R03 Solicitud de cambios a requerimientos" xfId="37"/>
    <cellStyle name="Normal_7.3.02.R02 Plantilla WBS" xfId="38"/>
    <cellStyle name="Normal_8 6 01 R01 Herramienta de Revision QA-Proceso-INTEGRADO" xfId="39"/>
    <cellStyle name="Normal_8.6.01.R02 Herramienta de Revision QA-Producto-ME" xfId="40"/>
    <cellStyle name="Normal_Copy of 7.7.2.R01 Lista de items de configuracion_Generico2" xfId="41"/>
    <cellStyle name="Normal_Sheet1" xfId="42"/>
    <cellStyle name="Normal_sstD4" xfId="43"/>
    <cellStyle name="Notas" xfId="44" builtinId="10" customBuiltin="1"/>
    <cellStyle name="Salida" xfId="45" builtinId="21" customBuiltin="1"/>
    <cellStyle name="Texto de advertencia" xfId="46" builtinId="11" customBuiltin="1"/>
    <cellStyle name="Texto explicativo" xfId="47" builtinId="53" customBuiltin="1"/>
    <cellStyle name="Título" xfId="48" builtinId="15" customBuiltin="1"/>
    <cellStyle name="Título 2" xfId="50" builtinId="17" customBuiltin="1"/>
    <cellStyle name="Título 3" xfId="51" builtinId="18" customBuiltin="1"/>
    <cellStyle name="Total" xfId="52"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FF0000"/>
                </a:solidFill>
                <a:latin typeface="Arial"/>
                <a:ea typeface="Arial"/>
                <a:cs typeface="Arial"/>
              </a:defRPr>
            </a:pPr>
            <a:r>
              <a:rPr lang="es-PE"/>
              <a:t>Resumen de Revisiones</a:t>
            </a:r>
          </a:p>
        </c:rich>
      </c:tx>
      <c:layout>
        <c:manualLayout>
          <c:xMode val="edge"/>
          <c:yMode val="edge"/>
          <c:x val="0.30687900123595707"/>
          <c:y val="4.4982698961937774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9638041791176717"/>
          <c:y val="0.35682819383259951"/>
          <c:w val="0.40724026888639714"/>
          <c:h val="0.31718061674008841"/>
        </c:manualLayout>
      </c:layout>
      <c:pie3DChart>
        <c:varyColors val="1"/>
        <c:ser>
          <c:idx val="0"/>
          <c:order val="0"/>
          <c:spPr>
            <a:solidFill>
              <a:srgbClr val="9999FF"/>
            </a:solidFill>
            <a:ln w="12700">
              <a:solidFill>
                <a:srgbClr val="000000"/>
              </a:solidFill>
              <a:prstDash val="solid"/>
            </a:ln>
          </c:spPr>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8C64-4040-87B7-623FF6D6F2F8}"/>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PE"/>
              </a:p>
            </c:txPr>
            <c:showLegendKey val="0"/>
            <c:showVal val="0"/>
            <c:showCatName val="0"/>
            <c:showSerName val="0"/>
            <c:showPercent val="1"/>
            <c:showBubbleSize val="0"/>
            <c:showLeaderLines val="1"/>
            <c:extLst>
              <c:ext xmlns:c15="http://schemas.microsoft.com/office/drawing/2012/chart" uri="{CE6537A1-D6FC-4f65-9D91-7224C49458BB}"/>
            </c:extLst>
          </c:dLbls>
          <c:cat>
            <c:strRef>
              <c:f>'Informe de Revisión'!$C$15:$C$16</c:f>
              <c:strCache>
                <c:ptCount val="2"/>
                <c:pt idx="0">
                  <c:v>Nro. De revisiones no Ejecutadas</c:v>
                </c:pt>
                <c:pt idx="1">
                  <c:v>Nro de revisiones Ejecutadas:</c:v>
                </c:pt>
              </c:strCache>
            </c:strRef>
          </c:cat>
          <c:val>
            <c:numRef>
              <c:f>'Informe de Revisión'!$D$15:$D$16</c:f>
              <c:numCache>
                <c:formatCode>General</c:formatCode>
                <c:ptCount val="2"/>
                <c:pt idx="0">
                  <c:v>-2</c:v>
                </c:pt>
                <c:pt idx="1">
                  <c:v>37</c:v>
                </c:pt>
              </c:numCache>
            </c:numRef>
          </c:val>
          <c:extLst>
            <c:ext xmlns:c16="http://schemas.microsoft.com/office/drawing/2014/chart" uri="{C3380CC4-5D6E-409C-BE32-E72D297353CC}">
              <c16:uniqueId val="{00000002-8C64-4040-87B7-623FF6D6F2F8}"/>
            </c:ext>
          </c:extLst>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1153847428511459"/>
          <c:y val="0.79295154185021988"/>
          <c:w val="0.7986434162049908"/>
          <c:h val="9.6916299559471397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s-PE"/>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s-PE"/>
    </a:p>
  </c:txPr>
  <c:printSettings>
    <c:headerFooter alignWithMargins="0"/>
    <c:pageMargins b="1" l="0.75000000000000033" r="0.75000000000000033"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FF0000"/>
                </a:solidFill>
                <a:latin typeface="Arial"/>
                <a:ea typeface="Arial"/>
                <a:cs typeface="Arial"/>
              </a:defRPr>
            </a:pPr>
            <a:r>
              <a:rPr lang="es-PE"/>
              <a:t>Resumen por Tipo de No Conformidad</a:t>
            </a:r>
          </a:p>
        </c:rich>
      </c:tx>
      <c:layout>
        <c:manualLayout>
          <c:xMode val="edge"/>
          <c:yMode val="edge"/>
          <c:x val="0.28496549382376185"/>
          <c:y val="5.4727021062665721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9860190899433157"/>
          <c:y val="0.39303816764222554"/>
          <c:w val="0.20279746247080033"/>
          <c:h val="0.22885766723471332"/>
        </c:manualLayout>
      </c:layout>
      <c:pie3DChart>
        <c:varyColors val="1"/>
        <c:ser>
          <c:idx val="0"/>
          <c:order val="0"/>
          <c:tx>
            <c:strRef>
              <c:f>'Informe de Revisión'!$D$27</c:f>
              <c:strCache>
                <c:ptCount val="1"/>
                <c:pt idx="0">
                  <c:v>Total</c:v>
                </c:pt>
              </c:strCache>
            </c:strRef>
          </c:tx>
          <c:spPr>
            <a:solidFill>
              <a:srgbClr val="9999FF"/>
            </a:solidFill>
            <a:ln w="12700">
              <a:solidFill>
                <a:srgbClr val="000000"/>
              </a:solidFill>
              <a:prstDash val="solid"/>
            </a:ln>
          </c:spPr>
          <c:dPt>
            <c:idx val="1"/>
            <c:bubble3D val="0"/>
            <c:spPr>
              <a:solidFill>
                <a:srgbClr val="808000"/>
              </a:solidFill>
              <a:ln w="12700">
                <a:solidFill>
                  <a:srgbClr val="000000"/>
                </a:solidFill>
                <a:prstDash val="solid"/>
              </a:ln>
            </c:spPr>
            <c:extLst>
              <c:ext xmlns:c16="http://schemas.microsoft.com/office/drawing/2014/chart" uri="{C3380CC4-5D6E-409C-BE32-E72D297353CC}">
                <c16:uniqueId val="{00000001-9504-40A2-94AA-5C65BAD8B863}"/>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3-9504-40A2-94AA-5C65BAD8B863}"/>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5-9504-40A2-94AA-5C65BAD8B863}"/>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7-9504-40A2-94AA-5C65BAD8B863}"/>
              </c:ext>
            </c:extLst>
          </c:dPt>
          <c:dLbls>
            <c:dLbl>
              <c:idx val="2"/>
              <c:layout>
                <c:manualLayout>
                  <c:x val="-6.8328551530876594E-3"/>
                  <c:y val="3.9269553691714185E-2"/>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504-40A2-94AA-5C65BAD8B863}"/>
                </c:ext>
              </c:extLst>
            </c:dLbl>
            <c:dLbl>
              <c:idx val="3"/>
              <c:layout>
                <c:manualLayout>
                  <c:x val="3.0718556028495433E-2"/>
                  <c:y val="1.9369539879113832E-2"/>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504-40A2-94AA-5C65BAD8B863}"/>
                </c:ext>
              </c:extLst>
            </c:dLbl>
            <c:dLbl>
              <c:idx val="4"/>
              <c:layout>
                <c:manualLayout>
                  <c:x val="7.5132877704156803E-2"/>
                  <c:y val="-9.9676402646107332E-2"/>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504-40A2-94AA-5C65BAD8B863}"/>
                </c:ext>
              </c:extLst>
            </c:dLbl>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PE"/>
              </a:p>
            </c:txPr>
            <c:showLegendKey val="1"/>
            <c:showVal val="0"/>
            <c:showCatName val="0"/>
            <c:showSerName val="0"/>
            <c:showPercent val="1"/>
            <c:showBubbleSize val="0"/>
            <c:showLeaderLines val="0"/>
            <c:extLst>
              <c:ext xmlns:c15="http://schemas.microsoft.com/office/drawing/2012/chart" uri="{CE6537A1-D6FC-4f65-9D91-7224C49458BB}"/>
            </c:extLst>
          </c:dLbls>
          <c:cat>
            <c:strRef>
              <c:f>'Informe de Revisión'!$C$28:$C$32</c:f>
              <c:strCache>
                <c:ptCount val="5"/>
                <c:pt idx="0">
                  <c:v>Documento</c:v>
                </c:pt>
                <c:pt idx="1">
                  <c:v>Funcionalidad</c:v>
                </c:pt>
                <c:pt idx="2">
                  <c:v>Base de Datos</c:v>
                </c:pt>
                <c:pt idx="3">
                  <c:v>Estándares</c:v>
                </c:pt>
                <c:pt idx="4">
                  <c:v>Control de Configuración</c:v>
                </c:pt>
              </c:strCache>
            </c:strRef>
          </c:cat>
          <c:val>
            <c:numRef>
              <c:f>'Informe de Revisión'!$D$28:$D$32</c:f>
              <c:numCache>
                <c:formatCode>0</c:formatCode>
                <c:ptCount val="5"/>
                <c:pt idx="0">
                  <c:v>35</c:v>
                </c:pt>
                <c:pt idx="1">
                  <c:v>0</c:v>
                </c:pt>
                <c:pt idx="2">
                  <c:v>0</c:v>
                </c:pt>
                <c:pt idx="3">
                  <c:v>0</c:v>
                </c:pt>
                <c:pt idx="4">
                  <c:v>0</c:v>
                </c:pt>
              </c:numCache>
            </c:numRef>
          </c:val>
          <c:extLst>
            <c:ext xmlns:c16="http://schemas.microsoft.com/office/drawing/2014/chart" uri="{C3380CC4-5D6E-409C-BE32-E72D297353CC}">
              <c16:uniqueId val="{00000008-9504-40A2-94AA-5C65BAD8B863}"/>
            </c:ext>
          </c:extLst>
        </c:ser>
        <c:dLbls>
          <c:showLegendKey val="1"/>
          <c:showVal val="0"/>
          <c:showCatName val="0"/>
          <c:showSerName val="0"/>
          <c:showPercent val="1"/>
          <c:showBubbleSize val="0"/>
          <c:showLeaderLines val="0"/>
        </c:dLbls>
      </c:pie3DChart>
      <c:spPr>
        <a:noFill/>
        <a:ln w="25400">
          <a:noFill/>
        </a:ln>
      </c:spPr>
    </c:plotArea>
    <c:legend>
      <c:legendPos val="r"/>
      <c:layout>
        <c:manualLayout>
          <c:xMode val="edge"/>
          <c:yMode val="edge"/>
          <c:x val="2.4663677130044841E-2"/>
          <c:y val="0.83974884658482774"/>
          <c:w val="0.94843049327354301"/>
          <c:h val="0.128205930776309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s-PE"/>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s-PE"/>
    </a:p>
  </c:txPr>
  <c:printSettings>
    <c:headerFooter alignWithMargins="0"/>
    <c:pageMargins b="1" l="0.75000000000000033" r="0.75000000000000033" t="1" header="0" footer="0"/>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FF0000"/>
                </a:solidFill>
                <a:latin typeface="Arial"/>
                <a:ea typeface="Arial"/>
                <a:cs typeface="Arial"/>
              </a:defRPr>
            </a:pPr>
            <a:r>
              <a:rPr lang="es-PE"/>
              <a:t>Esfuerzo Invertido en revisiones de QA</a:t>
            </a:r>
          </a:p>
        </c:rich>
      </c:tx>
      <c:layout>
        <c:manualLayout>
          <c:xMode val="edge"/>
          <c:yMode val="edge"/>
          <c:x val="0.28321724207550975"/>
          <c:y val="4.0498851195002496E-2"/>
        </c:manualLayout>
      </c:layout>
      <c:overlay val="0"/>
      <c:spPr>
        <a:noFill/>
        <a:ln w="25400">
          <a:noFill/>
        </a:ln>
      </c:spPr>
    </c:title>
    <c:autoTitleDeleted val="0"/>
    <c:plotArea>
      <c:layout>
        <c:manualLayout>
          <c:layoutTarget val="inner"/>
          <c:xMode val="edge"/>
          <c:yMode val="edge"/>
          <c:x val="8.5664445354045105E-2"/>
          <c:y val="0.21183913404912819"/>
          <c:w val="0.88112000935589063"/>
          <c:h val="0.58878818140125222"/>
        </c:manualLayout>
      </c:layout>
      <c:barChart>
        <c:barDir val="col"/>
        <c:grouping val="clustered"/>
        <c:varyColors val="0"/>
        <c:ser>
          <c:idx val="0"/>
          <c:order val="0"/>
          <c:tx>
            <c:strRef>
              <c:f>'Informe de Revisión'!$C$42</c:f>
              <c:strCache>
                <c:ptCount val="1"/>
                <c:pt idx="0">
                  <c:v>Total</c:v>
                </c:pt>
              </c:strCache>
            </c:strRef>
          </c:tx>
          <c:spPr>
            <a:gradFill rotWithShape="0">
              <a:gsLst>
                <a:gs pos="0">
                  <a:srgbClr val="339966">
                    <a:gamma/>
                    <a:shade val="47451"/>
                    <a:invGamma/>
                  </a:srgbClr>
                </a:gs>
                <a:gs pos="50000">
                  <a:srgbClr val="339966"/>
                </a:gs>
                <a:gs pos="100000">
                  <a:srgbClr val="339966">
                    <a:gamma/>
                    <a:shade val="47451"/>
                    <a:invGamma/>
                  </a:srgbClr>
                </a:gs>
              </a:gsLst>
              <a:lin ang="0" scaled="1"/>
            </a:gradFill>
            <a:ln w="12700">
              <a:solidFill>
                <a:srgbClr val="000000"/>
              </a:solidFill>
              <a:prstDash val="solid"/>
            </a:ln>
          </c:spPr>
          <c:invertIfNegative val="0"/>
          <c:dPt>
            <c:idx val="1"/>
            <c:invertIfNegative val="0"/>
            <c:bubble3D val="0"/>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extLst>
              <c:ext xmlns:c16="http://schemas.microsoft.com/office/drawing/2014/chart" uri="{C3380CC4-5D6E-409C-BE32-E72D297353CC}">
                <c16:uniqueId val="{00000001-3A52-47C8-AECD-BF9A4FBB4CB6}"/>
              </c:ext>
            </c:extLst>
          </c:dPt>
          <c:dLbls>
            <c:spPr>
              <a:noFill/>
              <a:ln w="25400">
                <a:noFill/>
              </a:ln>
            </c:spPr>
            <c:txPr>
              <a:bodyPr/>
              <a:lstStyle/>
              <a:p>
                <a:pPr>
                  <a:defRPr sz="525" b="1" i="0" u="none" strike="noStrike" baseline="0">
                    <a:solidFill>
                      <a:srgbClr val="000000"/>
                    </a:solidFill>
                    <a:latin typeface="Arial"/>
                    <a:ea typeface="Arial"/>
                    <a:cs typeface="Arial"/>
                  </a:defRPr>
                </a:pPr>
                <a:endParaRPr lang="es-P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'Informe de Revisión'!$C$40:$C$41</c:f>
              <c:strCache>
                <c:ptCount val="2"/>
                <c:pt idx="0">
                  <c:v>Duración Planificada</c:v>
                </c:pt>
                <c:pt idx="1">
                  <c:v>Duración Real</c:v>
                </c:pt>
              </c:strCache>
            </c:strRef>
          </c:cat>
          <c:val>
            <c:numRef>
              <c:f>'Informe de Revisión'!$D$40:$D$41</c:f>
              <c:numCache>
                <c:formatCode>0</c:formatCode>
                <c:ptCount val="2"/>
                <c:pt idx="0">
                  <c:v>73</c:v>
                </c:pt>
                <c:pt idx="1">
                  <c:v>73</c:v>
                </c:pt>
              </c:numCache>
            </c:numRef>
          </c:val>
          <c:extLst>
            <c:ext xmlns:c16="http://schemas.microsoft.com/office/drawing/2014/chart" uri="{C3380CC4-5D6E-409C-BE32-E72D297353CC}">
              <c16:uniqueId val="{00000002-3A52-47C8-AECD-BF9A4FBB4CB6}"/>
            </c:ext>
          </c:extLst>
        </c:ser>
        <c:dLbls>
          <c:showLegendKey val="0"/>
          <c:showVal val="1"/>
          <c:showCatName val="0"/>
          <c:showSerName val="0"/>
          <c:showPercent val="0"/>
          <c:showBubbleSize val="0"/>
        </c:dLbls>
        <c:gapWidth val="150"/>
        <c:axId val="228781768"/>
        <c:axId val="128981376"/>
      </c:barChart>
      <c:catAx>
        <c:axId val="2287817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25" b="1" i="0" u="none" strike="noStrike" baseline="0">
                <a:solidFill>
                  <a:srgbClr val="000000"/>
                </a:solidFill>
                <a:latin typeface="Arial"/>
                <a:ea typeface="Arial"/>
                <a:cs typeface="Arial"/>
              </a:defRPr>
            </a:pPr>
            <a:endParaRPr lang="es-PE"/>
          </a:p>
        </c:txPr>
        <c:crossAx val="128981376"/>
        <c:crosses val="autoZero"/>
        <c:auto val="1"/>
        <c:lblAlgn val="ctr"/>
        <c:lblOffset val="100"/>
        <c:tickLblSkip val="1"/>
        <c:tickMarkSkip val="1"/>
        <c:noMultiLvlLbl val="0"/>
      </c:catAx>
      <c:valAx>
        <c:axId val="128981376"/>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1" i="0" u="none" strike="noStrike" baseline="0">
                <a:solidFill>
                  <a:srgbClr val="000000"/>
                </a:solidFill>
                <a:latin typeface="Arial"/>
                <a:ea typeface="Arial"/>
                <a:cs typeface="Arial"/>
              </a:defRPr>
            </a:pPr>
            <a:endParaRPr lang="es-PE"/>
          </a:p>
        </c:txPr>
        <c:crossAx val="228781768"/>
        <c:crosses val="autoZero"/>
        <c:crossBetween val="between"/>
      </c:valAx>
      <c:spPr>
        <a:solidFill>
          <a:srgbClr val="C0C0C0"/>
        </a:solidFill>
        <a:ln w="12700">
          <a:solidFill>
            <a:srgbClr val="808080"/>
          </a:solidFill>
          <a:prstDash val="solid"/>
        </a:ln>
      </c:spPr>
    </c:plotArea>
    <c:legend>
      <c:legendPos val="r"/>
      <c:layout>
        <c:manualLayout>
          <c:xMode val="edge"/>
          <c:yMode val="edge"/>
          <c:x val="0.2017937219730942"/>
          <c:y val="0.82800161719065901"/>
          <c:w val="0.63004484304932784"/>
          <c:h val="6.4000125000244143E-2"/>
        </c:manualLayout>
      </c:layout>
      <c:overlay val="0"/>
      <c:spPr>
        <a:solidFill>
          <a:srgbClr val="FFFFFF"/>
        </a:solidFill>
        <a:ln w="3175">
          <a:solidFill>
            <a:srgbClr val="000000"/>
          </a:solidFill>
          <a:prstDash val="solid"/>
        </a:ln>
      </c:spPr>
      <c:txPr>
        <a:bodyPr/>
        <a:lstStyle/>
        <a:p>
          <a:pPr>
            <a:defRPr sz="460" b="1"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3175">
      <a:solidFill>
        <a:srgbClr val="000000"/>
      </a:solidFill>
      <a:prstDash val="solid"/>
    </a:ln>
  </c:spPr>
  <c:txPr>
    <a:bodyPr/>
    <a:lstStyle/>
    <a:p>
      <a:pPr>
        <a:defRPr sz="525" b="1" i="0" u="none" strike="noStrike" baseline="0">
          <a:solidFill>
            <a:srgbClr val="000000"/>
          </a:solidFill>
          <a:latin typeface="Arial"/>
          <a:ea typeface="Arial"/>
          <a:cs typeface="Arial"/>
        </a:defRPr>
      </a:pPr>
      <a:endParaRPr lang="es-PE"/>
    </a:p>
  </c:txPr>
  <c:printSettings>
    <c:headerFooter alignWithMargins="0"/>
    <c:pageMargins b="1" l="0.75000000000000033" r="0.75000000000000033"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FF0000"/>
                </a:solidFill>
                <a:latin typeface="Arial"/>
                <a:ea typeface="Arial"/>
                <a:cs typeface="Arial"/>
              </a:defRPr>
            </a:pPr>
            <a:r>
              <a:rPr lang="es-PE"/>
              <a:t>Resumen por Origen de NC</a:t>
            </a:r>
          </a:p>
        </c:rich>
      </c:tx>
      <c:layout>
        <c:manualLayout>
          <c:xMode val="edge"/>
          <c:yMode val="edge"/>
          <c:x val="0.34622144112478037"/>
          <c:y val="4.4776609080581398E-2"/>
        </c:manualLayout>
      </c:layout>
      <c:overlay val="0"/>
      <c:spPr>
        <a:noFill/>
        <a:ln w="25400">
          <a:noFill/>
        </a:ln>
      </c:spPr>
    </c:title>
    <c:autoTitleDeleted val="0"/>
    <c:view3D>
      <c:rotX val="15"/>
      <c:hPercent val="48"/>
      <c:rotY val="20"/>
      <c:depthPercent val="1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0.12829525483304044"/>
          <c:y val="0.18656826890973721"/>
          <c:w val="0.63796133567662561"/>
          <c:h val="0.6119439220239381"/>
        </c:manualLayout>
      </c:layout>
      <c:bar3DChart>
        <c:barDir val="col"/>
        <c:grouping val="clustered"/>
        <c:varyColors val="0"/>
        <c:ser>
          <c:idx val="0"/>
          <c:order val="0"/>
          <c:tx>
            <c:strRef>
              <c:f>'Informe de Revisión'!$C$58</c:f>
              <c:strCache>
                <c:ptCount val="1"/>
                <c:pt idx="0">
                  <c:v>Aseguramiento de Calidad</c:v>
                </c:pt>
              </c:strCache>
            </c:strRef>
          </c:tx>
          <c:spPr>
            <a:solidFill>
              <a:srgbClr val="9999FF"/>
            </a:solidFill>
            <a:ln w="12700">
              <a:solidFill>
                <a:srgbClr val="000000"/>
              </a:solidFill>
              <a:prstDash val="solid"/>
            </a:ln>
          </c:spPr>
          <c:invertIfNegative val="0"/>
          <c:dLbls>
            <c:spPr>
              <a:noFill/>
              <a:ln w="25400">
                <a:noFill/>
              </a:ln>
            </c:spPr>
            <c:txPr>
              <a:bodyPr/>
              <a:lstStyle/>
              <a:p>
                <a:pPr>
                  <a:defRPr sz="500" b="0"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'Informe de Revisión'!$D$58</c:f>
              <c:numCache>
                <c:formatCode>0</c:formatCode>
                <c:ptCount val="1"/>
                <c:pt idx="0">
                  <c:v>0</c:v>
                </c:pt>
              </c:numCache>
            </c:numRef>
          </c:val>
          <c:extLst>
            <c:ext xmlns:c16="http://schemas.microsoft.com/office/drawing/2014/chart" uri="{C3380CC4-5D6E-409C-BE32-E72D297353CC}">
              <c16:uniqueId val="{00000000-2FE5-4D54-80AE-F947B5AE9F17}"/>
            </c:ext>
          </c:extLst>
        </c:ser>
        <c:ser>
          <c:idx val="1"/>
          <c:order val="1"/>
          <c:tx>
            <c:strRef>
              <c:f>'Informe de Revisión'!$C$59</c:f>
              <c:strCache>
                <c:ptCount val="1"/>
                <c:pt idx="0">
                  <c:v>Verificación</c:v>
                </c:pt>
              </c:strCache>
            </c:strRef>
          </c:tx>
          <c:spPr>
            <a:solidFill>
              <a:srgbClr val="993366"/>
            </a:solidFill>
            <a:ln w="12700">
              <a:solidFill>
                <a:srgbClr val="000000"/>
              </a:solidFill>
              <a:prstDash val="solid"/>
            </a:ln>
          </c:spPr>
          <c:invertIfNegative val="0"/>
          <c:dLbls>
            <c:spPr>
              <a:noFill/>
              <a:ln w="25400">
                <a:noFill/>
              </a:ln>
            </c:spPr>
            <c:txPr>
              <a:bodyPr/>
              <a:lstStyle/>
              <a:p>
                <a:pPr>
                  <a:defRPr sz="500" b="0"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'Informe de Revisión'!$D$59</c:f>
              <c:numCache>
                <c:formatCode>0</c:formatCode>
                <c:ptCount val="1"/>
                <c:pt idx="0">
                  <c:v>35</c:v>
                </c:pt>
              </c:numCache>
            </c:numRef>
          </c:val>
          <c:extLst>
            <c:ext xmlns:c16="http://schemas.microsoft.com/office/drawing/2014/chart" uri="{C3380CC4-5D6E-409C-BE32-E72D297353CC}">
              <c16:uniqueId val="{00000001-2FE5-4D54-80AE-F947B5AE9F17}"/>
            </c:ext>
          </c:extLst>
        </c:ser>
        <c:ser>
          <c:idx val="2"/>
          <c:order val="2"/>
          <c:tx>
            <c:strRef>
              <c:f>'Informe de Revisión'!$C$60</c:f>
              <c:strCache>
                <c:ptCount val="1"/>
                <c:pt idx="0">
                  <c:v>Validación</c:v>
                </c:pt>
              </c:strCache>
            </c:strRef>
          </c:tx>
          <c:spPr>
            <a:solidFill>
              <a:srgbClr val="FFFFCC"/>
            </a:solidFill>
            <a:ln w="12700">
              <a:solidFill>
                <a:srgbClr val="000000"/>
              </a:solidFill>
              <a:prstDash val="solid"/>
            </a:ln>
          </c:spPr>
          <c:invertIfNegative val="0"/>
          <c:dLbls>
            <c:spPr>
              <a:noFill/>
              <a:ln w="25400">
                <a:noFill/>
              </a:ln>
            </c:spPr>
            <c:txPr>
              <a:bodyPr/>
              <a:lstStyle/>
              <a:p>
                <a:pPr>
                  <a:defRPr sz="500" b="0"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'Informe de Revisión'!$D$60</c:f>
              <c:numCache>
                <c:formatCode>0</c:formatCode>
                <c:ptCount val="1"/>
                <c:pt idx="0">
                  <c:v>0</c:v>
                </c:pt>
              </c:numCache>
            </c:numRef>
          </c:val>
          <c:extLst>
            <c:ext xmlns:c16="http://schemas.microsoft.com/office/drawing/2014/chart" uri="{C3380CC4-5D6E-409C-BE32-E72D297353CC}">
              <c16:uniqueId val="{00000002-2FE5-4D54-80AE-F947B5AE9F17}"/>
            </c:ext>
          </c:extLst>
        </c:ser>
        <c:dLbls>
          <c:showLegendKey val="0"/>
          <c:showVal val="0"/>
          <c:showCatName val="0"/>
          <c:showSerName val="0"/>
          <c:showPercent val="0"/>
          <c:showBubbleSize val="0"/>
        </c:dLbls>
        <c:gapWidth val="150"/>
        <c:shape val="box"/>
        <c:axId val="229379152"/>
        <c:axId val="229504480"/>
        <c:axId val="0"/>
      </c:bar3DChart>
      <c:catAx>
        <c:axId val="229379152"/>
        <c:scaling>
          <c:orientation val="minMax"/>
        </c:scaling>
        <c:delete val="0"/>
        <c:axPos val="b"/>
        <c:title>
          <c:tx>
            <c:rich>
              <a:bodyPr/>
              <a:lstStyle/>
              <a:p>
                <a:pPr>
                  <a:defRPr sz="500" b="1" i="0" u="none" strike="noStrike" baseline="0">
                    <a:solidFill>
                      <a:srgbClr val="000000"/>
                    </a:solidFill>
                    <a:latin typeface="Arial"/>
                    <a:ea typeface="Arial"/>
                    <a:cs typeface="Arial"/>
                  </a:defRPr>
                </a:pPr>
                <a:r>
                  <a:rPr lang="es-PE"/>
                  <a:t>Origen</a:t>
                </a:r>
              </a:p>
            </c:rich>
          </c:tx>
          <c:layout>
            <c:manualLayout>
              <c:xMode val="edge"/>
              <c:yMode val="edge"/>
              <c:x val="0.3743409490333921"/>
              <c:y val="0.86194519528342584"/>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s-PE"/>
          </a:p>
        </c:txPr>
        <c:crossAx val="229504480"/>
        <c:crosses val="autoZero"/>
        <c:auto val="1"/>
        <c:lblAlgn val="ctr"/>
        <c:lblOffset val="100"/>
        <c:tickLblSkip val="1"/>
        <c:tickMarkSkip val="1"/>
        <c:noMultiLvlLbl val="0"/>
      </c:catAx>
      <c:valAx>
        <c:axId val="229504480"/>
        <c:scaling>
          <c:orientation val="minMax"/>
        </c:scaling>
        <c:delete val="0"/>
        <c:axPos val="l"/>
        <c:majorGridlines>
          <c:spPr>
            <a:ln w="3175">
              <a:solidFill>
                <a:srgbClr val="000000"/>
              </a:solidFill>
              <a:prstDash val="solid"/>
            </a:ln>
          </c:spPr>
        </c:majorGridlines>
        <c:title>
          <c:tx>
            <c:rich>
              <a:bodyPr rot="0" vert="horz"/>
              <a:lstStyle/>
              <a:p>
                <a:pPr algn="ctr">
                  <a:defRPr sz="500" b="1" i="0" u="none" strike="noStrike" baseline="0">
                    <a:solidFill>
                      <a:srgbClr val="000000"/>
                    </a:solidFill>
                    <a:latin typeface="Arial"/>
                    <a:ea typeface="Arial"/>
                    <a:cs typeface="Arial"/>
                  </a:defRPr>
                </a:pPr>
                <a:r>
                  <a:rPr lang="es-PE"/>
                  <a:t>Valores</a:t>
                </a:r>
              </a:p>
            </c:rich>
          </c:tx>
          <c:layout>
            <c:manualLayout>
              <c:xMode val="edge"/>
              <c:yMode val="edge"/>
              <c:x val="7.9086115992970163E-2"/>
              <c:y val="0.53358502761781645"/>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s-PE"/>
          </a:p>
        </c:txPr>
        <c:crossAx val="229379152"/>
        <c:crosses val="autoZero"/>
        <c:crossBetween val="between"/>
      </c:valAx>
      <c:spPr>
        <a:noFill/>
        <a:ln w="25400">
          <a:noFill/>
        </a:ln>
      </c:spPr>
    </c:plotArea>
    <c:legend>
      <c:legendPos val="r"/>
      <c:layout>
        <c:manualLayout>
          <c:xMode val="edge"/>
          <c:yMode val="edge"/>
          <c:x val="0.78603776489865906"/>
          <c:y val="0.48803827751196188"/>
          <c:w val="0.19819863412917491"/>
          <c:h val="0.15311004784689006"/>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3175">
      <a:solidFill>
        <a:srgbClr val="000000"/>
      </a:solidFill>
      <a:prstDash val="solid"/>
    </a:ln>
  </c:spPr>
  <c:txPr>
    <a:bodyPr/>
    <a:lstStyle/>
    <a:p>
      <a:pPr>
        <a:defRPr sz="500" b="0" i="0" u="none" strike="noStrike" baseline="0">
          <a:solidFill>
            <a:srgbClr val="000000"/>
          </a:solidFill>
          <a:latin typeface="Arial"/>
          <a:ea typeface="Arial"/>
          <a:cs typeface="Arial"/>
        </a:defRPr>
      </a:pPr>
      <a:endParaRPr lang="es-PE"/>
    </a:p>
  </c:txPr>
  <c:printSettings>
    <c:headerFooter alignWithMargins="0"/>
    <c:pageMargins b="1" l="0.75000000000000033" r="0.75000000000000033"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0</xdr:row>
      <xdr:rowOff>123825</xdr:rowOff>
    </xdr:from>
    <xdr:to>
      <xdr:col>3</xdr:col>
      <xdr:colOff>179560</xdr:colOff>
      <xdr:row>2</xdr:row>
      <xdr:rowOff>456879</xdr:rowOff>
    </xdr:to>
    <xdr:pic>
      <xdr:nvPicPr>
        <xdr:cNvPr id="3" name="Imagen 2">
          <a:extLst>
            <a:ext uri="{FF2B5EF4-FFF2-40B4-BE49-F238E27FC236}">
              <a16:creationId xmlns:a16="http://schemas.microsoft.com/office/drawing/2014/main" id="{0E084837-C67E-4D77-A88D-FFB1F87C5878}"/>
            </a:ext>
          </a:extLst>
        </xdr:cNvPr>
        <xdr:cNvPicPr>
          <a:picLocks noChangeAspect="1"/>
        </xdr:cNvPicPr>
      </xdr:nvPicPr>
      <xdr:blipFill>
        <a:blip xmlns:r="http://schemas.openxmlformats.org/officeDocument/2006/relationships" r:embed="rId1"/>
        <a:stretch>
          <a:fillRect/>
        </a:stretch>
      </xdr:blipFill>
      <xdr:spPr>
        <a:xfrm>
          <a:off x="619125" y="123825"/>
          <a:ext cx="1255885" cy="6950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200025</xdr:colOff>
      <xdr:row>1</xdr:row>
      <xdr:rowOff>57150</xdr:rowOff>
    </xdr:from>
    <xdr:to>
      <xdr:col>1</xdr:col>
      <xdr:colOff>1455944</xdr:colOff>
      <xdr:row>1</xdr:row>
      <xdr:rowOff>658038</xdr:rowOff>
    </xdr:to>
    <xdr:pic>
      <xdr:nvPicPr>
        <xdr:cNvPr id="3" name="Imagen 2">
          <a:extLst>
            <a:ext uri="{FF2B5EF4-FFF2-40B4-BE49-F238E27FC236}">
              <a16:creationId xmlns:a16="http://schemas.microsoft.com/office/drawing/2014/main" id="{2EE0A8F1-E3B9-4484-B078-692191D4D5F1}"/>
            </a:ext>
          </a:extLst>
        </xdr:cNvPr>
        <xdr:cNvPicPr>
          <a:picLocks noChangeAspect="1"/>
        </xdr:cNvPicPr>
      </xdr:nvPicPr>
      <xdr:blipFill>
        <a:blip xmlns:r="http://schemas.openxmlformats.org/officeDocument/2006/relationships" r:embed="rId1"/>
        <a:stretch>
          <a:fillRect/>
        </a:stretch>
      </xdr:blipFill>
      <xdr:spPr>
        <a:xfrm>
          <a:off x="400050" y="209550"/>
          <a:ext cx="1255919" cy="6008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515470</xdr:colOff>
      <xdr:row>0</xdr:row>
      <xdr:rowOff>89646</xdr:rowOff>
    </xdr:from>
    <xdr:to>
      <xdr:col>3</xdr:col>
      <xdr:colOff>85014</xdr:colOff>
      <xdr:row>4</xdr:row>
      <xdr:rowOff>100852</xdr:rowOff>
    </xdr:to>
    <xdr:pic>
      <xdr:nvPicPr>
        <xdr:cNvPr id="2" name="Imagen 1">
          <a:extLst>
            <a:ext uri="{FF2B5EF4-FFF2-40B4-BE49-F238E27FC236}">
              <a16:creationId xmlns:a16="http://schemas.microsoft.com/office/drawing/2014/main" id="{6CEC1FD2-5C96-44F3-80CC-A2C9022BDD13}"/>
            </a:ext>
          </a:extLst>
        </xdr:cNvPr>
        <xdr:cNvPicPr>
          <a:picLocks noChangeAspect="1"/>
        </xdr:cNvPicPr>
      </xdr:nvPicPr>
      <xdr:blipFill>
        <a:blip xmlns:r="http://schemas.openxmlformats.org/officeDocument/2006/relationships" r:embed="rId1"/>
        <a:stretch>
          <a:fillRect/>
        </a:stretch>
      </xdr:blipFill>
      <xdr:spPr>
        <a:xfrm>
          <a:off x="750794" y="89646"/>
          <a:ext cx="1452132" cy="6947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542925</xdr:colOff>
      <xdr:row>0</xdr:row>
      <xdr:rowOff>0</xdr:rowOff>
    </xdr:to>
    <xdr:pic>
      <xdr:nvPicPr>
        <xdr:cNvPr id="5248" name="Picture 22">
          <a:extLst>
            <a:ext uri="{FF2B5EF4-FFF2-40B4-BE49-F238E27FC236}">
              <a16:creationId xmlns:a16="http://schemas.microsoft.com/office/drawing/2014/main" id="{00000000-0008-0000-0300-0000801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04800" y="0"/>
          <a:ext cx="542925" cy="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76200</xdr:colOff>
      <xdr:row>9</xdr:row>
      <xdr:rowOff>66675</xdr:rowOff>
    </xdr:from>
    <xdr:to>
      <xdr:col>11</xdr:col>
      <xdr:colOff>180975</xdr:colOff>
      <xdr:row>22</xdr:row>
      <xdr:rowOff>76200</xdr:rowOff>
    </xdr:to>
    <xdr:graphicFrame macro="">
      <xdr:nvGraphicFramePr>
        <xdr:cNvPr id="8203" name="Chart 2">
          <a:extLst>
            <a:ext uri="{FF2B5EF4-FFF2-40B4-BE49-F238E27FC236}">
              <a16:creationId xmlns:a16="http://schemas.microsoft.com/office/drawing/2014/main" id="{00000000-0008-0000-0400-00000B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85725</xdr:colOff>
      <xdr:row>24</xdr:row>
      <xdr:rowOff>38100</xdr:rowOff>
    </xdr:from>
    <xdr:to>
      <xdr:col>11</xdr:col>
      <xdr:colOff>228600</xdr:colOff>
      <xdr:row>33</xdr:row>
      <xdr:rowOff>38100</xdr:rowOff>
    </xdr:to>
    <xdr:graphicFrame macro="">
      <xdr:nvGraphicFramePr>
        <xdr:cNvPr id="8204" name="Chart 5">
          <a:extLst>
            <a:ext uri="{FF2B5EF4-FFF2-40B4-BE49-F238E27FC236}">
              <a16:creationId xmlns:a16="http://schemas.microsoft.com/office/drawing/2014/main" id="{00000000-0008-0000-0400-00000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xdr:colOff>
      <xdr:row>37</xdr:row>
      <xdr:rowOff>0</xdr:rowOff>
    </xdr:from>
    <xdr:to>
      <xdr:col>11</xdr:col>
      <xdr:colOff>209550</xdr:colOff>
      <xdr:row>51</xdr:row>
      <xdr:rowOff>85725</xdr:rowOff>
    </xdr:to>
    <xdr:graphicFrame macro="">
      <xdr:nvGraphicFramePr>
        <xdr:cNvPr id="8205" name="Chart 8">
          <a:extLst>
            <a:ext uri="{FF2B5EF4-FFF2-40B4-BE49-F238E27FC236}">
              <a16:creationId xmlns:a16="http://schemas.microsoft.com/office/drawing/2014/main" id="{00000000-0008-0000-0400-00000D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95250</xdr:colOff>
      <xdr:row>53</xdr:row>
      <xdr:rowOff>95250</xdr:rowOff>
    </xdr:from>
    <xdr:to>
      <xdr:col>11</xdr:col>
      <xdr:colOff>219075</xdr:colOff>
      <xdr:row>65</xdr:row>
      <xdr:rowOff>114300</xdr:rowOff>
    </xdr:to>
    <xdr:graphicFrame macro="">
      <xdr:nvGraphicFramePr>
        <xdr:cNvPr id="8206" name="Chart 10">
          <a:extLst>
            <a:ext uri="{FF2B5EF4-FFF2-40B4-BE49-F238E27FC236}">
              <a16:creationId xmlns:a16="http://schemas.microsoft.com/office/drawing/2014/main" id="{00000000-0008-0000-0400-00000E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8.6.01.R01%20Herramienta%20de%20Revision%20QA-Producto_Inicio_Ciclo_M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sheetName val="Instructivo"/>
      <sheetName val="Planificación"/>
      <sheetName val="Cuestionario QA - Prod.Gestion"/>
      <sheetName val="Seguimiento de NC"/>
      <sheetName val="Informe Final QA"/>
    </sheetNames>
    <sheetDataSet>
      <sheetData sheetId="0" refreshError="1"/>
      <sheetData sheetId="1">
        <row r="38">
          <cell r="B38" t="str">
            <v>-</v>
          </cell>
        </row>
        <row r="39">
          <cell r="B39" t="str">
            <v>Desconocimiento</v>
          </cell>
        </row>
        <row r="40">
          <cell r="B40" t="str">
            <v>Estimación</v>
          </cell>
        </row>
        <row r="41">
          <cell r="B41" t="str">
            <v>Expectativas del usuario</v>
          </cell>
        </row>
        <row r="42">
          <cell r="B42" t="str">
            <v xml:space="preserve">Transición al Cambio </v>
          </cell>
        </row>
        <row r="43">
          <cell r="B43" t="str">
            <v>Comunicación</v>
          </cell>
        </row>
        <row r="44">
          <cell r="B44" t="str">
            <v>Asignación de recursos</v>
          </cell>
        </row>
        <row r="45">
          <cell r="B45" t="str">
            <v>Gestión del Tiempo</v>
          </cell>
        </row>
        <row r="46">
          <cell r="B46" t="str">
            <v>Proceso no desplegado</v>
          </cell>
        </row>
      </sheetData>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10"/>
  <sheetViews>
    <sheetView workbookViewId="0">
      <selection activeCell="E5" sqref="E5"/>
    </sheetView>
  </sheetViews>
  <sheetFormatPr baseColWidth="10" defaultColWidth="9.140625" defaultRowHeight="12.75"/>
  <cols>
    <col min="1" max="1" width="9" style="58" customWidth="1"/>
    <col min="2" max="2" width="7.42578125" style="58" customWidth="1"/>
    <col min="3" max="3" width="9" style="58" customWidth="1"/>
    <col min="4" max="4" width="12.85546875" style="58" customWidth="1"/>
    <col min="5" max="5" width="15.5703125" style="58" customWidth="1"/>
    <col min="6" max="6" width="26.140625" style="58" customWidth="1"/>
    <col min="7" max="7" width="13.5703125" style="58" customWidth="1"/>
    <col min="8" max="8" width="15" style="58" customWidth="1"/>
    <col min="9" max="16384" width="9.140625" style="58"/>
  </cols>
  <sheetData>
    <row r="1" spans="1:9">
      <c r="A1" s="57"/>
      <c r="B1" s="57"/>
      <c r="C1" s="57"/>
      <c r="D1" s="57"/>
      <c r="E1" s="57"/>
      <c r="F1" s="57"/>
      <c r="G1" s="57"/>
      <c r="H1" s="57"/>
      <c r="I1" s="57"/>
    </row>
    <row r="2" spans="1:9" ht="15.75">
      <c r="A2" s="57"/>
      <c r="B2" s="154" t="s">
        <v>62</v>
      </c>
      <c r="C2" s="154"/>
      <c r="D2" s="154"/>
      <c r="E2" s="154"/>
      <c r="F2" s="154"/>
      <c r="G2" s="154"/>
      <c r="H2" s="154"/>
      <c r="I2" s="57"/>
    </row>
    <row r="3" spans="1:9" ht="45.75" customHeight="1" thickBot="1">
      <c r="A3" s="57"/>
      <c r="B3" s="57"/>
      <c r="C3" s="57"/>
      <c r="D3" s="57"/>
      <c r="E3" s="57"/>
      <c r="F3" s="57"/>
      <c r="G3" s="57"/>
      <c r="H3" s="57"/>
      <c r="I3" s="57"/>
    </row>
    <row r="4" spans="1:9" ht="36.75" customHeight="1" thickBot="1">
      <c r="A4" s="57"/>
      <c r="B4" s="59" t="s">
        <v>63</v>
      </c>
      <c r="C4" s="60" t="s">
        <v>64</v>
      </c>
      <c r="D4" s="60" t="s">
        <v>65</v>
      </c>
      <c r="E4" s="60" t="s">
        <v>66</v>
      </c>
      <c r="F4" s="60" t="s">
        <v>6</v>
      </c>
      <c r="G4" s="60" t="s">
        <v>67</v>
      </c>
      <c r="H4" s="61" t="s">
        <v>68</v>
      </c>
      <c r="I4" s="57"/>
    </row>
    <row r="5" spans="1:9" ht="24">
      <c r="A5" s="57"/>
      <c r="B5" s="62">
        <v>1</v>
      </c>
      <c r="C5" s="63" t="s">
        <v>217</v>
      </c>
      <c r="D5" s="64">
        <v>43307</v>
      </c>
      <c r="E5" s="65" t="s">
        <v>218</v>
      </c>
      <c r="F5" s="65" t="s">
        <v>216</v>
      </c>
      <c r="G5" s="66" t="s">
        <v>207</v>
      </c>
      <c r="H5" s="67" t="s">
        <v>145</v>
      </c>
      <c r="I5" s="57"/>
    </row>
    <row r="6" spans="1:9">
      <c r="A6" s="57"/>
      <c r="B6" s="68"/>
      <c r="C6" s="117"/>
      <c r="D6" s="69"/>
      <c r="E6" s="70"/>
      <c r="F6" s="71"/>
      <c r="G6" s="70"/>
      <c r="H6" s="72"/>
      <c r="I6" s="57"/>
    </row>
    <row r="7" spans="1:9">
      <c r="A7" s="57"/>
      <c r="B7" s="68"/>
      <c r="C7" s="118"/>
      <c r="D7" s="73"/>
      <c r="E7" s="70"/>
      <c r="F7" s="74"/>
      <c r="G7" s="74"/>
      <c r="H7" s="75"/>
      <c r="I7" s="57"/>
    </row>
    <row r="8" spans="1:9">
      <c r="A8" s="57"/>
      <c r="B8" s="62"/>
      <c r="C8" s="63"/>
      <c r="D8" s="64"/>
      <c r="E8" s="65"/>
      <c r="F8" s="65"/>
      <c r="G8" s="65"/>
      <c r="H8" s="67"/>
      <c r="I8" s="57"/>
    </row>
    <row r="9" spans="1:9">
      <c r="A9" s="57"/>
      <c r="B9" s="68"/>
      <c r="C9" s="122"/>
      <c r="D9" s="69"/>
      <c r="E9" s="70"/>
      <c r="F9" s="70"/>
      <c r="G9" s="70"/>
      <c r="H9" s="72"/>
      <c r="I9" s="57"/>
    </row>
    <row r="10" spans="1:9" ht="13.5" thickBot="1">
      <c r="B10" s="76"/>
      <c r="C10" s="77"/>
      <c r="D10" s="116"/>
      <c r="E10" s="78"/>
      <c r="F10" s="78"/>
      <c r="G10" s="78"/>
      <c r="H10" s="79"/>
    </row>
  </sheetData>
  <mergeCells count="1">
    <mergeCell ref="B2:H2"/>
  </mergeCells>
  <phoneticPr fontId="3"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86"/>
  <sheetViews>
    <sheetView showGridLines="0" workbookViewId="0">
      <selection activeCell="K26" sqref="K26"/>
    </sheetView>
  </sheetViews>
  <sheetFormatPr baseColWidth="10" defaultColWidth="9.140625" defaultRowHeight="12.75"/>
  <cols>
    <col min="1" max="1" width="3" style="37" customWidth="1"/>
    <col min="2" max="2" width="27.85546875" style="37" customWidth="1"/>
    <col min="3" max="3" width="11.5703125" style="37" customWidth="1"/>
    <col min="4" max="4" width="12.42578125" style="37" customWidth="1"/>
    <col min="5" max="5" width="60.28515625" style="37" customWidth="1"/>
    <col min="6" max="16384" width="9.140625" style="37"/>
  </cols>
  <sheetData>
    <row r="1" spans="1:8" s="54" customFormat="1" ht="12" customHeight="1"/>
    <row r="2" spans="1:8" s="54" customFormat="1" ht="54" customHeight="1">
      <c r="A2" s="38"/>
      <c r="B2" s="131"/>
      <c r="C2" s="173" t="s">
        <v>221</v>
      </c>
      <c r="D2" s="174"/>
      <c r="E2" s="175"/>
    </row>
    <row r="3" spans="1:8" s="54" customFormat="1">
      <c r="A3" s="38"/>
      <c r="B3" s="130" t="s">
        <v>174</v>
      </c>
      <c r="C3" s="181" t="s">
        <v>220</v>
      </c>
      <c r="D3" s="182"/>
      <c r="E3" s="183"/>
    </row>
    <row r="4" spans="1:8" s="54" customFormat="1" ht="21.75" customHeight="1">
      <c r="A4" s="38"/>
      <c r="B4" s="55" t="s">
        <v>43</v>
      </c>
      <c r="C4" s="56"/>
      <c r="D4" s="56"/>
    </row>
    <row r="5" spans="1:8" ht="24.75" customHeight="1">
      <c r="A5" s="38"/>
      <c r="B5" s="176" t="s">
        <v>69</v>
      </c>
      <c r="C5" s="177"/>
      <c r="D5" s="177"/>
      <c r="E5" s="178"/>
    </row>
    <row r="6" spans="1:8">
      <c r="A6" s="38"/>
      <c r="B6" s="47"/>
      <c r="C6" s="47"/>
      <c r="D6" s="47"/>
      <c r="E6" s="47"/>
    </row>
    <row r="7" spans="1:8">
      <c r="A7" s="38"/>
      <c r="B7" s="46" t="s">
        <v>5</v>
      </c>
      <c r="C7" s="45"/>
      <c r="D7" s="45"/>
    </row>
    <row r="8" spans="1:8">
      <c r="A8" s="38"/>
      <c r="B8" s="39" t="s">
        <v>5</v>
      </c>
      <c r="C8" s="81"/>
      <c r="D8" s="179" t="s">
        <v>6</v>
      </c>
      <c r="E8" s="180"/>
    </row>
    <row r="9" spans="1:8">
      <c r="A9" s="38"/>
      <c r="B9" s="82"/>
      <c r="C9" s="56"/>
      <c r="D9" s="83"/>
      <c r="E9" s="83"/>
    </row>
    <row r="10" spans="1:8" ht="12" customHeight="1">
      <c r="A10" s="38"/>
      <c r="B10" s="84" t="s">
        <v>77</v>
      </c>
      <c r="C10" s="54"/>
      <c r="D10" s="85" t="s">
        <v>44</v>
      </c>
      <c r="E10" s="85"/>
    </row>
    <row r="11" spans="1:8" ht="9.9499999999999993" customHeight="1">
      <c r="A11" s="38"/>
      <c r="B11" s="86"/>
      <c r="C11" s="54"/>
      <c r="D11" s="87"/>
      <c r="E11" s="87"/>
    </row>
    <row r="12" spans="1:8" ht="12" customHeight="1">
      <c r="A12" s="38"/>
      <c r="B12" s="88" t="s">
        <v>77</v>
      </c>
      <c r="C12" s="54"/>
      <c r="D12" s="85" t="s">
        <v>45</v>
      </c>
      <c r="E12" s="85"/>
    </row>
    <row r="13" spans="1:8" ht="9.9499999999999993" customHeight="1">
      <c r="A13" s="38"/>
      <c r="B13" s="54"/>
      <c r="C13" s="54"/>
      <c r="D13" s="87"/>
      <c r="E13" s="87"/>
    </row>
    <row r="14" spans="1:8" ht="12" customHeight="1">
      <c r="A14" s="36"/>
      <c r="B14" s="89" t="s">
        <v>77</v>
      </c>
      <c r="C14" s="54"/>
      <c r="D14" s="85" t="s">
        <v>83</v>
      </c>
      <c r="E14" s="85"/>
    </row>
    <row r="15" spans="1:8">
      <c r="A15" s="36"/>
      <c r="B15" s="54"/>
      <c r="C15" s="54"/>
      <c r="D15" s="87"/>
      <c r="E15" s="87"/>
    </row>
    <row r="16" spans="1:8" ht="12" customHeight="1">
      <c r="A16" s="36"/>
      <c r="B16" s="90" t="s">
        <v>77</v>
      </c>
      <c r="C16" s="54"/>
      <c r="D16" s="85" t="s">
        <v>46</v>
      </c>
      <c r="E16" s="85"/>
      <c r="H16" s="40"/>
    </row>
    <row r="17" spans="1:8" s="48" customFormat="1" ht="12" customHeight="1">
      <c r="A17" s="41"/>
      <c r="B17" s="42"/>
      <c r="D17" s="49"/>
      <c r="E17" s="49"/>
      <c r="H17" s="43"/>
    </row>
    <row r="18" spans="1:8">
      <c r="A18" s="36"/>
    </row>
    <row r="19" spans="1:8" s="53" customFormat="1" ht="16.5" customHeight="1">
      <c r="B19" s="167" t="s">
        <v>47</v>
      </c>
      <c r="C19" s="168"/>
      <c r="D19" s="168"/>
      <c r="E19" s="169"/>
    </row>
    <row r="20" spans="1:8" s="53" customFormat="1" ht="13.5" customHeight="1">
      <c r="B20" s="146" t="s">
        <v>70</v>
      </c>
      <c r="C20" s="170" t="s">
        <v>6</v>
      </c>
      <c r="D20" s="171"/>
      <c r="E20" s="172"/>
    </row>
    <row r="21" spans="1:8" s="53" customFormat="1" ht="12.75" customHeight="1">
      <c r="B21" s="138" t="s">
        <v>49</v>
      </c>
      <c r="C21" s="158" t="s">
        <v>50</v>
      </c>
      <c r="D21" s="159"/>
      <c r="E21" s="160"/>
    </row>
    <row r="22" spans="1:8" s="53" customFormat="1" ht="12.75" customHeight="1">
      <c r="B22" s="138" t="s">
        <v>17</v>
      </c>
      <c r="C22" s="158" t="s">
        <v>18</v>
      </c>
      <c r="D22" s="159"/>
      <c r="E22" s="160"/>
    </row>
    <row r="23" spans="1:8" s="53" customFormat="1" ht="12.75" customHeight="1">
      <c r="B23" s="138" t="s">
        <v>3</v>
      </c>
      <c r="C23" s="158" t="s">
        <v>84</v>
      </c>
      <c r="D23" s="159"/>
      <c r="E23" s="160"/>
    </row>
    <row r="24" spans="1:8" s="53" customFormat="1" ht="13.5" customHeight="1">
      <c r="B24" s="138" t="s">
        <v>7</v>
      </c>
      <c r="C24" s="158" t="s">
        <v>8</v>
      </c>
      <c r="D24" s="159"/>
      <c r="E24" s="160"/>
    </row>
    <row r="25" spans="1:8" s="53" customFormat="1" ht="13.5" customHeight="1">
      <c r="B25" s="139"/>
      <c r="C25" s="140"/>
      <c r="D25" s="140"/>
      <c r="E25" s="140"/>
    </row>
    <row r="26" spans="1:8">
      <c r="A26" s="36"/>
      <c r="B26" s="137"/>
      <c r="C26" s="133"/>
      <c r="D26" s="133"/>
      <c r="E26" s="133"/>
    </row>
    <row r="27" spans="1:8" s="53" customFormat="1" ht="16.5" customHeight="1">
      <c r="B27" s="167" t="s">
        <v>53</v>
      </c>
      <c r="C27" s="168"/>
      <c r="D27" s="168"/>
      <c r="E27" s="169"/>
    </row>
    <row r="28" spans="1:8" s="53" customFormat="1" ht="13.5" customHeight="1">
      <c r="B28" s="146" t="s">
        <v>70</v>
      </c>
      <c r="C28" s="170" t="s">
        <v>6</v>
      </c>
      <c r="D28" s="171"/>
      <c r="E28" s="172"/>
    </row>
    <row r="29" spans="1:8" ht="12.75" customHeight="1">
      <c r="A29" s="36"/>
      <c r="B29" s="164" t="s">
        <v>51</v>
      </c>
      <c r="C29" s="165"/>
      <c r="D29" s="165"/>
      <c r="E29" s="166"/>
      <c r="F29" s="53"/>
      <c r="G29" s="53"/>
    </row>
    <row r="30" spans="1:8" ht="16.5" customHeight="1">
      <c r="A30" s="36"/>
      <c r="B30" s="135" t="s">
        <v>93</v>
      </c>
      <c r="C30" s="155" t="s">
        <v>186</v>
      </c>
      <c r="D30" s="156"/>
      <c r="E30" s="157"/>
      <c r="F30" s="53"/>
      <c r="G30" s="53"/>
    </row>
    <row r="31" spans="1:8" ht="16.5" customHeight="1">
      <c r="A31" s="36"/>
      <c r="B31" s="135" t="s">
        <v>9</v>
      </c>
      <c r="C31" s="155" t="s">
        <v>187</v>
      </c>
      <c r="D31" s="156"/>
      <c r="E31" s="157"/>
      <c r="F31" s="53"/>
      <c r="G31" s="53"/>
    </row>
    <row r="32" spans="1:8" ht="16.5" customHeight="1">
      <c r="A32" s="36"/>
      <c r="B32" s="135" t="s">
        <v>21</v>
      </c>
      <c r="C32" s="155" t="s">
        <v>188</v>
      </c>
      <c r="D32" s="156"/>
      <c r="E32" s="157"/>
      <c r="F32" s="53"/>
      <c r="G32" s="53"/>
    </row>
    <row r="33" spans="1:5" ht="16.5" customHeight="1">
      <c r="A33" s="36"/>
      <c r="B33" s="135" t="s">
        <v>1</v>
      </c>
      <c r="C33" s="155" t="s">
        <v>189</v>
      </c>
      <c r="D33" s="156"/>
      <c r="E33" s="157"/>
    </row>
    <row r="34" spans="1:5" ht="16.5" customHeight="1">
      <c r="A34" s="36"/>
      <c r="B34" s="135" t="s">
        <v>22</v>
      </c>
      <c r="C34" s="155" t="s">
        <v>190</v>
      </c>
      <c r="D34" s="156"/>
      <c r="E34" s="157"/>
    </row>
    <row r="35" spans="1:5" ht="16.5" customHeight="1">
      <c r="A35" s="36"/>
      <c r="B35" s="164" t="s">
        <v>52</v>
      </c>
      <c r="C35" s="165"/>
      <c r="D35" s="165"/>
      <c r="E35" s="166"/>
    </row>
    <row r="36" spans="1:5" ht="16.5" customHeight="1">
      <c r="A36" s="36"/>
      <c r="B36" s="135" t="s">
        <v>32</v>
      </c>
      <c r="C36" s="155" t="s">
        <v>191</v>
      </c>
      <c r="D36" s="156"/>
      <c r="E36" s="157"/>
    </row>
    <row r="37" spans="1:5" ht="16.5" customHeight="1">
      <c r="A37" s="36"/>
      <c r="B37" s="135" t="s">
        <v>38</v>
      </c>
      <c r="C37" s="155" t="s">
        <v>192</v>
      </c>
      <c r="D37" s="156"/>
      <c r="E37" s="157"/>
    </row>
    <row r="38" spans="1:5" ht="17.25" customHeight="1">
      <c r="A38" s="36"/>
      <c r="B38" s="135" t="s">
        <v>85</v>
      </c>
      <c r="C38" s="155" t="s">
        <v>193</v>
      </c>
      <c r="D38" s="156"/>
      <c r="E38" s="157"/>
    </row>
    <row r="39" spans="1:5" ht="16.5" customHeight="1">
      <c r="A39" s="36"/>
      <c r="B39" s="135" t="s">
        <v>125</v>
      </c>
      <c r="C39" s="155" t="s">
        <v>126</v>
      </c>
      <c r="D39" s="156"/>
      <c r="E39" s="157"/>
    </row>
    <row r="40" spans="1:5" ht="16.5" customHeight="1">
      <c r="A40" s="36"/>
      <c r="B40" s="135" t="s">
        <v>0</v>
      </c>
      <c r="C40" s="155" t="s">
        <v>194</v>
      </c>
      <c r="D40" s="156"/>
      <c r="E40" s="157"/>
    </row>
    <row r="41" spans="1:5" ht="16.5" customHeight="1">
      <c r="A41" s="36"/>
      <c r="B41" s="135" t="s">
        <v>4</v>
      </c>
      <c r="C41" s="155" t="s">
        <v>195</v>
      </c>
      <c r="D41" s="156"/>
      <c r="E41" s="157"/>
    </row>
    <row r="42" spans="1:5" ht="16.5" customHeight="1">
      <c r="A42" s="36"/>
      <c r="B42" s="136" t="s">
        <v>57</v>
      </c>
      <c r="C42" s="155" t="s">
        <v>196</v>
      </c>
      <c r="D42" s="156"/>
      <c r="E42" s="157"/>
    </row>
    <row r="43" spans="1:5" ht="16.5" customHeight="1">
      <c r="A43" s="36"/>
      <c r="B43" s="136" t="s">
        <v>58</v>
      </c>
      <c r="C43" s="155" t="s">
        <v>197</v>
      </c>
      <c r="D43" s="156"/>
      <c r="E43" s="157"/>
    </row>
    <row r="44" spans="1:5" ht="16.5" customHeight="1">
      <c r="A44" s="36"/>
      <c r="B44" s="135" t="s">
        <v>14</v>
      </c>
      <c r="C44" s="155" t="s">
        <v>198</v>
      </c>
      <c r="D44" s="156"/>
      <c r="E44" s="157"/>
    </row>
    <row r="45" spans="1:5" ht="16.5" customHeight="1">
      <c r="A45" s="36"/>
      <c r="B45" s="136" t="s">
        <v>59</v>
      </c>
      <c r="C45" s="155" t="s">
        <v>199</v>
      </c>
      <c r="D45" s="156"/>
      <c r="E45" s="157"/>
    </row>
    <row r="46" spans="1:5" ht="16.5" customHeight="1">
      <c r="A46" s="36"/>
      <c r="B46" s="136" t="s">
        <v>60</v>
      </c>
      <c r="C46" s="155" t="s">
        <v>200</v>
      </c>
      <c r="D46" s="156"/>
      <c r="E46" s="157"/>
    </row>
    <row r="47" spans="1:5" ht="16.5" customHeight="1">
      <c r="A47" s="36"/>
      <c r="B47" s="135" t="s">
        <v>15</v>
      </c>
      <c r="C47" s="155" t="s">
        <v>201</v>
      </c>
      <c r="D47" s="156"/>
      <c r="E47" s="157"/>
    </row>
    <row r="48" spans="1:5" ht="16.5" customHeight="1">
      <c r="A48" s="36"/>
      <c r="B48" s="135" t="s">
        <v>127</v>
      </c>
      <c r="C48" s="155" t="s">
        <v>202</v>
      </c>
      <c r="D48" s="156"/>
      <c r="E48" s="157"/>
    </row>
    <row r="49" spans="1:13" ht="16.5" customHeight="1">
      <c r="A49" s="53"/>
      <c r="B49" s="141"/>
      <c r="C49" s="140"/>
      <c r="D49" s="140"/>
      <c r="E49" s="140"/>
      <c r="F49" s="53"/>
      <c r="G49" s="53"/>
      <c r="H49" s="53"/>
      <c r="I49" s="53"/>
      <c r="J49" s="53"/>
      <c r="K49" s="53"/>
      <c r="L49" s="53"/>
      <c r="M49" s="53"/>
    </row>
    <row r="50" spans="1:13" s="53" customFormat="1" ht="16.5" customHeight="1">
      <c r="A50" s="36"/>
      <c r="B50" s="137"/>
      <c r="C50" s="134"/>
      <c r="D50" s="134"/>
      <c r="E50" s="134"/>
      <c r="F50" s="37"/>
      <c r="G50" s="37"/>
      <c r="H50" s="37"/>
      <c r="I50" s="37"/>
      <c r="J50" s="37"/>
      <c r="K50" s="37"/>
      <c r="L50" s="37"/>
      <c r="M50" s="37"/>
    </row>
    <row r="51" spans="1:13" s="53" customFormat="1" ht="16.5" customHeight="1">
      <c r="B51" s="167" t="s">
        <v>54</v>
      </c>
      <c r="C51" s="168"/>
      <c r="D51" s="168"/>
      <c r="E51" s="169"/>
    </row>
    <row r="52" spans="1:13" ht="16.5" customHeight="1">
      <c r="A52" s="53"/>
      <c r="B52" s="146" t="s">
        <v>48</v>
      </c>
      <c r="C52" s="170" t="s">
        <v>6</v>
      </c>
      <c r="D52" s="171"/>
      <c r="E52" s="172"/>
      <c r="F52" s="53"/>
      <c r="G52" s="53"/>
      <c r="H52" s="53"/>
      <c r="I52" s="53"/>
      <c r="J52" s="53"/>
      <c r="K52" s="53"/>
      <c r="L52" s="53"/>
      <c r="M52" s="53"/>
    </row>
    <row r="53" spans="1:13" ht="16.5" customHeight="1">
      <c r="A53" s="36"/>
      <c r="B53" s="135" t="s">
        <v>128</v>
      </c>
      <c r="C53" s="155" t="s">
        <v>191</v>
      </c>
      <c r="D53" s="156"/>
      <c r="E53" s="157"/>
    </row>
    <row r="54" spans="1:13" ht="16.5" customHeight="1">
      <c r="A54" s="36"/>
      <c r="B54" s="135" t="s">
        <v>101</v>
      </c>
      <c r="C54" s="155" t="s">
        <v>203</v>
      </c>
      <c r="D54" s="156"/>
      <c r="E54" s="157"/>
    </row>
    <row r="55" spans="1:13" ht="16.5" customHeight="1">
      <c r="A55" s="36"/>
      <c r="B55" s="135" t="s">
        <v>72</v>
      </c>
      <c r="C55" s="155" t="s">
        <v>73</v>
      </c>
      <c r="D55" s="156"/>
      <c r="E55" s="157"/>
    </row>
    <row r="56" spans="1:13" ht="16.5" customHeight="1">
      <c r="A56" s="36"/>
      <c r="B56" s="135" t="s">
        <v>91</v>
      </c>
      <c r="C56" s="155" t="s">
        <v>204</v>
      </c>
      <c r="D56" s="161"/>
      <c r="E56" s="162"/>
    </row>
    <row r="57" spans="1:13" ht="16.5" customHeight="1">
      <c r="A57" s="36"/>
      <c r="B57" s="135" t="s">
        <v>23</v>
      </c>
      <c r="C57" s="155" t="s">
        <v>205</v>
      </c>
      <c r="D57" s="161"/>
      <c r="E57" s="162"/>
    </row>
    <row r="58" spans="1:13" ht="16.5" customHeight="1">
      <c r="A58" s="36"/>
      <c r="B58" s="135" t="s">
        <v>74</v>
      </c>
      <c r="C58" s="155" t="s">
        <v>206</v>
      </c>
      <c r="D58" s="161"/>
      <c r="E58" s="162"/>
    </row>
    <row r="59" spans="1:13" ht="54" customHeight="1">
      <c r="A59" s="36"/>
      <c r="B59" s="135" t="s">
        <v>35</v>
      </c>
      <c r="C59" s="155" t="s">
        <v>86</v>
      </c>
      <c r="D59" s="161"/>
      <c r="E59" s="162"/>
    </row>
    <row r="60" spans="1:13" ht="16.5" customHeight="1">
      <c r="A60" s="36"/>
      <c r="B60" s="135" t="s">
        <v>55</v>
      </c>
      <c r="C60" s="163" t="s">
        <v>76</v>
      </c>
      <c r="D60" s="161"/>
      <c r="E60" s="162"/>
    </row>
    <row r="61" spans="1:13" ht="30" customHeight="1">
      <c r="A61" s="36"/>
      <c r="B61" s="135" t="s">
        <v>27</v>
      </c>
      <c r="C61" s="155" t="s">
        <v>56</v>
      </c>
      <c r="D61" s="161"/>
      <c r="E61" s="162"/>
    </row>
    <row r="62" spans="1:13" ht="16.5" customHeight="1">
      <c r="A62" s="36"/>
      <c r="B62" s="135" t="s">
        <v>28</v>
      </c>
      <c r="C62" s="163" t="s">
        <v>61</v>
      </c>
      <c r="D62" s="161"/>
      <c r="E62" s="162"/>
    </row>
    <row r="63" spans="1:13" ht="16.5" customHeight="1">
      <c r="A63" s="36"/>
      <c r="B63" s="135" t="s">
        <v>29</v>
      </c>
      <c r="C63" s="163" t="s">
        <v>71</v>
      </c>
      <c r="D63" s="161"/>
      <c r="E63" s="162"/>
    </row>
    <row r="64" spans="1:13" ht="16.5" customHeight="1">
      <c r="A64" s="36"/>
      <c r="B64" s="135" t="s">
        <v>82</v>
      </c>
      <c r="C64" s="155" t="s">
        <v>202</v>
      </c>
      <c r="D64" s="156"/>
      <c r="E64" s="157"/>
    </row>
    <row r="65" spans="1:8" ht="16.5" customHeight="1">
      <c r="A65" s="36"/>
      <c r="B65" s="44"/>
      <c r="C65" s="50"/>
      <c r="D65" s="51"/>
      <c r="E65" s="51"/>
    </row>
    <row r="66" spans="1:8" ht="16.5" customHeight="1">
      <c r="A66" s="36"/>
      <c r="B66" s="185"/>
      <c r="C66" s="185"/>
      <c r="D66" s="185"/>
      <c r="E66" s="185"/>
      <c r="F66" s="52"/>
      <c r="G66" s="52"/>
      <c r="H66" s="52"/>
    </row>
    <row r="67" spans="1:8" ht="16.5" customHeight="1">
      <c r="A67" s="36"/>
      <c r="B67" s="184"/>
      <c r="C67" s="184"/>
      <c r="D67" s="184"/>
      <c r="E67" s="184"/>
      <c r="F67" s="52"/>
      <c r="G67" s="52"/>
      <c r="H67" s="52"/>
    </row>
    <row r="68" spans="1:8" ht="16.5" customHeight="1">
      <c r="A68" s="36"/>
      <c r="B68" s="184"/>
      <c r="C68" s="184"/>
      <c r="D68" s="184"/>
      <c r="E68" s="184"/>
      <c r="F68" s="52"/>
      <c r="G68" s="52"/>
      <c r="H68" s="52"/>
    </row>
    <row r="69" spans="1:8" ht="16.5" customHeight="1">
      <c r="A69" s="36"/>
      <c r="B69" s="184"/>
      <c r="C69" s="184"/>
      <c r="D69" s="184"/>
      <c r="E69" s="184"/>
      <c r="F69" s="52"/>
      <c r="G69" s="52"/>
      <c r="H69" s="52"/>
    </row>
    <row r="70" spans="1:8" ht="16.5" customHeight="1">
      <c r="A70" s="36"/>
      <c r="B70" s="184"/>
      <c r="C70" s="184"/>
      <c r="D70" s="184"/>
      <c r="E70" s="184"/>
      <c r="F70" s="52"/>
      <c r="G70" s="52"/>
      <c r="H70" s="52"/>
    </row>
    <row r="71" spans="1:8" ht="16.5" customHeight="1">
      <c r="A71" s="36"/>
      <c r="B71" s="184"/>
      <c r="C71" s="184"/>
      <c r="D71" s="184"/>
      <c r="E71" s="184"/>
      <c r="F71" s="52"/>
      <c r="G71" s="52"/>
      <c r="H71" s="52"/>
    </row>
    <row r="72" spans="1:8" ht="16.5" customHeight="1">
      <c r="A72" s="41"/>
      <c r="B72" s="184"/>
      <c r="C72" s="184"/>
      <c r="D72" s="184"/>
      <c r="E72" s="184"/>
      <c r="F72" s="52"/>
      <c r="G72" s="52"/>
      <c r="H72" s="52"/>
    </row>
    <row r="73" spans="1:8" ht="16.5" customHeight="1">
      <c r="A73" s="36"/>
      <c r="B73" s="184"/>
      <c r="C73" s="184"/>
      <c r="D73" s="184"/>
      <c r="E73" s="184"/>
      <c r="F73" s="52"/>
      <c r="G73" s="52"/>
      <c r="H73" s="52"/>
    </row>
    <row r="74" spans="1:8" ht="16.5" customHeight="1">
      <c r="A74" s="36"/>
      <c r="B74" s="184"/>
      <c r="C74" s="184"/>
      <c r="D74" s="184"/>
      <c r="E74" s="184"/>
      <c r="F74" s="52"/>
      <c r="G74" s="52"/>
      <c r="H74" s="52"/>
    </row>
    <row r="75" spans="1:8" ht="16.5" customHeight="1">
      <c r="A75" s="36"/>
      <c r="B75" s="184"/>
      <c r="C75" s="184"/>
      <c r="D75" s="184"/>
      <c r="E75" s="184"/>
      <c r="F75" s="52"/>
      <c r="G75" s="52"/>
      <c r="H75" s="52"/>
    </row>
    <row r="76" spans="1:8" ht="16.5" customHeight="1">
      <c r="A76" s="36"/>
      <c r="B76" s="184"/>
      <c r="C76" s="184"/>
      <c r="D76" s="184"/>
      <c r="E76" s="184"/>
      <c r="F76" s="52"/>
      <c r="G76" s="52"/>
      <c r="H76" s="52"/>
    </row>
    <row r="77" spans="1:8" ht="16.5" customHeight="1">
      <c r="A77" s="36"/>
      <c r="B77" s="184"/>
      <c r="C77" s="184"/>
      <c r="D77" s="184"/>
      <c r="E77" s="184"/>
      <c r="F77" s="52"/>
      <c r="G77" s="52"/>
      <c r="H77" s="52"/>
    </row>
    <row r="78" spans="1:8" ht="16.5" customHeight="1">
      <c r="A78" s="41"/>
      <c r="B78" s="184"/>
      <c r="C78" s="184"/>
      <c r="D78" s="184"/>
      <c r="E78" s="184"/>
      <c r="F78" s="52"/>
      <c r="G78" s="52"/>
      <c r="H78" s="52"/>
    </row>
    <row r="79" spans="1:8" ht="16.5" customHeight="1">
      <c r="A79" s="41"/>
      <c r="B79" s="184"/>
      <c r="C79" s="184"/>
      <c r="D79" s="184"/>
      <c r="E79" s="184"/>
      <c r="F79" s="52"/>
      <c r="G79" s="52"/>
      <c r="H79" s="52"/>
    </row>
    <row r="80" spans="1:8" ht="16.5" customHeight="1">
      <c r="A80" s="41"/>
      <c r="B80" s="184"/>
      <c r="C80" s="184"/>
      <c r="D80" s="184"/>
      <c r="E80" s="184"/>
      <c r="F80" s="52"/>
      <c r="G80" s="52"/>
      <c r="H80" s="52"/>
    </row>
    <row r="81" spans="1:8" ht="16.5" customHeight="1">
      <c r="A81" s="41"/>
      <c r="B81" s="184"/>
      <c r="C81" s="184"/>
      <c r="D81" s="184"/>
      <c r="E81" s="184"/>
      <c r="F81" s="52"/>
      <c r="G81" s="52"/>
      <c r="H81" s="52"/>
    </row>
    <row r="82" spans="1:8" ht="16.5" customHeight="1">
      <c r="A82" s="41"/>
      <c r="B82" s="184"/>
      <c r="C82" s="184"/>
      <c r="D82" s="184"/>
      <c r="E82" s="184"/>
      <c r="F82" s="52"/>
      <c r="G82" s="52"/>
      <c r="H82" s="52"/>
    </row>
    <row r="83" spans="1:8" ht="16.5" customHeight="1">
      <c r="A83" s="41"/>
      <c r="B83" s="184"/>
      <c r="C83" s="184"/>
      <c r="D83" s="184"/>
      <c r="E83" s="184"/>
      <c r="F83" s="52"/>
      <c r="G83" s="52"/>
      <c r="H83" s="52"/>
    </row>
    <row r="84" spans="1:8" ht="16.5" customHeight="1">
      <c r="A84" s="41"/>
      <c r="B84" s="184"/>
      <c r="C84" s="184"/>
      <c r="D84" s="184"/>
      <c r="E84" s="184"/>
      <c r="F84" s="52"/>
      <c r="G84" s="52"/>
      <c r="H84" s="52"/>
    </row>
    <row r="85" spans="1:8" ht="16.5" customHeight="1">
      <c r="A85" s="41"/>
      <c r="B85" s="184"/>
      <c r="C85" s="184"/>
      <c r="D85" s="184"/>
      <c r="E85" s="184"/>
      <c r="F85" s="52"/>
      <c r="G85" s="52"/>
      <c r="H85" s="52"/>
    </row>
    <row r="86" spans="1:8" ht="16.5" customHeight="1">
      <c r="A86" s="41"/>
      <c r="F86" s="52"/>
      <c r="G86" s="52"/>
      <c r="H86" s="52"/>
    </row>
  </sheetData>
  <mergeCells count="66">
    <mergeCell ref="B76:E76"/>
    <mergeCell ref="B85:E85"/>
    <mergeCell ref="B72:E72"/>
    <mergeCell ref="B73:E73"/>
    <mergeCell ref="B74:E74"/>
    <mergeCell ref="B75:E75"/>
    <mergeCell ref="B79:E79"/>
    <mergeCell ref="B80:E80"/>
    <mergeCell ref="B81:E81"/>
    <mergeCell ref="B77:E77"/>
    <mergeCell ref="B78:E78"/>
    <mergeCell ref="B84:E84"/>
    <mergeCell ref="B82:E82"/>
    <mergeCell ref="B83:E83"/>
    <mergeCell ref="B69:E69"/>
    <mergeCell ref="B70:E70"/>
    <mergeCell ref="B71:E71"/>
    <mergeCell ref="B66:E66"/>
    <mergeCell ref="B67:E67"/>
    <mergeCell ref="B68:E68"/>
    <mergeCell ref="C46:E46"/>
    <mergeCell ref="C2:E2"/>
    <mergeCell ref="B5:E5"/>
    <mergeCell ref="D8:E8"/>
    <mergeCell ref="C3:E3"/>
    <mergeCell ref="C22:E22"/>
    <mergeCell ref="C23:E23"/>
    <mergeCell ref="B19:E19"/>
    <mergeCell ref="C21:E21"/>
    <mergeCell ref="C20:E20"/>
    <mergeCell ref="C43:E43"/>
    <mergeCell ref="C39:E39"/>
    <mergeCell ref="C40:E40"/>
    <mergeCell ref="C44:E44"/>
    <mergeCell ref="C45:E45"/>
    <mergeCell ref="C41:E41"/>
    <mergeCell ref="C56:E56"/>
    <mergeCell ref="C64:E64"/>
    <mergeCell ref="C61:E61"/>
    <mergeCell ref="C62:E62"/>
    <mergeCell ref="C47:E47"/>
    <mergeCell ref="C48:E48"/>
    <mergeCell ref="C53:E53"/>
    <mergeCell ref="C57:E57"/>
    <mergeCell ref="B51:E51"/>
    <mergeCell ref="C52:E52"/>
    <mergeCell ref="C58:E58"/>
    <mergeCell ref="C63:E63"/>
    <mergeCell ref="C54:E54"/>
    <mergeCell ref="C55:E55"/>
    <mergeCell ref="C37:E37"/>
    <mergeCell ref="C30:E30"/>
    <mergeCell ref="C24:E24"/>
    <mergeCell ref="C59:E59"/>
    <mergeCell ref="C60:E60"/>
    <mergeCell ref="C33:E33"/>
    <mergeCell ref="C34:E34"/>
    <mergeCell ref="B35:E35"/>
    <mergeCell ref="C36:E36"/>
    <mergeCell ref="C31:E31"/>
    <mergeCell ref="C32:E32"/>
    <mergeCell ref="B27:E27"/>
    <mergeCell ref="C28:E28"/>
    <mergeCell ref="B29:E29"/>
    <mergeCell ref="C38:E38"/>
    <mergeCell ref="C42:E42"/>
  </mergeCells>
  <phoneticPr fontId="3" type="noConversion"/>
  <pageMargins left="0.75" right="0.75" top="1" bottom="1" header="0.5" footer="0.5"/>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pageSetUpPr autoPageBreaks="0"/>
  </sheetPr>
  <dimension ref="A3:Y50"/>
  <sheetViews>
    <sheetView showGridLines="0" tabSelected="1" zoomScale="85" zoomScaleNormal="85" workbookViewId="0">
      <selection activeCell="D11" sqref="D11"/>
    </sheetView>
  </sheetViews>
  <sheetFormatPr baseColWidth="10" defaultRowHeight="12.75"/>
  <cols>
    <col min="1" max="1" width="3.5703125" style="3" customWidth="1"/>
    <col min="2" max="2" width="11.42578125" style="3"/>
    <col min="3" max="3" width="16.85546875" style="3" customWidth="1"/>
    <col min="4" max="4" width="21.42578125" style="3" customWidth="1"/>
    <col min="5" max="5" width="58.42578125" style="3" bestFit="1" customWidth="1"/>
    <col min="6" max="7" width="16.5703125" style="149" customWidth="1"/>
    <col min="8" max="8" width="11.140625" style="3" bestFit="1" customWidth="1"/>
    <col min="9" max="9" width="15.42578125" style="3" bestFit="1" customWidth="1"/>
    <col min="10" max="13" width="11.42578125" style="3"/>
    <col min="14" max="14" width="23.5703125" style="3" customWidth="1"/>
    <col min="15" max="24" width="11.42578125" style="3"/>
    <col min="25" max="25" width="15" style="3" bestFit="1" customWidth="1"/>
    <col min="26" max="16384" width="11.42578125" style="3"/>
  </cols>
  <sheetData>
    <row r="3" spans="2:25" ht="18" customHeight="1">
      <c r="B3" s="191" t="s">
        <v>42</v>
      </c>
      <c r="C3" s="191"/>
      <c r="D3" s="191"/>
      <c r="E3" s="191"/>
      <c r="F3" s="191"/>
      <c r="G3" s="191"/>
      <c r="H3" s="191"/>
      <c r="I3" s="191"/>
      <c r="J3" s="191"/>
      <c r="K3" s="191"/>
      <c r="L3" s="191"/>
      <c r="M3" s="191"/>
      <c r="N3" s="191"/>
    </row>
    <row r="4" spans="2:25" ht="11.25" customHeight="1">
      <c r="B4" s="4"/>
    </row>
    <row r="5" spans="2:25" ht="15" customHeight="1"/>
    <row r="6" spans="2:25" s="5" customFormat="1" ht="15" customHeight="1">
      <c r="B6" s="186" t="s">
        <v>92</v>
      </c>
      <c r="C6" s="187"/>
      <c r="D6" s="188" t="s">
        <v>145</v>
      </c>
      <c r="E6" s="189"/>
      <c r="F6" s="190"/>
      <c r="G6" s="192"/>
      <c r="H6" s="192"/>
      <c r="Y6" s="3"/>
    </row>
    <row r="7" spans="2:25" s="5" customFormat="1" ht="15" customHeight="1">
      <c r="B7" s="186" t="s">
        <v>93</v>
      </c>
      <c r="C7" s="187"/>
      <c r="D7" s="188" t="s">
        <v>218</v>
      </c>
      <c r="E7" s="189"/>
      <c r="F7" s="190"/>
      <c r="G7" s="150"/>
      <c r="Y7" s="3"/>
    </row>
    <row r="8" spans="2:25" s="5" customFormat="1" ht="15" customHeight="1">
      <c r="B8" s="186" t="s">
        <v>9</v>
      </c>
      <c r="C8" s="187"/>
      <c r="D8" s="188" t="s">
        <v>219</v>
      </c>
      <c r="E8" s="189"/>
      <c r="F8" s="190"/>
      <c r="G8" s="150"/>
      <c r="Y8" s="3"/>
    </row>
    <row r="9" spans="2:25" s="5" customFormat="1" ht="16.5" customHeight="1">
      <c r="B9" s="186" t="s">
        <v>21</v>
      </c>
      <c r="C9" s="187"/>
      <c r="D9" s="147">
        <v>43374</v>
      </c>
      <c r="E9" s="148" t="s">
        <v>22</v>
      </c>
      <c r="F9" s="151">
        <v>43390</v>
      </c>
      <c r="G9" s="150"/>
      <c r="Y9" s="3"/>
    </row>
    <row r="10" spans="2:25" s="5" customFormat="1" ht="15" customHeight="1">
      <c r="B10" s="186" t="s">
        <v>1</v>
      </c>
      <c r="C10" s="187"/>
      <c r="D10" s="188" t="s">
        <v>225</v>
      </c>
      <c r="E10" s="189"/>
      <c r="F10" s="190"/>
      <c r="G10" s="150"/>
      <c r="Y10" s="3"/>
    </row>
    <row r="11" spans="2:25" s="18" customFormat="1" ht="15" customHeight="1">
      <c r="B11" s="19"/>
      <c r="C11" s="19"/>
      <c r="D11" s="20"/>
      <c r="E11" s="20"/>
      <c r="F11" s="152"/>
      <c r="G11" s="152"/>
      <c r="Y11" s="21"/>
    </row>
    <row r="12" spans="2:25" ht="39" thickBot="1">
      <c r="B12" s="6" t="s">
        <v>32</v>
      </c>
      <c r="C12" s="35" t="s">
        <v>101</v>
      </c>
      <c r="D12" s="9" t="s">
        <v>85</v>
      </c>
      <c r="E12" s="34" t="s">
        <v>143</v>
      </c>
      <c r="F12" s="9" t="s">
        <v>140</v>
      </c>
      <c r="G12" s="9" t="s">
        <v>23</v>
      </c>
      <c r="H12" s="7" t="s">
        <v>10</v>
      </c>
      <c r="I12" s="7" t="s">
        <v>11</v>
      </c>
      <c r="J12" s="7" t="s">
        <v>14</v>
      </c>
      <c r="K12" s="7" t="s">
        <v>12</v>
      </c>
      <c r="L12" s="7" t="s">
        <v>13</v>
      </c>
      <c r="M12" s="7" t="s">
        <v>15</v>
      </c>
      <c r="N12" s="7" t="s">
        <v>127</v>
      </c>
    </row>
    <row r="13" spans="2:25" ht="24.75" thickBot="1">
      <c r="B13" s="35">
        <v>1</v>
      </c>
      <c r="C13" s="91" t="s">
        <v>139</v>
      </c>
      <c r="D13" s="91" t="s">
        <v>133</v>
      </c>
      <c r="E13" s="128" t="s">
        <v>146</v>
      </c>
      <c r="F13" s="153" t="s">
        <v>223</v>
      </c>
      <c r="G13" s="153" t="s">
        <v>224</v>
      </c>
      <c r="H13" s="92">
        <v>43297</v>
      </c>
      <c r="I13" s="92">
        <v>43297</v>
      </c>
      <c r="J13" s="115">
        <v>1</v>
      </c>
      <c r="K13" s="142">
        <v>43297</v>
      </c>
      <c r="L13" s="142">
        <v>43297</v>
      </c>
      <c r="M13" s="145">
        <v>1</v>
      </c>
      <c r="N13" s="93"/>
    </row>
    <row r="14" spans="2:25" ht="24.75" thickBot="1">
      <c r="B14" s="35">
        <v>2</v>
      </c>
      <c r="C14" s="91" t="s">
        <v>139</v>
      </c>
      <c r="D14" s="91" t="s">
        <v>133</v>
      </c>
      <c r="E14" s="129" t="s">
        <v>147</v>
      </c>
      <c r="F14" s="153" t="s">
        <v>223</v>
      </c>
      <c r="G14" s="153" t="s">
        <v>223</v>
      </c>
      <c r="H14" s="142">
        <v>43297</v>
      </c>
      <c r="I14" s="142">
        <v>43297</v>
      </c>
      <c r="J14" s="115">
        <v>2</v>
      </c>
      <c r="K14" s="142">
        <v>43297</v>
      </c>
      <c r="L14" s="142">
        <v>43297</v>
      </c>
      <c r="M14" s="145">
        <v>2</v>
      </c>
      <c r="N14" s="93"/>
    </row>
    <row r="15" spans="2:25" ht="24.75" thickBot="1">
      <c r="B15" s="35">
        <v>3</v>
      </c>
      <c r="C15" s="91" t="s">
        <v>139</v>
      </c>
      <c r="D15" s="91" t="s">
        <v>133</v>
      </c>
      <c r="E15" s="129" t="s">
        <v>148</v>
      </c>
      <c r="F15" s="153" t="s">
        <v>224</v>
      </c>
      <c r="G15" s="153" t="s">
        <v>224</v>
      </c>
      <c r="H15" s="142">
        <v>43297</v>
      </c>
      <c r="I15" s="142">
        <v>43297</v>
      </c>
      <c r="J15" s="115">
        <v>2</v>
      </c>
      <c r="K15" s="142">
        <v>43297</v>
      </c>
      <c r="L15" s="142">
        <v>43297</v>
      </c>
      <c r="M15" s="145">
        <v>2</v>
      </c>
      <c r="N15" s="93"/>
    </row>
    <row r="16" spans="2:25" ht="24.75" thickBot="1">
      <c r="B16" s="35">
        <v>4</v>
      </c>
      <c r="C16" s="91" t="s">
        <v>139</v>
      </c>
      <c r="D16" s="91" t="s">
        <v>133</v>
      </c>
      <c r="E16" s="129" t="s">
        <v>149</v>
      </c>
      <c r="F16" s="153" t="s">
        <v>223</v>
      </c>
      <c r="G16" s="153" t="s">
        <v>224</v>
      </c>
      <c r="H16" s="142">
        <v>43297</v>
      </c>
      <c r="I16" s="142">
        <v>43297</v>
      </c>
      <c r="J16" s="115">
        <v>2</v>
      </c>
      <c r="K16" s="142">
        <v>43297</v>
      </c>
      <c r="L16" s="142">
        <v>43297</v>
      </c>
      <c r="M16" s="145">
        <v>2</v>
      </c>
      <c r="N16" s="93"/>
    </row>
    <row r="17" spans="2:14" ht="24.75" thickBot="1">
      <c r="B17" s="35">
        <v>5</v>
      </c>
      <c r="C17" s="91" t="s">
        <v>139</v>
      </c>
      <c r="D17" s="91" t="s">
        <v>133</v>
      </c>
      <c r="E17" s="129" t="s">
        <v>150</v>
      </c>
      <c r="F17" s="153" t="s">
        <v>223</v>
      </c>
      <c r="G17" s="153" t="s">
        <v>224</v>
      </c>
      <c r="H17" s="92">
        <v>43298</v>
      </c>
      <c r="I17" s="142">
        <v>43298</v>
      </c>
      <c r="J17" s="115">
        <v>2</v>
      </c>
      <c r="K17" s="142">
        <v>43298</v>
      </c>
      <c r="L17" s="142">
        <v>43298</v>
      </c>
      <c r="M17" s="145">
        <v>2</v>
      </c>
      <c r="N17" s="93"/>
    </row>
    <row r="18" spans="2:14" ht="24.75" thickBot="1">
      <c r="B18" s="35">
        <v>6</v>
      </c>
      <c r="C18" s="91" t="s">
        <v>139</v>
      </c>
      <c r="D18" s="91" t="s">
        <v>133</v>
      </c>
      <c r="E18" s="129" t="s">
        <v>151</v>
      </c>
      <c r="F18" s="153" t="s">
        <v>209</v>
      </c>
      <c r="G18" s="153" t="s">
        <v>209</v>
      </c>
      <c r="H18" s="142">
        <v>43298</v>
      </c>
      <c r="I18" s="142">
        <v>43298</v>
      </c>
      <c r="J18" s="115">
        <v>2</v>
      </c>
      <c r="K18" s="142">
        <v>43298</v>
      </c>
      <c r="L18" s="142">
        <v>43298</v>
      </c>
      <c r="M18" s="145">
        <v>2</v>
      </c>
      <c r="N18" s="93"/>
    </row>
    <row r="19" spans="2:14" ht="24.75" thickBot="1">
      <c r="B19" s="35">
        <v>7</v>
      </c>
      <c r="C19" s="91" t="s">
        <v>139</v>
      </c>
      <c r="D19" s="91" t="s">
        <v>133</v>
      </c>
      <c r="E19" s="129" t="s">
        <v>152</v>
      </c>
      <c r="F19" s="153" t="s">
        <v>209</v>
      </c>
      <c r="G19" s="153" t="s">
        <v>209</v>
      </c>
      <c r="H19" s="142">
        <v>43298</v>
      </c>
      <c r="I19" s="142">
        <v>43298</v>
      </c>
      <c r="J19" s="115">
        <v>2</v>
      </c>
      <c r="K19" s="142">
        <v>43298</v>
      </c>
      <c r="L19" s="142">
        <v>43298</v>
      </c>
      <c r="M19" s="145">
        <v>2</v>
      </c>
      <c r="N19" s="93"/>
    </row>
    <row r="20" spans="2:14" ht="24.75" thickBot="1">
      <c r="B20" s="35">
        <v>8</v>
      </c>
      <c r="C20" s="91" t="s">
        <v>139</v>
      </c>
      <c r="D20" s="91" t="s">
        <v>133</v>
      </c>
      <c r="E20" s="129" t="s">
        <v>153</v>
      </c>
      <c r="F20" s="153" t="s">
        <v>223</v>
      </c>
      <c r="G20" s="153" t="s">
        <v>224</v>
      </c>
      <c r="H20" s="142">
        <v>43298</v>
      </c>
      <c r="I20" s="142">
        <v>43298</v>
      </c>
      <c r="J20" s="115">
        <v>2</v>
      </c>
      <c r="K20" s="142">
        <v>43298</v>
      </c>
      <c r="L20" s="142">
        <v>43298</v>
      </c>
      <c r="M20" s="145">
        <v>2</v>
      </c>
      <c r="N20" s="93"/>
    </row>
    <row r="21" spans="2:14" ht="24.75" thickBot="1">
      <c r="B21" s="35">
        <v>9</v>
      </c>
      <c r="C21" s="91" t="s">
        <v>139</v>
      </c>
      <c r="D21" s="91" t="s">
        <v>133</v>
      </c>
      <c r="E21" s="129" t="s">
        <v>154</v>
      </c>
      <c r="F21" s="153" t="s">
        <v>223</v>
      </c>
      <c r="G21" s="153" t="s">
        <v>224</v>
      </c>
      <c r="H21" s="142">
        <v>43298</v>
      </c>
      <c r="I21" s="142">
        <v>43298</v>
      </c>
      <c r="J21" s="115">
        <v>2</v>
      </c>
      <c r="K21" s="142">
        <v>43298</v>
      </c>
      <c r="L21" s="142">
        <v>43298</v>
      </c>
      <c r="M21" s="145">
        <v>2</v>
      </c>
      <c r="N21" s="93"/>
    </row>
    <row r="22" spans="2:14" ht="24.75" thickBot="1">
      <c r="B22" s="35">
        <v>10</v>
      </c>
      <c r="C22" s="91" t="s">
        <v>139</v>
      </c>
      <c r="D22" s="91" t="s">
        <v>133</v>
      </c>
      <c r="E22" s="129" t="s">
        <v>155</v>
      </c>
      <c r="F22" s="153" t="s">
        <v>223</v>
      </c>
      <c r="G22" s="153" t="s">
        <v>224</v>
      </c>
      <c r="H22" s="92">
        <v>43299</v>
      </c>
      <c r="I22" s="142">
        <v>43299</v>
      </c>
      <c r="J22" s="115">
        <v>2</v>
      </c>
      <c r="K22" s="142">
        <v>43299</v>
      </c>
      <c r="L22" s="142">
        <v>43299</v>
      </c>
      <c r="M22" s="145">
        <v>2</v>
      </c>
      <c r="N22" s="93"/>
    </row>
    <row r="23" spans="2:14" ht="24.75" thickBot="1">
      <c r="B23" s="35">
        <v>11</v>
      </c>
      <c r="C23" s="91" t="s">
        <v>139</v>
      </c>
      <c r="D23" s="91" t="s">
        <v>184</v>
      </c>
      <c r="E23" s="129" t="s">
        <v>156</v>
      </c>
      <c r="F23" s="153" t="s">
        <v>223</v>
      </c>
      <c r="G23" s="153" t="s">
        <v>224</v>
      </c>
      <c r="H23" s="142">
        <v>43299</v>
      </c>
      <c r="I23" s="142">
        <v>43299</v>
      </c>
      <c r="J23" s="115">
        <v>2</v>
      </c>
      <c r="K23" s="142">
        <v>43299</v>
      </c>
      <c r="L23" s="142">
        <v>43299</v>
      </c>
      <c r="M23" s="145">
        <v>2</v>
      </c>
      <c r="N23" s="93"/>
    </row>
    <row r="24" spans="2:14" ht="24.75" thickBot="1">
      <c r="B24" s="35">
        <v>12</v>
      </c>
      <c r="C24" s="91" t="s">
        <v>139</v>
      </c>
      <c r="D24" s="91" t="s">
        <v>184</v>
      </c>
      <c r="E24" s="129" t="s">
        <v>157</v>
      </c>
      <c r="F24" s="153" t="s">
        <v>223</v>
      </c>
      <c r="G24" s="153" t="s">
        <v>224</v>
      </c>
      <c r="H24" s="142">
        <v>43299</v>
      </c>
      <c r="I24" s="142">
        <v>43299</v>
      </c>
      <c r="J24" s="115">
        <v>2</v>
      </c>
      <c r="K24" s="142">
        <v>43299</v>
      </c>
      <c r="L24" s="142">
        <v>43299</v>
      </c>
      <c r="M24" s="145">
        <v>2</v>
      </c>
      <c r="N24" s="93"/>
    </row>
    <row r="25" spans="2:14" ht="24.75" thickBot="1">
      <c r="B25" s="35">
        <v>13</v>
      </c>
      <c r="C25" s="91" t="s">
        <v>139</v>
      </c>
      <c r="D25" s="91" t="s">
        <v>184</v>
      </c>
      <c r="E25" s="129" t="s">
        <v>158</v>
      </c>
      <c r="F25" s="153" t="s">
        <v>224</v>
      </c>
      <c r="G25" s="153" t="s">
        <v>224</v>
      </c>
      <c r="H25" s="142">
        <v>43299</v>
      </c>
      <c r="I25" s="142">
        <v>43299</v>
      </c>
      <c r="J25" s="115">
        <v>2</v>
      </c>
      <c r="K25" s="142">
        <v>43299</v>
      </c>
      <c r="L25" s="142">
        <v>43299</v>
      </c>
      <c r="M25" s="145">
        <v>2</v>
      </c>
      <c r="N25" s="93"/>
    </row>
    <row r="26" spans="2:14" ht="24.75" thickBot="1">
      <c r="B26" s="35">
        <v>14</v>
      </c>
      <c r="C26" s="91" t="s">
        <v>139</v>
      </c>
      <c r="D26" s="91" t="s">
        <v>184</v>
      </c>
      <c r="E26" s="129" t="s">
        <v>159</v>
      </c>
      <c r="F26" s="153" t="s">
        <v>223</v>
      </c>
      <c r="G26" s="153" t="s">
        <v>224</v>
      </c>
      <c r="H26" s="142">
        <v>43299</v>
      </c>
      <c r="I26" s="142">
        <v>43299</v>
      </c>
      <c r="J26" s="115">
        <v>2</v>
      </c>
      <c r="K26" s="142">
        <v>43299</v>
      </c>
      <c r="L26" s="142">
        <v>43299</v>
      </c>
      <c r="M26" s="145">
        <v>2</v>
      </c>
      <c r="N26" s="93"/>
    </row>
    <row r="27" spans="2:14" ht="24.75" thickBot="1">
      <c r="B27" s="35">
        <v>15</v>
      </c>
      <c r="C27" s="91" t="s">
        <v>139</v>
      </c>
      <c r="D27" s="91" t="s">
        <v>184</v>
      </c>
      <c r="E27" s="129" t="s">
        <v>160</v>
      </c>
      <c r="F27" s="153" t="s">
        <v>223</v>
      </c>
      <c r="G27" s="153" t="s">
        <v>224</v>
      </c>
      <c r="H27" s="92">
        <v>43300</v>
      </c>
      <c r="I27" s="142">
        <v>43300</v>
      </c>
      <c r="J27" s="115">
        <v>2</v>
      </c>
      <c r="K27" s="142">
        <v>43300</v>
      </c>
      <c r="L27" s="142">
        <v>43300</v>
      </c>
      <c r="M27" s="145">
        <v>2</v>
      </c>
      <c r="N27" s="93"/>
    </row>
    <row r="28" spans="2:14" ht="24.75" thickBot="1">
      <c r="B28" s="35">
        <v>16</v>
      </c>
      <c r="C28" s="91" t="s">
        <v>139</v>
      </c>
      <c r="D28" s="91" t="s">
        <v>184</v>
      </c>
      <c r="E28" s="129" t="s">
        <v>161</v>
      </c>
      <c r="F28" s="153" t="s">
        <v>224</v>
      </c>
      <c r="G28" s="153" t="s">
        <v>224</v>
      </c>
      <c r="H28" s="142">
        <v>43300</v>
      </c>
      <c r="I28" s="142">
        <v>43300</v>
      </c>
      <c r="J28" s="115">
        <v>2</v>
      </c>
      <c r="K28" s="142">
        <v>43300</v>
      </c>
      <c r="L28" s="142">
        <v>43300</v>
      </c>
      <c r="M28" s="145">
        <v>2</v>
      </c>
      <c r="N28" s="93"/>
    </row>
    <row r="29" spans="2:14" ht="24.75" thickBot="1">
      <c r="B29" s="35">
        <v>17</v>
      </c>
      <c r="C29" s="91" t="s">
        <v>139</v>
      </c>
      <c r="D29" s="91" t="s">
        <v>133</v>
      </c>
      <c r="E29" s="129" t="s">
        <v>162</v>
      </c>
      <c r="F29" s="153" t="s">
        <v>209</v>
      </c>
      <c r="G29" s="153" t="s">
        <v>209</v>
      </c>
      <c r="H29" s="142">
        <v>43300</v>
      </c>
      <c r="I29" s="142">
        <v>43300</v>
      </c>
      <c r="J29" s="115">
        <v>2</v>
      </c>
      <c r="K29" s="142">
        <v>43300</v>
      </c>
      <c r="L29" s="142">
        <v>43300</v>
      </c>
      <c r="M29" s="145">
        <v>2</v>
      </c>
      <c r="N29" s="93"/>
    </row>
    <row r="30" spans="2:14" ht="24.75" thickBot="1">
      <c r="B30" s="35">
        <v>18</v>
      </c>
      <c r="C30" s="91" t="s">
        <v>139</v>
      </c>
      <c r="D30" s="91" t="s">
        <v>133</v>
      </c>
      <c r="E30" s="129" t="s">
        <v>163</v>
      </c>
      <c r="F30" s="153" t="s">
        <v>209</v>
      </c>
      <c r="G30" s="153" t="s">
        <v>209</v>
      </c>
      <c r="H30" s="142">
        <v>43300</v>
      </c>
      <c r="I30" s="142">
        <v>43300</v>
      </c>
      <c r="J30" s="115">
        <v>2</v>
      </c>
      <c r="K30" s="142">
        <v>43300</v>
      </c>
      <c r="L30" s="142">
        <v>43300</v>
      </c>
      <c r="M30" s="145">
        <v>2</v>
      </c>
      <c r="N30" s="93"/>
    </row>
    <row r="31" spans="2:14" ht="24.75" thickBot="1">
      <c r="B31" s="35">
        <v>19</v>
      </c>
      <c r="C31" s="91" t="s">
        <v>139</v>
      </c>
      <c r="D31" s="91" t="s">
        <v>133</v>
      </c>
      <c r="E31" s="129" t="s">
        <v>164</v>
      </c>
      <c r="F31" s="153" t="s">
        <v>209</v>
      </c>
      <c r="G31" s="153" t="s">
        <v>209</v>
      </c>
      <c r="H31" s="142">
        <v>43300</v>
      </c>
      <c r="I31" s="142">
        <v>43300</v>
      </c>
      <c r="J31" s="115">
        <v>2</v>
      </c>
      <c r="K31" s="142">
        <v>43300</v>
      </c>
      <c r="L31" s="142">
        <v>43300</v>
      </c>
      <c r="M31" s="145">
        <v>2</v>
      </c>
      <c r="N31" s="93"/>
    </row>
    <row r="32" spans="2:14" ht="24.75" thickBot="1">
      <c r="B32" s="35">
        <v>20</v>
      </c>
      <c r="C32" s="91" t="s">
        <v>139</v>
      </c>
      <c r="D32" s="91" t="s">
        <v>133</v>
      </c>
      <c r="E32" s="129" t="s">
        <v>165</v>
      </c>
      <c r="F32" s="153" t="s">
        <v>209</v>
      </c>
      <c r="G32" s="153" t="s">
        <v>209</v>
      </c>
      <c r="H32" s="92">
        <v>43301</v>
      </c>
      <c r="I32" s="142">
        <v>43301</v>
      </c>
      <c r="J32" s="115">
        <v>2</v>
      </c>
      <c r="K32" s="142">
        <v>43301</v>
      </c>
      <c r="L32" s="142">
        <v>43301</v>
      </c>
      <c r="M32" s="145">
        <v>2</v>
      </c>
      <c r="N32" s="93"/>
    </row>
    <row r="33" spans="1:14" ht="24.75" thickBot="1">
      <c r="B33" s="35">
        <v>21</v>
      </c>
      <c r="C33" s="91" t="s">
        <v>139</v>
      </c>
      <c r="D33" s="91" t="s">
        <v>133</v>
      </c>
      <c r="E33" s="129" t="s">
        <v>166</v>
      </c>
      <c r="F33" s="153" t="s">
        <v>209</v>
      </c>
      <c r="G33" s="153" t="s">
        <v>209</v>
      </c>
      <c r="H33" s="142">
        <v>43301</v>
      </c>
      <c r="I33" s="142">
        <v>43301</v>
      </c>
      <c r="J33" s="115">
        <v>2</v>
      </c>
      <c r="K33" s="142">
        <v>43301</v>
      </c>
      <c r="L33" s="142">
        <v>43301</v>
      </c>
      <c r="M33" s="145">
        <v>2</v>
      </c>
      <c r="N33" s="93"/>
    </row>
    <row r="34" spans="1:14" ht="24.75" thickBot="1">
      <c r="A34" s="8"/>
      <c r="B34" s="35">
        <v>33</v>
      </c>
      <c r="C34" s="91" t="s">
        <v>139</v>
      </c>
      <c r="D34" s="91" t="s">
        <v>133</v>
      </c>
      <c r="E34" s="129" t="s">
        <v>175</v>
      </c>
      <c r="F34" s="153" t="s">
        <v>209</v>
      </c>
      <c r="G34" s="153" t="s">
        <v>209</v>
      </c>
      <c r="H34" s="142">
        <v>43301</v>
      </c>
      <c r="I34" s="142">
        <v>43301</v>
      </c>
      <c r="J34" s="115">
        <v>2</v>
      </c>
      <c r="K34" s="142">
        <v>43301</v>
      </c>
      <c r="L34" s="142">
        <v>43301</v>
      </c>
      <c r="M34" s="145">
        <v>2</v>
      </c>
      <c r="N34" s="93"/>
    </row>
    <row r="35" spans="1:14" ht="24.75" thickBot="1">
      <c r="A35" s="8"/>
      <c r="B35" s="35">
        <v>34</v>
      </c>
      <c r="C35" s="91" t="s">
        <v>139</v>
      </c>
      <c r="D35" s="91" t="s">
        <v>133</v>
      </c>
      <c r="E35" s="129" t="s">
        <v>167</v>
      </c>
      <c r="F35" s="153" t="s">
        <v>224</v>
      </c>
      <c r="G35" s="153" t="s">
        <v>223</v>
      </c>
      <c r="H35" s="142">
        <v>43301</v>
      </c>
      <c r="I35" s="142">
        <v>43301</v>
      </c>
      <c r="J35" s="115">
        <v>2</v>
      </c>
      <c r="K35" s="142">
        <v>43301</v>
      </c>
      <c r="L35" s="142">
        <v>43301</v>
      </c>
      <c r="M35" s="145">
        <v>2</v>
      </c>
      <c r="N35" s="93"/>
    </row>
    <row r="36" spans="1:14" ht="24.75" thickBot="1">
      <c r="B36" s="35">
        <v>22</v>
      </c>
      <c r="C36" s="91" t="s">
        <v>139</v>
      </c>
      <c r="D36" s="91" t="s">
        <v>133</v>
      </c>
      <c r="E36" s="129" t="s">
        <v>168</v>
      </c>
      <c r="F36" s="153" t="s">
        <v>224</v>
      </c>
      <c r="G36" s="153" t="s">
        <v>223</v>
      </c>
      <c r="H36" s="92">
        <v>43304</v>
      </c>
      <c r="I36" s="142">
        <v>43304</v>
      </c>
      <c r="J36" s="115">
        <v>2</v>
      </c>
      <c r="K36" s="142">
        <v>43304</v>
      </c>
      <c r="L36" s="142">
        <v>43304</v>
      </c>
      <c r="M36" s="145">
        <v>2</v>
      </c>
      <c r="N36" s="93"/>
    </row>
    <row r="37" spans="1:14" ht="24.75" thickBot="1">
      <c r="B37" s="35">
        <v>23</v>
      </c>
      <c r="C37" s="91" t="s">
        <v>139</v>
      </c>
      <c r="D37" s="91" t="s">
        <v>133</v>
      </c>
      <c r="E37" s="129" t="s">
        <v>169</v>
      </c>
      <c r="F37" s="153" t="s">
        <v>209</v>
      </c>
      <c r="G37" s="153" t="s">
        <v>209</v>
      </c>
      <c r="H37" s="142">
        <v>43304</v>
      </c>
      <c r="I37" s="142">
        <v>43304</v>
      </c>
      <c r="J37" s="115">
        <v>2</v>
      </c>
      <c r="K37" s="142">
        <v>43304</v>
      </c>
      <c r="L37" s="142">
        <v>43304</v>
      </c>
      <c r="M37" s="145">
        <v>2</v>
      </c>
      <c r="N37" s="93"/>
    </row>
    <row r="38" spans="1:14" ht="24.75" thickBot="1">
      <c r="B38" s="35">
        <v>24</v>
      </c>
      <c r="C38" s="91" t="s">
        <v>139</v>
      </c>
      <c r="D38" s="91" t="s">
        <v>133</v>
      </c>
      <c r="E38" s="129" t="s">
        <v>170</v>
      </c>
      <c r="F38" s="153" t="s">
        <v>209</v>
      </c>
      <c r="G38" s="153" t="s">
        <v>209</v>
      </c>
      <c r="H38" s="142">
        <v>43304</v>
      </c>
      <c r="I38" s="142">
        <v>43304</v>
      </c>
      <c r="J38" s="115">
        <v>2</v>
      </c>
      <c r="K38" s="142">
        <v>43304</v>
      </c>
      <c r="L38" s="142">
        <v>43304</v>
      </c>
      <c r="M38" s="145">
        <v>2</v>
      </c>
      <c r="N38" s="93"/>
    </row>
    <row r="39" spans="1:14" ht="24.75" thickBot="1">
      <c r="B39" s="35">
        <v>25</v>
      </c>
      <c r="C39" s="91" t="s">
        <v>139</v>
      </c>
      <c r="D39" s="91" t="s">
        <v>133</v>
      </c>
      <c r="E39" s="129" t="s">
        <v>171</v>
      </c>
      <c r="F39" s="153" t="s">
        <v>224</v>
      </c>
      <c r="G39" s="153" t="s">
        <v>223</v>
      </c>
      <c r="H39" s="142">
        <v>43304</v>
      </c>
      <c r="I39" s="142">
        <v>43304</v>
      </c>
      <c r="J39" s="115">
        <v>2</v>
      </c>
      <c r="K39" s="142">
        <v>43304</v>
      </c>
      <c r="L39" s="142">
        <v>43304</v>
      </c>
      <c r="M39" s="145">
        <v>2</v>
      </c>
      <c r="N39" s="93"/>
    </row>
    <row r="40" spans="1:14" ht="24.75" thickBot="1">
      <c r="B40" s="35">
        <v>26</v>
      </c>
      <c r="C40" s="91" t="s">
        <v>139</v>
      </c>
      <c r="D40" s="91" t="s">
        <v>133</v>
      </c>
      <c r="E40" s="129" t="s">
        <v>172</v>
      </c>
      <c r="F40" s="153" t="s">
        <v>209</v>
      </c>
      <c r="G40" s="153" t="s">
        <v>209</v>
      </c>
      <c r="H40" s="142">
        <v>43304</v>
      </c>
      <c r="I40" s="142">
        <v>43304</v>
      </c>
      <c r="J40" s="115">
        <v>2</v>
      </c>
      <c r="K40" s="142">
        <v>43304</v>
      </c>
      <c r="L40" s="142">
        <v>43304</v>
      </c>
      <c r="M40" s="145">
        <v>2</v>
      </c>
      <c r="N40" s="93"/>
    </row>
    <row r="41" spans="1:14" ht="24.75" thickBot="1">
      <c r="B41" s="35">
        <v>27</v>
      </c>
      <c r="C41" s="91" t="s">
        <v>139</v>
      </c>
      <c r="D41" s="91" t="s">
        <v>133</v>
      </c>
      <c r="E41" s="129" t="s">
        <v>173</v>
      </c>
      <c r="F41" s="153" t="s">
        <v>209</v>
      </c>
      <c r="G41" s="153" t="s">
        <v>209</v>
      </c>
      <c r="H41" s="92">
        <v>43305</v>
      </c>
      <c r="I41" s="142">
        <v>43305</v>
      </c>
      <c r="J41" s="115">
        <v>2</v>
      </c>
      <c r="K41" s="142">
        <v>43305</v>
      </c>
      <c r="L41" s="142">
        <v>43305</v>
      </c>
      <c r="M41" s="145">
        <v>2</v>
      </c>
      <c r="N41" s="93"/>
    </row>
    <row r="42" spans="1:14" ht="24.75" thickBot="1">
      <c r="B42" s="35">
        <v>28</v>
      </c>
      <c r="C42" s="91" t="s">
        <v>139</v>
      </c>
      <c r="D42" s="91" t="s">
        <v>133</v>
      </c>
      <c r="E42" s="129" t="s">
        <v>176</v>
      </c>
      <c r="F42" s="153" t="s">
        <v>209</v>
      </c>
      <c r="G42" s="153" t="s">
        <v>209</v>
      </c>
      <c r="H42" s="142">
        <v>43305</v>
      </c>
      <c r="I42" s="142">
        <v>43305</v>
      </c>
      <c r="J42" s="115">
        <v>2</v>
      </c>
      <c r="K42" s="142">
        <v>43305</v>
      </c>
      <c r="L42" s="142">
        <v>43305</v>
      </c>
      <c r="M42" s="145">
        <v>2</v>
      </c>
      <c r="N42" s="93"/>
    </row>
    <row r="43" spans="1:14" ht="24.75" thickBot="1">
      <c r="B43" s="35">
        <v>29</v>
      </c>
      <c r="C43" s="91" t="s">
        <v>139</v>
      </c>
      <c r="D43" s="91" t="s">
        <v>133</v>
      </c>
      <c r="E43" s="129" t="s">
        <v>177</v>
      </c>
      <c r="F43" s="153" t="s">
        <v>209</v>
      </c>
      <c r="G43" s="153" t="s">
        <v>209</v>
      </c>
      <c r="H43" s="142">
        <v>43305</v>
      </c>
      <c r="I43" s="142">
        <v>43305</v>
      </c>
      <c r="J43" s="115">
        <v>2</v>
      </c>
      <c r="K43" s="142">
        <v>43305</v>
      </c>
      <c r="L43" s="142">
        <v>43305</v>
      </c>
      <c r="M43" s="145">
        <v>2</v>
      </c>
      <c r="N43" s="93"/>
    </row>
    <row r="44" spans="1:14" ht="24.75" thickBot="1">
      <c r="A44" s="8"/>
      <c r="B44" s="35">
        <v>30</v>
      </c>
      <c r="C44" s="91" t="s">
        <v>139</v>
      </c>
      <c r="D44" s="91" t="s">
        <v>133</v>
      </c>
      <c r="E44" s="129" t="s">
        <v>178</v>
      </c>
      <c r="F44" s="153" t="s">
        <v>223</v>
      </c>
      <c r="G44" s="153" t="s">
        <v>224</v>
      </c>
      <c r="H44" s="142">
        <v>43305</v>
      </c>
      <c r="I44" s="142">
        <v>43305</v>
      </c>
      <c r="J44" s="115">
        <v>2</v>
      </c>
      <c r="K44" s="142">
        <v>43305</v>
      </c>
      <c r="L44" s="142">
        <v>43305</v>
      </c>
      <c r="M44" s="145">
        <v>2</v>
      </c>
      <c r="N44" s="93"/>
    </row>
    <row r="45" spans="1:14" ht="24.75" thickBot="1">
      <c r="A45" s="8"/>
      <c r="B45" s="35">
        <v>31</v>
      </c>
      <c r="C45" s="91" t="s">
        <v>139</v>
      </c>
      <c r="D45" s="91" t="s">
        <v>133</v>
      </c>
      <c r="E45" s="129" t="s">
        <v>179</v>
      </c>
      <c r="F45" s="153" t="s">
        <v>209</v>
      </c>
      <c r="G45" s="153" t="s">
        <v>209</v>
      </c>
      <c r="H45" s="142">
        <v>43305</v>
      </c>
      <c r="I45" s="142">
        <v>43305</v>
      </c>
      <c r="J45" s="115">
        <v>2</v>
      </c>
      <c r="K45" s="142">
        <v>43305</v>
      </c>
      <c r="L45" s="142">
        <v>43305</v>
      </c>
      <c r="M45" s="145">
        <v>2</v>
      </c>
      <c r="N45" s="93"/>
    </row>
    <row r="46" spans="1:14" ht="24.75" thickBot="1">
      <c r="A46" s="8"/>
      <c r="B46" s="35">
        <v>32</v>
      </c>
      <c r="C46" s="91" t="s">
        <v>139</v>
      </c>
      <c r="D46" s="91" t="s">
        <v>133</v>
      </c>
      <c r="E46" s="129" t="s">
        <v>180</v>
      </c>
      <c r="F46" s="153" t="s">
        <v>209</v>
      </c>
      <c r="G46" s="153" t="s">
        <v>209</v>
      </c>
      <c r="H46" s="92">
        <v>43306</v>
      </c>
      <c r="I46" s="142">
        <v>43306</v>
      </c>
      <c r="J46" s="115">
        <v>2</v>
      </c>
      <c r="K46" s="142">
        <v>43306</v>
      </c>
      <c r="L46" s="142">
        <v>43306</v>
      </c>
      <c r="M46" s="145">
        <v>2</v>
      </c>
      <c r="N46" s="93"/>
    </row>
    <row r="47" spans="1:14" ht="24.75" thickBot="1">
      <c r="B47" s="35">
        <v>33</v>
      </c>
      <c r="C47" s="91" t="s">
        <v>139</v>
      </c>
      <c r="D47" s="91" t="s">
        <v>133</v>
      </c>
      <c r="E47" s="129" t="s">
        <v>181</v>
      </c>
      <c r="F47" s="153" t="s">
        <v>209</v>
      </c>
      <c r="G47" s="153" t="s">
        <v>209</v>
      </c>
      <c r="H47" s="142">
        <v>43306</v>
      </c>
      <c r="I47" s="142">
        <v>43306</v>
      </c>
      <c r="J47" s="115">
        <v>2</v>
      </c>
      <c r="K47" s="142">
        <v>43306</v>
      </c>
      <c r="L47" s="142">
        <v>43306</v>
      </c>
      <c r="M47" s="145">
        <v>2</v>
      </c>
      <c r="N47" s="93"/>
    </row>
    <row r="48" spans="1:14" ht="24.75" thickBot="1">
      <c r="B48" s="35">
        <v>34</v>
      </c>
      <c r="C48" s="91" t="s">
        <v>139</v>
      </c>
      <c r="D48" s="91" t="s">
        <v>133</v>
      </c>
      <c r="E48" s="129" t="s">
        <v>182</v>
      </c>
      <c r="F48" s="153" t="s">
        <v>223</v>
      </c>
      <c r="G48" s="153" t="s">
        <v>224</v>
      </c>
      <c r="H48" s="142">
        <v>43306</v>
      </c>
      <c r="I48" s="142">
        <v>43306</v>
      </c>
      <c r="J48" s="115">
        <v>2</v>
      </c>
      <c r="K48" s="142">
        <v>43306</v>
      </c>
      <c r="L48" s="142">
        <v>43306</v>
      </c>
      <c r="M48" s="145">
        <v>2</v>
      </c>
      <c r="N48" s="93"/>
    </row>
    <row r="49" spans="2:14" ht="24.75" thickBot="1">
      <c r="B49" s="35">
        <v>35</v>
      </c>
      <c r="C49" s="91" t="s">
        <v>139</v>
      </c>
      <c r="D49" s="91" t="s">
        <v>133</v>
      </c>
      <c r="E49" s="129" t="s">
        <v>183</v>
      </c>
      <c r="F49" s="153" t="s">
        <v>223</v>
      </c>
      <c r="G49" s="153" t="s">
        <v>224</v>
      </c>
      <c r="H49" s="92">
        <v>43307</v>
      </c>
      <c r="I49" s="92">
        <v>43307</v>
      </c>
      <c r="J49" s="115">
        <v>2</v>
      </c>
      <c r="K49" s="142">
        <v>43307</v>
      </c>
      <c r="L49" s="142">
        <v>43307</v>
      </c>
      <c r="M49" s="145">
        <v>2</v>
      </c>
      <c r="N49" s="93"/>
    </row>
    <row r="50" spans="2:14">
      <c r="J50" s="94">
        <f>SUM(J13:J49)</f>
        <v>73</v>
      </c>
      <c r="L50" s="95" t="s">
        <v>16</v>
      </c>
      <c r="M50" s="94">
        <f>SUM(M13:M49)</f>
        <v>73</v>
      </c>
    </row>
  </sheetData>
  <mergeCells count="11">
    <mergeCell ref="D7:F7"/>
    <mergeCell ref="B3:N3"/>
    <mergeCell ref="G6:H6"/>
    <mergeCell ref="B6:C6"/>
    <mergeCell ref="B7:C7"/>
    <mergeCell ref="D6:F6"/>
    <mergeCell ref="B10:C10"/>
    <mergeCell ref="B8:C8"/>
    <mergeCell ref="B9:C9"/>
    <mergeCell ref="D8:F8"/>
    <mergeCell ref="D10:F10"/>
  </mergeCells>
  <phoneticPr fontId="3" type="noConversion"/>
  <dataValidations disablePrompts="1" count="2">
    <dataValidation type="list" allowBlank="1" showInputMessage="1" showErrorMessage="1" sqref="C13:C49">
      <formula1>TipoProy</formula1>
    </dataValidation>
    <dataValidation type="list" allowBlank="1" showInputMessage="1" showErrorMessage="1" sqref="D13:D49">
      <formula1>f_depar</formula1>
    </dataValidation>
  </dataValidations>
  <pageMargins left="0.75" right="0.75" top="1" bottom="1" header="0.5" footer="0.5"/>
  <pageSetup orientation="landscape" r:id="rId1"/>
  <headerFooter alignWithMargins="0">
    <oddFooter xml:space="preserve">&amp;LRev. 1.0&amp;CFecha Efectiva: 16/06/2008&amp;RPágina &amp;P de &amp;N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dimension ref="A1:O39"/>
  <sheetViews>
    <sheetView showGridLines="0" workbookViewId="0">
      <pane xSplit="5" ySplit="4" topLeftCell="F5" activePane="bottomRight" state="frozen"/>
      <selection pane="topRight" activeCell="F1" sqref="F1"/>
      <selection pane="bottomLeft" activeCell="A5" sqref="A5"/>
      <selection pane="bottomRight" activeCell="N13" sqref="N13"/>
    </sheetView>
  </sheetViews>
  <sheetFormatPr baseColWidth="10" defaultColWidth="9.140625" defaultRowHeight="11.25"/>
  <cols>
    <col min="1" max="1" width="4.5703125" style="14" customWidth="1"/>
    <col min="2" max="2" width="8.140625" style="15" customWidth="1"/>
    <col min="3" max="3" width="24.7109375" style="17" bestFit="1" customWidth="1"/>
    <col min="4" max="4" width="19.5703125" style="17" bestFit="1" customWidth="1"/>
    <col min="5" max="5" width="13.140625" style="17" bestFit="1" customWidth="1"/>
    <col min="6" max="6" width="13" style="16" customWidth="1"/>
    <col min="7" max="7" width="52.7109375" style="16" customWidth="1"/>
    <col min="8" max="9" width="16.5703125" style="17" customWidth="1"/>
    <col min="10" max="10" width="19.85546875" style="17" customWidth="1"/>
    <col min="11" max="11" width="31.7109375" style="17" hidden="1" customWidth="1"/>
    <col min="12" max="14" width="12" style="15" customWidth="1"/>
    <col min="15" max="15" width="13.7109375" style="17" customWidth="1"/>
    <col min="16" max="16384" width="9.140625" style="17"/>
  </cols>
  <sheetData>
    <row r="1" spans="1:15" s="27" customFormat="1" ht="15.75" customHeight="1" thickBot="1">
      <c r="A1" s="193" t="s">
        <v>30</v>
      </c>
      <c r="B1" s="194"/>
      <c r="C1" s="194"/>
      <c r="D1" s="194"/>
      <c r="E1" s="194"/>
      <c r="F1" s="194"/>
      <c r="G1" s="194"/>
      <c r="H1" s="194"/>
      <c r="I1" s="194"/>
      <c r="J1" s="194"/>
      <c r="K1" s="194"/>
      <c r="L1" s="194"/>
      <c r="M1" s="194"/>
      <c r="N1" s="195"/>
    </row>
    <row r="2" spans="1:15" s="27" customFormat="1" ht="11.45" customHeight="1">
      <c r="A2" s="28"/>
      <c r="B2" s="29"/>
      <c r="C2" s="29"/>
      <c r="D2" s="29"/>
      <c r="E2" s="29"/>
      <c r="F2" s="29"/>
      <c r="G2" s="29"/>
      <c r="H2" s="29"/>
      <c r="I2" s="29"/>
      <c r="J2" s="29"/>
      <c r="K2" s="29"/>
      <c r="L2" s="29"/>
      <c r="M2" s="29"/>
    </row>
    <row r="3" spans="1:15" s="22" customFormat="1" ht="12.75" customHeight="1">
      <c r="A3" s="30"/>
      <c r="B3" s="33"/>
      <c r="C3" s="30"/>
      <c r="M3" s="30"/>
    </row>
    <row r="4" spans="1:15" s="26" customFormat="1" ht="60" customHeight="1">
      <c r="A4" s="25" t="s">
        <v>25</v>
      </c>
      <c r="B4" s="25" t="s">
        <v>75</v>
      </c>
      <c r="C4" s="80" t="s">
        <v>101</v>
      </c>
      <c r="D4" s="80" t="s">
        <v>142</v>
      </c>
      <c r="E4" s="25" t="s">
        <v>90</v>
      </c>
      <c r="F4" s="25" t="s">
        <v>23</v>
      </c>
      <c r="G4" s="25" t="s">
        <v>26</v>
      </c>
      <c r="H4" s="80" t="s">
        <v>35</v>
      </c>
      <c r="I4" s="25" t="s">
        <v>33</v>
      </c>
      <c r="J4" s="25" t="s">
        <v>141</v>
      </c>
      <c r="K4" s="25" t="s">
        <v>34</v>
      </c>
      <c r="L4" s="25" t="s">
        <v>27</v>
      </c>
      <c r="M4" s="25" t="s">
        <v>28</v>
      </c>
      <c r="N4" s="25" t="s">
        <v>29</v>
      </c>
      <c r="O4" s="25" t="s">
        <v>82</v>
      </c>
    </row>
    <row r="5" spans="1:15" ht="36">
      <c r="A5" s="96">
        <v>1</v>
      </c>
      <c r="B5" s="97">
        <v>1</v>
      </c>
      <c r="C5" s="98" t="str">
        <f>VLOOKUP(B5,Planificación!$B$13:$E$93,2,FALSE)</f>
        <v>Desarrollo de Sistemas</v>
      </c>
      <c r="D5" s="99" t="str">
        <f>VLOOKUP(B5,Planificación!$B$13:$E$93,4,FALSE)</f>
        <v>Plan de proyecto</v>
      </c>
      <c r="E5" s="98" t="str">
        <f>VLOOKUP(B5,Planificación!$B$13:$G$93,5,FALSE)</f>
        <v>FCQ</v>
      </c>
      <c r="F5" s="98" t="str">
        <f>VLOOKUP(B5,Planificación!$B$13:$G$93,6,FALSE)</f>
        <v>SGR</v>
      </c>
      <c r="G5" s="101" t="s">
        <v>211</v>
      </c>
      <c r="H5" s="100" t="s">
        <v>130</v>
      </c>
      <c r="I5" s="100" t="s">
        <v>80</v>
      </c>
      <c r="J5" s="100" t="str">
        <f>E5</f>
        <v>FCQ</v>
      </c>
      <c r="K5" s="102"/>
      <c r="L5" s="103"/>
      <c r="M5" s="144"/>
      <c r="N5" s="104">
        <f t="shared" ref="N5:N39" si="0">IF(M5&gt;0,1,0)</f>
        <v>0</v>
      </c>
      <c r="O5" s="119"/>
    </row>
    <row r="6" spans="1:15" ht="36">
      <c r="A6" s="96">
        <v>2</v>
      </c>
      <c r="B6" s="97">
        <v>2</v>
      </c>
      <c r="C6" s="98" t="str">
        <f>VLOOKUP(B6,Planificación!$B$13:$E$93,2,FALSE)</f>
        <v>Desarrollo de Sistemas</v>
      </c>
      <c r="D6" s="99" t="str">
        <f>VLOOKUP(B6,Planificación!$B$13:$E$93,4,FALSE)</f>
        <v>Cronograma de proyecto</v>
      </c>
      <c r="E6" s="98" t="str">
        <f>VLOOKUP(B6,Planificación!$B$13:$F$93,5,FALSE)</f>
        <v>FCQ</v>
      </c>
      <c r="F6" s="98" t="str">
        <f>VLOOKUP(B6,Planificación!$B$13:$G$93,6,FALSE)</f>
        <v>FCQ</v>
      </c>
      <c r="G6" s="101" t="s">
        <v>210</v>
      </c>
      <c r="H6" s="100" t="s">
        <v>130</v>
      </c>
      <c r="I6" s="143" t="s">
        <v>80</v>
      </c>
      <c r="J6" s="143" t="str">
        <f t="shared" ref="J6:J39" si="1">E6</f>
        <v>FCQ</v>
      </c>
      <c r="K6" s="102"/>
      <c r="L6" s="103"/>
      <c r="M6" s="103"/>
      <c r="N6" s="104">
        <f t="shared" si="0"/>
        <v>0</v>
      </c>
      <c r="O6" s="119"/>
    </row>
    <row r="7" spans="1:15" ht="24">
      <c r="A7" s="96">
        <v>3</v>
      </c>
      <c r="B7" s="97">
        <v>3</v>
      </c>
      <c r="C7" s="98" t="str">
        <f>VLOOKUP(B7,Planificación!$B$13:$E$93,2,FALSE)</f>
        <v>Desarrollo de Sistemas</v>
      </c>
      <c r="D7" s="99" t="str">
        <f>VLOOKUP(B7,Planificación!$B$13:$E$93,4,FALSE)</f>
        <v>Proceso de gestión de proyecto</v>
      </c>
      <c r="E7" s="98" t="str">
        <f>VLOOKUP(B7,Planificación!$B$13:$F$93,5,FALSE)</f>
        <v>SGR</v>
      </c>
      <c r="F7" s="98" t="str">
        <f>VLOOKUP(B7,Planificación!$B$13:$G$93,6,FALSE)</f>
        <v>SGR</v>
      </c>
      <c r="G7" s="101" t="s">
        <v>222</v>
      </c>
      <c r="H7" s="143" t="s">
        <v>130</v>
      </c>
      <c r="I7" s="143" t="s">
        <v>80</v>
      </c>
      <c r="J7" s="143" t="str">
        <f t="shared" si="1"/>
        <v>SGR</v>
      </c>
      <c r="K7" s="102"/>
      <c r="L7" s="103"/>
      <c r="M7" s="103"/>
      <c r="N7" s="104">
        <f t="shared" si="0"/>
        <v>0</v>
      </c>
      <c r="O7" s="119"/>
    </row>
    <row r="8" spans="1:15" ht="36">
      <c r="A8" s="96">
        <v>4</v>
      </c>
      <c r="B8" s="97">
        <v>4</v>
      </c>
      <c r="C8" s="98" t="str">
        <f>VLOOKUP(B8,Planificación!$B$13:$E$49,2,FALSE)</f>
        <v>Desarrollo de Sistemas</v>
      </c>
      <c r="D8" s="99" t="str">
        <f>VLOOKUP(B8,Planificación!$B$13:$E$93,4,FALSE)</f>
        <v>Acta de reunión interna</v>
      </c>
      <c r="E8" s="98" t="str">
        <f>VLOOKUP(B8,Planificación!$B$13:$F$93,5,FALSE)</f>
        <v>FCQ</v>
      </c>
      <c r="F8" s="98" t="str">
        <f>VLOOKUP(B8,Planificación!$B$13:$G$93,6,FALSE)</f>
        <v>SGR</v>
      </c>
      <c r="G8" s="101" t="s">
        <v>212</v>
      </c>
      <c r="H8" s="143" t="s">
        <v>130</v>
      </c>
      <c r="I8" s="143" t="s">
        <v>80</v>
      </c>
      <c r="J8" s="143" t="str">
        <f t="shared" si="1"/>
        <v>FCQ</v>
      </c>
      <c r="K8" s="102"/>
      <c r="L8" s="103"/>
      <c r="M8" s="103"/>
      <c r="N8" s="104">
        <f t="shared" si="0"/>
        <v>0</v>
      </c>
      <c r="O8" s="119"/>
    </row>
    <row r="9" spans="1:15" ht="24">
      <c r="A9" s="96">
        <v>5</v>
      </c>
      <c r="B9" s="97">
        <v>5</v>
      </c>
      <c r="C9" s="98" t="str">
        <f>VLOOKUP(B9,Planificación!$B$13:$E$49,2,FALSE)</f>
        <v>Desarrollo de Sistemas</v>
      </c>
      <c r="D9" s="99" t="str">
        <f>VLOOKUP(B9,Planificación!$B$13:$E$93,4,FALSE)</f>
        <v>Acta de reunión externa</v>
      </c>
      <c r="E9" s="98" t="str">
        <f>VLOOKUP(B9,Planificación!$B$13:$F$93,5,FALSE)</f>
        <v>FCQ</v>
      </c>
      <c r="F9" s="98" t="str">
        <f>VLOOKUP(B9,Planificación!$B$13:$G$93,6,FALSE)</f>
        <v>SGR</v>
      </c>
      <c r="G9" s="101" t="s">
        <v>213</v>
      </c>
      <c r="H9" s="143" t="s">
        <v>130</v>
      </c>
      <c r="I9" s="143" t="s">
        <v>80</v>
      </c>
      <c r="J9" s="143" t="str">
        <f t="shared" si="1"/>
        <v>FCQ</v>
      </c>
      <c r="K9" s="102"/>
      <c r="L9" s="103"/>
      <c r="M9" s="103"/>
      <c r="N9" s="104">
        <f t="shared" si="0"/>
        <v>0</v>
      </c>
      <c r="O9" s="119"/>
    </row>
    <row r="10" spans="1:15" ht="24">
      <c r="A10" s="96">
        <v>6</v>
      </c>
      <c r="B10" s="97">
        <v>6</v>
      </c>
      <c r="C10" s="98" t="str">
        <f>VLOOKUP(B10,Planificación!$B$13:$E$49,2,FALSE)</f>
        <v>Desarrollo de Sistemas</v>
      </c>
      <c r="D10" s="99" t="str">
        <f>VLOOKUP(B10,Planificación!$B$13:$E$93,4,FALSE)</f>
        <v>Acta de cierre de proyecto</v>
      </c>
      <c r="E10" s="98" t="str">
        <f>VLOOKUP(B10,Planificación!$B$13:$F$93,5,FALSE)</f>
        <v>-</v>
      </c>
      <c r="F10" s="98" t="str">
        <f>VLOOKUP(B10,Planificación!$B$13:$G$93,6,FALSE)</f>
        <v>-</v>
      </c>
      <c r="G10" s="101"/>
      <c r="H10" s="143" t="s">
        <v>130</v>
      </c>
      <c r="I10" s="143" t="s">
        <v>80</v>
      </c>
      <c r="J10" s="143" t="str">
        <f t="shared" si="1"/>
        <v>-</v>
      </c>
      <c r="K10" s="102"/>
      <c r="L10" s="103"/>
      <c r="M10" s="103"/>
      <c r="N10" s="104">
        <f t="shared" si="0"/>
        <v>0</v>
      </c>
      <c r="O10" s="119"/>
    </row>
    <row r="11" spans="1:15" ht="24">
      <c r="A11" s="96">
        <v>7</v>
      </c>
      <c r="B11" s="97">
        <v>7</v>
      </c>
      <c r="C11" s="98" t="str">
        <f>VLOOKUP(B11,Planificación!$B$13:$E$49,2,FALSE)</f>
        <v>Desarrollo de Sistemas</v>
      </c>
      <c r="D11" s="99" t="str">
        <f>VLOOKUP(B11,Planificación!$B$13:$E$93,4,FALSE)</f>
        <v>Acta de relatorio de proyecto</v>
      </c>
      <c r="E11" s="98" t="str">
        <f>VLOOKUP(B11,Planificación!$B$13:$F$49,5,FALSE)</f>
        <v>-</v>
      </c>
      <c r="F11" s="98" t="str">
        <f>VLOOKUP(B11,Planificación!$B$13:$G$49,6,FALSE)</f>
        <v>-</v>
      </c>
      <c r="G11" s="101"/>
      <c r="H11" s="143" t="s">
        <v>130</v>
      </c>
      <c r="I11" s="143" t="s">
        <v>80</v>
      </c>
      <c r="J11" s="143" t="str">
        <f t="shared" si="1"/>
        <v>-</v>
      </c>
      <c r="K11" s="102"/>
      <c r="L11" s="103"/>
      <c r="M11" s="103"/>
      <c r="N11" s="104">
        <f t="shared" si="0"/>
        <v>0</v>
      </c>
      <c r="O11" s="119"/>
    </row>
    <row r="12" spans="1:15" ht="24">
      <c r="A12" s="96">
        <v>8</v>
      </c>
      <c r="B12" s="97">
        <v>8</v>
      </c>
      <c r="C12" s="98" t="str">
        <f>VLOOKUP(B12,Planificación!$B$13:$E$49,2,FALSE)</f>
        <v>Desarrollo de Sistemas</v>
      </c>
      <c r="D12" s="99" t="str">
        <f>VLOOKUP(B12,Planificación!$B$13:$E$93,4,FALSE)</f>
        <v>Informe avance quincenal</v>
      </c>
      <c r="E12" s="98" t="str">
        <f>VLOOKUP(B12,Planificación!$B$13:$F$49,5,FALSE)</f>
        <v>FCQ</v>
      </c>
      <c r="F12" s="98" t="str">
        <f>VLOOKUP(B12,Planificación!$B$13:$G$49,6,FALSE)</f>
        <v>SGR</v>
      </c>
      <c r="G12" s="101" t="s">
        <v>214</v>
      </c>
      <c r="H12" s="143" t="s">
        <v>130</v>
      </c>
      <c r="I12" s="143" t="s">
        <v>80</v>
      </c>
      <c r="J12" s="143" t="str">
        <f t="shared" si="1"/>
        <v>FCQ</v>
      </c>
      <c r="K12" s="102"/>
      <c r="L12" s="103"/>
      <c r="M12" s="103"/>
      <c r="N12" s="104">
        <f t="shared" si="0"/>
        <v>0</v>
      </c>
      <c r="O12" s="119"/>
    </row>
    <row r="13" spans="1:15" ht="24">
      <c r="A13" s="96">
        <v>9</v>
      </c>
      <c r="B13" s="97">
        <v>9</v>
      </c>
      <c r="C13" s="98" t="str">
        <f>VLOOKUP(B13,Planificación!$B$13:$E$49,2,FALSE)</f>
        <v>Desarrollo de Sistemas</v>
      </c>
      <c r="D13" s="99" t="str">
        <f>VLOOKUP(B13,Planificación!$B$13:$E$93,4,FALSE)</f>
        <v>Aceptación de entregables</v>
      </c>
      <c r="E13" s="98" t="str">
        <f>VLOOKUP(B13,Planificación!$B$13:$F$49,5,FALSE)</f>
        <v>FCQ</v>
      </c>
      <c r="F13" s="98" t="str">
        <f>VLOOKUP(B13,Planificación!$B$13:$G$49,6,FALSE)</f>
        <v>SGR</v>
      </c>
      <c r="G13" s="101"/>
      <c r="H13" s="143" t="s">
        <v>130</v>
      </c>
      <c r="I13" s="143" t="s">
        <v>80</v>
      </c>
      <c r="J13" s="143" t="str">
        <f t="shared" si="1"/>
        <v>FCQ</v>
      </c>
      <c r="K13" s="102"/>
      <c r="L13" s="103"/>
      <c r="M13" s="103"/>
      <c r="N13" s="104">
        <f t="shared" si="0"/>
        <v>0</v>
      </c>
      <c r="O13" s="119"/>
    </row>
    <row r="14" spans="1:15" ht="24">
      <c r="A14" s="96">
        <v>10</v>
      </c>
      <c r="B14" s="97">
        <v>10</v>
      </c>
      <c r="C14" s="98" t="str">
        <f>VLOOKUP(B14,Planificación!$B$13:$E$49,2,FALSE)</f>
        <v>Desarrollo de Sistemas</v>
      </c>
      <c r="D14" s="99" t="str">
        <f>VLOOKUP(B14,Planificación!$B$13:$E$93,4,FALSE)</f>
        <v>Registro de riesgos</v>
      </c>
      <c r="E14" s="98" t="str">
        <f>VLOOKUP(B14,Planificación!$B$13:$F$49,5,FALSE)</f>
        <v>FCQ</v>
      </c>
      <c r="F14" s="98" t="str">
        <f>VLOOKUP(B14,Planificación!$B$13:$G$49,6,FALSE)</f>
        <v>SGR</v>
      </c>
      <c r="G14" s="101" t="s">
        <v>215</v>
      </c>
      <c r="H14" s="143" t="s">
        <v>130</v>
      </c>
      <c r="I14" s="143" t="s">
        <v>80</v>
      </c>
      <c r="J14" s="143" t="str">
        <f t="shared" si="1"/>
        <v>FCQ</v>
      </c>
      <c r="K14" s="102"/>
      <c r="L14" s="103"/>
      <c r="M14" s="103"/>
      <c r="N14" s="104">
        <f t="shared" si="0"/>
        <v>0</v>
      </c>
      <c r="O14" s="119"/>
    </row>
    <row r="15" spans="1:15" ht="24">
      <c r="A15" s="96">
        <v>11</v>
      </c>
      <c r="B15" s="97">
        <v>11</v>
      </c>
      <c r="C15" s="98" t="str">
        <f>VLOOKUP(B15,Planificación!$B$13:$E$49,2,FALSE)</f>
        <v>Desarrollo de Sistemas</v>
      </c>
      <c r="D15" s="99" t="str">
        <f>VLOOKUP(B15,Planificación!$B$13:$E$93,4,FALSE)</f>
        <v>Lista maestra de requerimientos</v>
      </c>
      <c r="E15" s="98" t="str">
        <f>VLOOKUP(B15,Planificación!$B$13:$F$49,5,FALSE)</f>
        <v>FCQ</v>
      </c>
      <c r="F15" s="98" t="str">
        <f>VLOOKUP(B15,Planificación!$B$13:$G$49,6,FALSE)</f>
        <v>SGR</v>
      </c>
      <c r="G15" s="101"/>
      <c r="H15" s="143" t="s">
        <v>130</v>
      </c>
      <c r="I15" s="143" t="s">
        <v>80</v>
      </c>
      <c r="J15" s="143" t="str">
        <f t="shared" si="1"/>
        <v>FCQ</v>
      </c>
      <c r="K15" s="102"/>
      <c r="L15" s="103"/>
      <c r="M15" s="103"/>
      <c r="N15" s="104">
        <f t="shared" si="0"/>
        <v>0</v>
      </c>
      <c r="O15" s="119"/>
    </row>
    <row r="16" spans="1:15" ht="24">
      <c r="A16" s="96">
        <v>12</v>
      </c>
      <c r="B16" s="97">
        <v>12</v>
      </c>
      <c r="C16" s="98" t="str">
        <f>VLOOKUP(B16,Planificación!$B$13:$E$49,2,FALSE)</f>
        <v>Desarrollo de Sistemas</v>
      </c>
      <c r="D16" s="99" t="str">
        <f>VLOOKUP(B16,Planificación!$B$13:$E$93,4,FALSE)</f>
        <v>Matriz de trazabilidad de requerimientos</v>
      </c>
      <c r="E16" s="98" t="str">
        <f>VLOOKUP(B16,Planificación!$B$13:$F$49,5,FALSE)</f>
        <v>FCQ</v>
      </c>
      <c r="F16" s="98" t="str">
        <f>VLOOKUP(B16,Planificación!$B$13:$G$49,6,FALSE)</f>
        <v>SGR</v>
      </c>
      <c r="G16" s="101"/>
      <c r="H16" s="143" t="s">
        <v>130</v>
      </c>
      <c r="I16" s="143" t="s">
        <v>80</v>
      </c>
      <c r="J16" s="143" t="str">
        <f t="shared" si="1"/>
        <v>FCQ</v>
      </c>
      <c r="K16" s="102"/>
      <c r="L16" s="103"/>
      <c r="M16" s="103"/>
      <c r="N16" s="104">
        <f t="shared" si="0"/>
        <v>0</v>
      </c>
      <c r="O16" s="119"/>
    </row>
    <row r="17" spans="1:15" ht="24">
      <c r="A17" s="96">
        <v>13</v>
      </c>
      <c r="B17" s="97">
        <v>13</v>
      </c>
      <c r="C17" s="98" t="str">
        <f>VLOOKUP(B17,Planificación!$B$13:$E$49,2,FALSE)</f>
        <v>Desarrollo de Sistemas</v>
      </c>
      <c r="D17" s="99" t="str">
        <f>VLOOKUP(B17,Planificación!$B$13:$E$93,4,FALSE)</f>
        <v>Proceso de gestión de requerimientos</v>
      </c>
      <c r="E17" s="98" t="str">
        <f>VLOOKUP(B17,Planificación!$B$13:$F$49,5,FALSE)</f>
        <v>SGR</v>
      </c>
      <c r="F17" s="98" t="str">
        <f>VLOOKUP(B17,Planificación!$B$13:$G$49,6,FALSE)</f>
        <v>SGR</v>
      </c>
      <c r="G17" s="101"/>
      <c r="H17" s="143" t="s">
        <v>130</v>
      </c>
      <c r="I17" s="143" t="s">
        <v>80</v>
      </c>
      <c r="J17" s="143" t="str">
        <f t="shared" si="1"/>
        <v>SGR</v>
      </c>
      <c r="K17" s="102"/>
      <c r="L17" s="103"/>
      <c r="M17" s="103"/>
      <c r="N17" s="104">
        <f t="shared" si="0"/>
        <v>0</v>
      </c>
      <c r="O17" s="119"/>
    </row>
    <row r="18" spans="1:15" ht="36">
      <c r="A18" s="96">
        <v>14</v>
      </c>
      <c r="B18" s="97">
        <v>14</v>
      </c>
      <c r="C18" s="98" t="str">
        <f>VLOOKUP(B18,Planificación!$B$13:$E$49,2,FALSE)</f>
        <v>Desarrollo de Sistemas</v>
      </c>
      <c r="D18" s="99" t="str">
        <f>VLOOKUP(B18,Planificación!$B$13:$E$93,4,FALSE)</f>
        <v>Acta de solicitud de cambios a requerimientos</v>
      </c>
      <c r="E18" s="98" t="str">
        <f>VLOOKUP(B18,Planificación!$B$13:$F$49,5,FALSE)</f>
        <v>FCQ</v>
      </c>
      <c r="F18" s="98" t="str">
        <f>VLOOKUP(B18,Planificación!$B$13:$G$49,6,FALSE)</f>
        <v>SGR</v>
      </c>
      <c r="G18" s="101"/>
      <c r="H18" s="143" t="s">
        <v>130</v>
      </c>
      <c r="I18" s="143" t="s">
        <v>80</v>
      </c>
      <c r="J18" s="143" t="str">
        <f t="shared" si="1"/>
        <v>FCQ</v>
      </c>
      <c r="K18" s="102"/>
      <c r="L18" s="103"/>
      <c r="M18" s="103"/>
      <c r="N18" s="104">
        <f t="shared" si="0"/>
        <v>0</v>
      </c>
      <c r="O18" s="119"/>
    </row>
    <row r="19" spans="1:15" ht="24">
      <c r="A19" s="96">
        <v>15</v>
      </c>
      <c r="B19" s="97">
        <v>15</v>
      </c>
      <c r="C19" s="98" t="str">
        <f>VLOOKUP(B19,Planificación!$B$13:$E$49,2,FALSE)</f>
        <v>Desarrollo de Sistemas</v>
      </c>
      <c r="D19" s="99" t="str">
        <f>VLOOKUP(B19,Planificación!$B$13:$E$93,4,FALSE)</f>
        <v>Registro de cambios a requerimientos</v>
      </c>
      <c r="E19" s="98" t="str">
        <f>VLOOKUP(B19,Planificación!$B$13:$F$49,5,FALSE)</f>
        <v>FCQ</v>
      </c>
      <c r="F19" s="98" t="str">
        <f>VLOOKUP(B19,Planificación!$B$13:$G$49,6,FALSE)</f>
        <v>SGR</v>
      </c>
      <c r="G19" s="101"/>
      <c r="H19" s="143" t="s">
        <v>130</v>
      </c>
      <c r="I19" s="143" t="s">
        <v>80</v>
      </c>
      <c r="J19" s="143" t="str">
        <f t="shared" si="1"/>
        <v>FCQ</v>
      </c>
      <c r="K19" s="102"/>
      <c r="L19" s="144"/>
      <c r="M19" s="144"/>
      <c r="N19" s="104">
        <f t="shared" si="0"/>
        <v>0</v>
      </c>
      <c r="O19" s="119"/>
    </row>
    <row r="20" spans="1:15" ht="24">
      <c r="A20" s="96">
        <v>16</v>
      </c>
      <c r="B20" s="97">
        <v>16</v>
      </c>
      <c r="C20" s="98" t="str">
        <f>VLOOKUP(B20,Planificación!$B$13:$E$49,2,FALSE)</f>
        <v>Desarrollo de Sistemas</v>
      </c>
      <c r="D20" s="99" t="str">
        <f>VLOOKUP(B20,Planificación!$B$13:$E$93,4,FALSE)</f>
        <v>Solicitud de cambios a requerimientos</v>
      </c>
      <c r="E20" s="98" t="str">
        <f>VLOOKUP(B20,Planificación!$B$13:$F$49,5,FALSE)</f>
        <v>SGR</v>
      </c>
      <c r="F20" s="98" t="str">
        <f>VLOOKUP(B20,Planificación!$B$13:$G$49,6,FALSE)</f>
        <v>SGR</v>
      </c>
      <c r="G20" s="101"/>
      <c r="H20" s="143" t="s">
        <v>130</v>
      </c>
      <c r="I20" s="143" t="s">
        <v>80</v>
      </c>
      <c r="J20" s="143" t="str">
        <f t="shared" si="1"/>
        <v>SGR</v>
      </c>
      <c r="K20" s="102"/>
      <c r="L20" s="144"/>
      <c r="M20" s="103"/>
      <c r="N20" s="104">
        <f t="shared" si="0"/>
        <v>0</v>
      </c>
      <c r="O20" s="119"/>
    </row>
    <row r="21" spans="1:15" ht="12">
      <c r="A21" s="96">
        <v>17</v>
      </c>
      <c r="B21" s="97">
        <v>17</v>
      </c>
      <c r="C21" s="98" t="str">
        <f>VLOOKUP(B21,Planificación!$B$13:$E$49,2,FALSE)</f>
        <v>Desarrollo de Sistemas</v>
      </c>
      <c r="D21" s="99" t="str">
        <f>VLOOKUP(B21,Planificación!$B$13:$E$93,4,FALSE)</f>
        <v>Documento de análisis</v>
      </c>
      <c r="E21" s="98" t="str">
        <f>VLOOKUP(B21,Planificación!$B$13:$F$49,5,FALSE)</f>
        <v>-</v>
      </c>
      <c r="F21" s="98" t="str">
        <f>VLOOKUP(B21,Planificación!$B$13:$G$49,6,FALSE)</f>
        <v>-</v>
      </c>
      <c r="G21" s="101"/>
      <c r="H21" s="143" t="s">
        <v>130</v>
      </c>
      <c r="I21" s="143" t="s">
        <v>80</v>
      </c>
      <c r="J21" s="143" t="str">
        <f t="shared" si="1"/>
        <v>-</v>
      </c>
      <c r="K21" s="102"/>
      <c r="L21" s="103"/>
      <c r="M21" s="103"/>
      <c r="N21" s="104">
        <f t="shared" si="0"/>
        <v>0</v>
      </c>
      <c r="O21" s="119"/>
    </row>
    <row r="22" spans="1:15" ht="12">
      <c r="A22" s="96">
        <v>18</v>
      </c>
      <c r="B22" s="97">
        <v>18</v>
      </c>
      <c r="C22" s="98" t="str">
        <f>VLOOKUP(B22,Planificación!$B$13:$E$49,2,FALSE)</f>
        <v>Desarrollo de Sistemas</v>
      </c>
      <c r="D22" s="99" t="str">
        <f>VLOOKUP(B22,Planificación!$B$13:$E$93,4,FALSE)</f>
        <v>Documento de diseño</v>
      </c>
      <c r="E22" s="98" t="str">
        <f>VLOOKUP(B22,Planificación!$B$13:$F$49,5,FALSE)</f>
        <v>-</v>
      </c>
      <c r="F22" s="98" t="str">
        <f>VLOOKUP(B22,Planificación!$B$13:$G$49,6,FALSE)</f>
        <v>-</v>
      </c>
      <c r="G22" s="101"/>
      <c r="H22" s="143" t="s">
        <v>130</v>
      </c>
      <c r="I22" s="143" t="s">
        <v>80</v>
      </c>
      <c r="J22" s="143" t="str">
        <f t="shared" si="1"/>
        <v>-</v>
      </c>
      <c r="K22" s="102"/>
      <c r="L22" s="103"/>
      <c r="M22" s="103"/>
      <c r="N22" s="104">
        <f t="shared" si="0"/>
        <v>0</v>
      </c>
      <c r="O22" s="119"/>
    </row>
    <row r="23" spans="1:15" ht="24">
      <c r="A23" s="96">
        <v>19</v>
      </c>
      <c r="B23" s="97">
        <v>19</v>
      </c>
      <c r="C23" s="98" t="str">
        <f>VLOOKUP(B23,Planificación!$B$13:$E$49,2,FALSE)</f>
        <v>Desarrollo de Sistemas</v>
      </c>
      <c r="D23" s="99" t="str">
        <f>VLOOKUP(B23,Planificación!$B$13:$E$93,4,FALSE)</f>
        <v>Informe de pruebas externas</v>
      </c>
      <c r="E23" s="98" t="str">
        <f>VLOOKUP(B23,Planificación!$B$13:$F$49,5,FALSE)</f>
        <v>-</v>
      </c>
      <c r="F23" s="98" t="str">
        <f>VLOOKUP(B23,Planificación!$B$13:$G$49,6,FALSE)</f>
        <v>-</v>
      </c>
      <c r="G23" s="101"/>
      <c r="H23" s="143" t="s">
        <v>130</v>
      </c>
      <c r="I23" s="143" t="s">
        <v>80</v>
      </c>
      <c r="J23" s="143" t="str">
        <f t="shared" si="1"/>
        <v>-</v>
      </c>
      <c r="K23" s="102"/>
      <c r="L23" s="103"/>
      <c r="M23" s="103"/>
      <c r="N23" s="104">
        <f t="shared" si="0"/>
        <v>0</v>
      </c>
      <c r="O23" s="119"/>
    </row>
    <row r="24" spans="1:15" ht="24">
      <c r="A24" s="96">
        <v>20</v>
      </c>
      <c r="B24" s="97">
        <v>20</v>
      </c>
      <c r="C24" s="98" t="str">
        <f>VLOOKUP(B24,Planificación!$B$13:$E$49,2,FALSE)</f>
        <v>Desarrollo de Sistemas</v>
      </c>
      <c r="D24" s="99" t="str">
        <f>VLOOKUP(B24,Planificación!$B$13:$E$93,4,FALSE)</f>
        <v>Informe de pruebas internas</v>
      </c>
      <c r="E24" s="98" t="str">
        <f>VLOOKUP(B24,Planificación!$B$13:$F$49,5,FALSE)</f>
        <v>-</v>
      </c>
      <c r="F24" s="98" t="str">
        <f>VLOOKUP(B24,Planificación!$B$13:$G$49,6,FALSE)</f>
        <v>-</v>
      </c>
      <c r="G24" s="101"/>
      <c r="H24" s="143" t="s">
        <v>130</v>
      </c>
      <c r="I24" s="143" t="s">
        <v>80</v>
      </c>
      <c r="J24" s="143" t="str">
        <f t="shared" si="1"/>
        <v>-</v>
      </c>
      <c r="K24" s="102"/>
      <c r="L24" s="103"/>
      <c r="M24" s="103"/>
      <c r="N24" s="104">
        <f t="shared" si="0"/>
        <v>0</v>
      </c>
      <c r="O24" s="119"/>
    </row>
    <row r="25" spans="1:15" ht="12">
      <c r="A25" s="96">
        <v>21</v>
      </c>
      <c r="B25" s="97">
        <v>21</v>
      </c>
      <c r="C25" s="98" t="str">
        <f>VLOOKUP(B25,Planificación!$B$13:$E$49,2,FALSE)</f>
        <v>Desarrollo de Sistemas</v>
      </c>
      <c r="D25" s="99" t="str">
        <f>VLOOKUP(B25,Planificación!$B$13:$E$93,4,FALSE)</f>
        <v>Manual de usuario</v>
      </c>
      <c r="E25" s="98" t="str">
        <f>VLOOKUP(B25,Planificación!$B$13:$F$49,5,FALSE)</f>
        <v>-</v>
      </c>
      <c r="F25" s="98" t="str">
        <f>VLOOKUP(B25,Planificación!$B$13:$G$49,6,FALSE)</f>
        <v>-</v>
      </c>
      <c r="G25" s="101"/>
      <c r="H25" s="143" t="s">
        <v>130</v>
      </c>
      <c r="I25" s="143" t="s">
        <v>80</v>
      </c>
      <c r="J25" s="143" t="str">
        <f t="shared" si="1"/>
        <v>-</v>
      </c>
      <c r="K25" s="102"/>
      <c r="L25" s="103"/>
      <c r="M25" s="103"/>
      <c r="N25" s="104">
        <f t="shared" si="0"/>
        <v>0</v>
      </c>
      <c r="O25" s="119"/>
    </row>
    <row r="26" spans="1:15" ht="48">
      <c r="A26" s="96">
        <v>22</v>
      </c>
      <c r="B26" s="97">
        <v>22</v>
      </c>
      <c r="C26" s="98" t="str">
        <f>VLOOKUP(B26,Planificación!$B$13:$E$49,2,FALSE)</f>
        <v>Desarrollo de Sistemas</v>
      </c>
      <c r="D26" s="99" t="str">
        <f>VLOOKUP(B26,Planificación!$B$13:$E$93,4,FALSE)</f>
        <v>Herramienta de gestión de aseguramiento de calidad</v>
      </c>
      <c r="E26" s="98" t="str">
        <f>VLOOKUP(B26,Planificación!$B$13:$F$49,5,FALSE)</f>
        <v>SGR</v>
      </c>
      <c r="F26" s="98" t="str">
        <f>VLOOKUP(B26,Planificación!$B$13:$G$49,6,FALSE)</f>
        <v>FCQ</v>
      </c>
      <c r="G26" s="101"/>
      <c r="H26" s="143" t="s">
        <v>130</v>
      </c>
      <c r="I26" s="143" t="s">
        <v>80</v>
      </c>
      <c r="J26" s="143" t="str">
        <f t="shared" si="1"/>
        <v>SGR</v>
      </c>
      <c r="K26" s="102"/>
      <c r="L26" s="103"/>
      <c r="M26" s="103"/>
      <c r="N26" s="104">
        <f t="shared" si="0"/>
        <v>0</v>
      </c>
      <c r="O26" s="119"/>
    </row>
    <row r="27" spans="1:15" ht="24">
      <c r="A27" s="96">
        <v>23</v>
      </c>
      <c r="B27" s="97">
        <v>23</v>
      </c>
      <c r="C27" s="98" t="str">
        <f>VLOOKUP(B27,Planificación!$B$13:$E$49,2,FALSE)</f>
        <v>Desarrollo de Sistemas</v>
      </c>
      <c r="D27" s="99" t="str">
        <f>VLOOKUP(B27,Planificación!$B$13:$E$93,4,FALSE)</f>
        <v>Matriz de seguimiento de proyecto interno</v>
      </c>
      <c r="E27" s="98" t="str">
        <f>VLOOKUP(B27,Planificación!$B$13:$F$49,5,FALSE)</f>
        <v>-</v>
      </c>
      <c r="F27" s="98" t="str">
        <f>VLOOKUP(B27,Planificación!$B$13:$G$49,6,FALSE)</f>
        <v>-</v>
      </c>
      <c r="G27" s="101"/>
      <c r="H27" s="143" t="s">
        <v>130</v>
      </c>
      <c r="I27" s="143" t="s">
        <v>80</v>
      </c>
      <c r="J27" s="143" t="str">
        <f t="shared" si="1"/>
        <v>-</v>
      </c>
      <c r="K27" s="102"/>
      <c r="L27" s="103"/>
      <c r="M27" s="103"/>
      <c r="N27" s="104">
        <f t="shared" si="0"/>
        <v>0</v>
      </c>
      <c r="O27" s="119"/>
    </row>
    <row r="28" spans="1:15" ht="48">
      <c r="A28" s="96">
        <v>24</v>
      </c>
      <c r="B28" s="97">
        <v>24</v>
      </c>
      <c r="C28" s="98" t="str">
        <f>VLOOKUP(B28,Planificación!$B$13:$E$49,2,FALSE)</f>
        <v>Desarrollo de Sistemas</v>
      </c>
      <c r="D28" s="99" t="str">
        <f>VLOOKUP(B28,Planificación!$B$13:$E$93,4,FALSE)</f>
        <v>Informe de revisión general de aseguramiento de la calidad</v>
      </c>
      <c r="E28" s="98" t="str">
        <f>VLOOKUP(B28,Planificación!$B$13:$F$49,5,FALSE)</f>
        <v>-</v>
      </c>
      <c r="F28" s="98" t="str">
        <f>VLOOKUP(B28,Planificación!$B$13:$G$49,6,FALSE)</f>
        <v>-</v>
      </c>
      <c r="G28" s="101"/>
      <c r="H28" s="143" t="s">
        <v>130</v>
      </c>
      <c r="I28" s="143" t="s">
        <v>80</v>
      </c>
      <c r="J28" s="143" t="str">
        <f t="shared" si="1"/>
        <v>-</v>
      </c>
      <c r="K28" s="102"/>
      <c r="L28" s="103"/>
      <c r="M28" s="103"/>
      <c r="N28" s="104">
        <f t="shared" si="0"/>
        <v>0</v>
      </c>
      <c r="O28" s="119"/>
    </row>
    <row r="29" spans="1:15" ht="36">
      <c r="A29" s="96">
        <v>25</v>
      </c>
      <c r="B29" s="97">
        <v>25</v>
      </c>
      <c r="C29" s="98" t="str">
        <f>VLOOKUP(B29,Planificación!$B$13:$E$49,2,FALSE)</f>
        <v>Desarrollo de Sistemas</v>
      </c>
      <c r="D29" s="99" t="str">
        <f>VLOOKUP(B29,Planificación!$B$13:$E$93,4,FALSE)</f>
        <v>Proceso de aseguramiento de calidad</v>
      </c>
      <c r="E29" s="98" t="str">
        <f>VLOOKUP(B29,Planificación!$B$13:$F$49,5,FALSE)</f>
        <v>SGR</v>
      </c>
      <c r="F29" s="98" t="str">
        <f>VLOOKUP(B29,Planificación!$B$13:$G$49,6,FALSE)</f>
        <v>FCQ</v>
      </c>
      <c r="G29" s="101"/>
      <c r="H29" s="143" t="s">
        <v>130</v>
      </c>
      <c r="I29" s="143" t="s">
        <v>80</v>
      </c>
      <c r="J29" s="143" t="str">
        <f t="shared" si="1"/>
        <v>SGR</v>
      </c>
      <c r="K29" s="102"/>
      <c r="L29" s="103"/>
      <c r="M29" s="103"/>
      <c r="N29" s="104">
        <f t="shared" si="0"/>
        <v>0</v>
      </c>
      <c r="O29" s="119"/>
    </row>
    <row r="30" spans="1:15" ht="36">
      <c r="A30" s="96">
        <v>26</v>
      </c>
      <c r="B30" s="97">
        <v>26</v>
      </c>
      <c r="C30" s="98" t="str">
        <f>VLOOKUP(B30,Planificación!$B$13:$E$49,2,FALSE)</f>
        <v>Desarrollo de Sistemas</v>
      </c>
      <c r="D30" s="99" t="str">
        <f>VLOOKUP(B30,Planificación!$B$13:$E$93,4,FALSE)</f>
        <v>Solicitud de aseguramiento de calidad</v>
      </c>
      <c r="E30" s="98" t="str">
        <f>VLOOKUP(B30,Planificación!$B$13:$F$49,5,FALSE)</f>
        <v>-</v>
      </c>
      <c r="F30" s="98" t="str">
        <f>VLOOKUP(B30,Planificación!$B$13:$G$49,6,FALSE)</f>
        <v>-</v>
      </c>
      <c r="G30" s="101"/>
      <c r="H30" s="143" t="s">
        <v>130</v>
      </c>
      <c r="I30" s="143" t="s">
        <v>80</v>
      </c>
      <c r="J30" s="143" t="str">
        <f t="shared" si="1"/>
        <v>-</v>
      </c>
      <c r="K30" s="102"/>
      <c r="L30" s="103"/>
      <c r="M30" s="103"/>
      <c r="N30" s="104">
        <f t="shared" si="0"/>
        <v>0</v>
      </c>
      <c r="O30" s="119"/>
    </row>
    <row r="31" spans="1:15" ht="24">
      <c r="A31" s="96">
        <v>27</v>
      </c>
      <c r="B31" s="97">
        <v>27</v>
      </c>
      <c r="C31" s="98" t="str">
        <f>VLOOKUP(B31,Planificación!$B$13:$E$49,2,FALSE)</f>
        <v>Desarrollo de Sistemas</v>
      </c>
      <c r="D31" s="99" t="str">
        <f>VLOOKUP(B31,Planificación!$B$13:$E$93,4,FALSE)</f>
        <v>Proceso de gestión de la configuración</v>
      </c>
      <c r="E31" s="98" t="str">
        <f>VLOOKUP(B31,Planificación!$B$13:$F$49,5,FALSE)</f>
        <v>-</v>
      </c>
      <c r="F31" s="98" t="str">
        <f>VLOOKUP(B31,Planificación!$B$13:$G$49,6,FALSE)</f>
        <v>-</v>
      </c>
      <c r="G31" s="101"/>
      <c r="H31" s="143" t="s">
        <v>130</v>
      </c>
      <c r="I31" s="143" t="s">
        <v>80</v>
      </c>
      <c r="J31" s="143" t="str">
        <f t="shared" si="1"/>
        <v>-</v>
      </c>
      <c r="K31" s="102"/>
      <c r="L31" s="103"/>
      <c r="M31" s="103"/>
      <c r="N31" s="104">
        <f t="shared" si="0"/>
        <v>0</v>
      </c>
      <c r="O31" s="119"/>
    </row>
    <row r="32" spans="1:15" ht="24">
      <c r="A32" s="96">
        <v>28</v>
      </c>
      <c r="B32" s="97">
        <v>28</v>
      </c>
      <c r="C32" s="98" t="str">
        <f>VLOOKUP(B32,Planificación!$B$13:$E$49,2,FALSE)</f>
        <v>Desarrollo de Sistemas</v>
      </c>
      <c r="D32" s="99" t="str">
        <f>VLOOKUP(B32,Planificación!$B$13:$E$93,4,FALSE)</f>
        <v>Registro de ítems de configuración</v>
      </c>
      <c r="E32" s="98" t="str">
        <f>VLOOKUP(B32,Planificación!$B$13:$F$49,5,FALSE)</f>
        <v>-</v>
      </c>
      <c r="F32" s="98" t="str">
        <f>VLOOKUP(B32,Planificación!$B$13:$G$49,6,FALSE)</f>
        <v>-</v>
      </c>
      <c r="G32" s="101"/>
      <c r="H32" s="143" t="s">
        <v>130</v>
      </c>
      <c r="I32" s="143" t="s">
        <v>80</v>
      </c>
      <c r="J32" s="143" t="str">
        <f t="shared" si="1"/>
        <v>-</v>
      </c>
      <c r="K32" s="102"/>
      <c r="L32" s="103"/>
      <c r="M32" s="103"/>
      <c r="N32" s="104">
        <f t="shared" si="0"/>
        <v>0</v>
      </c>
      <c r="O32" s="119"/>
    </row>
    <row r="33" spans="1:15" ht="12">
      <c r="A33" s="96">
        <v>29</v>
      </c>
      <c r="B33" s="97">
        <v>29</v>
      </c>
      <c r="C33" s="98" t="str">
        <f>VLOOKUP(B33,Planificación!$B$13:$E$49,2,FALSE)</f>
        <v>Desarrollo de Sistemas</v>
      </c>
      <c r="D33" s="99" t="str">
        <f>VLOOKUP(B33,Planificación!$B$13:$E$93,4,FALSE)</f>
        <v>Solicitud de acceso</v>
      </c>
      <c r="E33" s="98" t="str">
        <f>VLOOKUP(B33,Planificación!$B$13:$F$49,5,FALSE)</f>
        <v>-</v>
      </c>
      <c r="F33" s="98" t="str">
        <f>VLOOKUP(B33,Planificación!$B$13:$G$49,6,FALSE)</f>
        <v>-</v>
      </c>
      <c r="G33" s="101"/>
      <c r="H33" s="143" t="s">
        <v>130</v>
      </c>
      <c r="I33" s="143" t="s">
        <v>80</v>
      </c>
      <c r="J33" s="143" t="str">
        <f t="shared" si="1"/>
        <v>-</v>
      </c>
      <c r="K33" s="102"/>
      <c r="L33" s="103"/>
      <c r="M33" s="103"/>
      <c r="N33" s="104">
        <f t="shared" si="0"/>
        <v>0</v>
      </c>
      <c r="O33" s="119"/>
    </row>
    <row r="34" spans="1:15" ht="48">
      <c r="A34" s="96">
        <v>30</v>
      </c>
      <c r="B34" s="97">
        <v>30</v>
      </c>
      <c r="C34" s="98" t="str">
        <f>VLOOKUP(B34,Planificación!$B$13:$E$49,2,FALSE)</f>
        <v>Desarrollo de Sistemas</v>
      </c>
      <c r="D34" s="99" t="str">
        <f>VLOOKUP(B34,Planificación!$B$13:$E$93,4,FALSE)</f>
        <v>Fichas de métricas de numero de N conformidades QA del producto</v>
      </c>
      <c r="E34" s="98" t="str">
        <f>VLOOKUP(B34,Planificación!$B$13:$F$49,5,FALSE)</f>
        <v>FCQ</v>
      </c>
      <c r="F34" s="98" t="str">
        <f>VLOOKUP(B34,Planificación!$B$13:$G$49,6,FALSE)</f>
        <v>SGR</v>
      </c>
      <c r="G34" s="101"/>
      <c r="H34" s="143" t="s">
        <v>130</v>
      </c>
      <c r="I34" s="143" t="s">
        <v>80</v>
      </c>
      <c r="J34" s="143" t="str">
        <f t="shared" si="1"/>
        <v>FCQ</v>
      </c>
      <c r="K34" s="102"/>
      <c r="L34" s="103"/>
      <c r="M34" s="103"/>
      <c r="N34" s="104">
        <f t="shared" si="0"/>
        <v>0</v>
      </c>
      <c r="O34" s="119"/>
    </row>
    <row r="35" spans="1:15" ht="36">
      <c r="A35" s="96">
        <v>31</v>
      </c>
      <c r="B35" s="97">
        <v>31</v>
      </c>
      <c r="C35" s="98" t="str">
        <f>VLOOKUP(B35,Planificación!$B$13:$E$49,2,FALSE)</f>
        <v>Desarrollo de Sistemas</v>
      </c>
      <c r="D35" s="99" t="str">
        <f>VLOOKUP(B35,Planificación!$B$13:$E$93,4,FALSE)</f>
        <v>Ficha de métricas de índice de cambios en ítems de configuración</v>
      </c>
      <c r="E35" s="98" t="str">
        <f>VLOOKUP(B35,Planificación!$B$13:$F$49,5,FALSE)</f>
        <v>-</v>
      </c>
      <c r="F35" s="98" t="str">
        <f>VLOOKUP(B35,Planificación!$B$13:$G$49,6,FALSE)</f>
        <v>-</v>
      </c>
      <c r="G35" s="101"/>
      <c r="H35" s="143" t="s">
        <v>130</v>
      </c>
      <c r="I35" s="143" t="s">
        <v>80</v>
      </c>
      <c r="J35" s="143" t="str">
        <f t="shared" si="1"/>
        <v>-</v>
      </c>
      <c r="K35" s="102"/>
      <c r="L35" s="103"/>
      <c r="M35" s="103"/>
      <c r="N35" s="104">
        <f t="shared" si="0"/>
        <v>0</v>
      </c>
      <c r="O35" s="119"/>
    </row>
    <row r="36" spans="1:15" ht="24">
      <c r="A36" s="96">
        <v>32</v>
      </c>
      <c r="B36" s="97">
        <v>32</v>
      </c>
      <c r="C36" s="98" t="str">
        <f>VLOOKUP(B36,Planificación!$B$13:$E$49,2,FALSE)</f>
        <v>Desarrollo de Sistemas</v>
      </c>
      <c r="D36" s="99" t="str">
        <f>VLOOKUP(B36,Planificación!$B$13:$E$93,4,FALSE)</f>
        <v>Ficha de métricas de exposición al riesgo</v>
      </c>
      <c r="E36" s="98" t="str">
        <f>VLOOKUP(B36,Planificación!$B$13:$F$49,5,FALSE)</f>
        <v>-</v>
      </c>
      <c r="F36" s="98" t="str">
        <f>VLOOKUP(B36,Planificación!$B$13:$G$49,6,FALSE)</f>
        <v>-</v>
      </c>
      <c r="G36" s="101"/>
      <c r="H36" s="143" t="s">
        <v>130</v>
      </c>
      <c r="I36" s="143" t="s">
        <v>80</v>
      </c>
      <c r="J36" s="143" t="str">
        <f t="shared" si="1"/>
        <v>-</v>
      </c>
      <c r="K36" s="102"/>
      <c r="L36" s="103"/>
      <c r="M36" s="103"/>
      <c r="N36" s="104">
        <f t="shared" si="0"/>
        <v>0</v>
      </c>
      <c r="O36" s="119"/>
    </row>
    <row r="37" spans="1:15" ht="24">
      <c r="A37" s="96">
        <v>33</v>
      </c>
      <c r="B37" s="97">
        <v>33</v>
      </c>
      <c r="C37" s="98" t="str">
        <f>VLOOKUP(B37,Planificación!$B$13:$E$49,2,FALSE)</f>
        <v>Desarrollo de Sistemas</v>
      </c>
      <c r="D37" s="99" t="str">
        <f>VLOOKUP(B37,Planificación!$B$13:$E$93,4,FALSE)</f>
        <v>Sistema Saenz HotelSolutions</v>
      </c>
      <c r="E37" s="98" t="str">
        <f>VLOOKUP(B37,Planificación!$B$13:$F$49,5,FALSE)</f>
        <v>-</v>
      </c>
      <c r="F37" s="98" t="str">
        <f>VLOOKUP(B37,Planificación!$B$13:$G$49,6,FALSE)</f>
        <v>-</v>
      </c>
      <c r="G37" s="101"/>
      <c r="H37" s="143" t="s">
        <v>130</v>
      </c>
      <c r="I37" s="143" t="s">
        <v>80</v>
      </c>
      <c r="J37" s="143" t="str">
        <f t="shared" si="1"/>
        <v>-</v>
      </c>
      <c r="K37" s="102"/>
      <c r="L37" s="103"/>
      <c r="M37" s="103"/>
      <c r="N37" s="104">
        <f t="shared" si="0"/>
        <v>0</v>
      </c>
      <c r="O37" s="119"/>
    </row>
    <row r="38" spans="1:15" ht="36">
      <c r="A38" s="96">
        <v>34</v>
      </c>
      <c r="B38" s="97">
        <v>34</v>
      </c>
      <c r="C38" s="98" t="str">
        <f>VLOOKUP(B38,Planificación!$B$13:$E$49,2,FALSE)</f>
        <v>Desarrollo de Sistemas</v>
      </c>
      <c r="D38" s="99" t="str">
        <f>VLOOKUP(B38,Planificación!$B$13:$E$93,4,FALSE)</f>
        <v>CheckList de aseguramiento de la calidad</v>
      </c>
      <c r="E38" s="98" t="s">
        <v>185</v>
      </c>
      <c r="F38" s="98" t="s">
        <v>208</v>
      </c>
      <c r="G38" s="101"/>
      <c r="H38" s="143" t="s">
        <v>130</v>
      </c>
      <c r="I38" s="143" t="s">
        <v>80</v>
      </c>
      <c r="J38" s="143" t="str">
        <f t="shared" si="1"/>
        <v>JD</v>
      </c>
      <c r="K38" s="102"/>
      <c r="L38" s="103"/>
      <c r="M38" s="103"/>
      <c r="N38" s="104">
        <f t="shared" si="0"/>
        <v>0</v>
      </c>
      <c r="O38" s="119"/>
    </row>
    <row r="39" spans="1:15" ht="12">
      <c r="A39" s="96">
        <v>35</v>
      </c>
      <c r="B39" s="97">
        <v>35</v>
      </c>
      <c r="C39" s="98" t="str">
        <f>VLOOKUP(B39,Planificación!$B$13:$E$49,2,FALSE)</f>
        <v>Desarrollo de Sistemas</v>
      </c>
      <c r="D39" s="99" t="str">
        <f>VLOOKUP(B39,Planificación!$B$13:$E$93,4,FALSE)</f>
        <v>Tablero métricas</v>
      </c>
      <c r="E39" s="98" t="str">
        <f>VLOOKUP(B39,Planificación!$B$13:$F$49,5,FALSE)</f>
        <v>FCQ</v>
      </c>
      <c r="F39" s="98" t="str">
        <f>VLOOKUP(B39,Planificación!$B$13:$G$49,6,FALSE)</f>
        <v>SGR</v>
      </c>
      <c r="G39" s="101"/>
      <c r="H39" s="143" t="s">
        <v>130</v>
      </c>
      <c r="I39" s="143" t="s">
        <v>80</v>
      </c>
      <c r="J39" s="143" t="str">
        <f t="shared" si="1"/>
        <v>FCQ</v>
      </c>
      <c r="K39" s="102"/>
      <c r="L39" s="103"/>
      <c r="M39" s="103"/>
      <c r="N39" s="104">
        <f t="shared" si="0"/>
        <v>0</v>
      </c>
      <c r="O39" s="119"/>
    </row>
  </sheetData>
  <mergeCells count="1">
    <mergeCell ref="A1:N1"/>
  </mergeCells>
  <phoneticPr fontId="3" type="noConversion"/>
  <dataValidations count="2">
    <dataValidation type="list" allowBlank="1" showInputMessage="1" showErrorMessage="1" sqref="H5:H39">
      <formula1>TiposNC</formula1>
    </dataValidation>
    <dataValidation type="list" allowBlank="1" showInputMessage="1" showErrorMessage="1" sqref="I5:I39">
      <formula1>Origen</formula1>
    </dataValidation>
  </dataValidations>
  <printOptions horizontalCentered="1"/>
  <pageMargins left="0.74803149606299202" right="0.74803149606299202" top="0.98425196850393704" bottom="0.98425196850393704" header="0.511811023622047" footer="0.511811023622047"/>
  <pageSetup paperSize="9" scale="50" orientation="landscape" r:id="rId1"/>
  <headerFooter alignWithMargins="0">
    <oddFooter xml:space="preserve">&amp;LRev. 1.0&amp;CFecha Efectiva: 16/06/2008&amp;RPágina &amp;P de &amp;N </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K61"/>
  <sheetViews>
    <sheetView showGridLines="0" workbookViewId="0">
      <selection activeCell="R26" sqref="R26"/>
    </sheetView>
  </sheetViews>
  <sheetFormatPr baseColWidth="10" defaultColWidth="9.140625" defaultRowHeight="12.75"/>
  <cols>
    <col min="1" max="2" width="2.28515625" customWidth="1"/>
    <col min="3" max="3" width="31.140625" customWidth="1"/>
    <col min="4" max="4" width="14.7109375" customWidth="1"/>
    <col min="5" max="5" width="8.28515625" customWidth="1"/>
    <col min="6" max="8" width="9.140625" customWidth="1"/>
    <col min="9" max="9" width="15.85546875" customWidth="1"/>
  </cols>
  <sheetData>
    <row r="2" spans="1:11" s="1" customFormat="1" ht="13.5" customHeight="1">
      <c r="A2" s="11"/>
      <c r="C2" s="209" t="s">
        <v>2</v>
      </c>
      <c r="D2" s="209"/>
      <c r="E2" s="209"/>
      <c r="F2" s="209"/>
      <c r="G2" s="209"/>
      <c r="H2" s="209"/>
      <c r="I2" s="209"/>
      <c r="J2" s="209"/>
      <c r="K2" s="209"/>
    </row>
    <row r="3" spans="1:11" s="2" customFormat="1" ht="16.5" customHeight="1">
      <c r="A3" s="12"/>
    </row>
    <row r="4" spans="1:11" s="2" customFormat="1">
      <c r="A4" s="12"/>
      <c r="C4" s="210" t="s">
        <v>92</v>
      </c>
      <c r="D4" s="210"/>
      <c r="E4" s="199" t="str">
        <f>IF(Planificación!D6&lt;&gt;"",Planificación!D6,"")</f>
        <v>Manuel Saenz</v>
      </c>
      <c r="F4" s="200"/>
      <c r="G4" s="200"/>
      <c r="H4" s="200"/>
      <c r="I4" s="201"/>
    </row>
    <row r="5" spans="1:11" s="2" customFormat="1">
      <c r="A5" s="12"/>
      <c r="C5" s="211" t="str">
        <f>Planificación!B7</f>
        <v>Gestor de Calidad</v>
      </c>
      <c r="D5" s="212"/>
      <c r="E5" s="199" t="str">
        <f>IF(Planificación!D7&lt;&gt;"",Planificación!D7,"")</f>
        <v>Frank Cochachin</v>
      </c>
      <c r="F5" s="200"/>
      <c r="G5" s="200"/>
      <c r="H5" s="200"/>
      <c r="I5" s="201"/>
    </row>
    <row r="6" spans="1:11" s="2" customFormat="1">
      <c r="A6" s="12"/>
      <c r="C6" s="197" t="s">
        <v>9</v>
      </c>
      <c r="D6" s="198"/>
      <c r="E6" s="199" t="str">
        <f>IF(Planificación!D8&lt;&gt;"",Planificación!D8,"")</f>
        <v>Susana Gonzales</v>
      </c>
      <c r="F6" s="200"/>
      <c r="G6" s="200"/>
      <c r="H6" s="200"/>
      <c r="I6" s="201"/>
    </row>
    <row r="7" spans="1:11" s="2" customFormat="1" ht="24" customHeight="1">
      <c r="A7" s="12"/>
      <c r="C7" s="203" t="s">
        <v>21</v>
      </c>
      <c r="D7" s="203"/>
      <c r="E7" s="204">
        <f>IF(Planificación!D9&lt;&gt;"",Planificación!D9,"")</f>
        <v>43374</v>
      </c>
      <c r="F7" s="205"/>
      <c r="G7" s="206" t="s">
        <v>22</v>
      </c>
      <c r="H7" s="207"/>
      <c r="I7" s="105">
        <f>IF(Planificación!F9&lt;&gt;"",Planificación!F9,"")</f>
        <v>43390</v>
      </c>
    </row>
    <row r="8" spans="1:11" s="2" customFormat="1">
      <c r="A8" s="12"/>
      <c r="C8" s="203" t="s">
        <v>1</v>
      </c>
      <c r="D8" s="208"/>
      <c r="E8" s="199" t="str">
        <f>IF(Planificación!D10&lt;&gt;"",Planificación!D10,"")</f>
        <v>16 días</v>
      </c>
      <c r="F8" s="200"/>
      <c r="G8" s="200"/>
      <c r="H8" s="200"/>
      <c r="I8" s="201"/>
    </row>
    <row r="13" spans="1:11" ht="15">
      <c r="C13" s="202" t="s">
        <v>31</v>
      </c>
      <c r="D13" s="202"/>
      <c r="E13" s="13"/>
      <c r="F13" s="13"/>
      <c r="G13" s="13"/>
      <c r="H13" s="13"/>
      <c r="I13" s="13"/>
      <c r="J13" s="10"/>
    </row>
    <row r="14" spans="1:11">
      <c r="C14" s="108" t="s">
        <v>40</v>
      </c>
      <c r="D14" s="106">
        <f>COUNTA(Planificación!C5:C46)</f>
        <v>35</v>
      </c>
    </row>
    <row r="15" spans="1:11" ht="14.25" customHeight="1">
      <c r="C15" s="108" t="s">
        <v>24</v>
      </c>
      <c r="D15" s="106">
        <f>D14-D16</f>
        <v>-2</v>
      </c>
    </row>
    <row r="16" spans="1:11">
      <c r="C16" s="108" t="s">
        <v>41</v>
      </c>
      <c r="D16" s="106">
        <f>COUNT(Planificación!L13:L49)</f>
        <v>37</v>
      </c>
    </row>
    <row r="17" spans="3:5">
      <c r="C17" s="108" t="s">
        <v>19</v>
      </c>
      <c r="D17" s="107">
        <f>(D16/(IF(D14=0,1,D14)))</f>
        <v>1.0571428571428572</v>
      </c>
    </row>
    <row r="18" spans="3:5">
      <c r="C18" s="108" t="s">
        <v>20</v>
      </c>
      <c r="D18" s="107">
        <f>1-D17</f>
        <v>-5.7142857142857162E-2</v>
      </c>
    </row>
    <row r="19" spans="3:5">
      <c r="C19" s="23"/>
      <c r="D19" s="24"/>
      <c r="E19" s="10"/>
    </row>
    <row r="20" spans="3:5">
      <c r="C20" s="121"/>
      <c r="D20" s="24"/>
      <c r="E20" s="10"/>
    </row>
    <row r="21" spans="3:5">
      <c r="C21" s="121"/>
      <c r="D21" s="24"/>
      <c r="E21" s="10"/>
    </row>
    <row r="22" spans="3:5">
      <c r="C22" s="121"/>
      <c r="D22" s="24"/>
      <c r="E22" s="10"/>
    </row>
    <row r="23" spans="3:5">
      <c r="C23" s="121"/>
      <c r="D23" s="24"/>
      <c r="E23" s="10"/>
    </row>
    <row r="24" spans="3:5">
      <c r="C24" s="121"/>
      <c r="D24" s="24"/>
      <c r="E24" s="10"/>
    </row>
    <row r="26" spans="3:5" ht="15" customHeight="1">
      <c r="C26" s="196" t="s">
        <v>39</v>
      </c>
      <c r="D26" s="196"/>
    </row>
    <row r="27" spans="3:5">
      <c r="C27" s="32" t="s">
        <v>35</v>
      </c>
      <c r="D27" s="31" t="s">
        <v>16</v>
      </c>
    </row>
    <row r="28" spans="3:5">
      <c r="C28" s="110" t="s">
        <v>130</v>
      </c>
      <c r="D28" s="109">
        <f>COUNTIF('Seguimiento de NC'!$H$5:$H$150,C28)</f>
        <v>35</v>
      </c>
    </row>
    <row r="29" spans="3:5">
      <c r="C29" s="110" t="s">
        <v>131</v>
      </c>
      <c r="D29" s="109">
        <f>COUNTIF('Seguimiento de NC'!$H$5:$H$150,C29)</f>
        <v>0</v>
      </c>
    </row>
    <row r="30" spans="3:5">
      <c r="C30" s="110" t="s">
        <v>132</v>
      </c>
      <c r="D30" s="109">
        <f>COUNTIF('Seguimiento de NC'!$H$5:$H$150,C30)</f>
        <v>0</v>
      </c>
    </row>
    <row r="31" spans="3:5">
      <c r="C31" s="110" t="s">
        <v>37</v>
      </c>
      <c r="D31" s="109">
        <f>COUNTIF('Seguimiento de NC'!$H$5:$H$150,C31)</f>
        <v>0</v>
      </c>
    </row>
    <row r="32" spans="3:5">
      <c r="C32" s="110" t="s">
        <v>36</v>
      </c>
      <c r="D32" s="109">
        <f>COUNTIF('Seguimiento de NC'!$H$5:$H$150,C32)</f>
        <v>0</v>
      </c>
    </row>
    <row r="33" spans="3:4">
      <c r="C33" s="111" t="s">
        <v>16</v>
      </c>
      <c r="D33" s="112">
        <f>SUM(D28:D32)</f>
        <v>35</v>
      </c>
    </row>
    <row r="39" spans="3:4" ht="15">
      <c r="C39" s="196" t="s">
        <v>87</v>
      </c>
      <c r="D39" s="196"/>
    </row>
    <row r="40" spans="3:4">
      <c r="C40" s="111" t="s">
        <v>88</v>
      </c>
      <c r="D40" s="109">
        <f>Planificación!J50</f>
        <v>73</v>
      </c>
    </row>
    <row r="41" spans="3:4">
      <c r="C41" s="111" t="s">
        <v>89</v>
      </c>
      <c r="D41" s="109">
        <f>Planificación!M50</f>
        <v>73</v>
      </c>
    </row>
    <row r="42" spans="3:4">
      <c r="C42" s="111" t="s">
        <v>16</v>
      </c>
      <c r="D42" s="109">
        <f>D40-D41</f>
        <v>0</v>
      </c>
    </row>
    <row r="56" spans="3:4" ht="15">
      <c r="C56" s="196" t="s">
        <v>129</v>
      </c>
      <c r="D56" s="196"/>
    </row>
    <row r="57" spans="3:4">
      <c r="C57" s="32" t="s">
        <v>35</v>
      </c>
      <c r="D57" s="31" t="s">
        <v>16</v>
      </c>
    </row>
    <row r="58" spans="3:4">
      <c r="C58" s="114" t="s">
        <v>78</v>
      </c>
      <c r="D58" s="109">
        <f>COUNTIF('Seguimiento de NC'!$I$5:$I$150,C58)</f>
        <v>0</v>
      </c>
    </row>
    <row r="59" spans="3:4">
      <c r="C59" s="114" t="s">
        <v>80</v>
      </c>
      <c r="D59" s="109">
        <f>COUNTIF('Seguimiento de NC'!$I$5:$I$150,C59)</f>
        <v>35</v>
      </c>
    </row>
    <row r="60" spans="3:4">
      <c r="C60" s="114" t="s">
        <v>81</v>
      </c>
      <c r="D60" s="109">
        <f>COUNTIF('Seguimiento de NC'!$I$5:$I$150,C60)</f>
        <v>0</v>
      </c>
    </row>
    <row r="61" spans="3:4">
      <c r="C61" s="111" t="s">
        <v>16</v>
      </c>
      <c r="D61" s="112">
        <f>SUM(D58:D60)</f>
        <v>35</v>
      </c>
    </row>
  </sheetData>
  <mergeCells count="16">
    <mergeCell ref="C2:K2"/>
    <mergeCell ref="C4:D4"/>
    <mergeCell ref="E4:I4"/>
    <mergeCell ref="C5:D5"/>
    <mergeCell ref="E5:I5"/>
    <mergeCell ref="C56:D56"/>
    <mergeCell ref="C6:D6"/>
    <mergeCell ref="E6:I6"/>
    <mergeCell ref="E8:I8"/>
    <mergeCell ref="C13:D13"/>
    <mergeCell ref="C39:D39"/>
    <mergeCell ref="C7:D7"/>
    <mergeCell ref="E7:F7"/>
    <mergeCell ref="G7:H7"/>
    <mergeCell ref="C8:D8"/>
    <mergeCell ref="C26:D26"/>
  </mergeCells>
  <phoneticPr fontId="3" type="noConversion"/>
  <pageMargins left="0.75" right="0.75" top="1" bottom="1" header="0.5" footer="0.5"/>
  <pageSetup paperSize="9" orientation="landscape" r:id="rId1"/>
  <headerFooter alignWithMargins="0">
    <oddFooter xml:space="preserve">&amp;LRev. 1.0&amp;CFecha Efectiva: 16/06/2008&amp;RPágina &amp;P de &amp;N </oddFooter>
  </headerFooter>
  <ignoredErrors>
    <ignoredError sqref="D40:D42 D15 D31:D32 D17:D18" unlocked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K42"/>
  <sheetViews>
    <sheetView zoomScale="75" workbookViewId="0">
      <selection activeCell="B11" sqref="B11"/>
    </sheetView>
  </sheetViews>
  <sheetFormatPr baseColWidth="10" defaultColWidth="9.140625" defaultRowHeight="12.75"/>
  <cols>
    <col min="1" max="1" width="26.5703125" bestFit="1" customWidth="1"/>
    <col min="2" max="2" width="36.5703125" customWidth="1"/>
    <col min="3" max="3" width="4.5703125" customWidth="1"/>
    <col min="4" max="4" width="45.85546875" bestFit="1" customWidth="1"/>
    <col min="5" max="5" width="4.85546875" customWidth="1"/>
    <col min="6" max="6" width="21.5703125" bestFit="1" customWidth="1"/>
    <col min="7" max="7" width="5.28515625" customWidth="1"/>
    <col min="8" max="8" width="26.7109375" bestFit="1" customWidth="1"/>
    <col min="9" max="9" width="9.140625" customWidth="1"/>
    <col min="10" max="10" width="27.42578125" bestFit="1" customWidth="1"/>
    <col min="11" max="11" width="35" customWidth="1"/>
  </cols>
  <sheetData>
    <row r="2" spans="1:11">
      <c r="A2" s="113" t="s">
        <v>101</v>
      </c>
      <c r="B2" s="113" t="s">
        <v>102</v>
      </c>
      <c r="D2" s="113" t="s">
        <v>33</v>
      </c>
      <c r="F2" s="113" t="s">
        <v>79</v>
      </c>
      <c r="H2" s="113" t="s">
        <v>100</v>
      </c>
      <c r="J2" s="113" t="s">
        <v>101</v>
      </c>
      <c r="K2" s="113" t="s">
        <v>104</v>
      </c>
    </row>
    <row r="3" spans="1:11" ht="13.5" thickBot="1">
      <c r="A3" s="123"/>
      <c r="B3" s="123"/>
      <c r="D3" s="114" t="s">
        <v>78</v>
      </c>
      <c r="F3" s="114" t="s">
        <v>144</v>
      </c>
      <c r="H3" s="114" t="s">
        <v>94</v>
      </c>
      <c r="J3" s="213" t="s">
        <v>94</v>
      </c>
      <c r="K3" s="127" t="s">
        <v>105</v>
      </c>
    </row>
    <row r="4" spans="1:11">
      <c r="A4" s="214" t="s">
        <v>139</v>
      </c>
      <c r="B4" s="124" t="s">
        <v>133</v>
      </c>
      <c r="D4" s="114" t="s">
        <v>80</v>
      </c>
      <c r="F4" s="114" t="s">
        <v>130</v>
      </c>
      <c r="H4" s="114" t="s">
        <v>95</v>
      </c>
      <c r="J4" s="213"/>
      <c r="K4" s="127" t="s">
        <v>106</v>
      </c>
    </row>
    <row r="5" spans="1:11">
      <c r="A5" s="215"/>
      <c r="B5" s="125" t="s">
        <v>134</v>
      </c>
      <c r="D5" s="114" t="s">
        <v>81</v>
      </c>
      <c r="F5" s="114" t="s">
        <v>131</v>
      </c>
      <c r="H5" s="114" t="s">
        <v>139</v>
      </c>
      <c r="J5" s="213"/>
      <c r="K5" s="127" t="s">
        <v>107</v>
      </c>
    </row>
    <row r="6" spans="1:11">
      <c r="A6" s="215"/>
      <c r="B6" s="125" t="s">
        <v>135</v>
      </c>
      <c r="F6" s="114" t="s">
        <v>132</v>
      </c>
      <c r="H6" s="114"/>
      <c r="J6" s="213"/>
      <c r="K6" s="127" t="s">
        <v>108</v>
      </c>
    </row>
    <row r="7" spans="1:11">
      <c r="A7" s="215"/>
      <c r="B7" s="125" t="s">
        <v>136</v>
      </c>
      <c r="F7" s="114" t="s">
        <v>37</v>
      </c>
      <c r="H7" s="114"/>
      <c r="J7" s="213" t="s">
        <v>103</v>
      </c>
      <c r="K7" s="127" t="s">
        <v>109</v>
      </c>
    </row>
    <row r="8" spans="1:11">
      <c r="A8" s="215"/>
      <c r="B8" s="125" t="s">
        <v>137</v>
      </c>
      <c r="F8" s="114" t="s">
        <v>36</v>
      </c>
      <c r="H8" s="114"/>
      <c r="J8" s="213"/>
      <c r="K8" s="127" t="s">
        <v>105</v>
      </c>
    </row>
    <row r="9" spans="1:11">
      <c r="A9" s="215"/>
      <c r="B9" s="125" t="s">
        <v>138</v>
      </c>
      <c r="J9" s="213"/>
      <c r="K9" s="127" t="s">
        <v>106</v>
      </c>
    </row>
    <row r="10" spans="1:11">
      <c r="A10" s="215"/>
      <c r="B10" s="132" t="s">
        <v>184</v>
      </c>
      <c r="F10" s="120"/>
      <c r="J10" s="213"/>
      <c r="K10" s="127" t="s">
        <v>110</v>
      </c>
    </row>
    <row r="11" spans="1:11">
      <c r="A11" s="215"/>
      <c r="B11" s="125"/>
      <c r="F11" s="120"/>
      <c r="J11" s="213"/>
      <c r="K11" s="127" t="s">
        <v>111</v>
      </c>
    </row>
    <row r="12" spans="1:11" ht="12.75" customHeight="1" thickBot="1">
      <c r="A12" s="216"/>
      <c r="B12" s="126"/>
      <c r="F12" s="120"/>
      <c r="J12" s="213"/>
      <c r="K12" s="127" t="s">
        <v>107</v>
      </c>
    </row>
    <row r="13" spans="1:11">
      <c r="J13" s="213"/>
      <c r="K13" s="127" t="s">
        <v>108</v>
      </c>
    </row>
    <row r="14" spans="1:11">
      <c r="J14" s="213" t="s">
        <v>96</v>
      </c>
      <c r="K14" s="127" t="s">
        <v>112</v>
      </c>
    </row>
    <row r="15" spans="1:11">
      <c r="J15" s="213"/>
      <c r="K15" s="127" t="s">
        <v>113</v>
      </c>
    </row>
    <row r="16" spans="1:11">
      <c r="J16" s="213"/>
      <c r="K16" s="127" t="s">
        <v>114</v>
      </c>
    </row>
    <row r="17" spans="10:11">
      <c r="J17" s="213"/>
      <c r="K17" s="127" t="s">
        <v>115</v>
      </c>
    </row>
    <row r="18" spans="10:11">
      <c r="J18" s="213"/>
      <c r="K18" s="127" t="s">
        <v>116</v>
      </c>
    </row>
    <row r="19" spans="10:11">
      <c r="J19" s="213"/>
      <c r="K19" s="127" t="s">
        <v>117</v>
      </c>
    </row>
    <row r="20" spans="10:11">
      <c r="J20" s="213"/>
      <c r="K20" s="127" t="s">
        <v>110</v>
      </c>
    </row>
    <row r="21" spans="10:11">
      <c r="J21" s="213"/>
      <c r="K21" s="127" t="s">
        <v>111</v>
      </c>
    </row>
    <row r="22" spans="10:11">
      <c r="J22" s="213"/>
      <c r="K22" s="127" t="s">
        <v>118</v>
      </c>
    </row>
    <row r="23" spans="10:11">
      <c r="J23" s="213"/>
      <c r="K23" s="127" t="s">
        <v>119</v>
      </c>
    </row>
    <row r="24" spans="10:11">
      <c r="J24" s="213" t="s">
        <v>97</v>
      </c>
      <c r="K24" s="127" t="s">
        <v>120</v>
      </c>
    </row>
    <row r="25" spans="10:11">
      <c r="J25" s="213"/>
      <c r="K25" s="127" t="s">
        <v>109</v>
      </c>
    </row>
    <row r="26" spans="10:11">
      <c r="J26" s="213"/>
      <c r="K26" s="127" t="s">
        <v>116</v>
      </c>
    </row>
    <row r="27" spans="10:11">
      <c r="J27" s="213"/>
      <c r="K27" s="127" t="s">
        <v>117</v>
      </c>
    </row>
    <row r="28" spans="10:11">
      <c r="J28" s="213"/>
      <c r="K28" s="127" t="s">
        <v>110</v>
      </c>
    </row>
    <row r="29" spans="10:11">
      <c r="J29" s="213"/>
      <c r="K29" s="127" t="s">
        <v>111</v>
      </c>
    </row>
    <row r="30" spans="10:11">
      <c r="J30" s="213"/>
      <c r="K30" s="127" t="s">
        <v>118</v>
      </c>
    </row>
    <row r="31" spans="10:11">
      <c r="J31" s="213" t="s">
        <v>98</v>
      </c>
      <c r="K31" s="127" t="s">
        <v>121</v>
      </c>
    </row>
    <row r="32" spans="10:11">
      <c r="J32" s="213"/>
      <c r="K32" s="127" t="s">
        <v>122</v>
      </c>
    </row>
    <row r="33" spans="10:11">
      <c r="J33" s="213"/>
      <c r="K33" s="127" t="s">
        <v>120</v>
      </c>
    </row>
    <row r="34" spans="10:11">
      <c r="J34" s="213"/>
      <c r="K34" s="127" t="s">
        <v>123</v>
      </c>
    </row>
    <row r="35" spans="10:11">
      <c r="J35" s="213"/>
      <c r="K35" s="127" t="s">
        <v>124</v>
      </c>
    </row>
    <row r="36" spans="10:11">
      <c r="J36" s="213" t="s">
        <v>99</v>
      </c>
      <c r="K36" s="127" t="s">
        <v>105</v>
      </c>
    </row>
    <row r="37" spans="10:11">
      <c r="J37" s="213"/>
      <c r="K37" s="127" t="s">
        <v>106</v>
      </c>
    </row>
    <row r="38" spans="10:11">
      <c r="J38" s="213"/>
      <c r="K38" s="127" t="s">
        <v>116</v>
      </c>
    </row>
    <row r="39" spans="10:11">
      <c r="J39" s="213"/>
      <c r="K39" s="127" t="s">
        <v>117</v>
      </c>
    </row>
    <row r="40" spans="10:11">
      <c r="J40" s="213"/>
      <c r="K40" s="127" t="s">
        <v>110</v>
      </c>
    </row>
    <row r="41" spans="10:11">
      <c r="J41" s="213"/>
      <c r="K41" s="127" t="s">
        <v>107</v>
      </c>
    </row>
    <row r="42" spans="10:11">
      <c r="J42" s="213"/>
      <c r="K42" s="127" t="s">
        <v>108</v>
      </c>
    </row>
  </sheetData>
  <mergeCells count="7">
    <mergeCell ref="J36:J42"/>
    <mergeCell ref="A4:A12"/>
    <mergeCell ref="J3:J6"/>
    <mergeCell ref="J7:J13"/>
    <mergeCell ref="J14:J23"/>
    <mergeCell ref="J24:J30"/>
    <mergeCell ref="J31:J35"/>
  </mergeCells>
  <phoneticPr fontId="3"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10</vt:i4>
      </vt:variant>
    </vt:vector>
  </HeadingPairs>
  <TitlesOfParts>
    <vt:vector size="16" baseType="lpstr">
      <vt:lpstr>Historial de Revisiones</vt:lpstr>
      <vt:lpstr>Instructivo</vt:lpstr>
      <vt:lpstr>Planificación</vt:lpstr>
      <vt:lpstr>Seguimiento de NC</vt:lpstr>
      <vt:lpstr>Informe de Revisión</vt:lpstr>
      <vt:lpstr>Tablas</vt:lpstr>
      <vt:lpstr>e_atis</vt:lpstr>
      <vt:lpstr>e_depar</vt:lpstr>
      <vt:lpstr>e_fast</vt:lpstr>
      <vt:lpstr>e_inci</vt:lpstr>
      <vt:lpstr>e_req</vt:lpstr>
      <vt:lpstr>e_tipo</vt:lpstr>
      <vt:lpstr>f_depar</vt:lpstr>
      <vt:lpstr>Origen</vt:lpstr>
      <vt:lpstr>TipoProy</vt:lpstr>
      <vt:lpstr>TiposNC</vt:lpstr>
    </vt:vector>
  </TitlesOfParts>
  <Company>GMDSA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NP5375114</dc:creator>
  <cp:lastModifiedBy>Frank Ronald</cp:lastModifiedBy>
  <cp:lastPrinted>2008-05-09T02:48:55Z</cp:lastPrinted>
  <dcterms:created xsi:type="dcterms:W3CDTF">2007-02-12T17:08:23Z</dcterms:created>
  <dcterms:modified xsi:type="dcterms:W3CDTF">2018-10-18T02:08:21Z</dcterms:modified>
</cp:coreProperties>
</file>