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0264\Documents\906_jupyter\Evaluate Nomad Data\TestingFolder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A10" i="1" l="1"/>
  <c r="AY10" i="1"/>
  <c r="AW10" i="1"/>
  <c r="AU10" i="1"/>
  <c r="AS10" i="1"/>
  <c r="AA10" i="1"/>
  <c r="F10" i="1"/>
  <c r="BA9" i="1"/>
  <c r="AY9" i="1"/>
  <c r="AW9" i="1"/>
  <c r="AU9" i="1"/>
  <c r="AS9" i="1"/>
  <c r="AA9" i="1"/>
  <c r="F9" i="1"/>
  <c r="BA8" i="1" l="1"/>
  <c r="AY8" i="1"/>
  <c r="AW8" i="1"/>
  <c r="AU8" i="1"/>
  <c r="AS8" i="1"/>
  <c r="AA8" i="1"/>
  <c r="BA7" i="1"/>
  <c r="AY7" i="1"/>
  <c r="AW7" i="1"/>
  <c r="AU7" i="1"/>
  <c r="AS7" i="1"/>
  <c r="AA7" i="1"/>
  <c r="BA6" i="1"/>
  <c r="AY6" i="1"/>
  <c r="AW6" i="1"/>
  <c r="AU6" i="1"/>
  <c r="AS6" i="1"/>
  <c r="AA6" i="1"/>
  <c r="BA5" i="1"/>
  <c r="AY5" i="1"/>
  <c r="AW5" i="1"/>
  <c r="AU5" i="1"/>
  <c r="AS5" i="1"/>
  <c r="AA5" i="1"/>
  <c r="BA4" i="1"/>
  <c r="AY4" i="1"/>
  <c r="AW4" i="1"/>
  <c r="AU4" i="1"/>
  <c r="AS4" i="1"/>
  <c r="AA4" i="1"/>
  <c r="F5" i="1" l="1"/>
  <c r="F6" i="1"/>
  <c r="F7" i="1"/>
  <c r="F8" i="1"/>
  <c r="F4" i="1" l="1"/>
  <c r="F3" i="1" l="1"/>
  <c r="BA3" i="1"/>
  <c r="AY3" i="1"/>
  <c r="AW3" i="1"/>
  <c r="AU3" i="1"/>
  <c r="AS3" i="1"/>
  <c r="AA3" i="1"/>
</calcChain>
</file>

<file path=xl/sharedStrings.xml><?xml version="1.0" encoding="utf-8"?>
<sst xmlns="http://schemas.openxmlformats.org/spreadsheetml/2006/main" count="469" uniqueCount="115">
  <si>
    <t>Experiment Info</t>
  </si>
  <si>
    <t>1: Cleaning O2-Plasma</t>
  </si>
  <si>
    <t>2: Spin Coating</t>
  </si>
  <si>
    <t>3: Spin Coating</t>
  </si>
  <si>
    <t>4: Spin Coating</t>
  </si>
  <si>
    <t>5: Evaporation</t>
  </si>
  <si>
    <t>6: Evaporation</t>
  </si>
  <si>
    <t>7: Evaporation</t>
  </si>
  <si>
    <t>8: Evaporation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</si>
  <si>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</si>
  <si>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</si>
  <si>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</si>
  <si>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</si>
  <si>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</si>
  <si>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</si>
  <si>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</si>
  <si>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</si>
  <si>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</si>
  <si>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Substrate material</t>
  </si>
  <si>
    <t>Substrate conductive layer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</si>
  <si>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</si>
  <si>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</si>
  <si>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</si>
  <si>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</si>
  <si>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</si>
  <si>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</si>
  <si>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</si>
  <si>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</si>
  <si>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</si>
  <si>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Material name</t>
  </si>
  <si>
    <t>Layer type</t>
  </si>
  <si>
    <t>Tool/GB name</t>
  </si>
  <si>
    <t>Solvent 1 name</t>
  </si>
  <si>
    <t>Solvent 1 volume [uL]</t>
  </si>
  <si>
    <t>Solute 1 type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</si>
  <si>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</si>
  <si>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</si>
  <si>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</si>
  <si>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</si>
  <si>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</si>
  <si>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</si>
  <si>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</si>
  <si>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</si>
  <si>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athmosphere</t>
  </si>
  <si>
    <t>Notes</t>
  </si>
  <si>
    <t>Solvent 2 name</t>
  </si>
  <si>
    <t>Solvent 2 volume [uL]</t>
  </si>
  <si>
    <t>Solute 2 type</t>
  </si>
  <si>
    <t>Solute 2 Concentration [mM]</t>
  </si>
  <si>
    <t>Solute 3 type</t>
  </si>
  <si>
    <t>Solute 3 Concentration [mM]</t>
  </si>
  <si>
    <t>Solute 4 type</t>
  </si>
  <si>
    <t>Solute 4 Concentration [mM]</t>
  </si>
  <si>
    <t>Solute 5 type</t>
  </si>
  <si>
    <t>Solute 5 Concentration [mM]</t>
  </si>
  <si>
    <t>Rotation speed 1 [rpm]</t>
  </si>
  <si>
    <t>Rotation time 1 [s]</t>
  </si>
  <si>
    <t>Acceleration 1 [rpm/s]</t>
  </si>
  <si>
    <t>Rotation speed 2 [rpm]</t>
  </si>
  <si>
    <t>Rotation time 2 [s]</t>
  </si>
  <si>
    <t>Acceleration 2 [rpm/s]</t>
  </si>
  <si>
    <t>Gas</t>
  </si>
  <si>
    <t>Gas quenching start time [s]</t>
  </si>
  <si>
    <t>Gas quenching duration [s]</t>
  </si>
  <si>
    <t>Gas quenching flow rate [ml/s]</t>
  </si>
  <si>
    <t>Gas quenching pressure [bar]</t>
  </si>
  <si>
    <t>Gas quenching velocity [m/s]</t>
  </si>
  <si>
    <t>Gas quenching height [mm]</t>
  </si>
  <si>
    <t>Nozzle shape</t>
  </si>
  <si>
    <t>Nozzle size [mm²]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</si>
  <si>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</si>
  <si>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</si>
  <si>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</si>
  <si>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</si>
  <si>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</si>
  <si>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</si>
  <si>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</si>
  <si>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</si>
  <si>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[angstrom/s]</t>
  </si>
  <si>
    <t>Tooling factor</t>
  </si>
  <si>
    <t>16x16</t>
  </si>
  <si>
    <t>Glass</t>
  </si>
  <si>
    <t>ITO</t>
  </si>
  <si>
    <t>ACE</t>
  </si>
  <si>
    <t>IPA</t>
  </si>
  <si>
    <t>O2</t>
  </si>
  <si>
    <t>2PACz</t>
  </si>
  <si>
    <t>HTL</t>
  </si>
  <si>
    <t>MixBox</t>
  </si>
  <si>
    <t>Ethanol</t>
  </si>
  <si>
    <t>N2</t>
  </si>
  <si>
    <t>3C Perovskite</t>
  </si>
  <si>
    <t>Absorber</t>
  </si>
  <si>
    <t>SpinBox</t>
  </si>
  <si>
    <t>DMF</t>
  </si>
  <si>
    <t>DMSO</t>
  </si>
  <si>
    <t>PbI2</t>
  </si>
  <si>
    <t>PbBr2</t>
  </si>
  <si>
    <t>FAI</t>
  </si>
  <si>
    <t>MABr</t>
  </si>
  <si>
    <t>CsI</t>
  </si>
  <si>
    <t>LiF</t>
  </si>
  <si>
    <t>Passivation</t>
  </si>
  <si>
    <t>AngstromCR</t>
  </si>
  <si>
    <t>C60</t>
  </si>
  <si>
    <t>ETL</t>
  </si>
  <si>
    <t>BCP</t>
  </si>
  <si>
    <t>Ag</t>
  </si>
  <si>
    <t>Electrode</t>
  </si>
  <si>
    <t>Belljar</t>
  </si>
  <si>
    <t>AngstromGB</t>
  </si>
  <si>
    <t>JoDa</t>
  </si>
  <si>
    <t>Testing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</si>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</sst>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77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0" fillId="0" borderId="0" xfId="1" applyNumberFormat="1" applyFont="1"/>
    <xf numFmtId="0" fontId="0" fillId="0" borderId="0" xfId="0"/>
    <xf numFmtId="0" fontId="2" fillId="4" borderId="0" xfId="2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0" fontId="2" fillId="4" borderId="1" xfId="2" applyBorder="1"/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/>
  </cellXfs>
  <cellStyles count="3">
    <cellStyle name="Gut" xfId="2" builtinId="26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8"/>
  <sheetViews>
    <sheetView tabSelected="1" workbookViewId="0">
      <selection activeCell="AD27" sqref="AD27"/>
    </sheetView>
  </sheetViews>
  <sheetFormatPr baseColWidth="10" defaultColWidth="9.140625" defaultRowHeight="15" x14ac:dyDescent="0.25"/>
  <cols>
    <col min="1" max="1" width="17" customWidth="1"/>
    <col min="2" max="2" width="14" customWidth="1"/>
    <col min="3" max="3" width="11.42578125" customWidth="1"/>
    <col min="4" max="4" width="10" customWidth="1"/>
    <col min="5" max="5" width="8" customWidth="1"/>
    <col min="6" max="6" width="65" customWidth="1"/>
    <col min="7" max="7" width="11" customWidth="1"/>
    <col min="8" max="8" width="18" customWidth="1"/>
    <col min="9" max="10" width="20" customWidth="1"/>
    <col min="11" max="11" width="28" customWidth="1"/>
    <col min="12" max="12" width="23" customWidth="1"/>
    <col min="13" max="13" width="12" customWidth="1"/>
    <col min="14" max="14" width="20" customWidth="1"/>
    <col min="15" max="15" width="11" customWidth="1"/>
    <col min="16" max="16" width="12" customWidth="1"/>
    <col min="17" max="17" width="20" customWidth="1"/>
    <col min="18" max="18" width="16" customWidth="1"/>
    <col min="19" max="19" width="21" customWidth="1"/>
    <col min="20" max="20" width="22" customWidth="1"/>
    <col min="21" max="21" width="17" customWidth="1"/>
    <col min="22" max="22" width="12" customWidth="1"/>
    <col min="23" max="23" width="14" customWidth="1"/>
    <col min="24" max="24" width="16" customWidth="1"/>
    <col min="25" max="25" width="23" customWidth="1"/>
    <col min="26" max="26" width="15" customWidth="1"/>
    <col min="27" max="27" width="29" customWidth="1"/>
    <col min="28" max="28" width="22" customWidth="1"/>
    <col min="29" max="29" width="16" customWidth="1"/>
    <col min="30" max="30" width="22" customWidth="1"/>
    <col min="31" max="31" width="19" customWidth="1"/>
    <col min="32" max="33" width="22" customWidth="1"/>
    <col min="34" max="34" width="28" customWidth="1"/>
    <col min="35" max="35" width="23" customWidth="1"/>
    <col min="36" max="36" width="7" customWidth="1"/>
    <col min="37" max="37" width="17" customWidth="1"/>
    <col min="38" max="38" width="12" customWidth="1"/>
    <col min="39" max="39" width="14" customWidth="1"/>
    <col min="40" max="40" width="16" customWidth="1"/>
    <col min="41" max="41" width="23" customWidth="1"/>
    <col min="42" max="42" width="16" customWidth="1"/>
    <col min="43" max="43" width="23" customWidth="1"/>
    <col min="44" max="44" width="15" customWidth="1"/>
    <col min="45" max="45" width="29" customWidth="1"/>
    <col min="46" max="46" width="15" customWidth="1"/>
    <col min="47" max="47" width="29" customWidth="1"/>
    <col min="48" max="48" width="15" customWidth="1"/>
    <col min="49" max="49" width="29" customWidth="1"/>
    <col min="50" max="50" width="15" customWidth="1"/>
    <col min="51" max="51" width="29" customWidth="1"/>
    <col min="52" max="52" width="15" customWidth="1"/>
    <col min="53" max="53" width="29" customWidth="1"/>
    <col min="54" max="54" width="22" customWidth="1"/>
    <col min="55" max="55" width="16" customWidth="1"/>
    <col min="56" max="56" width="24" customWidth="1"/>
    <col min="57" max="57" width="21" customWidth="1"/>
    <col min="58" max="59" width="24" customWidth="1"/>
    <col min="60" max="60" width="21" customWidth="1"/>
    <col min="61" max="61" width="24" customWidth="1"/>
    <col min="62" max="62" width="5" customWidth="1"/>
    <col min="63" max="63" width="30" customWidth="1"/>
    <col min="64" max="64" width="28" customWidth="1"/>
    <col min="65" max="65" width="32" customWidth="1"/>
    <col min="66" max="67" width="30" customWidth="1"/>
    <col min="68" max="68" width="27" customWidth="1"/>
    <col min="69" max="69" width="14" customWidth="1"/>
    <col min="70" max="70" width="19" customWidth="1"/>
    <col min="71" max="71" width="22" customWidth="1"/>
    <col min="72" max="72" width="28" customWidth="1"/>
    <col min="73" max="73" width="23" customWidth="1"/>
    <col min="74" max="74" width="7" customWidth="1"/>
    <col min="75" max="75" width="17" customWidth="1"/>
    <col min="76" max="76" width="12" customWidth="1"/>
    <col min="77" max="77" width="14" customWidth="1"/>
    <col min="78" max="78" width="16" customWidth="1"/>
    <col min="79" max="79" width="23" customWidth="1"/>
    <col min="80" max="80" width="15" customWidth="1"/>
    <col min="81" max="81" width="29" customWidth="1"/>
    <col min="82" max="82" width="15" customWidth="1"/>
    <col min="83" max="83" width="29" customWidth="1"/>
    <col min="84" max="84" width="22" customWidth="1"/>
    <col min="85" max="85" width="16" customWidth="1"/>
    <col min="86" max="86" width="22" customWidth="1"/>
    <col min="87" max="87" width="19" customWidth="1"/>
    <col min="88" max="89" width="22" customWidth="1"/>
    <col min="90" max="90" width="28" customWidth="1"/>
    <col min="91" max="91" width="23" customWidth="1"/>
    <col min="92" max="92" width="7" customWidth="1"/>
    <col min="93" max="93" width="16" customWidth="1"/>
    <col min="94" max="94" width="12" customWidth="1"/>
    <col min="95" max="95" width="14" customWidth="1"/>
    <col min="96" max="96" width="9" customWidth="1"/>
    <col min="97" max="97" width="21" customWidth="1"/>
    <col min="98" max="98" width="22" customWidth="1"/>
    <col min="99" max="99" width="20" customWidth="1"/>
    <col min="100" max="100" width="30" customWidth="1"/>
    <col min="101" max="102" width="28" customWidth="1"/>
    <col min="103" max="103" width="16" customWidth="1"/>
    <col min="104" max="104" width="19" customWidth="1"/>
    <col min="105" max="105" width="16" customWidth="1"/>
    <col min="106" max="106" width="7" customWidth="1"/>
    <col min="107" max="107" width="16" customWidth="1"/>
    <col min="108" max="108" width="12" customWidth="1"/>
    <col min="109" max="109" width="14" customWidth="1"/>
    <col min="110" max="110" width="9" customWidth="1"/>
    <col min="111" max="111" width="21" customWidth="1"/>
    <col min="112" max="112" width="22" customWidth="1"/>
    <col min="113" max="113" width="20" customWidth="1"/>
    <col min="114" max="114" width="30" customWidth="1"/>
    <col min="115" max="116" width="28" customWidth="1"/>
    <col min="117" max="117" width="16" customWidth="1"/>
    <col min="118" max="118" width="19" customWidth="1"/>
    <col min="119" max="119" width="16" customWidth="1"/>
    <col min="120" max="120" width="7" customWidth="1"/>
    <col min="121" max="121" width="16" customWidth="1"/>
    <col min="122" max="122" width="12" customWidth="1"/>
    <col min="123" max="123" width="14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19" customWidth="1"/>
    <col min="133" max="133" width="16" customWidth="1"/>
    <col min="134" max="134" width="7" customWidth="1"/>
    <col min="135" max="135" width="16" customWidth="1"/>
    <col min="136" max="136" width="12" customWidth="1"/>
    <col min="137" max="137" width="14" customWidth="1"/>
    <col min="138" max="138" width="9" customWidth="1"/>
    <col min="139" max="139" width="21" customWidth="1"/>
    <col min="140" max="140" width="22" customWidth="1"/>
    <col min="141" max="141" width="20" customWidth="1"/>
    <col min="142" max="142" width="30" customWidth="1"/>
    <col min="143" max="144" width="28" customWidth="1"/>
    <col min="145" max="145" width="16" customWidth="1"/>
    <col min="146" max="146" width="19" customWidth="1"/>
    <col min="147" max="147" width="16" customWidth="1"/>
    <col min="148" max="148" width="7" customWidth="1"/>
  </cols>
  <sheetData>
    <row r="1" spans="1:148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3" t="s">
        <v>1</v>
      </c>
      <c r="M1" s="14"/>
      <c r="N1" s="14"/>
      <c r="O1" s="14"/>
      <c r="P1" s="14"/>
      <c r="Q1" s="14"/>
      <c r="R1" s="14"/>
      <c r="S1" s="14"/>
      <c r="T1" s="14"/>
      <c r="U1" s="13" t="s">
        <v>2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3" t="s">
        <v>3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3" t="s">
        <v>4</v>
      </c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3" t="s">
        <v>5</v>
      </c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3" t="s">
        <v>6</v>
      </c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3" t="s">
        <v>7</v>
      </c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3" t="s">
        <v>8</v>
      </c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</row>
    <row r="2" spans="1:148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29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45</v>
      </c>
      <c r="AQ2" s="1" t="s">
        <v>46</v>
      </c>
      <c r="AR2" s="1" t="s">
        <v>34</v>
      </c>
      <c r="AS2" s="1" t="s">
        <v>35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36</v>
      </c>
      <c r="BC2" s="1" t="s">
        <v>37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41</v>
      </c>
      <c r="BT2" s="1" t="s">
        <v>42</v>
      </c>
      <c r="BU2" s="1" t="s">
        <v>43</v>
      </c>
      <c r="BV2" s="1" t="s">
        <v>44</v>
      </c>
      <c r="BW2" s="1" t="s">
        <v>29</v>
      </c>
      <c r="BX2" s="1" t="s">
        <v>30</v>
      </c>
      <c r="BY2" s="1" t="s">
        <v>31</v>
      </c>
      <c r="BZ2" s="1" t="s">
        <v>32</v>
      </c>
      <c r="CA2" s="1" t="s">
        <v>33</v>
      </c>
      <c r="CB2" s="1" t="s">
        <v>34</v>
      </c>
      <c r="CC2" s="1" t="s">
        <v>35</v>
      </c>
      <c r="CD2" s="1" t="s">
        <v>47</v>
      </c>
      <c r="CE2" s="1" t="s">
        <v>48</v>
      </c>
      <c r="CF2" s="1" t="s">
        <v>36</v>
      </c>
      <c r="CG2" s="1" t="s">
        <v>37</v>
      </c>
      <c r="CH2" s="1" t="s">
        <v>38</v>
      </c>
      <c r="CI2" s="1" t="s">
        <v>39</v>
      </c>
      <c r="CJ2" s="1" t="s">
        <v>40</v>
      </c>
      <c r="CK2" s="1" t="s">
        <v>41</v>
      </c>
      <c r="CL2" s="1" t="s">
        <v>42</v>
      </c>
      <c r="CM2" s="1" t="s">
        <v>43</v>
      </c>
      <c r="CN2" s="1" t="s">
        <v>44</v>
      </c>
      <c r="CO2" s="1" t="s">
        <v>29</v>
      </c>
      <c r="CP2" s="1" t="s">
        <v>30</v>
      </c>
      <c r="CQ2" s="1" t="s">
        <v>31</v>
      </c>
      <c r="CR2" s="1" t="s">
        <v>70</v>
      </c>
      <c r="CS2" s="1" t="s">
        <v>71</v>
      </c>
      <c r="CT2" s="1" t="s">
        <v>72</v>
      </c>
      <c r="CU2" s="1" t="s">
        <v>73</v>
      </c>
      <c r="CV2" s="1" t="s">
        <v>74</v>
      </c>
      <c r="CW2" s="1" t="s">
        <v>75</v>
      </c>
      <c r="CX2" s="1" t="s">
        <v>76</v>
      </c>
      <c r="CY2" s="1" t="s">
        <v>77</v>
      </c>
      <c r="CZ2" s="1" t="s">
        <v>78</v>
      </c>
      <c r="DA2" s="1" t="s">
        <v>79</v>
      </c>
      <c r="DB2" s="1" t="s">
        <v>44</v>
      </c>
      <c r="DC2" s="1" t="s">
        <v>29</v>
      </c>
      <c r="DD2" s="1" t="s">
        <v>30</v>
      </c>
      <c r="DE2" s="1" t="s">
        <v>31</v>
      </c>
      <c r="DF2" s="1" t="s">
        <v>70</v>
      </c>
      <c r="DG2" s="1" t="s">
        <v>71</v>
      </c>
      <c r="DH2" s="1" t="s">
        <v>72</v>
      </c>
      <c r="DI2" s="1" t="s">
        <v>73</v>
      </c>
      <c r="DJ2" s="1" t="s">
        <v>74</v>
      </c>
      <c r="DK2" s="1" t="s">
        <v>75</v>
      </c>
      <c r="DL2" s="1" t="s">
        <v>76</v>
      </c>
      <c r="DM2" s="1" t="s">
        <v>77</v>
      </c>
      <c r="DN2" s="1" t="s">
        <v>78</v>
      </c>
      <c r="DO2" s="1" t="s">
        <v>79</v>
      </c>
      <c r="DP2" s="1" t="s">
        <v>44</v>
      </c>
      <c r="DQ2" s="1" t="s">
        <v>29</v>
      </c>
      <c r="DR2" s="1" t="s">
        <v>30</v>
      </c>
      <c r="DS2" s="1" t="s">
        <v>31</v>
      </c>
      <c r="DT2" s="1" t="s">
        <v>70</v>
      </c>
      <c r="DU2" s="1" t="s">
        <v>71</v>
      </c>
      <c r="DV2" s="1" t="s">
        <v>72</v>
      </c>
      <c r="DW2" s="1" t="s">
        <v>73</v>
      </c>
      <c r="DX2" s="1" t="s">
        <v>74</v>
      </c>
      <c r="DY2" s="1" t="s">
        <v>75</v>
      </c>
      <c r="DZ2" s="1" t="s">
        <v>76</v>
      </c>
      <c r="EA2" s="1" t="s">
        <v>77</v>
      </c>
      <c r="EB2" s="1" t="s">
        <v>78</v>
      </c>
      <c r="EC2" s="1" t="s">
        <v>79</v>
      </c>
      <c r="ED2" s="1" t="s">
        <v>44</v>
      </c>
      <c r="EE2" s="1" t="s">
        <v>29</v>
      </c>
      <c r="EF2" s="1" t="s">
        <v>30</v>
      </c>
      <c r="EG2" s="1" t="s">
        <v>31</v>
      </c>
      <c r="EH2" s="1" t="s">
        <v>70</v>
      </c>
      <c r="EI2" s="1" t="s">
        <v>71</v>
      </c>
      <c r="EJ2" s="1" t="s">
        <v>72</v>
      </c>
      <c r="EK2" s="1" t="s">
        <v>73</v>
      </c>
      <c r="EL2" s="1" t="s">
        <v>74</v>
      </c>
      <c r="EM2" s="1" t="s">
        <v>75</v>
      </c>
      <c r="EN2" s="1" t="s">
        <v>76</v>
      </c>
      <c r="EO2" s="1" t="s">
        <v>77</v>
      </c>
      <c r="EP2" s="1" t="s">
        <v>78</v>
      </c>
      <c r="EQ2" s="1" t="s">
        <v>79</v>
      </c>
      <c r="ER2" s="1" t="s">
        <v>44</v>
      </c>
    </row>
    <row r="3" spans="1:148" x14ac:dyDescent="0.25">
      <c r="A3">
        <v>2050107</v>
      </c>
      <c r="B3" t="s">
        <v>111</v>
      </c>
      <c r="C3" t="s">
        <v>112</v>
      </c>
      <c r="D3">
        <v>0</v>
      </c>
      <c r="E3">
        <v>0</v>
      </c>
      <c r="F3" t="str">
        <f>CONCATENATE("KIT_", B3, "_", A3, "_", C3,"_", D3, "_", E3)</f>
        <v>KIT_JoDa_2050107_Testing_0_0</v>
      </c>
      <c r="G3" t="s">
        <v>113</v>
      </c>
      <c r="H3" t="s">
        <v>80</v>
      </c>
      <c r="I3" s="2">
        <v>0.105</v>
      </c>
      <c r="J3" s="2" t="s">
        <v>81</v>
      </c>
      <c r="K3" s="2" t="s">
        <v>82</v>
      </c>
      <c r="L3" s="2" t="s">
        <v>83</v>
      </c>
      <c r="M3">
        <v>600</v>
      </c>
      <c r="N3">
        <v>30</v>
      </c>
      <c r="O3" t="s">
        <v>84</v>
      </c>
      <c r="P3">
        <v>600</v>
      </c>
      <c r="Q3">
        <v>30</v>
      </c>
      <c r="R3" t="s">
        <v>85</v>
      </c>
      <c r="S3">
        <v>300</v>
      </c>
      <c r="T3">
        <v>100</v>
      </c>
      <c r="U3" t="s">
        <v>86</v>
      </c>
      <c r="V3" t="s">
        <v>87</v>
      </c>
      <c r="W3" t="s">
        <v>88</v>
      </c>
      <c r="X3" t="s">
        <v>89</v>
      </c>
      <c r="Y3">
        <v>10000</v>
      </c>
      <c r="Z3" t="s">
        <v>86</v>
      </c>
      <c r="AA3" s="12">
        <f>5000/(275.24*10)</f>
        <v>1.8165964249382356</v>
      </c>
      <c r="AB3">
        <v>75</v>
      </c>
      <c r="AC3">
        <v>5</v>
      </c>
      <c r="AD3">
        <v>3000</v>
      </c>
      <c r="AE3">
        <v>30</v>
      </c>
      <c r="AF3">
        <v>1000</v>
      </c>
      <c r="AG3">
        <v>10</v>
      </c>
      <c r="AH3">
        <v>100</v>
      </c>
      <c r="AI3" t="s">
        <v>90</v>
      </c>
      <c r="AK3" t="s">
        <v>91</v>
      </c>
      <c r="AL3" t="s">
        <v>92</v>
      </c>
      <c r="AM3" t="s">
        <v>93</v>
      </c>
      <c r="AN3" t="s">
        <v>94</v>
      </c>
      <c r="AO3">
        <v>800</v>
      </c>
      <c r="AP3" t="s">
        <v>95</v>
      </c>
      <c r="AQ3">
        <v>200</v>
      </c>
      <c r="AR3" t="s">
        <v>96</v>
      </c>
      <c r="AS3">
        <f>558/461.01*1000</f>
        <v>1210.3858918461638</v>
      </c>
      <c r="AT3" t="s">
        <v>97</v>
      </c>
      <c r="AU3">
        <f>1000*136.3/367.01</f>
        <v>371.37952644342118</v>
      </c>
      <c r="AV3" t="s">
        <v>98</v>
      </c>
      <c r="AW3">
        <f>1000*207/171.97</f>
        <v>1203.698319474327</v>
      </c>
      <c r="AX3" t="s">
        <v>99</v>
      </c>
      <c r="AY3">
        <f>1000*36.1/111.97</f>
        <v>322.40778780030365</v>
      </c>
      <c r="AZ3" t="s">
        <v>100</v>
      </c>
      <c r="BA3">
        <f>1000*390*0.51/259.81</f>
        <v>765.55944728840302</v>
      </c>
      <c r="BB3">
        <v>100</v>
      </c>
      <c r="BC3">
        <v>5</v>
      </c>
      <c r="BD3">
        <v>500</v>
      </c>
      <c r="BE3">
        <v>10</v>
      </c>
      <c r="BF3">
        <v>500</v>
      </c>
      <c r="BG3">
        <v>5000</v>
      </c>
      <c r="BH3">
        <v>25</v>
      </c>
      <c r="BI3">
        <v>1000</v>
      </c>
      <c r="BJ3" s="4" t="s">
        <v>90</v>
      </c>
      <c r="BK3" s="4"/>
      <c r="BL3" s="4"/>
      <c r="BM3" s="4"/>
      <c r="BN3" s="4"/>
      <c r="BO3" s="4"/>
      <c r="BP3" s="4"/>
      <c r="BQ3" s="4"/>
      <c r="BR3" s="4"/>
      <c r="BS3">
        <v>10</v>
      </c>
      <c r="BT3">
        <v>140</v>
      </c>
      <c r="BU3" t="s">
        <v>90</v>
      </c>
      <c r="CO3" t="s">
        <v>101</v>
      </c>
      <c r="CP3" t="s">
        <v>102</v>
      </c>
      <c r="CQ3" t="s">
        <v>110</v>
      </c>
      <c r="CR3">
        <v>0</v>
      </c>
      <c r="CY3">
        <v>1</v>
      </c>
      <c r="CZ3">
        <v>0.2</v>
      </c>
      <c r="DC3" t="s">
        <v>104</v>
      </c>
      <c r="DD3" t="s">
        <v>105</v>
      </c>
      <c r="DE3" t="s">
        <v>103</v>
      </c>
      <c r="DF3">
        <v>1</v>
      </c>
      <c r="DJ3">
        <v>400</v>
      </c>
      <c r="DK3">
        <v>460</v>
      </c>
      <c r="DM3">
        <v>20</v>
      </c>
      <c r="DN3">
        <v>0.2</v>
      </c>
      <c r="DQ3" t="s">
        <v>106</v>
      </c>
      <c r="DR3" t="s">
        <v>105</v>
      </c>
      <c r="DS3" t="s">
        <v>110</v>
      </c>
      <c r="DT3">
        <v>1</v>
      </c>
      <c r="DX3">
        <v>160</v>
      </c>
      <c r="DY3">
        <v>168</v>
      </c>
      <c r="EA3">
        <v>5</v>
      </c>
      <c r="EB3">
        <v>0.2</v>
      </c>
      <c r="EE3" t="s">
        <v>107</v>
      </c>
      <c r="EF3" t="s">
        <v>108</v>
      </c>
      <c r="EG3" t="s">
        <v>109</v>
      </c>
      <c r="EH3">
        <v>0</v>
      </c>
      <c r="EO3">
        <v>100</v>
      </c>
      <c r="EP3">
        <v>0.5</v>
      </c>
    </row>
    <row r="4" spans="1:148" x14ac:dyDescent="0.25">
      <c r="A4" s="8">
        <v>2050107</v>
      </c>
      <c r="B4" s="8" t="s">
        <v>111</v>
      </c>
      <c r="C4" s="8" t="s">
        <v>112</v>
      </c>
      <c r="D4" s="3">
        <v>0</v>
      </c>
      <c r="E4">
        <v>1</v>
      </c>
      <c r="F4" t="str">
        <f>CONCATENATE("KIT_",B4,"_",A4,"_",C4,"_",D4,"_",E4)</f>
        <v>KIT_JoDa_2050107_Testing_0_1</v>
      </c>
      <c r="G4" s="8" t="s">
        <v>113</v>
      </c>
      <c r="H4" s="6" t="s">
        <v>80</v>
      </c>
      <c r="I4" s="2">
        <v>0.105</v>
      </c>
      <c r="J4" s="2" t="s">
        <v>81</v>
      </c>
      <c r="K4" s="2" t="s">
        <v>82</v>
      </c>
      <c r="L4" s="2" t="s">
        <v>83</v>
      </c>
      <c r="M4" s="6">
        <v>600</v>
      </c>
      <c r="N4" s="6">
        <v>30</v>
      </c>
      <c r="O4" s="6" t="s">
        <v>84</v>
      </c>
      <c r="P4" s="6">
        <v>600</v>
      </c>
      <c r="Q4" s="6">
        <v>30</v>
      </c>
      <c r="R4" s="6" t="s">
        <v>85</v>
      </c>
      <c r="S4" s="6">
        <v>300</v>
      </c>
      <c r="T4" s="6">
        <v>100</v>
      </c>
      <c r="U4" s="6" t="s">
        <v>86</v>
      </c>
      <c r="V4" s="6" t="s">
        <v>87</v>
      </c>
      <c r="W4" s="6" t="s">
        <v>88</v>
      </c>
      <c r="X4" s="6" t="s">
        <v>89</v>
      </c>
      <c r="Y4" s="6">
        <v>10000</v>
      </c>
      <c r="Z4" s="6" t="s">
        <v>86</v>
      </c>
      <c r="AA4" s="12">
        <f t="shared" ref="AA4:AA10" si="0">5000/(275.24*10)</f>
        <v>1.8165964249382356</v>
      </c>
      <c r="AB4" s="6">
        <v>75</v>
      </c>
      <c r="AC4" s="6">
        <v>5</v>
      </c>
      <c r="AD4" s="6">
        <v>3000</v>
      </c>
      <c r="AE4" s="6">
        <v>30</v>
      </c>
      <c r="AF4" s="6">
        <v>1000</v>
      </c>
      <c r="AG4" s="6">
        <v>10</v>
      </c>
      <c r="AH4" s="6">
        <v>100</v>
      </c>
      <c r="AI4" s="6" t="s">
        <v>90</v>
      </c>
      <c r="AJ4" s="6"/>
      <c r="AK4" s="6" t="s">
        <v>91</v>
      </c>
      <c r="AL4" s="6" t="s">
        <v>92</v>
      </c>
      <c r="AM4" s="6" t="s">
        <v>93</v>
      </c>
      <c r="AN4" s="6" t="s">
        <v>94</v>
      </c>
      <c r="AO4" s="6">
        <v>800</v>
      </c>
      <c r="AP4" s="6" t="s">
        <v>95</v>
      </c>
      <c r="AQ4" s="6">
        <v>200</v>
      </c>
      <c r="AR4" s="6" t="s">
        <v>96</v>
      </c>
      <c r="AS4" s="6">
        <f t="shared" ref="AS4:AS10" si="1">558/461.01*1000</f>
        <v>1210.3858918461638</v>
      </c>
      <c r="AT4" s="6" t="s">
        <v>97</v>
      </c>
      <c r="AU4" s="6">
        <f t="shared" ref="AU4:AU10" si="2">1000*136.3/367.01</f>
        <v>371.37952644342118</v>
      </c>
      <c r="AV4" s="6" t="s">
        <v>98</v>
      </c>
      <c r="AW4" s="6">
        <f t="shared" ref="AW4:AW10" si="3">1000*207/171.97</f>
        <v>1203.698319474327</v>
      </c>
      <c r="AX4" s="6" t="s">
        <v>99</v>
      </c>
      <c r="AY4" s="6">
        <f t="shared" ref="AY4:AY10" si="4">1000*36.1/111.97</f>
        <v>322.40778780030365</v>
      </c>
      <c r="AZ4" s="6" t="s">
        <v>100</v>
      </c>
      <c r="BA4" s="6">
        <f t="shared" ref="BA4:BA10" si="5">1000*390*0.51/259.81</f>
        <v>765.55944728840302</v>
      </c>
      <c r="BB4" s="6">
        <v>100</v>
      </c>
      <c r="BC4" s="7">
        <v>5</v>
      </c>
      <c r="BD4" s="6">
        <v>500</v>
      </c>
      <c r="BE4" s="6">
        <v>10</v>
      </c>
      <c r="BF4" s="6">
        <v>500</v>
      </c>
      <c r="BG4" s="6">
        <v>5000</v>
      </c>
      <c r="BH4" s="6">
        <v>25</v>
      </c>
      <c r="BI4" s="6">
        <v>1000</v>
      </c>
      <c r="BJ4" s="4" t="s">
        <v>90</v>
      </c>
      <c r="BK4" s="4"/>
      <c r="BL4" s="4"/>
      <c r="BM4" s="4"/>
      <c r="BN4" s="4"/>
      <c r="BP4" s="4"/>
      <c r="BQ4" s="4"/>
      <c r="BR4" s="4"/>
      <c r="BS4" s="6">
        <v>10</v>
      </c>
      <c r="BT4" s="6">
        <v>140</v>
      </c>
      <c r="BU4" s="6" t="s">
        <v>90</v>
      </c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 t="s">
        <v>101</v>
      </c>
      <c r="CP4" s="6" t="s">
        <v>102</v>
      </c>
      <c r="CQ4" s="6" t="s">
        <v>110</v>
      </c>
      <c r="CR4" s="6">
        <v>0</v>
      </c>
      <c r="CS4" s="6"/>
      <c r="CT4" s="6"/>
      <c r="CU4" s="6"/>
      <c r="CV4" s="6"/>
      <c r="CW4" s="6"/>
      <c r="CX4" s="6"/>
      <c r="CY4" s="6">
        <v>1</v>
      </c>
      <c r="CZ4" s="6">
        <v>0.2</v>
      </c>
      <c r="DA4" s="6"/>
      <c r="DB4" s="6"/>
      <c r="DC4" s="6" t="s">
        <v>104</v>
      </c>
      <c r="DD4" s="6" t="s">
        <v>105</v>
      </c>
      <c r="DE4" s="6" t="s">
        <v>103</v>
      </c>
      <c r="DF4" s="6">
        <v>1</v>
      </c>
      <c r="DG4" s="6"/>
      <c r="DH4" s="6"/>
      <c r="DI4" s="6"/>
      <c r="DJ4" s="6">
        <v>400</v>
      </c>
      <c r="DK4" s="6">
        <v>460</v>
      </c>
      <c r="DL4" s="6"/>
      <c r="DM4" s="6">
        <v>20</v>
      </c>
      <c r="DN4" s="6">
        <v>0.2</v>
      </c>
      <c r="DO4" s="6"/>
      <c r="DP4" s="6"/>
      <c r="DQ4" s="6" t="s">
        <v>106</v>
      </c>
      <c r="DR4" s="6" t="s">
        <v>105</v>
      </c>
      <c r="DS4" s="6" t="s">
        <v>110</v>
      </c>
      <c r="DT4" s="6">
        <v>1</v>
      </c>
      <c r="DU4" s="6"/>
      <c r="DV4" s="6"/>
      <c r="DW4" s="6"/>
      <c r="DX4" s="6">
        <v>160</v>
      </c>
      <c r="DY4" s="6">
        <v>168</v>
      </c>
      <c r="DZ4" s="6"/>
      <c r="EA4" s="6">
        <v>5</v>
      </c>
      <c r="EB4" s="6">
        <v>0.2</v>
      </c>
      <c r="EC4" s="6"/>
      <c r="ED4" s="6"/>
      <c r="EE4" s="6" t="s">
        <v>107</v>
      </c>
      <c r="EF4" s="6" t="s">
        <v>108</v>
      </c>
      <c r="EG4" s="6" t="s">
        <v>109</v>
      </c>
      <c r="EH4" s="6">
        <v>0</v>
      </c>
      <c r="EI4" s="6"/>
      <c r="EJ4" s="6"/>
      <c r="EK4" s="6"/>
      <c r="EL4" s="6"/>
      <c r="EM4" s="6"/>
      <c r="EN4" s="6"/>
      <c r="EO4" s="6">
        <v>100</v>
      </c>
      <c r="EP4" s="6">
        <v>0.5</v>
      </c>
      <c r="EQ4" s="6"/>
      <c r="ER4" s="6"/>
    </row>
    <row r="5" spans="1:148" x14ac:dyDescent="0.25">
      <c r="A5" s="8">
        <v>2050107</v>
      </c>
      <c r="B5" s="8" t="s">
        <v>111</v>
      </c>
      <c r="C5" s="8" t="s">
        <v>112</v>
      </c>
      <c r="D5">
        <v>0</v>
      </c>
      <c r="E5">
        <v>2</v>
      </c>
      <c r="F5" s="5" t="str">
        <f t="shared" ref="F5:F8" si="6">CONCATENATE("KIT_",B5,"_",A5,"_",C5,"_",D5,"_",E5)</f>
        <v>KIT_JoDa_2050107_Testing_0_2</v>
      </c>
      <c r="G5" s="8" t="s">
        <v>113</v>
      </c>
      <c r="H5" s="6" t="s">
        <v>80</v>
      </c>
      <c r="I5" s="2">
        <v>0.105</v>
      </c>
      <c r="J5" s="2" t="s">
        <v>81</v>
      </c>
      <c r="K5" s="2" t="s">
        <v>82</v>
      </c>
      <c r="L5" s="2" t="s">
        <v>83</v>
      </c>
      <c r="M5" s="6">
        <v>600</v>
      </c>
      <c r="N5" s="6">
        <v>30</v>
      </c>
      <c r="O5" s="6" t="s">
        <v>84</v>
      </c>
      <c r="P5" s="6">
        <v>600</v>
      </c>
      <c r="Q5" s="6">
        <v>30</v>
      </c>
      <c r="R5" s="6" t="s">
        <v>85</v>
      </c>
      <c r="S5" s="6">
        <v>300</v>
      </c>
      <c r="T5" s="6">
        <v>100</v>
      </c>
      <c r="U5" s="6" t="s">
        <v>86</v>
      </c>
      <c r="V5" s="6" t="s">
        <v>87</v>
      </c>
      <c r="W5" s="6" t="s">
        <v>88</v>
      </c>
      <c r="X5" s="6" t="s">
        <v>89</v>
      </c>
      <c r="Y5" s="6">
        <v>10000</v>
      </c>
      <c r="Z5" s="6" t="s">
        <v>86</v>
      </c>
      <c r="AA5" s="12">
        <f t="shared" si="0"/>
        <v>1.8165964249382356</v>
      </c>
      <c r="AB5" s="6">
        <v>75</v>
      </c>
      <c r="AC5" s="6">
        <v>5</v>
      </c>
      <c r="AD5" s="6">
        <v>3000</v>
      </c>
      <c r="AE5" s="6">
        <v>30</v>
      </c>
      <c r="AF5" s="6">
        <v>1000</v>
      </c>
      <c r="AG5" s="6">
        <v>10</v>
      </c>
      <c r="AH5" s="6">
        <v>100</v>
      </c>
      <c r="AI5" s="6" t="s">
        <v>90</v>
      </c>
      <c r="AJ5" s="6"/>
      <c r="AK5" s="6" t="s">
        <v>91</v>
      </c>
      <c r="AL5" s="6" t="s">
        <v>92</v>
      </c>
      <c r="AM5" s="6" t="s">
        <v>93</v>
      </c>
      <c r="AN5" s="6" t="s">
        <v>94</v>
      </c>
      <c r="AO5" s="6">
        <v>800</v>
      </c>
      <c r="AP5" s="6" t="s">
        <v>95</v>
      </c>
      <c r="AQ5" s="6">
        <v>200</v>
      </c>
      <c r="AR5" s="6" t="s">
        <v>96</v>
      </c>
      <c r="AS5" s="6">
        <f t="shared" si="1"/>
        <v>1210.3858918461638</v>
      </c>
      <c r="AT5" s="6" t="s">
        <v>97</v>
      </c>
      <c r="AU5" s="6">
        <f t="shared" si="2"/>
        <v>371.37952644342118</v>
      </c>
      <c r="AV5" s="6" t="s">
        <v>98</v>
      </c>
      <c r="AW5" s="6">
        <f t="shared" si="3"/>
        <v>1203.698319474327</v>
      </c>
      <c r="AX5" s="6" t="s">
        <v>99</v>
      </c>
      <c r="AY5" s="6">
        <f t="shared" si="4"/>
        <v>322.40778780030365</v>
      </c>
      <c r="AZ5" s="6" t="s">
        <v>100</v>
      </c>
      <c r="BA5" s="6">
        <f t="shared" si="5"/>
        <v>765.55944728840302</v>
      </c>
      <c r="BB5" s="6">
        <v>100</v>
      </c>
      <c r="BC5" s="7">
        <v>5</v>
      </c>
      <c r="BD5" s="6">
        <v>500</v>
      </c>
      <c r="BE5" s="6">
        <v>10</v>
      </c>
      <c r="BF5" s="6">
        <v>500</v>
      </c>
      <c r="BG5" s="6">
        <v>5000</v>
      </c>
      <c r="BH5" s="6">
        <v>25</v>
      </c>
      <c r="BI5" s="6">
        <v>1000</v>
      </c>
      <c r="BJ5" s="4" t="s">
        <v>90</v>
      </c>
      <c r="BK5" s="4"/>
      <c r="BL5" s="4"/>
      <c r="BM5" s="4"/>
      <c r="BN5" s="4"/>
      <c r="BP5" s="4"/>
      <c r="BQ5" s="4"/>
      <c r="BR5" s="4"/>
      <c r="BS5" s="6">
        <v>10</v>
      </c>
      <c r="BT5" s="6">
        <v>140</v>
      </c>
      <c r="BU5" s="6" t="s">
        <v>90</v>
      </c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 t="s">
        <v>101</v>
      </c>
      <c r="CP5" s="6" t="s">
        <v>102</v>
      </c>
      <c r="CQ5" s="6" t="s">
        <v>110</v>
      </c>
      <c r="CR5" s="6">
        <v>0</v>
      </c>
      <c r="CS5" s="6"/>
      <c r="CT5" s="6"/>
      <c r="CU5" s="6"/>
      <c r="CV5" s="6"/>
      <c r="CW5" s="6"/>
      <c r="CX5" s="6"/>
      <c r="CY5" s="6">
        <v>1</v>
      </c>
      <c r="CZ5" s="6">
        <v>0.2</v>
      </c>
      <c r="DA5" s="6"/>
      <c r="DB5" s="6"/>
      <c r="DC5" s="6" t="s">
        <v>104</v>
      </c>
      <c r="DD5" s="6" t="s">
        <v>105</v>
      </c>
      <c r="DE5" s="6" t="s">
        <v>103</v>
      </c>
      <c r="DF5" s="6">
        <v>1</v>
      </c>
      <c r="DG5" s="6"/>
      <c r="DH5" s="6"/>
      <c r="DI5" s="6"/>
      <c r="DJ5" s="6">
        <v>400</v>
      </c>
      <c r="DK5" s="6">
        <v>460</v>
      </c>
      <c r="DL5" s="6"/>
      <c r="DM5" s="6">
        <v>20</v>
      </c>
      <c r="DN5" s="6">
        <v>0.2</v>
      </c>
      <c r="DO5" s="6"/>
      <c r="DP5" s="6"/>
      <c r="DQ5" s="6" t="s">
        <v>106</v>
      </c>
      <c r="DR5" s="6" t="s">
        <v>105</v>
      </c>
      <c r="DS5" s="6" t="s">
        <v>110</v>
      </c>
      <c r="DT5" s="6">
        <v>1</v>
      </c>
      <c r="DU5" s="6"/>
      <c r="DV5" s="6"/>
      <c r="DW5" s="6"/>
      <c r="DX5" s="6">
        <v>160</v>
      </c>
      <c r="DY5" s="6">
        <v>168</v>
      </c>
      <c r="DZ5" s="6"/>
      <c r="EA5" s="6">
        <v>5</v>
      </c>
      <c r="EB5" s="6">
        <v>0.2</v>
      </c>
      <c r="EC5" s="6"/>
      <c r="ED5" s="6"/>
      <c r="EE5" s="6" t="s">
        <v>107</v>
      </c>
      <c r="EF5" s="6" t="s">
        <v>108</v>
      </c>
      <c r="EG5" s="6" t="s">
        <v>109</v>
      </c>
      <c r="EH5" s="6">
        <v>0</v>
      </c>
      <c r="EI5" s="6"/>
      <c r="EJ5" s="6"/>
      <c r="EK5" s="6"/>
      <c r="EL5" s="6"/>
      <c r="EM5" s="6"/>
      <c r="EN5" s="6"/>
      <c r="EO5" s="6">
        <v>100</v>
      </c>
      <c r="EP5" s="6">
        <v>0.5</v>
      </c>
      <c r="EQ5" s="6"/>
      <c r="ER5" s="6"/>
    </row>
    <row r="6" spans="1:148" s="9" customFormat="1" x14ac:dyDescent="0.25">
      <c r="A6" s="9">
        <v>2050107</v>
      </c>
      <c r="B6" s="9" t="s">
        <v>111</v>
      </c>
      <c r="C6" s="9" t="s">
        <v>112</v>
      </c>
      <c r="D6" s="9">
        <v>0</v>
      </c>
      <c r="E6" s="9">
        <v>3</v>
      </c>
      <c r="F6" s="9" t="str">
        <f t="shared" si="6"/>
        <v>KIT_JoDa_2050107_Testing_0_3</v>
      </c>
      <c r="G6" s="9" t="s">
        <v>113</v>
      </c>
      <c r="H6" s="9" t="s">
        <v>80</v>
      </c>
      <c r="I6" s="10">
        <v>0.105</v>
      </c>
      <c r="J6" s="10" t="s">
        <v>81</v>
      </c>
      <c r="K6" s="10" t="s">
        <v>82</v>
      </c>
      <c r="L6" s="10" t="s">
        <v>83</v>
      </c>
      <c r="M6" s="9">
        <v>600</v>
      </c>
      <c r="N6" s="9">
        <v>30</v>
      </c>
      <c r="O6" s="9" t="s">
        <v>84</v>
      </c>
      <c r="P6" s="9">
        <v>600</v>
      </c>
      <c r="Q6" s="9">
        <v>30</v>
      </c>
      <c r="R6" s="9" t="s">
        <v>85</v>
      </c>
      <c r="S6" s="9">
        <v>300</v>
      </c>
      <c r="T6" s="9">
        <v>100</v>
      </c>
      <c r="U6" s="9" t="s">
        <v>86</v>
      </c>
      <c r="V6" s="9" t="s">
        <v>87</v>
      </c>
      <c r="W6" s="9" t="s">
        <v>88</v>
      </c>
      <c r="X6" s="9" t="s">
        <v>89</v>
      </c>
      <c r="Y6" s="9">
        <v>10000</v>
      </c>
      <c r="Z6" s="9" t="s">
        <v>86</v>
      </c>
      <c r="AA6" s="12">
        <f t="shared" si="0"/>
        <v>1.8165964249382356</v>
      </c>
      <c r="AB6" s="9">
        <v>75</v>
      </c>
      <c r="AC6" s="9">
        <v>5</v>
      </c>
      <c r="AD6" s="9">
        <v>3000</v>
      </c>
      <c r="AE6" s="9">
        <v>30</v>
      </c>
      <c r="AF6" s="9">
        <v>1000</v>
      </c>
      <c r="AG6" s="9">
        <v>10</v>
      </c>
      <c r="AH6" s="9">
        <v>100</v>
      </c>
      <c r="AI6" s="9" t="s">
        <v>90</v>
      </c>
      <c r="AK6" s="9" t="s">
        <v>91</v>
      </c>
      <c r="AL6" s="9" t="s">
        <v>92</v>
      </c>
      <c r="AM6" s="9" t="s">
        <v>93</v>
      </c>
      <c r="AN6" s="9" t="s">
        <v>94</v>
      </c>
      <c r="AO6" s="9">
        <v>800</v>
      </c>
      <c r="AP6" s="9" t="s">
        <v>95</v>
      </c>
      <c r="AQ6" s="9">
        <v>200</v>
      </c>
      <c r="AR6" s="9" t="s">
        <v>96</v>
      </c>
      <c r="AS6" s="9">
        <f t="shared" si="1"/>
        <v>1210.3858918461638</v>
      </c>
      <c r="AT6" s="9" t="s">
        <v>97</v>
      </c>
      <c r="AU6" s="9">
        <f t="shared" si="2"/>
        <v>371.37952644342118</v>
      </c>
      <c r="AV6" s="9" t="s">
        <v>98</v>
      </c>
      <c r="AW6" s="9">
        <f t="shared" si="3"/>
        <v>1203.698319474327</v>
      </c>
      <c r="AX6" s="9" t="s">
        <v>99</v>
      </c>
      <c r="AY6" s="9">
        <f t="shared" si="4"/>
        <v>322.40778780030365</v>
      </c>
      <c r="AZ6" s="9" t="s">
        <v>100</v>
      </c>
      <c r="BA6" s="9">
        <f t="shared" si="5"/>
        <v>765.55944728840302</v>
      </c>
      <c r="BB6" s="9">
        <v>100</v>
      </c>
      <c r="BC6" s="9">
        <v>5</v>
      </c>
      <c r="BD6" s="9">
        <v>500</v>
      </c>
      <c r="BE6" s="9">
        <v>10</v>
      </c>
      <c r="BF6" s="9">
        <v>500</v>
      </c>
      <c r="BG6" s="9">
        <v>5000</v>
      </c>
      <c r="BH6" s="9">
        <v>25</v>
      </c>
      <c r="BI6" s="9">
        <v>1000</v>
      </c>
      <c r="BJ6" s="11" t="s">
        <v>90</v>
      </c>
      <c r="BK6" s="11"/>
      <c r="BL6" s="11"/>
      <c r="BM6" s="11"/>
      <c r="BN6" s="11"/>
      <c r="BP6" s="11"/>
      <c r="BQ6" s="11"/>
      <c r="BR6" s="11"/>
      <c r="BS6" s="9">
        <v>10</v>
      </c>
      <c r="BT6" s="9">
        <v>140</v>
      </c>
      <c r="BU6" s="9" t="s">
        <v>90</v>
      </c>
      <c r="CO6" s="9" t="s">
        <v>101</v>
      </c>
      <c r="CP6" s="9" t="s">
        <v>102</v>
      </c>
      <c r="CQ6" s="9" t="s">
        <v>110</v>
      </c>
      <c r="CR6" s="9">
        <v>0</v>
      </c>
      <c r="CY6" s="9">
        <v>1</v>
      </c>
      <c r="CZ6" s="9">
        <v>0.2</v>
      </c>
      <c r="DC6" s="9" t="s">
        <v>104</v>
      </c>
      <c r="DD6" s="9" t="s">
        <v>105</v>
      </c>
      <c r="DE6" s="9" t="s">
        <v>103</v>
      </c>
      <c r="DF6" s="9">
        <v>1</v>
      </c>
      <c r="DJ6" s="9">
        <v>400</v>
      </c>
      <c r="DK6" s="9">
        <v>460</v>
      </c>
      <c r="DM6" s="9">
        <v>20</v>
      </c>
      <c r="DN6" s="9">
        <v>0.2</v>
      </c>
      <c r="DQ6" s="9" t="s">
        <v>106</v>
      </c>
      <c r="DR6" s="9" t="s">
        <v>105</v>
      </c>
      <c r="DS6" s="9" t="s">
        <v>110</v>
      </c>
      <c r="DT6" s="9">
        <v>1</v>
      </c>
      <c r="DX6" s="9">
        <v>160</v>
      </c>
      <c r="DY6" s="9">
        <v>168</v>
      </c>
      <c r="EA6" s="9">
        <v>5</v>
      </c>
      <c r="EB6" s="9">
        <v>0.2</v>
      </c>
      <c r="EE6" s="9" t="s">
        <v>107</v>
      </c>
      <c r="EF6" s="9" t="s">
        <v>108</v>
      </c>
      <c r="EG6" s="9" t="s">
        <v>109</v>
      </c>
      <c r="EH6" s="9">
        <v>0</v>
      </c>
      <c r="EO6" s="9">
        <v>100</v>
      </c>
      <c r="EP6" s="9">
        <v>0.5</v>
      </c>
    </row>
    <row r="7" spans="1:148" x14ac:dyDescent="0.25">
      <c r="A7" s="8">
        <v>2050107</v>
      </c>
      <c r="B7" s="8" t="s">
        <v>111</v>
      </c>
      <c r="C7" s="8" t="s">
        <v>112</v>
      </c>
      <c r="D7">
        <v>1</v>
      </c>
      <c r="E7">
        <v>0</v>
      </c>
      <c r="F7" s="5" t="str">
        <f t="shared" si="6"/>
        <v>KIT_JoDa_2050107_Testing_1_0</v>
      </c>
      <c r="G7" t="s">
        <v>114</v>
      </c>
      <c r="H7" s="6" t="s">
        <v>80</v>
      </c>
      <c r="I7" s="2">
        <v>0.105</v>
      </c>
      <c r="J7" s="2" t="s">
        <v>81</v>
      </c>
      <c r="K7" s="2" t="s">
        <v>82</v>
      </c>
      <c r="L7" s="2" t="s">
        <v>83</v>
      </c>
      <c r="M7" s="6">
        <v>600</v>
      </c>
      <c r="N7" s="6">
        <v>30</v>
      </c>
      <c r="O7" s="6" t="s">
        <v>84</v>
      </c>
      <c r="P7" s="6">
        <v>600</v>
      </c>
      <c r="Q7" s="6">
        <v>30</v>
      </c>
      <c r="R7" s="6" t="s">
        <v>85</v>
      </c>
      <c r="S7" s="6">
        <v>300</v>
      </c>
      <c r="T7" s="6">
        <v>100</v>
      </c>
      <c r="U7" s="6" t="s">
        <v>86</v>
      </c>
      <c r="V7" s="6" t="s">
        <v>87</v>
      </c>
      <c r="W7" s="6" t="s">
        <v>88</v>
      </c>
      <c r="X7" s="6" t="s">
        <v>89</v>
      </c>
      <c r="Y7" s="6">
        <v>10000</v>
      </c>
      <c r="Z7" s="6" t="s">
        <v>86</v>
      </c>
      <c r="AA7" s="12">
        <f t="shared" si="0"/>
        <v>1.8165964249382356</v>
      </c>
      <c r="AB7" s="6">
        <v>75</v>
      </c>
      <c r="AC7" s="6">
        <v>5</v>
      </c>
      <c r="AD7" s="6">
        <v>3000</v>
      </c>
      <c r="AE7" s="6">
        <v>30</v>
      </c>
      <c r="AF7" s="6">
        <v>1000</v>
      </c>
      <c r="AG7" s="6">
        <v>10</v>
      </c>
      <c r="AH7" s="6">
        <v>100</v>
      </c>
      <c r="AI7" s="6" t="s">
        <v>90</v>
      </c>
      <c r="AJ7" s="6"/>
      <c r="AK7" s="6" t="s">
        <v>91</v>
      </c>
      <c r="AL7" s="6" t="s">
        <v>92</v>
      </c>
      <c r="AM7" s="6" t="s">
        <v>93</v>
      </c>
      <c r="AN7" s="6" t="s">
        <v>94</v>
      </c>
      <c r="AO7" s="6">
        <v>800</v>
      </c>
      <c r="AP7" s="6" t="s">
        <v>95</v>
      </c>
      <c r="AQ7" s="6">
        <v>200</v>
      </c>
      <c r="AR7" s="6" t="s">
        <v>96</v>
      </c>
      <c r="AS7" s="6">
        <f t="shared" si="1"/>
        <v>1210.3858918461638</v>
      </c>
      <c r="AT7" s="6" t="s">
        <v>97</v>
      </c>
      <c r="AU7" s="6">
        <f t="shared" si="2"/>
        <v>371.37952644342118</v>
      </c>
      <c r="AV7" s="6" t="s">
        <v>98</v>
      </c>
      <c r="AW7" s="6">
        <f t="shared" si="3"/>
        <v>1203.698319474327</v>
      </c>
      <c r="AX7" s="6" t="s">
        <v>99</v>
      </c>
      <c r="AY7" s="6">
        <f t="shared" si="4"/>
        <v>322.40778780030365</v>
      </c>
      <c r="AZ7" s="6" t="s">
        <v>100</v>
      </c>
      <c r="BA7" s="6">
        <f t="shared" si="5"/>
        <v>765.55944728840302</v>
      </c>
      <c r="BB7" s="6">
        <v>100</v>
      </c>
      <c r="BC7" s="7">
        <v>5</v>
      </c>
      <c r="BD7" s="6">
        <v>500</v>
      </c>
      <c r="BE7" s="6">
        <v>10</v>
      </c>
      <c r="BF7" s="6">
        <v>500</v>
      </c>
      <c r="BG7" s="6">
        <v>5000</v>
      </c>
      <c r="BH7" s="6">
        <v>25</v>
      </c>
      <c r="BI7" s="6">
        <v>1000</v>
      </c>
      <c r="BJ7" s="4" t="s">
        <v>90</v>
      </c>
      <c r="BK7" s="4"/>
      <c r="BL7" s="4"/>
      <c r="BM7" s="4"/>
      <c r="BN7" s="4"/>
      <c r="BP7" s="4"/>
      <c r="BQ7" s="4"/>
      <c r="BR7" s="4"/>
      <c r="BS7" s="6">
        <v>10</v>
      </c>
      <c r="BT7" s="6">
        <v>140</v>
      </c>
      <c r="BU7" s="6" t="s">
        <v>90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 t="s">
        <v>101</v>
      </c>
      <c r="CP7" s="6" t="s">
        <v>102</v>
      </c>
      <c r="CQ7" s="6" t="s">
        <v>110</v>
      </c>
      <c r="CR7" s="6">
        <v>0</v>
      </c>
      <c r="CS7" s="6"/>
      <c r="CT7" s="6"/>
      <c r="CU7" s="6"/>
      <c r="CV7" s="6"/>
      <c r="CW7" s="6"/>
      <c r="CX7" s="6"/>
      <c r="CY7" s="6">
        <v>5</v>
      </c>
      <c r="CZ7" s="6">
        <v>0.2</v>
      </c>
      <c r="DA7" s="6"/>
      <c r="DB7" s="6"/>
      <c r="DC7" s="6" t="s">
        <v>104</v>
      </c>
      <c r="DD7" s="6" t="s">
        <v>105</v>
      </c>
      <c r="DE7" s="6" t="s">
        <v>103</v>
      </c>
      <c r="DF7" s="6">
        <v>1</v>
      </c>
      <c r="DG7" s="6"/>
      <c r="DH7" s="6"/>
      <c r="DI7" s="6"/>
      <c r="DJ7" s="6">
        <v>400</v>
      </c>
      <c r="DK7" s="6">
        <v>460</v>
      </c>
      <c r="DL7" s="6"/>
      <c r="DM7" s="6">
        <v>20</v>
      </c>
      <c r="DN7" s="6">
        <v>0.2</v>
      </c>
      <c r="DO7" s="6"/>
      <c r="DP7" s="6"/>
      <c r="DQ7" s="6" t="s">
        <v>106</v>
      </c>
      <c r="DR7" s="6" t="s">
        <v>105</v>
      </c>
      <c r="DS7" s="6" t="s">
        <v>110</v>
      </c>
      <c r="DT7" s="6">
        <v>1</v>
      </c>
      <c r="DU7" s="6"/>
      <c r="DV7" s="6"/>
      <c r="DW7" s="6"/>
      <c r="DX7" s="6">
        <v>160</v>
      </c>
      <c r="DY7" s="6">
        <v>168</v>
      </c>
      <c r="DZ7" s="6"/>
      <c r="EA7" s="6">
        <v>5</v>
      </c>
      <c r="EB7" s="6">
        <v>0.2</v>
      </c>
      <c r="EC7" s="6"/>
      <c r="ED7" s="6"/>
      <c r="EE7" s="6" t="s">
        <v>107</v>
      </c>
      <c r="EF7" s="6" t="s">
        <v>108</v>
      </c>
      <c r="EG7" s="6" t="s">
        <v>109</v>
      </c>
      <c r="EH7" s="6">
        <v>0</v>
      </c>
      <c r="EI7" s="6"/>
      <c r="EJ7" s="6"/>
      <c r="EK7" s="6"/>
      <c r="EL7" s="6"/>
      <c r="EM7" s="6"/>
      <c r="EN7" s="6"/>
      <c r="EO7" s="6">
        <v>100</v>
      </c>
      <c r="EP7" s="6">
        <v>0.5</v>
      </c>
      <c r="EQ7" s="6"/>
      <c r="ER7" s="6"/>
    </row>
    <row r="8" spans="1:148" x14ac:dyDescent="0.25">
      <c r="A8" s="8">
        <v>2050107</v>
      </c>
      <c r="B8" s="8" t="s">
        <v>111</v>
      </c>
      <c r="C8" s="8" t="s">
        <v>112</v>
      </c>
      <c r="D8" s="5">
        <v>1</v>
      </c>
      <c r="E8">
        <v>1</v>
      </c>
      <c r="F8" s="5" t="str">
        <f t="shared" si="6"/>
        <v>KIT_JoDa_2050107_Testing_1_1</v>
      </c>
      <c r="G8" s="8" t="s">
        <v>114</v>
      </c>
      <c r="H8" s="6" t="s">
        <v>80</v>
      </c>
      <c r="I8" s="2">
        <v>0.105</v>
      </c>
      <c r="J8" s="2" t="s">
        <v>81</v>
      </c>
      <c r="K8" s="2" t="s">
        <v>82</v>
      </c>
      <c r="L8" s="2" t="s">
        <v>83</v>
      </c>
      <c r="M8" s="6">
        <v>600</v>
      </c>
      <c r="N8" s="6">
        <v>30</v>
      </c>
      <c r="O8" s="6" t="s">
        <v>84</v>
      </c>
      <c r="P8" s="6">
        <v>600</v>
      </c>
      <c r="Q8" s="6">
        <v>30</v>
      </c>
      <c r="R8" s="6" t="s">
        <v>85</v>
      </c>
      <c r="S8" s="6">
        <v>300</v>
      </c>
      <c r="T8" s="6">
        <v>100</v>
      </c>
      <c r="U8" s="6" t="s">
        <v>86</v>
      </c>
      <c r="V8" s="6" t="s">
        <v>87</v>
      </c>
      <c r="W8" s="6" t="s">
        <v>88</v>
      </c>
      <c r="X8" s="6" t="s">
        <v>89</v>
      </c>
      <c r="Y8" s="6">
        <v>10000</v>
      </c>
      <c r="Z8" s="6" t="s">
        <v>86</v>
      </c>
      <c r="AA8" s="12">
        <f t="shared" si="0"/>
        <v>1.8165964249382356</v>
      </c>
      <c r="AB8" s="6">
        <v>75</v>
      </c>
      <c r="AC8" s="6">
        <v>5</v>
      </c>
      <c r="AD8" s="6">
        <v>3000</v>
      </c>
      <c r="AE8" s="6">
        <v>30</v>
      </c>
      <c r="AF8" s="6">
        <v>1000</v>
      </c>
      <c r="AG8" s="6">
        <v>10</v>
      </c>
      <c r="AH8" s="6">
        <v>100</v>
      </c>
      <c r="AI8" s="6" t="s">
        <v>90</v>
      </c>
      <c r="AJ8" s="6"/>
      <c r="AK8" s="6" t="s">
        <v>91</v>
      </c>
      <c r="AL8" s="6" t="s">
        <v>92</v>
      </c>
      <c r="AM8" s="6" t="s">
        <v>93</v>
      </c>
      <c r="AN8" s="6" t="s">
        <v>94</v>
      </c>
      <c r="AO8" s="6">
        <v>800</v>
      </c>
      <c r="AP8" s="6" t="s">
        <v>95</v>
      </c>
      <c r="AQ8" s="6">
        <v>200</v>
      </c>
      <c r="AR8" s="6" t="s">
        <v>96</v>
      </c>
      <c r="AS8" s="6">
        <f t="shared" si="1"/>
        <v>1210.3858918461638</v>
      </c>
      <c r="AT8" s="6" t="s">
        <v>97</v>
      </c>
      <c r="AU8" s="6">
        <f t="shared" si="2"/>
        <v>371.37952644342118</v>
      </c>
      <c r="AV8" s="6" t="s">
        <v>98</v>
      </c>
      <c r="AW8" s="6">
        <f t="shared" si="3"/>
        <v>1203.698319474327</v>
      </c>
      <c r="AX8" s="6" t="s">
        <v>99</v>
      </c>
      <c r="AY8" s="6">
        <f t="shared" si="4"/>
        <v>322.40778780030365</v>
      </c>
      <c r="AZ8" s="6" t="s">
        <v>100</v>
      </c>
      <c r="BA8" s="6">
        <f t="shared" si="5"/>
        <v>765.55944728840302</v>
      </c>
      <c r="BB8" s="6">
        <v>100</v>
      </c>
      <c r="BC8" s="7">
        <v>5</v>
      </c>
      <c r="BD8" s="6">
        <v>500</v>
      </c>
      <c r="BE8" s="6">
        <v>10</v>
      </c>
      <c r="BF8" s="6">
        <v>500</v>
      </c>
      <c r="BG8" s="6">
        <v>5000</v>
      </c>
      <c r="BH8" s="6">
        <v>25</v>
      </c>
      <c r="BI8" s="6">
        <v>1000</v>
      </c>
      <c r="BJ8" s="4" t="s">
        <v>90</v>
      </c>
      <c r="BK8" s="4"/>
      <c r="BL8" s="4"/>
      <c r="BM8" s="4"/>
      <c r="BN8" s="4"/>
      <c r="BP8" s="4"/>
      <c r="BQ8" s="4"/>
      <c r="BR8" s="4"/>
      <c r="BS8" s="6">
        <v>10</v>
      </c>
      <c r="BT8" s="6">
        <v>140</v>
      </c>
      <c r="BU8" s="6" t="s">
        <v>90</v>
      </c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 t="s">
        <v>101</v>
      </c>
      <c r="CP8" s="6" t="s">
        <v>102</v>
      </c>
      <c r="CQ8" s="6" t="s">
        <v>110</v>
      </c>
      <c r="CR8" s="6">
        <v>0</v>
      </c>
      <c r="CS8" s="6"/>
      <c r="CT8" s="6"/>
      <c r="CU8" s="6"/>
      <c r="CV8" s="6"/>
      <c r="CW8" s="6"/>
      <c r="CX8" s="6"/>
      <c r="CY8" s="6">
        <v>5</v>
      </c>
      <c r="CZ8" s="6">
        <v>0.2</v>
      </c>
      <c r="DA8" s="6"/>
      <c r="DB8" s="6"/>
      <c r="DC8" s="6" t="s">
        <v>104</v>
      </c>
      <c r="DD8" s="6" t="s">
        <v>105</v>
      </c>
      <c r="DE8" s="6" t="s">
        <v>103</v>
      </c>
      <c r="DF8" s="6">
        <v>1</v>
      </c>
      <c r="DG8" s="6"/>
      <c r="DH8" s="6"/>
      <c r="DI8" s="6"/>
      <c r="DJ8" s="6">
        <v>400</v>
      </c>
      <c r="DK8" s="6">
        <v>460</v>
      </c>
      <c r="DL8" s="6"/>
      <c r="DM8" s="6">
        <v>20</v>
      </c>
      <c r="DN8" s="6">
        <v>0.2</v>
      </c>
      <c r="DO8" s="6"/>
      <c r="DP8" s="6"/>
      <c r="DQ8" s="6" t="s">
        <v>106</v>
      </c>
      <c r="DR8" s="6" t="s">
        <v>105</v>
      </c>
      <c r="DS8" s="6" t="s">
        <v>110</v>
      </c>
      <c r="DT8" s="6">
        <v>1</v>
      </c>
      <c r="DU8" s="6"/>
      <c r="DV8" s="6"/>
      <c r="DW8" s="6"/>
      <c r="DX8" s="6">
        <v>160</v>
      </c>
      <c r="DY8" s="6">
        <v>168</v>
      </c>
      <c r="DZ8" s="6"/>
      <c r="EA8" s="6">
        <v>5</v>
      </c>
      <c r="EB8" s="6">
        <v>0.2</v>
      </c>
      <c r="EC8" s="6"/>
      <c r="ED8" s="6"/>
      <c r="EE8" s="6" t="s">
        <v>107</v>
      </c>
      <c r="EF8" s="6" t="s">
        <v>108</v>
      </c>
      <c r="EG8" s="6" t="s">
        <v>109</v>
      </c>
      <c r="EH8" s="6">
        <v>0</v>
      </c>
      <c r="EI8" s="6"/>
      <c r="EJ8" s="6"/>
      <c r="EK8" s="6"/>
      <c r="EL8" s="6"/>
      <c r="EM8" s="6"/>
      <c r="EN8" s="6"/>
      <c r="EO8" s="6">
        <v>100</v>
      </c>
      <c r="EP8" s="6">
        <v>0.5</v>
      </c>
      <c r="EQ8" s="6"/>
      <c r="ER8" s="6"/>
    </row>
    <row r="9" spans="1:148" s="8" customFormat="1" x14ac:dyDescent="0.25">
      <c r="A9" s="8">
        <v>2050107</v>
      </c>
      <c r="B9" s="8" t="s">
        <v>111</v>
      </c>
      <c r="C9" s="8" t="s">
        <v>112</v>
      </c>
      <c r="D9" s="8">
        <v>1</v>
      </c>
      <c r="E9" s="8">
        <v>2</v>
      </c>
      <c r="F9" s="8" t="str">
        <f t="shared" ref="F9" si="7">CONCATENATE("KIT_",B9,"_",A9,"_",C9,"_",D9,"_",E9)</f>
        <v>KIT_JoDa_2050107_Testing_1_2</v>
      </c>
      <c r="G9" s="8" t="s">
        <v>114</v>
      </c>
      <c r="H9" s="8" t="s">
        <v>80</v>
      </c>
      <c r="I9" s="2">
        <v>0.105</v>
      </c>
      <c r="J9" s="2" t="s">
        <v>81</v>
      </c>
      <c r="K9" s="2" t="s">
        <v>82</v>
      </c>
      <c r="L9" s="2" t="s">
        <v>83</v>
      </c>
      <c r="M9" s="8">
        <v>600</v>
      </c>
      <c r="N9" s="8">
        <v>30</v>
      </c>
      <c r="O9" s="8" t="s">
        <v>84</v>
      </c>
      <c r="P9" s="8">
        <v>600</v>
      </c>
      <c r="Q9" s="8">
        <v>30</v>
      </c>
      <c r="R9" s="8" t="s">
        <v>85</v>
      </c>
      <c r="S9" s="8">
        <v>300</v>
      </c>
      <c r="T9" s="8">
        <v>100</v>
      </c>
      <c r="U9" s="8" t="s">
        <v>86</v>
      </c>
      <c r="V9" s="8" t="s">
        <v>87</v>
      </c>
      <c r="W9" s="8" t="s">
        <v>88</v>
      </c>
      <c r="X9" s="8" t="s">
        <v>89</v>
      </c>
      <c r="Y9" s="8">
        <v>10000</v>
      </c>
      <c r="Z9" s="8" t="s">
        <v>86</v>
      </c>
      <c r="AA9" s="12">
        <f t="shared" si="0"/>
        <v>1.8165964249382356</v>
      </c>
      <c r="AB9" s="8">
        <v>75</v>
      </c>
      <c r="AC9" s="8">
        <v>5</v>
      </c>
      <c r="AD9" s="8">
        <v>3000</v>
      </c>
      <c r="AE9" s="8">
        <v>30</v>
      </c>
      <c r="AF9" s="8">
        <v>1000</v>
      </c>
      <c r="AG9" s="8">
        <v>10</v>
      </c>
      <c r="AH9" s="8">
        <v>100</v>
      </c>
      <c r="AI9" s="8" t="s">
        <v>90</v>
      </c>
      <c r="AK9" s="8" t="s">
        <v>91</v>
      </c>
      <c r="AL9" s="8" t="s">
        <v>92</v>
      </c>
      <c r="AM9" s="8" t="s">
        <v>93</v>
      </c>
      <c r="AN9" s="8" t="s">
        <v>94</v>
      </c>
      <c r="AO9" s="8">
        <v>800</v>
      </c>
      <c r="AP9" s="8" t="s">
        <v>95</v>
      </c>
      <c r="AQ9" s="8">
        <v>200</v>
      </c>
      <c r="AR9" s="8" t="s">
        <v>96</v>
      </c>
      <c r="AS9" s="8">
        <f t="shared" si="1"/>
        <v>1210.3858918461638</v>
      </c>
      <c r="AT9" s="8" t="s">
        <v>97</v>
      </c>
      <c r="AU9" s="8">
        <f t="shared" si="2"/>
        <v>371.37952644342118</v>
      </c>
      <c r="AV9" s="8" t="s">
        <v>98</v>
      </c>
      <c r="AW9" s="8">
        <f t="shared" si="3"/>
        <v>1203.698319474327</v>
      </c>
      <c r="AX9" s="8" t="s">
        <v>99</v>
      </c>
      <c r="AY9" s="8">
        <f t="shared" si="4"/>
        <v>322.40778780030365</v>
      </c>
      <c r="AZ9" s="8" t="s">
        <v>100</v>
      </c>
      <c r="BA9" s="8">
        <f t="shared" si="5"/>
        <v>765.55944728840302</v>
      </c>
      <c r="BB9" s="8">
        <v>100</v>
      </c>
      <c r="BC9" s="8">
        <v>5</v>
      </c>
      <c r="BD9" s="8">
        <v>500</v>
      </c>
      <c r="BE9" s="8">
        <v>10</v>
      </c>
      <c r="BF9" s="8">
        <v>500</v>
      </c>
      <c r="BG9" s="8">
        <v>5000</v>
      </c>
      <c r="BH9" s="8">
        <v>25</v>
      </c>
      <c r="BI9" s="8">
        <v>1000</v>
      </c>
      <c r="BJ9" s="4" t="s">
        <v>90</v>
      </c>
      <c r="BK9" s="4"/>
      <c r="BL9" s="4"/>
      <c r="BM9" s="4"/>
      <c r="BN9" s="4"/>
      <c r="BP9" s="4"/>
      <c r="BQ9" s="4"/>
      <c r="BR9" s="4"/>
      <c r="BS9" s="8">
        <v>10</v>
      </c>
      <c r="BT9" s="8">
        <v>140</v>
      </c>
      <c r="BU9" s="8" t="s">
        <v>90</v>
      </c>
      <c r="CO9" s="8" t="s">
        <v>101</v>
      </c>
      <c r="CP9" s="8" t="s">
        <v>102</v>
      </c>
      <c r="CQ9" s="8" t="s">
        <v>110</v>
      </c>
      <c r="CR9" s="8">
        <v>0</v>
      </c>
      <c r="CY9" s="8">
        <v>55</v>
      </c>
      <c r="CZ9" s="8">
        <v>0.2</v>
      </c>
      <c r="DC9" s="8" t="s">
        <v>104</v>
      </c>
      <c r="DD9" s="8" t="s">
        <v>105</v>
      </c>
      <c r="DE9" s="8" t="s">
        <v>103</v>
      </c>
      <c r="DF9" s="8">
        <v>1</v>
      </c>
      <c r="DJ9" s="8">
        <v>400</v>
      </c>
      <c r="DK9" s="8">
        <v>460</v>
      </c>
      <c r="DM9" s="8">
        <v>20</v>
      </c>
      <c r="DN9" s="8">
        <v>0.2</v>
      </c>
      <c r="DQ9" s="8" t="s">
        <v>106</v>
      </c>
      <c r="DR9" s="8" t="s">
        <v>105</v>
      </c>
      <c r="DS9" s="8" t="s">
        <v>110</v>
      </c>
      <c r="DT9" s="8">
        <v>1</v>
      </c>
      <c r="DX9" s="8">
        <v>160</v>
      </c>
      <c r="DY9" s="8">
        <v>168</v>
      </c>
      <c r="EA9" s="8">
        <v>5</v>
      </c>
      <c r="EB9" s="8">
        <v>0.2</v>
      </c>
      <c r="EE9" s="8" t="s">
        <v>107</v>
      </c>
      <c r="EF9" s="8" t="s">
        <v>108</v>
      </c>
      <c r="EG9" s="8" t="s">
        <v>109</v>
      </c>
      <c r="EH9" s="8">
        <v>0</v>
      </c>
      <c r="EO9" s="8">
        <v>100</v>
      </c>
      <c r="EP9" s="8">
        <v>0.5</v>
      </c>
    </row>
    <row r="10" spans="1:148" s="8" customFormat="1" x14ac:dyDescent="0.25">
      <c r="A10" s="8">
        <v>2050107</v>
      </c>
      <c r="B10" s="8" t="s">
        <v>111</v>
      </c>
      <c r="C10" s="8" t="s">
        <v>112</v>
      </c>
      <c r="D10" s="8">
        <v>1</v>
      </c>
      <c r="E10" s="8">
        <v>3</v>
      </c>
      <c r="F10" s="8" t="str">
        <f>CONCATENATE("KIT_",B10,"_",A10,"_",C10,"_",D10,"_",E10)</f>
        <v>KIT_JoDa_2050107_Testing_1_3</v>
      </c>
      <c r="G10" s="8" t="s">
        <v>114</v>
      </c>
      <c r="H10" s="8" t="s">
        <v>80</v>
      </c>
      <c r="I10" s="2">
        <v>0.105</v>
      </c>
      <c r="J10" s="2" t="s">
        <v>81</v>
      </c>
      <c r="K10" s="2" t="s">
        <v>82</v>
      </c>
      <c r="L10" s="2" t="s">
        <v>83</v>
      </c>
      <c r="M10" s="8">
        <v>600</v>
      </c>
      <c r="N10" s="8">
        <v>30</v>
      </c>
      <c r="O10" s="8" t="s">
        <v>84</v>
      </c>
      <c r="P10" s="8">
        <v>600</v>
      </c>
      <c r="Q10" s="8">
        <v>30</v>
      </c>
      <c r="R10" s="8" t="s">
        <v>85</v>
      </c>
      <c r="S10" s="8">
        <v>300</v>
      </c>
      <c r="T10" s="8">
        <v>100</v>
      </c>
      <c r="U10" s="8" t="s">
        <v>86</v>
      </c>
      <c r="V10" s="8" t="s">
        <v>87</v>
      </c>
      <c r="W10" s="8" t="s">
        <v>88</v>
      </c>
      <c r="X10" s="8" t="s">
        <v>89</v>
      </c>
      <c r="Y10" s="8">
        <v>10000</v>
      </c>
      <c r="Z10" s="8" t="s">
        <v>86</v>
      </c>
      <c r="AA10" s="12">
        <f t="shared" si="0"/>
        <v>1.8165964249382356</v>
      </c>
      <c r="AB10" s="8">
        <v>75</v>
      </c>
      <c r="AC10" s="8">
        <v>5</v>
      </c>
      <c r="AD10" s="8">
        <v>3000</v>
      </c>
      <c r="AE10" s="8">
        <v>30</v>
      </c>
      <c r="AF10" s="8">
        <v>1000</v>
      </c>
      <c r="AG10" s="8">
        <v>10</v>
      </c>
      <c r="AH10" s="8">
        <v>100</v>
      </c>
      <c r="AI10" s="8" t="s">
        <v>90</v>
      </c>
      <c r="AK10" s="8" t="s">
        <v>91</v>
      </c>
      <c r="AL10" s="8" t="s">
        <v>92</v>
      </c>
      <c r="AM10" s="8" t="s">
        <v>93</v>
      </c>
      <c r="AN10" s="8" t="s">
        <v>94</v>
      </c>
      <c r="AO10" s="8">
        <v>800</v>
      </c>
      <c r="AP10" s="8" t="s">
        <v>95</v>
      </c>
      <c r="AQ10" s="8">
        <v>200</v>
      </c>
      <c r="AR10" s="8" t="s">
        <v>96</v>
      </c>
      <c r="AS10" s="8">
        <f t="shared" si="1"/>
        <v>1210.3858918461638</v>
      </c>
      <c r="AT10" s="8" t="s">
        <v>97</v>
      </c>
      <c r="AU10" s="8">
        <f t="shared" si="2"/>
        <v>371.37952644342118</v>
      </c>
      <c r="AV10" s="8" t="s">
        <v>98</v>
      </c>
      <c r="AW10" s="8">
        <f t="shared" si="3"/>
        <v>1203.698319474327</v>
      </c>
      <c r="AX10" s="8" t="s">
        <v>99</v>
      </c>
      <c r="AY10" s="8">
        <f t="shared" si="4"/>
        <v>322.40778780030365</v>
      </c>
      <c r="AZ10" s="8" t="s">
        <v>100</v>
      </c>
      <c r="BA10" s="8">
        <f t="shared" si="5"/>
        <v>765.55944728840302</v>
      </c>
      <c r="BB10" s="8">
        <v>100</v>
      </c>
      <c r="BC10" s="8">
        <v>5</v>
      </c>
      <c r="BD10" s="8">
        <v>500</v>
      </c>
      <c r="BE10" s="8">
        <v>10</v>
      </c>
      <c r="BF10" s="8">
        <v>500</v>
      </c>
      <c r="BG10" s="8">
        <v>5000</v>
      </c>
      <c r="BH10" s="8">
        <v>25</v>
      </c>
      <c r="BI10" s="8">
        <v>1000</v>
      </c>
      <c r="BJ10" s="4" t="s">
        <v>90</v>
      </c>
      <c r="BK10" s="4"/>
      <c r="BL10" s="4"/>
      <c r="BM10" s="4"/>
      <c r="BN10" s="4"/>
      <c r="BP10" s="4"/>
      <c r="BQ10" s="4"/>
      <c r="BR10" s="4"/>
      <c r="BS10" s="8">
        <v>10</v>
      </c>
      <c r="BT10" s="8">
        <v>140</v>
      </c>
      <c r="BU10" s="8" t="s">
        <v>90</v>
      </c>
      <c r="CO10" s="8" t="s">
        <v>101</v>
      </c>
      <c r="CP10" s="8" t="s">
        <v>102</v>
      </c>
      <c r="CQ10" s="8" t="s">
        <v>110</v>
      </c>
      <c r="CR10" s="8">
        <v>0</v>
      </c>
      <c r="CY10" s="8">
        <v>55</v>
      </c>
      <c r="CZ10" s="8">
        <v>0.2</v>
      </c>
      <c r="DC10" s="8" t="s">
        <v>104</v>
      </c>
      <c r="DD10" s="8" t="s">
        <v>105</v>
      </c>
      <c r="DE10" s="8" t="s">
        <v>103</v>
      </c>
      <c r="DF10" s="8">
        <v>1</v>
      </c>
      <c r="DJ10" s="8">
        <v>400</v>
      </c>
      <c r="DK10" s="8">
        <v>460</v>
      </c>
      <c r="DM10" s="8">
        <v>20</v>
      </c>
      <c r="DN10" s="8">
        <v>0.2</v>
      </c>
      <c r="DQ10" s="8" t="s">
        <v>106</v>
      </c>
      <c r="DR10" s="8" t="s">
        <v>105</v>
      </c>
      <c r="DS10" s="8" t="s">
        <v>110</v>
      </c>
      <c r="DT10" s="8">
        <v>1</v>
      </c>
      <c r="DX10" s="8">
        <v>160</v>
      </c>
      <c r="DY10" s="8">
        <v>168</v>
      </c>
      <c r="EA10" s="8">
        <v>5</v>
      </c>
      <c r="EB10" s="8">
        <v>0.2</v>
      </c>
      <c r="EE10" s="8" t="s">
        <v>107</v>
      </c>
      <c r="EF10" s="8" t="s">
        <v>108</v>
      </c>
      <c r="EG10" s="8" t="s">
        <v>109</v>
      </c>
      <c r="EH10" s="8">
        <v>0</v>
      </c>
      <c r="EO10" s="8">
        <v>100</v>
      </c>
      <c r="EP10" s="8">
        <v>0.5</v>
      </c>
    </row>
    <row r="11" spans="1:148" x14ac:dyDescent="0.25">
      <c r="A11" s="8"/>
      <c r="B11" s="8"/>
      <c r="C11" s="8"/>
      <c r="F11" s="5"/>
      <c r="G11" s="8"/>
      <c r="H11" s="6"/>
      <c r="I11" s="2"/>
      <c r="J11" s="2"/>
      <c r="K11" s="2"/>
      <c r="L11" s="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7"/>
      <c r="BD11" s="6"/>
      <c r="BE11" s="6"/>
      <c r="BF11" s="6"/>
      <c r="BG11" s="6"/>
      <c r="BH11" s="6"/>
      <c r="BI11" s="6"/>
      <c r="BJ11" s="4"/>
      <c r="BK11" s="4"/>
      <c r="BL11" s="4"/>
      <c r="BM11" s="4"/>
      <c r="BN11" s="4"/>
      <c r="BP11" s="4"/>
      <c r="BQ11" s="4"/>
      <c r="BR11" s="4"/>
      <c r="BS11" s="6"/>
      <c r="BT11" s="6"/>
      <c r="BU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</row>
    <row r="12" spans="1:148" x14ac:dyDescent="0.25">
      <c r="A12" s="8"/>
      <c r="B12" s="8"/>
      <c r="C12" s="8"/>
      <c r="D12" s="5"/>
      <c r="F12" s="5"/>
      <c r="G12" s="8"/>
      <c r="H12" s="6"/>
      <c r="I12" s="2"/>
      <c r="J12" s="2"/>
      <c r="K12" s="2"/>
      <c r="L12" s="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7"/>
      <c r="BD12" s="6"/>
      <c r="BE12" s="6"/>
      <c r="BF12" s="6"/>
      <c r="BG12" s="6"/>
      <c r="BH12" s="6"/>
      <c r="BI12" s="6"/>
      <c r="BJ12" s="4"/>
      <c r="BK12" s="4"/>
      <c r="BL12" s="4"/>
      <c r="BM12" s="4"/>
      <c r="BN12" s="4"/>
      <c r="BP12" s="4"/>
      <c r="BQ12" s="4"/>
      <c r="BR12" s="4"/>
      <c r="BS12" s="6"/>
      <c r="BT12" s="6"/>
      <c r="BU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</row>
    <row r="13" spans="1:148" x14ac:dyDescent="0.25">
      <c r="A13" s="8"/>
      <c r="B13" s="8"/>
      <c r="C13" s="8"/>
      <c r="D13" s="5"/>
      <c r="F13" s="5"/>
      <c r="G13" s="5"/>
      <c r="H13" s="6"/>
      <c r="I13" s="2"/>
      <c r="J13" s="2"/>
      <c r="K13" s="2"/>
      <c r="L13" s="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2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7"/>
      <c r="BD13" s="6"/>
      <c r="BE13" s="6"/>
      <c r="BF13" s="6"/>
      <c r="BG13" s="6"/>
      <c r="BH13" s="6"/>
      <c r="BI13" s="6"/>
      <c r="BJ13" s="4"/>
      <c r="BK13" s="4"/>
      <c r="BL13" s="4"/>
      <c r="BM13" s="4"/>
      <c r="BN13" s="4"/>
      <c r="BP13" s="4"/>
      <c r="BQ13" s="4"/>
      <c r="BR13" s="4"/>
      <c r="BS13" s="6"/>
      <c r="BT13" s="6"/>
      <c r="BU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</row>
    <row r="14" spans="1:148" x14ac:dyDescent="0.25">
      <c r="A14" s="8"/>
      <c r="B14" s="8"/>
      <c r="C14" s="8"/>
      <c r="D14" s="5"/>
      <c r="F14" s="5"/>
      <c r="G14" s="5"/>
      <c r="H14" s="6"/>
      <c r="I14" s="2"/>
      <c r="J14" s="2"/>
      <c r="K14" s="2"/>
      <c r="L14" s="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2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/>
      <c r="BD14" s="6"/>
      <c r="BE14" s="6"/>
      <c r="BF14" s="6"/>
      <c r="BG14" s="6"/>
      <c r="BH14" s="6"/>
      <c r="BI14" s="6"/>
      <c r="BJ14" s="4"/>
      <c r="BK14" s="4"/>
      <c r="BL14" s="4"/>
      <c r="BM14" s="4"/>
      <c r="BN14" s="4"/>
      <c r="BP14" s="4"/>
      <c r="BQ14" s="4"/>
      <c r="BR14" s="4"/>
      <c r="BS14" s="6"/>
      <c r="BT14" s="6"/>
      <c r="BU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</row>
    <row r="15" spans="1:148" x14ac:dyDescent="0.25">
      <c r="A15" s="8"/>
      <c r="B15" s="8"/>
      <c r="C15" s="8"/>
      <c r="D15" s="5"/>
      <c r="F15" s="5"/>
      <c r="G15" s="5"/>
      <c r="H15" s="6"/>
      <c r="I15" s="2"/>
      <c r="J15" s="2"/>
      <c r="K15" s="2"/>
      <c r="L15" s="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2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7"/>
      <c r="BD15" s="6"/>
      <c r="BE15" s="6"/>
      <c r="BF15" s="6"/>
      <c r="BG15" s="6"/>
      <c r="BH15" s="6"/>
      <c r="BI15" s="6"/>
      <c r="BJ15" s="4"/>
      <c r="BK15" s="4"/>
      <c r="BL15" s="4"/>
      <c r="BM15" s="4"/>
      <c r="BN15" s="4"/>
      <c r="BP15" s="4"/>
      <c r="BQ15" s="4"/>
      <c r="BR15" s="4"/>
      <c r="BS15" s="6"/>
      <c r="BT15" s="6"/>
      <c r="BU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</row>
    <row r="16" spans="1:148" x14ac:dyDescent="0.25">
      <c r="A16" s="8"/>
      <c r="B16" s="8"/>
      <c r="C16" s="8"/>
      <c r="D16" s="5"/>
      <c r="F16" s="5"/>
      <c r="G16" s="5"/>
      <c r="H16" s="6"/>
      <c r="I16" s="2"/>
      <c r="J16" s="2"/>
      <c r="K16" s="2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2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7"/>
      <c r="BD16" s="6"/>
      <c r="BE16" s="6"/>
      <c r="BF16" s="6"/>
      <c r="BG16" s="6"/>
      <c r="BH16" s="6"/>
      <c r="BI16" s="6"/>
      <c r="BJ16" s="4"/>
      <c r="BK16" s="4"/>
      <c r="BL16" s="4"/>
      <c r="BM16" s="4"/>
      <c r="BN16" s="4"/>
      <c r="BP16" s="4"/>
      <c r="BQ16" s="4"/>
      <c r="BR16" s="4"/>
      <c r="BS16" s="6"/>
      <c r="BT16" s="6"/>
      <c r="BU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</row>
    <row r="17" spans="1:148" x14ac:dyDescent="0.25">
      <c r="A17" s="8"/>
      <c r="B17" s="8"/>
      <c r="C17" s="8"/>
      <c r="F17" s="5"/>
      <c r="H17" s="6"/>
      <c r="I17" s="2"/>
      <c r="J17" s="2"/>
      <c r="K17" s="2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2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7"/>
      <c r="BD17" s="6"/>
      <c r="BE17" s="6"/>
      <c r="BF17" s="6"/>
      <c r="BG17" s="6"/>
      <c r="BH17" s="6"/>
      <c r="BI17" s="6"/>
      <c r="BJ17" s="4"/>
      <c r="BK17" s="4"/>
      <c r="BL17" s="4"/>
      <c r="BM17" s="4"/>
      <c r="BN17" s="4"/>
      <c r="BP17" s="4"/>
      <c r="BQ17" s="4"/>
      <c r="BR17" s="4"/>
      <c r="BS17" s="6"/>
      <c r="BT17" s="6"/>
      <c r="BU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</row>
    <row r="18" spans="1:148" x14ac:dyDescent="0.25">
      <c r="A18" s="8"/>
      <c r="B18" s="8"/>
      <c r="C18" s="8"/>
      <c r="D18" s="5"/>
      <c r="F18" s="5"/>
      <c r="G18" s="5"/>
      <c r="H18" s="6"/>
      <c r="I18" s="2"/>
      <c r="J18" s="2"/>
      <c r="K18" s="2"/>
      <c r="L18" s="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2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7"/>
      <c r="BD18" s="6"/>
      <c r="BE18" s="6"/>
      <c r="BF18" s="6"/>
      <c r="BG18" s="6"/>
      <c r="BH18" s="6"/>
      <c r="BI18" s="6"/>
      <c r="BJ18" s="4"/>
      <c r="BK18" s="4"/>
      <c r="BL18" s="4"/>
      <c r="BM18" s="4"/>
      <c r="BN18" s="4"/>
      <c r="BP18" s="4"/>
      <c r="BQ18" s="4"/>
      <c r="BR18" s="4"/>
      <c r="BS18" s="6"/>
      <c r="BT18" s="6"/>
      <c r="BU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</row>
    <row r="19" spans="1:148" x14ac:dyDescent="0.25">
      <c r="A19" s="8"/>
      <c r="B19" s="8"/>
      <c r="C19" s="8"/>
      <c r="D19" s="5"/>
      <c r="F19" s="5"/>
      <c r="G19" s="5"/>
      <c r="H19" s="6"/>
      <c r="I19" s="2"/>
      <c r="J19" s="2"/>
      <c r="K19" s="2"/>
      <c r="L19" s="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2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7"/>
      <c r="BD19" s="6"/>
      <c r="BE19" s="6"/>
      <c r="BF19" s="6"/>
      <c r="BG19" s="6"/>
      <c r="BH19" s="6"/>
      <c r="BI19" s="6"/>
      <c r="BJ19" s="4"/>
      <c r="BK19" s="4"/>
      <c r="BL19" s="4"/>
      <c r="BM19" s="4"/>
      <c r="BN19" s="4"/>
      <c r="BP19" s="4"/>
      <c r="BQ19" s="4"/>
      <c r="BR19" s="4"/>
      <c r="BS19" s="6"/>
      <c r="BT19" s="6"/>
      <c r="BU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</row>
    <row r="20" spans="1:148" x14ac:dyDescent="0.25">
      <c r="A20" s="8"/>
      <c r="B20" s="8"/>
      <c r="C20" s="8"/>
      <c r="D20" s="5"/>
      <c r="F20" s="5"/>
      <c r="G20" s="5"/>
      <c r="H20" s="6"/>
      <c r="I20" s="2"/>
      <c r="J20" s="2"/>
      <c r="K20" s="2"/>
      <c r="L20" s="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2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7"/>
      <c r="BD20" s="6"/>
      <c r="BE20" s="6"/>
      <c r="BF20" s="6"/>
      <c r="BG20" s="6"/>
      <c r="BH20" s="6"/>
      <c r="BI20" s="6"/>
      <c r="BJ20" s="4"/>
      <c r="BK20" s="4"/>
      <c r="BL20" s="4"/>
      <c r="BM20" s="4"/>
      <c r="BN20" s="4"/>
      <c r="BP20" s="4"/>
      <c r="BQ20" s="4"/>
      <c r="BR20" s="4"/>
      <c r="BS20" s="6"/>
      <c r="BT20" s="6"/>
      <c r="BU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</row>
    <row r="21" spans="1:148" x14ac:dyDescent="0.25">
      <c r="A21" s="8"/>
      <c r="B21" s="8"/>
      <c r="C21" s="8"/>
      <c r="D21" s="5"/>
      <c r="F21" s="5"/>
      <c r="G21" s="5"/>
      <c r="H21" s="6"/>
      <c r="I21" s="2"/>
      <c r="J21" s="2"/>
      <c r="K21" s="2"/>
      <c r="L21" s="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2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7"/>
      <c r="BD21" s="6"/>
      <c r="BE21" s="6"/>
      <c r="BF21" s="6"/>
      <c r="BG21" s="6"/>
      <c r="BH21" s="6"/>
      <c r="BI21" s="6"/>
      <c r="BJ21" s="4"/>
      <c r="BK21" s="4"/>
      <c r="BL21" s="4"/>
      <c r="BM21" s="4"/>
      <c r="BN21" s="4"/>
      <c r="BP21" s="4"/>
      <c r="BQ21" s="4"/>
      <c r="BR21" s="4"/>
      <c r="BS21" s="6"/>
      <c r="BT21" s="6"/>
      <c r="BU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</row>
    <row r="22" spans="1:148" x14ac:dyDescent="0.25">
      <c r="A22" s="8"/>
      <c r="B22" s="8"/>
      <c r="C22" s="8"/>
      <c r="D22" s="5"/>
      <c r="F22" s="5"/>
      <c r="G22" s="5"/>
      <c r="H22" s="6"/>
      <c r="I22" s="2"/>
      <c r="J22" s="2"/>
      <c r="K22" s="2"/>
      <c r="L22" s="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2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7"/>
      <c r="BD22" s="6"/>
      <c r="BE22" s="6"/>
      <c r="BF22" s="6"/>
      <c r="BG22" s="6"/>
      <c r="BH22" s="6"/>
      <c r="BI22" s="6"/>
      <c r="BJ22" s="4"/>
      <c r="BK22" s="4"/>
      <c r="BL22" s="4"/>
      <c r="BM22" s="4"/>
      <c r="BN22" s="4"/>
      <c r="BP22" s="4"/>
      <c r="BQ22" s="4"/>
      <c r="BR22" s="4"/>
      <c r="BS22" s="6"/>
      <c r="BT22" s="6"/>
      <c r="BU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</row>
    <row r="23" spans="1:148" x14ac:dyDescent="0.25">
      <c r="A23" s="8"/>
      <c r="B23" s="8"/>
      <c r="C23" s="8"/>
      <c r="F23" s="5"/>
      <c r="H23" s="6"/>
      <c r="I23" s="2"/>
      <c r="J23" s="2"/>
      <c r="K23" s="2"/>
      <c r="L23" s="2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2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7"/>
      <c r="BD23" s="6"/>
      <c r="BE23" s="6"/>
      <c r="BF23" s="6"/>
      <c r="BG23" s="6"/>
      <c r="BH23" s="6"/>
      <c r="BI23" s="6"/>
      <c r="BJ23" s="4"/>
      <c r="BK23" s="4"/>
      <c r="BL23" s="4"/>
      <c r="BM23" s="4"/>
      <c r="BN23" s="4"/>
      <c r="BP23" s="4"/>
      <c r="BQ23" s="4"/>
      <c r="BR23" s="4"/>
      <c r="BS23" s="6"/>
      <c r="BT23" s="6"/>
      <c r="BU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</row>
    <row r="24" spans="1:148" x14ac:dyDescent="0.25">
      <c r="A24" s="8"/>
      <c r="B24" s="8"/>
      <c r="C24" s="8"/>
      <c r="D24" s="5"/>
      <c r="F24" s="5"/>
      <c r="G24" s="5"/>
      <c r="H24" s="6"/>
      <c r="I24" s="2"/>
      <c r="J24" s="2"/>
      <c r="K24" s="2"/>
      <c r="L24" s="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2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7"/>
      <c r="BD24" s="6"/>
      <c r="BE24" s="6"/>
      <c r="BF24" s="6"/>
      <c r="BG24" s="6"/>
      <c r="BH24" s="6"/>
      <c r="BI24" s="6"/>
      <c r="BJ24" s="4"/>
      <c r="BK24" s="4"/>
      <c r="BL24" s="4"/>
      <c r="BM24" s="4"/>
      <c r="BN24" s="4"/>
      <c r="BP24" s="4"/>
      <c r="BQ24" s="4"/>
      <c r="BR24" s="4"/>
      <c r="BS24" s="6"/>
      <c r="BT24" s="6"/>
      <c r="BU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</row>
    <row r="25" spans="1:148" x14ac:dyDescent="0.25">
      <c r="A25" s="8"/>
      <c r="B25" s="8"/>
      <c r="C25" s="8"/>
      <c r="D25" s="5"/>
      <c r="F25" s="5"/>
      <c r="G25" s="5"/>
      <c r="H25" s="6"/>
      <c r="I25" s="2"/>
      <c r="J25" s="2"/>
      <c r="K25" s="2"/>
      <c r="L25" s="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7"/>
      <c r="BD25" s="6"/>
      <c r="BE25" s="6"/>
      <c r="BF25" s="6"/>
      <c r="BG25" s="6"/>
      <c r="BH25" s="6"/>
      <c r="BI25" s="6"/>
      <c r="BJ25" s="4"/>
      <c r="BK25" s="4"/>
      <c r="BL25" s="4"/>
      <c r="BM25" s="4"/>
      <c r="BN25" s="4"/>
      <c r="BP25" s="4"/>
      <c r="BQ25" s="4"/>
      <c r="BR25" s="4"/>
      <c r="BS25" s="6"/>
      <c r="BT25" s="6"/>
      <c r="BU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</row>
    <row r="26" spans="1:148" x14ac:dyDescent="0.25">
      <c r="A26" s="8"/>
      <c r="B26" s="8"/>
      <c r="C26" s="8"/>
      <c r="D26" s="5"/>
      <c r="F26" s="5"/>
      <c r="G26" s="5"/>
      <c r="H26" s="6"/>
      <c r="I26" s="2"/>
      <c r="J26" s="2"/>
      <c r="K26" s="2"/>
      <c r="L26" s="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2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/>
      <c r="BD26" s="6"/>
      <c r="BE26" s="6"/>
      <c r="BF26" s="6"/>
      <c r="BG26" s="6"/>
      <c r="BH26" s="6"/>
      <c r="BI26" s="6"/>
      <c r="BJ26" s="4"/>
      <c r="BK26" s="4"/>
      <c r="BL26" s="4"/>
      <c r="BM26" s="4"/>
      <c r="BN26" s="4"/>
      <c r="BP26" s="4"/>
      <c r="BQ26" s="4"/>
      <c r="BR26" s="4"/>
      <c r="BS26" s="6"/>
      <c r="BT26" s="6"/>
      <c r="BU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</row>
    <row r="27" spans="1:148" x14ac:dyDescent="0.25">
      <c r="A27" s="8"/>
      <c r="B27" s="8"/>
      <c r="C27" s="8"/>
      <c r="D27" s="5"/>
      <c r="F27" s="5"/>
      <c r="G27" s="5"/>
      <c r="H27" s="6"/>
      <c r="I27" s="2"/>
      <c r="J27" s="2"/>
      <c r="K27" s="2"/>
      <c r="L27" s="2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2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7"/>
      <c r="BD27" s="6"/>
      <c r="BE27" s="6"/>
      <c r="BF27" s="6"/>
      <c r="BG27" s="6"/>
      <c r="BH27" s="6"/>
      <c r="BI27" s="6"/>
      <c r="BJ27" s="4"/>
      <c r="BK27" s="4"/>
      <c r="BL27" s="4"/>
      <c r="BM27" s="4"/>
      <c r="BN27" s="4"/>
      <c r="BP27" s="4"/>
      <c r="BQ27" s="4"/>
      <c r="BR27" s="4"/>
      <c r="BS27" s="6"/>
      <c r="BT27" s="6"/>
      <c r="BU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</row>
    <row r="28" spans="1:148" x14ac:dyDescent="0.25">
      <c r="A28" s="8"/>
      <c r="B28" s="8"/>
      <c r="C28" s="8"/>
      <c r="D28" s="5"/>
      <c r="F28" s="5"/>
      <c r="G28" s="5"/>
      <c r="H28" s="6"/>
      <c r="I28" s="2"/>
      <c r="J28" s="2"/>
      <c r="K28" s="2"/>
      <c r="L28" s="2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2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7"/>
      <c r="BD28" s="6"/>
      <c r="BE28" s="6"/>
      <c r="BF28" s="6"/>
      <c r="BG28" s="6"/>
      <c r="BH28" s="6"/>
      <c r="BI28" s="6"/>
      <c r="BJ28" s="4"/>
      <c r="BK28" s="4"/>
      <c r="BL28" s="4"/>
      <c r="BM28" s="4"/>
      <c r="BN28" s="4"/>
      <c r="BP28" s="4"/>
      <c r="BQ28" s="4"/>
      <c r="BR28" s="4"/>
      <c r="BS28" s="6"/>
      <c r="BT28" s="6"/>
      <c r="BU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</row>
  </sheetData>
  <mergeCells count="9">
    <mergeCell ref="A1:K1"/>
    <mergeCell ref="BW1:CN1"/>
    <mergeCell ref="DC1:DP1"/>
    <mergeCell ref="CO1:DB1"/>
    <mergeCell ref="EE1:ER1"/>
    <mergeCell ref="AK1:BV1"/>
    <mergeCell ref="DQ1:ED1"/>
    <mergeCell ref="L1:T1"/>
    <mergeCell ref="U1:AJ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Baumann, Daniel (IMT)</cp:lastModifiedBy>
  <dcterms:created xsi:type="dcterms:W3CDTF">2024-12-05T09:49:31Z</dcterms:created>
  <dcterms:modified xsi:type="dcterms:W3CDTF">2025-01-08T18:14:01Z</dcterms:modified>
</cp:coreProperties>
</file>