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ropbox (Personal)\FieldData2015\2017 Field Enclosure\Field Encl Analysis\"/>
    </mc:Choice>
  </mc:AlternateContent>
  <bookViews>
    <workbookView xWindow="0" yWindow="0" windowWidth="19200" windowHeight="8330" activeTab="2" xr2:uid="{C00F3013-BB71-4F45-A4F7-0DFFE9C7A795}"/>
  </bookViews>
  <sheets>
    <sheet name="Physical-Chem" sheetId="5" r:id="rId1"/>
    <sheet name="DischargeT" sheetId="4" r:id="rId2"/>
    <sheet name="NDSrawdata" sheetId="3" r:id="rId3"/>
    <sheet name="AlgalTiles" sheetId="2" r:id="rId4"/>
    <sheet name="ExcretionRAW" sheetId="1" r:id="rId5"/>
  </sheets>
  <externalReferences>
    <externalReference r:id="rId6"/>
  </externalReferences>
  <definedNames>
    <definedName name="_xlchart.v1.0" hidden="1">AlgalTiles!$F$2:$F$51</definedName>
    <definedName name="_xlchart.v1.1" hidden="1">AlgalTiles!$M$1</definedName>
    <definedName name="_xlchart.v1.2" hidden="1">AlgalTiles!$M$2:$M$51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5" i="3" l="1"/>
  <c r="N142" i="3" l="1"/>
  <c r="N143" i="3"/>
  <c r="N144" i="3"/>
  <c r="N145" i="3"/>
  <c r="N146" i="3"/>
  <c r="N147" i="3"/>
  <c r="N148" i="3"/>
  <c r="N149" i="3"/>
  <c r="N150" i="3"/>
  <c r="N151" i="3"/>
  <c r="N152" i="3"/>
  <c r="N153" i="3"/>
  <c r="N154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G2" i="4"/>
  <c r="H2" i="4"/>
  <c r="G3" i="4"/>
  <c r="H3" i="4"/>
  <c r="I18" i="4" s="1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K18" i="4"/>
  <c r="G19" i="4"/>
  <c r="H19" i="4"/>
  <c r="G20" i="4"/>
  <c r="H20" i="4"/>
  <c r="I33" i="4" s="1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K33" i="4"/>
  <c r="H34" i="4"/>
  <c r="H35" i="4"/>
  <c r="H36" i="4"/>
  <c r="G37" i="4"/>
  <c r="H37" i="4" s="1"/>
  <c r="H38" i="4"/>
  <c r="H39" i="4"/>
  <c r="G40" i="4"/>
  <c r="H40" i="4" s="1"/>
  <c r="G41" i="4"/>
  <c r="H41" i="4"/>
  <c r="G42" i="4"/>
  <c r="H42" i="4" s="1"/>
  <c r="G43" i="4"/>
  <c r="H43" i="4"/>
  <c r="G44" i="4"/>
  <c r="H44" i="4" s="1"/>
  <c r="G45" i="4"/>
  <c r="H45" i="4"/>
  <c r="G46" i="4"/>
  <c r="H46" i="4" s="1"/>
  <c r="G47" i="4"/>
  <c r="H47" i="4"/>
  <c r="G48" i="4"/>
  <c r="H48" i="4" s="1"/>
  <c r="G49" i="4"/>
  <c r="H49" i="4"/>
  <c r="H50" i="4"/>
  <c r="H51" i="4"/>
  <c r="K51" i="4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M77" i="2"/>
  <c r="F77" i="2"/>
  <c r="M76" i="2"/>
  <c r="F76" i="2"/>
  <c r="M75" i="2"/>
  <c r="F75" i="2"/>
  <c r="M74" i="2"/>
  <c r="F74" i="2"/>
  <c r="M73" i="2"/>
  <c r="F73" i="2"/>
  <c r="M72" i="2"/>
  <c r="F72" i="2"/>
  <c r="M71" i="2"/>
  <c r="F71" i="2"/>
  <c r="M70" i="2"/>
  <c r="F70" i="2"/>
  <c r="M69" i="2"/>
  <c r="F69" i="2"/>
  <c r="M68" i="2"/>
  <c r="F68" i="2"/>
  <c r="M67" i="2"/>
  <c r="F67" i="2"/>
  <c r="M66" i="2"/>
  <c r="F66" i="2"/>
  <c r="M65" i="2"/>
  <c r="F65" i="2"/>
  <c r="M64" i="2"/>
  <c r="F64" i="2"/>
  <c r="M63" i="2"/>
  <c r="F63" i="2"/>
  <c r="M62" i="2"/>
  <c r="F62" i="2"/>
  <c r="M61" i="2"/>
  <c r="F61" i="2"/>
  <c r="M60" i="2"/>
  <c r="F60" i="2"/>
  <c r="M59" i="2"/>
  <c r="F59" i="2"/>
  <c r="M58" i="2"/>
  <c r="F58" i="2"/>
  <c r="M57" i="2"/>
  <c r="F57" i="2"/>
  <c r="M56" i="2"/>
  <c r="F56" i="2"/>
  <c r="M55" i="2"/>
  <c r="F55" i="2"/>
  <c r="M54" i="2"/>
  <c r="F54" i="2"/>
  <c r="M53" i="2"/>
  <c r="F53" i="2"/>
  <c r="M52" i="2"/>
  <c r="F52" i="2"/>
  <c r="M51" i="2"/>
  <c r="F51" i="2"/>
  <c r="M50" i="2"/>
  <c r="F50" i="2"/>
  <c r="M49" i="2"/>
  <c r="F49" i="2"/>
  <c r="M48" i="2"/>
  <c r="F48" i="2"/>
  <c r="M47" i="2"/>
  <c r="F47" i="2"/>
  <c r="M46" i="2"/>
  <c r="F46" i="2"/>
  <c r="M45" i="2"/>
  <c r="F45" i="2"/>
  <c r="M44" i="2"/>
  <c r="F44" i="2"/>
  <c r="M43" i="2"/>
  <c r="F43" i="2"/>
  <c r="M42" i="2"/>
  <c r="F42" i="2"/>
  <c r="M41" i="2"/>
  <c r="F41" i="2"/>
  <c r="M40" i="2"/>
  <c r="F40" i="2"/>
  <c r="M39" i="2"/>
  <c r="F39" i="2"/>
  <c r="M38" i="2"/>
  <c r="F38" i="2"/>
  <c r="M37" i="2"/>
  <c r="F37" i="2"/>
  <c r="M36" i="2"/>
  <c r="F36" i="2"/>
  <c r="M35" i="2"/>
  <c r="F35" i="2"/>
  <c r="M34" i="2"/>
  <c r="F34" i="2"/>
  <c r="M33" i="2"/>
  <c r="F33" i="2"/>
  <c r="M32" i="2"/>
  <c r="F32" i="2"/>
  <c r="M31" i="2"/>
  <c r="F31" i="2"/>
  <c r="M30" i="2"/>
  <c r="F30" i="2"/>
  <c r="M29" i="2"/>
  <c r="F29" i="2"/>
  <c r="M28" i="2"/>
  <c r="F28" i="2"/>
  <c r="M27" i="2"/>
  <c r="F27" i="2"/>
  <c r="M26" i="2"/>
  <c r="F26" i="2"/>
  <c r="M25" i="2"/>
  <c r="F25" i="2"/>
  <c r="M24" i="2"/>
  <c r="F24" i="2"/>
  <c r="M23" i="2"/>
  <c r="F23" i="2"/>
  <c r="M22" i="2"/>
  <c r="F22" i="2"/>
  <c r="M21" i="2"/>
  <c r="F21" i="2"/>
  <c r="M20" i="2"/>
  <c r="F20" i="2"/>
  <c r="M19" i="2"/>
  <c r="F19" i="2"/>
  <c r="M18" i="2"/>
  <c r="F18" i="2"/>
  <c r="M17" i="2"/>
  <c r="F17" i="2"/>
  <c r="M16" i="2"/>
  <c r="F16" i="2"/>
  <c r="M15" i="2"/>
  <c r="F15" i="2"/>
  <c r="M14" i="2"/>
  <c r="F14" i="2"/>
  <c r="M13" i="2"/>
  <c r="F13" i="2"/>
  <c r="M12" i="2"/>
  <c r="F12" i="2"/>
  <c r="M11" i="2"/>
  <c r="F11" i="2"/>
  <c r="M10" i="2"/>
  <c r="F10" i="2"/>
  <c r="M9" i="2"/>
  <c r="F9" i="2"/>
  <c r="M8" i="2"/>
  <c r="F8" i="2"/>
  <c r="M7" i="2"/>
  <c r="F7" i="2"/>
  <c r="M6" i="2"/>
  <c r="F6" i="2"/>
  <c r="M5" i="2"/>
  <c r="F5" i="2"/>
  <c r="M4" i="2"/>
  <c r="F4" i="2"/>
  <c r="M3" i="2"/>
  <c r="F3" i="2"/>
  <c r="M2" i="2"/>
  <c r="F2" i="2"/>
  <c r="I51" i="4" l="1"/>
</calcChain>
</file>

<file path=xl/sharedStrings.xml><?xml version="1.0" encoding="utf-8"?>
<sst xmlns="http://schemas.openxmlformats.org/spreadsheetml/2006/main" count="1143" uniqueCount="424">
  <si>
    <t>Order</t>
  </si>
  <si>
    <t>Week</t>
  </si>
  <si>
    <t>Type</t>
  </si>
  <si>
    <t>Date</t>
  </si>
  <si>
    <t>Enclosure#</t>
  </si>
  <si>
    <t>Treat</t>
  </si>
  <si>
    <t>Disk area (m2)</t>
  </si>
  <si>
    <t>V acetone extactant (ml)</t>
  </si>
  <si>
    <t>750 nm Absorbance</t>
  </si>
  <si>
    <t>664 nm Absorbance</t>
  </si>
  <si>
    <t>665 nm Absorbance</t>
  </si>
  <si>
    <t>Chl-A (mg/m2)</t>
  </si>
  <si>
    <t>Comment</t>
  </si>
  <si>
    <t>B71</t>
  </si>
  <si>
    <t>Tiles</t>
  </si>
  <si>
    <t>C3</t>
  </si>
  <si>
    <t>Acetone at noon the day before</t>
  </si>
  <si>
    <t>B72</t>
  </si>
  <si>
    <t>D5</t>
  </si>
  <si>
    <t>B73</t>
  </si>
  <si>
    <t>E2</t>
  </si>
  <si>
    <t>B74</t>
  </si>
  <si>
    <t>B2</t>
  </si>
  <si>
    <t>B75</t>
  </si>
  <si>
    <t>B6</t>
  </si>
  <si>
    <t>B76</t>
  </si>
  <si>
    <t>E9</t>
  </si>
  <si>
    <t>B77</t>
  </si>
  <si>
    <t>B9</t>
  </si>
  <si>
    <t>B78</t>
  </si>
  <si>
    <t>c6</t>
  </si>
  <si>
    <t>B79</t>
  </si>
  <si>
    <t>E5</t>
  </si>
  <si>
    <t>B80</t>
  </si>
  <si>
    <t>C2</t>
  </si>
  <si>
    <t>B81</t>
  </si>
  <si>
    <t>D8</t>
  </si>
  <si>
    <t>B82</t>
  </si>
  <si>
    <t>B10</t>
  </si>
  <si>
    <t>B83</t>
  </si>
  <si>
    <t>C5</t>
  </si>
  <si>
    <t>B84</t>
  </si>
  <si>
    <t>D9</t>
  </si>
  <si>
    <t>B85</t>
  </si>
  <si>
    <t>C9</t>
  </si>
  <si>
    <t>B86</t>
  </si>
  <si>
    <t>C8</t>
  </si>
  <si>
    <t>B87</t>
  </si>
  <si>
    <t>D2</t>
  </si>
  <si>
    <t>B88</t>
  </si>
  <si>
    <t>C7</t>
  </si>
  <si>
    <t>B89</t>
  </si>
  <si>
    <t>C10</t>
  </si>
  <si>
    <t>B90</t>
  </si>
  <si>
    <t>E10</t>
  </si>
  <si>
    <t>B91</t>
  </si>
  <si>
    <t>C4</t>
  </si>
  <si>
    <t>B92</t>
  </si>
  <si>
    <t>A4</t>
  </si>
  <si>
    <t>B93</t>
  </si>
  <si>
    <t>E7</t>
  </si>
  <si>
    <t>B94</t>
  </si>
  <si>
    <t>E6</t>
  </si>
  <si>
    <t>B95</t>
  </si>
  <si>
    <t>D3</t>
  </si>
  <si>
    <t>B96</t>
  </si>
  <si>
    <t>B3</t>
  </si>
  <si>
    <t>B97</t>
  </si>
  <si>
    <t>B1</t>
  </si>
  <si>
    <t>B98</t>
  </si>
  <si>
    <t>D7</t>
  </si>
  <si>
    <t>B99</t>
  </si>
  <si>
    <t>D6</t>
  </si>
  <si>
    <t>B100</t>
  </si>
  <si>
    <t>E4</t>
  </si>
  <si>
    <t>B101</t>
  </si>
  <si>
    <t>B5</t>
  </si>
  <si>
    <t>B102</t>
  </si>
  <si>
    <t>C1</t>
  </si>
  <si>
    <t>B103</t>
  </si>
  <si>
    <t>D1</t>
  </si>
  <si>
    <t>B104</t>
  </si>
  <si>
    <t>D10</t>
  </si>
  <si>
    <t>B105</t>
  </si>
  <si>
    <t>A3</t>
  </si>
  <si>
    <t>B106</t>
  </si>
  <si>
    <t>B4</t>
  </si>
  <si>
    <t>B107</t>
  </si>
  <si>
    <t>D4</t>
  </si>
  <si>
    <t>B108</t>
  </si>
  <si>
    <t>E3</t>
  </si>
  <si>
    <t>B109</t>
  </si>
  <si>
    <t>A5</t>
  </si>
  <si>
    <t>B110</t>
  </si>
  <si>
    <t>B7</t>
  </si>
  <si>
    <t>B111</t>
  </si>
  <si>
    <t>E8</t>
  </si>
  <si>
    <t>B112</t>
  </si>
  <si>
    <t>A9</t>
  </si>
  <si>
    <t>B113</t>
  </si>
  <si>
    <t>A1</t>
  </si>
  <si>
    <t>B114</t>
  </si>
  <si>
    <t>E1</t>
  </si>
  <si>
    <t>B115</t>
  </si>
  <si>
    <t>A7</t>
  </si>
  <si>
    <t>B116</t>
  </si>
  <si>
    <t>B8</t>
  </si>
  <si>
    <t>B117</t>
  </si>
  <si>
    <t>A2</t>
  </si>
  <si>
    <t>B118</t>
  </si>
  <si>
    <t>A6</t>
  </si>
  <si>
    <t>B119</t>
  </si>
  <si>
    <t>A10</t>
  </si>
  <si>
    <t>B120</t>
  </si>
  <si>
    <t>A8</t>
  </si>
  <si>
    <t>* cup found outside of bar and upside down</t>
  </si>
  <si>
    <t>N</t>
  </si>
  <si>
    <t>054</t>
  </si>
  <si>
    <t>AL</t>
  </si>
  <si>
    <t>B70</t>
  </si>
  <si>
    <t>NP</t>
  </si>
  <si>
    <t>B69</t>
  </si>
  <si>
    <t>B68</t>
  </si>
  <si>
    <t>P</t>
  </si>
  <si>
    <t>B67</t>
  </si>
  <si>
    <t>B66</t>
  </si>
  <si>
    <t>C</t>
  </si>
  <si>
    <t>B65</t>
  </si>
  <si>
    <t>B64</t>
  </si>
  <si>
    <t>B63</t>
  </si>
  <si>
    <t>B62</t>
  </si>
  <si>
    <t>B61</t>
  </si>
  <si>
    <t>B60</t>
  </si>
  <si>
    <t>B59</t>
  </si>
  <si>
    <t>003</t>
  </si>
  <si>
    <t>B58</t>
  </si>
  <si>
    <t>B57</t>
  </si>
  <si>
    <t>B56</t>
  </si>
  <si>
    <t>B55</t>
  </si>
  <si>
    <t>B54</t>
  </si>
  <si>
    <t>B53</t>
  </si>
  <si>
    <t>B52</t>
  </si>
  <si>
    <t>no acetone?</t>
  </si>
  <si>
    <t>B51</t>
  </si>
  <si>
    <t>B50</t>
  </si>
  <si>
    <t>B49</t>
  </si>
  <si>
    <t>B48</t>
  </si>
  <si>
    <t>bad repeat</t>
  </si>
  <si>
    <t>B47</t>
  </si>
  <si>
    <t>002</t>
  </si>
  <si>
    <t>HS</t>
  </si>
  <si>
    <t>B46</t>
  </si>
  <si>
    <t>B45</t>
  </si>
  <si>
    <t>B44</t>
  </si>
  <si>
    <t>B43</t>
  </si>
  <si>
    <t>B42</t>
  </si>
  <si>
    <t>B41</t>
  </si>
  <si>
    <t>B40</t>
  </si>
  <si>
    <t>B39</t>
  </si>
  <si>
    <t>B35</t>
  </si>
  <si>
    <t>B38</t>
  </si>
  <si>
    <t>B37</t>
  </si>
  <si>
    <t>B36</t>
  </si>
  <si>
    <t>001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</si>
  <si>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</si>
  <si>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</si>
  <si>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</si>
  <si>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</si>
  <si>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</si>
  <si>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</si>
  <si>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</si>
  <si>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</si>
  <si>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</si>
  <si>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</si>
  <si>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</si>
  <si>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</si>
  <si>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047</t>
  </si>
  <si>
    <t>B22</t>
  </si>
  <si>
    <t>B21</t>
  </si>
  <si>
    <t>B20</t>
  </si>
  <si>
    <t>B19</t>
  </si>
  <si>
    <t>B18</t>
  </si>
  <si>
    <t>B17</t>
  </si>
  <si>
    <t>ZZZ</t>
  </si>
  <si>
    <t>B16</t>
  </si>
  <si>
    <t>041</t>
  </si>
  <si>
    <t>B15</t>
  </si>
  <si>
    <t>046</t>
  </si>
  <si>
    <t>B14</t>
  </si>
  <si>
    <t>052</t>
  </si>
  <si>
    <t>B13</t>
  </si>
  <si>
    <t>059</t>
  </si>
  <si>
    <t>064</t>
  </si>
  <si>
    <t>B12</t>
  </si>
  <si>
    <t>044</t>
  </si>
  <si>
    <t>B11</t>
  </si>
  <si>
    <t>008</t>
  </si>
  <si>
    <t>006</t>
  </si>
  <si>
    <t>B09</t>
  </si>
  <si>
    <t>B08</t>
  </si>
  <si>
    <t>B07</t>
  </si>
  <si>
    <t>Not recovered</t>
  </si>
  <si>
    <t>004</t>
  </si>
  <si>
    <t>B06</t>
  </si>
  <si>
    <t>B05</t>
  </si>
  <si>
    <t>B04</t>
  </si>
  <si>
    <t>048</t>
  </si>
  <si>
    <t>B03</t>
  </si>
  <si>
    <t>B02</t>
  </si>
  <si>
    <t>added Acetone at 15:45</t>
  </si>
  <si>
    <t>B01</t>
  </si>
  <si>
    <t>Pair#</t>
  </si>
  <si>
    <t>Bar#</t>
  </si>
  <si>
    <t>PrepType</t>
  </si>
  <si>
    <t>Con#</t>
  </si>
  <si>
    <t>top of reach</t>
  </si>
  <si>
    <t>bottom of reach</t>
  </si>
  <si>
    <t>B</t>
  </si>
  <si>
    <t>baskets end here</t>
  </si>
  <si>
    <t>baskets start here</t>
  </si>
  <si>
    <t>A</t>
  </si>
  <si>
    <t>notes</t>
  </si>
  <si>
    <t>Big.Cedar.Q.cms</t>
  </si>
  <si>
    <t>Big.Cedar.Q.cfs</t>
  </si>
  <si>
    <t>totalQ.cms</t>
  </si>
  <si>
    <t>discharge.cms</t>
  </si>
  <si>
    <t>depth.m</t>
  </si>
  <si>
    <t>depth.in</t>
  </si>
  <si>
    <t>velocity.m/s</t>
  </si>
  <si>
    <t>width</t>
  </si>
  <si>
    <t>Location</t>
  </si>
  <si>
    <t>Transect</t>
  </si>
  <si>
    <t>Time</t>
  </si>
  <si>
    <t>Variable</t>
  </si>
  <si>
    <t>Value</t>
  </si>
  <si>
    <t>Note</t>
  </si>
  <si>
    <t>Temperature</t>
  </si>
  <si>
    <t>DO</t>
  </si>
  <si>
    <t>Conductivity</t>
  </si>
  <si>
    <t>not calibrated well</t>
  </si>
  <si>
    <t>pH</t>
  </si>
  <si>
    <t>Turbidity</t>
  </si>
  <si>
    <t>Ord</t>
  </si>
  <si>
    <t>Cage#</t>
  </si>
  <si>
    <t>Spp</t>
  </si>
  <si>
    <t>L.mm</t>
  </si>
  <si>
    <t>H.mm</t>
  </si>
  <si>
    <t>Wet Weight.g</t>
  </si>
  <si>
    <t>exc.cont</t>
  </si>
  <si>
    <t>Start.Time</t>
  </si>
  <si>
    <t>Start.Temp</t>
  </si>
  <si>
    <t>Stop.Time</t>
  </si>
  <si>
    <t>Stop.Temp</t>
  </si>
  <si>
    <t>FilterVol</t>
  </si>
  <si>
    <t>Filter#</t>
  </si>
  <si>
    <t>Nutrients</t>
  </si>
  <si>
    <t>APLI</t>
  </si>
  <si>
    <t>M6</t>
  </si>
  <si>
    <t>E87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</si>
  <si>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</si>
  <si>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</si>
  <si>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</si>
  <si>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</si>
  <si>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</si>
  <si>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</si>
  <si>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</si>
  <si>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</si>
  <si>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</si>
  <si>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</si>
  <si>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</si>
  <si>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</si>
  <si>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</si>
  <si>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</si>
  <si>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</si>
  <si>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</si>
  <si>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</si>
  <si>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</si>
  <si>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</si>
  <si>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</si>
  <si>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</si>
  <si>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</si>
  <si>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</si>
  <si>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</si>
  <si>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</si>
  <si>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</si>
  <si>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</si>
  <si>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</si>
  <si>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</si>
  <si>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</si>
  <si>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</si>
  <si>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</si>
  <si>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</si>
  <si>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</si>
  <si>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</si>
  <si>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</si>
  <si>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</si>
  <si>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</si>
  <si>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</si>
  <si>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</si>
  <si>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</si>
  <si>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</si>
  <si>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E107</t>
  </si>
  <si>
    <t>E108</t>
  </si>
  <si>
    <t>E109</t>
  </si>
  <si>
    <t>E111</t>
  </si>
  <si>
    <t>E112</t>
  </si>
  <si>
    <t>ALIG</t>
  </si>
  <si>
    <t>M5</t>
  </si>
  <si>
    <t>M2</t>
  </si>
  <si>
    <t>C-AP</t>
  </si>
  <si>
    <t>M4</t>
  </si>
  <si>
    <t>C-AL</t>
  </si>
  <si>
    <t>M1</t>
  </si>
  <si>
    <t>S5</t>
  </si>
  <si>
    <t>E114</t>
  </si>
  <si>
    <t>E113</t>
  </si>
  <si>
    <t>M3</t>
  </si>
  <si>
    <t>S2</t>
  </si>
  <si>
    <t>C6</t>
  </si>
  <si>
    <t>L3</t>
  </si>
  <si>
    <t>S1</t>
  </si>
  <si>
    <t>TB</t>
  </si>
  <si>
    <t>L2</t>
  </si>
  <si>
    <t>L4</t>
  </si>
  <si>
    <t>L5</t>
  </si>
  <si>
    <t>L1</t>
  </si>
  <si>
    <t>L6</t>
  </si>
  <si>
    <t>second filter</t>
  </si>
  <si>
    <t>Notes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</si>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</sst>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49" fontId="0" fillId="0" borderId="0" xfId="0" applyNumberFormat="1" applyFill="1"/>
    <xf numFmtId="0" fontId="0" fillId="0" borderId="0" xfId="0" applyFill="1" applyAlignment="1">
      <alignment horizontal="left"/>
    </xf>
    <xf numFmtId="15" fontId="0" fillId="0" borderId="0" xfId="0" applyNumberFormat="1" applyFill="1"/>
    <xf numFmtId="14" fontId="0" fillId="0" borderId="0" xfId="0" applyNumberFormat="1" applyFill="1"/>
    <xf numFmtId="0" fontId="0" fillId="0" borderId="0" xfId="0" applyFont="1" applyFill="1"/>
    <xf numFmtId="14" fontId="0" fillId="0" borderId="0" xfId="0" applyNumberFormat="1"/>
    <xf numFmtId="20" fontId="0" fillId="0" borderId="0" xfId="0" applyNumberFormat="1"/>
    <xf numFmtId="1" fontId="0" fillId="0" borderId="0" xfId="0" applyNumberFormat="1"/>
    <xf numFmtId="0" fontId="1" fillId="0" borderId="0" xfId="0" applyFont="1" applyFill="1"/>
    <xf numFmtId="14" fontId="1" fillId="0" borderId="0" xfId="0" applyNumberFormat="1" applyFont="1" applyFill="1"/>
    <xf numFmtId="49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Algal density by treatment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Algal density by treatment</a:t>
          </a:r>
        </a:p>
      </cx:txPr>
    </cx:title>
    <cx:plotArea>
      <cx:plotAreaRegion>
        <cx:series layoutId="boxWhisker" uniqueId="{1C9FEB75-0271-4001-89BB-B8FAC34FC78A}" formatIdx="6">
          <cx:tx>
            <cx:txData>
              <cx:f>_xlchart.v1.1</cx:f>
              <cx:v>Chl-A (mg/m2)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108325</xdr:colOff>
      <xdr:row>4</xdr:row>
      <xdr:rowOff>89654</xdr:rowOff>
    </xdr:from>
    <xdr:to>
      <xdr:col>19</xdr:col>
      <xdr:colOff>608854</xdr:colOff>
      <xdr:row>19</xdr:row>
      <xdr:rowOff>31384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903703-A908-4AAB-A8F6-85D5916320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1825" y="826254"/>
              <a:ext cx="4558179" cy="270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wner\Dropbox%20(Personal)\FieldData2015\2017%20Field%20Enclosure\FieldEncDataSum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hargeT"/>
      <sheetName val="AlgalTiles"/>
      <sheetName val="AFDM"/>
      <sheetName val="AFDMraw"/>
      <sheetName val="StoichFilters"/>
      <sheetName val="Treatments"/>
      <sheetName val="Physical-Chem"/>
      <sheetName val="Hobo Data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Enclosure</v>
          </cell>
          <cell r="B1" t="str">
            <v>TreatA</v>
          </cell>
        </row>
        <row r="2">
          <cell r="A2" t="str">
            <v>A1</v>
          </cell>
          <cell r="B2" t="str">
            <v>AMBL</v>
          </cell>
        </row>
        <row r="3">
          <cell r="A3" t="str">
            <v>A2</v>
          </cell>
          <cell r="B3" t="str">
            <v>CTRL</v>
          </cell>
        </row>
        <row r="4">
          <cell r="A4" t="str">
            <v>A3</v>
          </cell>
          <cell r="B4" t="str">
            <v>ACTL</v>
          </cell>
        </row>
        <row r="5">
          <cell r="A5" t="str">
            <v>A4</v>
          </cell>
          <cell r="B5" t="str">
            <v>AMBS</v>
          </cell>
        </row>
        <row r="6">
          <cell r="A6" t="str">
            <v>A5</v>
          </cell>
          <cell r="B6" t="str">
            <v>AMBS</v>
          </cell>
        </row>
        <row r="7">
          <cell r="A7" t="str">
            <v>A6</v>
          </cell>
          <cell r="B7" t="str">
            <v>CTRL</v>
          </cell>
        </row>
        <row r="8">
          <cell r="A8" t="str">
            <v>A7</v>
          </cell>
          <cell r="B8" t="str">
            <v>ACTS</v>
          </cell>
        </row>
        <row r="9">
          <cell r="A9" t="str">
            <v>A8</v>
          </cell>
          <cell r="B9" t="str">
            <v>ACTL</v>
          </cell>
        </row>
        <row r="10">
          <cell r="A10" t="str">
            <v>A9</v>
          </cell>
          <cell r="B10" t="str">
            <v>AMBS</v>
          </cell>
        </row>
        <row r="11">
          <cell r="A11" t="str">
            <v>A10</v>
          </cell>
          <cell r="B11" t="str">
            <v>ACTS</v>
          </cell>
        </row>
        <row r="12">
          <cell r="A12" t="str">
            <v>B1</v>
          </cell>
          <cell r="B12" t="str">
            <v>CTRL</v>
          </cell>
        </row>
        <row r="13">
          <cell r="A13" t="str">
            <v>B2</v>
          </cell>
          <cell r="B13" t="str">
            <v>AMBS</v>
          </cell>
        </row>
        <row r="14">
          <cell r="A14" t="str">
            <v>B3</v>
          </cell>
          <cell r="B14" t="str">
            <v>AMBS</v>
          </cell>
        </row>
        <row r="15">
          <cell r="A15" t="str">
            <v>B4</v>
          </cell>
          <cell r="B15" t="str">
            <v>AMBL</v>
          </cell>
        </row>
        <row r="16">
          <cell r="A16" t="str">
            <v>B5</v>
          </cell>
          <cell r="B16" t="str">
            <v>ACTS</v>
          </cell>
        </row>
        <row r="17">
          <cell r="A17" t="str">
            <v>B6</v>
          </cell>
          <cell r="B17" t="str">
            <v>AMBS</v>
          </cell>
        </row>
        <row r="18">
          <cell r="A18" t="str">
            <v>B7</v>
          </cell>
          <cell r="B18" t="str">
            <v>AMBL</v>
          </cell>
        </row>
        <row r="19">
          <cell r="A19" t="str">
            <v>B8</v>
          </cell>
          <cell r="B19" t="str">
            <v>CTRL</v>
          </cell>
        </row>
        <row r="20">
          <cell r="A20" t="str">
            <v>B9</v>
          </cell>
          <cell r="B20" t="str">
            <v>ACTL</v>
          </cell>
        </row>
        <row r="21">
          <cell r="A21" t="str">
            <v>B10</v>
          </cell>
          <cell r="B21" t="str">
            <v>AMBL</v>
          </cell>
        </row>
        <row r="22">
          <cell r="A22" t="str">
            <v>C1</v>
          </cell>
          <cell r="B22" t="str">
            <v>ACTL</v>
          </cell>
        </row>
        <row r="23">
          <cell r="A23" t="str">
            <v>C2</v>
          </cell>
          <cell r="B23" t="str">
            <v>ACTL</v>
          </cell>
        </row>
        <row r="24">
          <cell r="A24" t="str">
            <v>C3</v>
          </cell>
          <cell r="B24" t="str">
            <v>CTRL</v>
          </cell>
        </row>
        <row r="25">
          <cell r="A25" t="str">
            <v>C4</v>
          </cell>
          <cell r="B25" t="str">
            <v>ACTL</v>
          </cell>
        </row>
        <row r="26">
          <cell r="A26" t="str">
            <v>C5</v>
          </cell>
          <cell r="B26" t="str">
            <v>AMBL</v>
          </cell>
        </row>
        <row r="27">
          <cell r="A27" t="str">
            <v>C6</v>
          </cell>
          <cell r="B27" t="str">
            <v>ACTL</v>
          </cell>
        </row>
        <row r="28">
          <cell r="A28" t="str">
            <v>C7</v>
          </cell>
          <cell r="B28" t="str">
            <v>AMBS</v>
          </cell>
        </row>
        <row r="29">
          <cell r="A29" t="str">
            <v>C8</v>
          </cell>
          <cell r="B29" t="str">
            <v>AMBL</v>
          </cell>
        </row>
        <row r="30">
          <cell r="A30" t="str">
            <v>C9</v>
          </cell>
          <cell r="B30" t="str">
            <v>ACTS</v>
          </cell>
        </row>
        <row r="31">
          <cell r="A31" t="str">
            <v>C10</v>
          </cell>
          <cell r="B31" t="str">
            <v>AMBS</v>
          </cell>
        </row>
        <row r="32">
          <cell r="A32" t="str">
            <v>D1</v>
          </cell>
          <cell r="B32" t="str">
            <v>ACTS</v>
          </cell>
        </row>
        <row r="33">
          <cell r="A33" t="str">
            <v>D2</v>
          </cell>
          <cell r="B33" t="str">
            <v>ACTS</v>
          </cell>
        </row>
        <row r="34">
          <cell r="A34" t="str">
            <v>D3</v>
          </cell>
          <cell r="B34" t="str">
            <v>AMBL</v>
          </cell>
        </row>
        <row r="35">
          <cell r="A35" t="str">
            <v>D4</v>
          </cell>
          <cell r="B35" t="str">
            <v>CTRL</v>
          </cell>
        </row>
        <row r="36">
          <cell r="A36" t="str">
            <v>D5</v>
          </cell>
          <cell r="B36" t="str">
            <v>CTRL</v>
          </cell>
        </row>
        <row r="37">
          <cell r="A37" t="str">
            <v>D6</v>
          </cell>
          <cell r="B37" t="str">
            <v>AMBL</v>
          </cell>
        </row>
        <row r="38">
          <cell r="A38" t="str">
            <v>D7</v>
          </cell>
          <cell r="B38" t="str">
            <v>ACTL</v>
          </cell>
        </row>
        <row r="39">
          <cell r="A39" t="str">
            <v>D8</v>
          </cell>
          <cell r="B39" t="str">
            <v>AMBS</v>
          </cell>
        </row>
        <row r="40">
          <cell r="A40" t="str">
            <v>D9</v>
          </cell>
          <cell r="B40" t="str">
            <v>ACTS</v>
          </cell>
        </row>
        <row r="41">
          <cell r="A41" t="str">
            <v>D10</v>
          </cell>
          <cell r="B41" t="str">
            <v>CTRL</v>
          </cell>
        </row>
        <row r="42">
          <cell r="A42" t="str">
            <v>E1</v>
          </cell>
          <cell r="B42" t="str">
            <v>AMBL</v>
          </cell>
        </row>
        <row r="43">
          <cell r="A43" t="str">
            <v>E2</v>
          </cell>
          <cell r="B43" t="str">
            <v>AMBS</v>
          </cell>
        </row>
        <row r="44">
          <cell r="A44" t="str">
            <v>E3</v>
          </cell>
          <cell r="B44" t="str">
            <v>ACTS</v>
          </cell>
        </row>
        <row r="45">
          <cell r="A45" t="str">
            <v>E4</v>
          </cell>
          <cell r="B45" t="str">
            <v>AMBL</v>
          </cell>
        </row>
        <row r="46">
          <cell r="A46" t="str">
            <v>E5</v>
          </cell>
          <cell r="B46" t="str">
            <v>CTRL</v>
          </cell>
        </row>
        <row r="47">
          <cell r="A47" t="str">
            <v>E6</v>
          </cell>
          <cell r="B47" t="str">
            <v>ACTL</v>
          </cell>
        </row>
        <row r="48">
          <cell r="A48" t="str">
            <v>E7</v>
          </cell>
          <cell r="B48" t="str">
            <v>ACTS</v>
          </cell>
        </row>
        <row r="49">
          <cell r="A49" t="str">
            <v>E8</v>
          </cell>
          <cell r="B49" t="str">
            <v>CTRL</v>
          </cell>
        </row>
        <row r="50">
          <cell r="A50" t="str">
            <v>E9</v>
          </cell>
          <cell r="B50" t="str">
            <v>ACTL</v>
          </cell>
        </row>
        <row r="51">
          <cell r="A51" t="str">
            <v>E10</v>
          </cell>
          <cell r="B51" t="str">
            <v>ACTS</v>
          </cell>
        </row>
      </sheetData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8D84-9DF7-44F5-A949-F0DA87E1DE63}">
  <dimension ref="A1:E17"/>
  <sheetViews>
    <sheetView workbookViewId="0">
      <selection activeCell="K14" sqref="K14"/>
    </sheetView>
  </sheetViews>
  <sheetFormatPr defaultRowHeight="14.5" x14ac:dyDescent="0.35"/>
  <cols>
    <col min="1" max="1" width="9.453125" bestFit="1" customWidth="1"/>
  </cols>
  <sheetData>
    <row r="1" spans="1:5" x14ac:dyDescent="0.35">
      <c r="A1" t="s">
        <v>3</v>
      </c>
      <c r="B1" t="s">
        <v>232</v>
      </c>
      <c r="C1" t="s">
        <v>233</v>
      </c>
      <c r="D1" t="s">
        <v>234</v>
      </c>
      <c r="E1" t="s">
        <v>235</v>
      </c>
    </row>
    <row r="2" spans="1:5" x14ac:dyDescent="0.35">
      <c r="A2" s="7">
        <v>42927</v>
      </c>
      <c r="B2" s="8">
        <v>0.53263888888888888</v>
      </c>
      <c r="C2" t="s">
        <v>236</v>
      </c>
      <c r="D2">
        <v>27.8</v>
      </c>
    </row>
    <row r="3" spans="1:5" x14ac:dyDescent="0.35">
      <c r="A3" s="7">
        <v>42927</v>
      </c>
      <c r="B3" s="8">
        <v>0.53263888888888888</v>
      </c>
      <c r="C3" t="s">
        <v>237</v>
      </c>
      <c r="D3">
        <v>6.57</v>
      </c>
    </row>
    <row r="4" spans="1:5" x14ac:dyDescent="0.35">
      <c r="A4" s="7">
        <v>42927</v>
      </c>
      <c r="B4" s="8">
        <v>0.53263888888888888</v>
      </c>
      <c r="C4" t="s">
        <v>238</v>
      </c>
      <c r="D4">
        <v>47.6</v>
      </c>
      <c r="E4" t="s">
        <v>239</v>
      </c>
    </row>
    <row r="5" spans="1:5" x14ac:dyDescent="0.35">
      <c r="A5" s="7">
        <v>42927</v>
      </c>
      <c r="B5" s="8">
        <v>0.53263888888888888</v>
      </c>
      <c r="C5" t="s">
        <v>240</v>
      </c>
      <c r="D5">
        <v>8.4600000000000009</v>
      </c>
    </row>
    <row r="6" spans="1:5" x14ac:dyDescent="0.35">
      <c r="A6" s="7">
        <v>42955</v>
      </c>
      <c r="B6" s="8">
        <v>0.47916666666666669</v>
      </c>
      <c r="C6" t="s">
        <v>237</v>
      </c>
      <c r="D6">
        <v>6.21</v>
      </c>
      <c r="E6" t="s">
        <v>215</v>
      </c>
    </row>
    <row r="7" spans="1:5" x14ac:dyDescent="0.35">
      <c r="A7" s="7">
        <v>42955</v>
      </c>
      <c r="B7" s="8">
        <v>0.47916666666666669</v>
      </c>
      <c r="C7" t="s">
        <v>237</v>
      </c>
      <c r="D7">
        <v>6.19</v>
      </c>
      <c r="E7" t="s">
        <v>216</v>
      </c>
    </row>
    <row r="8" spans="1:5" x14ac:dyDescent="0.35">
      <c r="A8" s="7">
        <v>42955</v>
      </c>
      <c r="B8" s="8">
        <v>0.47916666666666669</v>
      </c>
      <c r="C8" t="s">
        <v>236</v>
      </c>
      <c r="D8">
        <v>25.2</v>
      </c>
      <c r="E8" t="s">
        <v>215</v>
      </c>
    </row>
    <row r="9" spans="1:5" x14ac:dyDescent="0.35">
      <c r="A9" s="7">
        <v>42955</v>
      </c>
      <c r="B9" s="8">
        <v>0.47916666666666669</v>
      </c>
      <c r="C9" t="s">
        <v>236</v>
      </c>
      <c r="D9">
        <v>25.25</v>
      </c>
      <c r="E9" t="s">
        <v>216</v>
      </c>
    </row>
    <row r="10" spans="1:5" x14ac:dyDescent="0.35">
      <c r="A10" s="7">
        <v>42955</v>
      </c>
      <c r="B10" s="8">
        <v>0.47916666666666669</v>
      </c>
      <c r="C10" t="s">
        <v>238</v>
      </c>
      <c r="D10">
        <v>44.1</v>
      </c>
      <c r="E10" t="s">
        <v>215</v>
      </c>
    </row>
    <row r="11" spans="1:5" x14ac:dyDescent="0.35">
      <c r="A11" s="7">
        <v>42955</v>
      </c>
      <c r="B11" s="8">
        <v>0.47916666666666669</v>
      </c>
      <c r="C11" t="s">
        <v>238</v>
      </c>
      <c r="D11">
        <v>44.1</v>
      </c>
      <c r="E11" t="s">
        <v>216</v>
      </c>
    </row>
    <row r="12" spans="1:5" x14ac:dyDescent="0.35">
      <c r="A12" s="7">
        <v>42955</v>
      </c>
      <c r="B12" s="8">
        <v>0.47916666666666669</v>
      </c>
      <c r="C12" t="s">
        <v>241</v>
      </c>
      <c r="D12">
        <v>40.200000000000003</v>
      </c>
      <c r="E12" t="s">
        <v>215</v>
      </c>
    </row>
    <row r="13" spans="1:5" x14ac:dyDescent="0.35">
      <c r="A13" s="7">
        <v>42955</v>
      </c>
      <c r="B13" s="8">
        <v>0.47916666666666669</v>
      </c>
      <c r="C13" t="s">
        <v>241</v>
      </c>
      <c r="D13">
        <v>41.6</v>
      </c>
      <c r="E13" t="s">
        <v>215</v>
      </c>
    </row>
    <row r="14" spans="1:5" x14ac:dyDescent="0.35">
      <c r="A14" s="7">
        <v>42955</v>
      </c>
      <c r="B14" s="8">
        <v>0.47916666666666669</v>
      </c>
      <c r="C14" t="s">
        <v>241</v>
      </c>
      <c r="D14">
        <v>40.9</v>
      </c>
      <c r="E14" t="s">
        <v>215</v>
      </c>
    </row>
    <row r="15" spans="1:5" x14ac:dyDescent="0.35">
      <c r="A15" s="7">
        <v>42955</v>
      </c>
      <c r="B15" s="8">
        <v>0.47916666666666669</v>
      </c>
      <c r="C15" t="s">
        <v>241</v>
      </c>
      <c r="D15">
        <v>41</v>
      </c>
      <c r="E15" t="s">
        <v>216</v>
      </c>
    </row>
    <row r="16" spans="1:5" x14ac:dyDescent="0.35">
      <c r="A16" s="7">
        <v>42955</v>
      </c>
      <c r="B16" s="8">
        <v>0.47916666666666669</v>
      </c>
      <c r="C16" t="s">
        <v>241</v>
      </c>
      <c r="D16">
        <v>39.4</v>
      </c>
      <c r="E16" t="s">
        <v>216</v>
      </c>
    </row>
    <row r="17" spans="1:5" x14ac:dyDescent="0.35">
      <c r="A17" s="7">
        <v>42955</v>
      </c>
      <c r="B17" s="8">
        <v>0.47916666666666669</v>
      </c>
      <c r="C17" t="s">
        <v>241</v>
      </c>
      <c r="D17">
        <v>39.799999999999997</v>
      </c>
      <c r="E17" t="s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E428-0AFE-4A63-9A39-69ECD2E2880D}">
  <dimension ref="A1:L52"/>
  <sheetViews>
    <sheetView workbookViewId="0">
      <pane ySplit="1" topLeftCell="A2" activePane="bottomLeft" state="frozen"/>
      <selection pane="bottomLeft" activeCell="C13" sqref="C13"/>
    </sheetView>
  </sheetViews>
  <sheetFormatPr defaultRowHeight="14.5" x14ac:dyDescent="0.35"/>
  <cols>
    <col min="2" max="2" width="9.453125" bestFit="1" customWidth="1"/>
  </cols>
  <sheetData>
    <row r="1" spans="1:12" x14ac:dyDescent="0.35">
      <c r="A1" t="s">
        <v>231</v>
      </c>
      <c r="B1" t="s">
        <v>3</v>
      </c>
      <c r="C1" t="s">
        <v>230</v>
      </c>
      <c r="D1" t="s">
        <v>229</v>
      </c>
      <c r="E1" t="s">
        <v>228</v>
      </c>
      <c r="F1" t="s">
        <v>227</v>
      </c>
      <c r="G1" t="s">
        <v>226</v>
      </c>
      <c r="H1" t="s">
        <v>225</v>
      </c>
      <c r="I1" t="s">
        <v>224</v>
      </c>
      <c r="J1" t="s">
        <v>223</v>
      </c>
      <c r="K1" t="s">
        <v>222</v>
      </c>
      <c r="L1" t="s">
        <v>221</v>
      </c>
    </row>
    <row r="2" spans="1:12" x14ac:dyDescent="0.35">
      <c r="A2" t="s">
        <v>220</v>
      </c>
      <c r="B2" s="7">
        <v>42936</v>
      </c>
      <c r="C2">
        <v>2</v>
      </c>
      <c r="D2">
        <v>2</v>
      </c>
      <c r="E2">
        <v>2E-3</v>
      </c>
      <c r="F2">
        <v>15</v>
      </c>
      <c r="G2">
        <f t="shared" ref="G2:G33" si="0">0.0254*F2</f>
        <v>0.38100000000000001</v>
      </c>
      <c r="H2">
        <f t="shared" ref="H2:H33" si="1">D2*E2*G2</f>
        <v>1.524E-3</v>
      </c>
    </row>
    <row r="3" spans="1:12" x14ac:dyDescent="0.35">
      <c r="A3" t="s">
        <v>220</v>
      </c>
      <c r="B3" s="7">
        <v>42936</v>
      </c>
      <c r="C3">
        <v>4</v>
      </c>
      <c r="D3">
        <v>2</v>
      </c>
      <c r="E3">
        <v>3.0000000000000001E-3</v>
      </c>
      <c r="F3">
        <v>20.5</v>
      </c>
      <c r="G3">
        <f t="shared" si="0"/>
        <v>0.52069999999999994</v>
      </c>
      <c r="H3">
        <f t="shared" si="1"/>
        <v>3.1241999999999997E-3</v>
      </c>
    </row>
    <row r="4" spans="1:12" x14ac:dyDescent="0.35">
      <c r="A4" t="s">
        <v>220</v>
      </c>
      <c r="B4" s="7">
        <v>42936</v>
      </c>
      <c r="C4">
        <v>6</v>
      </c>
      <c r="D4">
        <v>2</v>
      </c>
      <c r="E4">
        <v>3.0000000000000001E-3</v>
      </c>
      <c r="F4">
        <v>26.1</v>
      </c>
      <c r="G4">
        <f t="shared" si="0"/>
        <v>0.66293999999999997</v>
      </c>
      <c r="H4">
        <f t="shared" si="1"/>
        <v>3.9776400000000002E-3</v>
      </c>
    </row>
    <row r="5" spans="1:12" x14ac:dyDescent="0.35">
      <c r="A5" t="s">
        <v>220</v>
      </c>
      <c r="B5" s="7">
        <v>42936</v>
      </c>
      <c r="C5">
        <v>8</v>
      </c>
      <c r="D5">
        <v>2</v>
      </c>
      <c r="E5">
        <v>2E-3</v>
      </c>
      <c r="F5">
        <v>26.2</v>
      </c>
      <c r="G5">
        <f t="shared" si="0"/>
        <v>0.66547999999999996</v>
      </c>
      <c r="H5">
        <f t="shared" si="1"/>
        <v>2.6619199999999999E-3</v>
      </c>
    </row>
    <row r="6" spans="1:12" x14ac:dyDescent="0.35">
      <c r="A6" t="s">
        <v>220</v>
      </c>
      <c r="B6" s="7">
        <v>42936</v>
      </c>
      <c r="C6">
        <v>10</v>
      </c>
      <c r="D6">
        <v>2</v>
      </c>
      <c r="E6">
        <v>1.9E-2</v>
      </c>
      <c r="F6">
        <v>29.3</v>
      </c>
      <c r="G6">
        <f t="shared" si="0"/>
        <v>0.74421999999999999</v>
      </c>
      <c r="H6">
        <f t="shared" si="1"/>
        <v>2.8280359999999997E-2</v>
      </c>
      <c r="L6" t="s">
        <v>219</v>
      </c>
    </row>
    <row r="7" spans="1:12" x14ac:dyDescent="0.35">
      <c r="A7" t="s">
        <v>220</v>
      </c>
      <c r="B7" s="7">
        <v>42936</v>
      </c>
      <c r="C7">
        <v>12</v>
      </c>
      <c r="D7">
        <v>2</v>
      </c>
      <c r="E7">
        <v>1.7000000000000001E-2</v>
      </c>
      <c r="F7">
        <v>29.2</v>
      </c>
      <c r="G7">
        <f t="shared" si="0"/>
        <v>0.74168000000000001</v>
      </c>
      <c r="H7">
        <f t="shared" si="1"/>
        <v>2.5217120000000003E-2</v>
      </c>
    </row>
    <row r="8" spans="1:12" x14ac:dyDescent="0.35">
      <c r="A8" t="s">
        <v>220</v>
      </c>
      <c r="B8" s="7">
        <v>42936</v>
      </c>
      <c r="C8">
        <v>14</v>
      </c>
      <c r="D8">
        <v>2</v>
      </c>
      <c r="E8">
        <v>1.6E-2</v>
      </c>
      <c r="F8">
        <v>31</v>
      </c>
      <c r="G8">
        <f t="shared" si="0"/>
        <v>0.78739999999999999</v>
      </c>
      <c r="H8">
        <f t="shared" si="1"/>
        <v>2.5196800000000002E-2</v>
      </c>
    </row>
    <row r="9" spans="1:12" x14ac:dyDescent="0.35">
      <c r="A9" t="s">
        <v>220</v>
      </c>
      <c r="B9" s="7">
        <v>42936</v>
      </c>
      <c r="C9">
        <v>16</v>
      </c>
      <c r="D9">
        <v>2</v>
      </c>
      <c r="E9">
        <v>1.9E-2</v>
      </c>
      <c r="F9">
        <v>32.799999999999997</v>
      </c>
      <c r="G9">
        <f t="shared" si="0"/>
        <v>0.83311999999999986</v>
      </c>
      <c r="H9">
        <f t="shared" si="1"/>
        <v>3.1658559999999995E-2</v>
      </c>
    </row>
    <row r="10" spans="1:12" x14ac:dyDescent="0.35">
      <c r="A10" t="s">
        <v>220</v>
      </c>
      <c r="B10" s="7">
        <v>42936</v>
      </c>
      <c r="C10">
        <v>18</v>
      </c>
      <c r="D10">
        <v>2</v>
      </c>
      <c r="E10">
        <v>4.2999999999999997E-2</v>
      </c>
      <c r="F10">
        <v>31.9</v>
      </c>
      <c r="G10">
        <f t="shared" si="0"/>
        <v>0.81025999999999998</v>
      </c>
      <c r="H10">
        <f t="shared" si="1"/>
        <v>6.9682359999999999E-2</v>
      </c>
    </row>
    <row r="11" spans="1:12" x14ac:dyDescent="0.35">
      <c r="A11" t="s">
        <v>220</v>
      </c>
      <c r="B11" s="7">
        <v>42936</v>
      </c>
      <c r="C11">
        <v>20</v>
      </c>
      <c r="D11">
        <v>2</v>
      </c>
      <c r="E11">
        <v>3.7999999999999999E-2</v>
      </c>
      <c r="F11">
        <v>28.4</v>
      </c>
      <c r="G11">
        <f t="shared" si="0"/>
        <v>0.72135999999999989</v>
      </c>
      <c r="H11">
        <f t="shared" si="1"/>
        <v>5.4823359999999988E-2</v>
      </c>
      <c r="L11" t="s">
        <v>218</v>
      </c>
    </row>
    <row r="12" spans="1:12" x14ac:dyDescent="0.35">
      <c r="A12" t="s">
        <v>220</v>
      </c>
      <c r="B12" s="7">
        <v>42936</v>
      </c>
      <c r="C12">
        <v>22</v>
      </c>
      <c r="D12">
        <v>2</v>
      </c>
      <c r="E12">
        <v>0.04</v>
      </c>
      <c r="F12">
        <v>32.799999999999997</v>
      </c>
      <c r="G12">
        <f t="shared" si="0"/>
        <v>0.83311999999999986</v>
      </c>
      <c r="H12">
        <f t="shared" si="1"/>
        <v>6.6649599999999989E-2</v>
      </c>
    </row>
    <row r="13" spans="1:12" x14ac:dyDescent="0.35">
      <c r="A13" t="s">
        <v>220</v>
      </c>
      <c r="B13" s="7">
        <v>42936</v>
      </c>
      <c r="C13">
        <v>24</v>
      </c>
      <c r="D13">
        <v>2</v>
      </c>
      <c r="E13">
        <v>0.04</v>
      </c>
      <c r="F13">
        <v>32.5</v>
      </c>
      <c r="G13">
        <f t="shared" si="0"/>
        <v>0.82550000000000001</v>
      </c>
      <c r="H13">
        <f t="shared" si="1"/>
        <v>6.6040000000000001E-2</v>
      </c>
    </row>
    <row r="14" spans="1:12" x14ac:dyDescent="0.35">
      <c r="A14" t="s">
        <v>220</v>
      </c>
      <c r="B14" s="7">
        <v>42936</v>
      </c>
      <c r="C14">
        <v>26</v>
      </c>
      <c r="D14">
        <v>2</v>
      </c>
      <c r="E14">
        <v>3.1E-2</v>
      </c>
      <c r="F14">
        <v>34.6</v>
      </c>
      <c r="G14">
        <f t="shared" si="0"/>
        <v>0.87883999999999995</v>
      </c>
      <c r="H14">
        <f t="shared" si="1"/>
        <v>5.4488079999999994E-2</v>
      </c>
    </row>
    <row r="15" spans="1:12" x14ac:dyDescent="0.35">
      <c r="A15" t="s">
        <v>220</v>
      </c>
      <c r="B15" s="7">
        <v>42936</v>
      </c>
      <c r="C15">
        <v>28</v>
      </c>
      <c r="D15">
        <v>2</v>
      </c>
      <c r="E15">
        <v>1.9E-2</v>
      </c>
      <c r="F15">
        <v>36</v>
      </c>
      <c r="G15">
        <f t="shared" si="0"/>
        <v>0.91439999999999999</v>
      </c>
      <c r="H15">
        <f t="shared" si="1"/>
        <v>3.4747199999999999E-2</v>
      </c>
    </row>
    <row r="16" spans="1:12" x14ac:dyDescent="0.35">
      <c r="A16" t="s">
        <v>220</v>
      </c>
      <c r="B16" s="7">
        <v>42936</v>
      </c>
      <c r="C16">
        <v>30</v>
      </c>
      <c r="D16">
        <v>2</v>
      </c>
      <c r="E16">
        <v>2.5999999999999999E-2</v>
      </c>
      <c r="F16">
        <v>37.1</v>
      </c>
      <c r="G16">
        <f t="shared" si="0"/>
        <v>0.94233999999999996</v>
      </c>
      <c r="H16">
        <f t="shared" si="1"/>
        <v>4.9001679999999999E-2</v>
      </c>
    </row>
    <row r="17" spans="1:12" x14ac:dyDescent="0.35">
      <c r="A17" t="s">
        <v>220</v>
      </c>
      <c r="B17" s="7">
        <v>42936</v>
      </c>
      <c r="C17">
        <v>32</v>
      </c>
      <c r="D17">
        <v>2</v>
      </c>
      <c r="E17">
        <v>1.9E-2</v>
      </c>
      <c r="F17">
        <v>33.6</v>
      </c>
      <c r="G17">
        <f t="shared" si="0"/>
        <v>0.85343999999999998</v>
      </c>
      <c r="H17">
        <f t="shared" si="1"/>
        <v>3.2430719999999996E-2</v>
      </c>
    </row>
    <row r="18" spans="1:12" x14ac:dyDescent="0.35">
      <c r="A18" t="s">
        <v>220</v>
      </c>
      <c r="B18" s="7">
        <v>42936</v>
      </c>
      <c r="C18">
        <v>34</v>
      </c>
      <c r="D18">
        <v>2</v>
      </c>
      <c r="E18">
        <v>0</v>
      </c>
      <c r="F18">
        <v>18.7</v>
      </c>
      <c r="G18">
        <f t="shared" si="0"/>
        <v>0.47497999999999996</v>
      </c>
      <c r="H18">
        <f t="shared" si="1"/>
        <v>0</v>
      </c>
      <c r="I18">
        <f>SUM(H2:H18)</f>
        <v>0.54950359999999998</v>
      </c>
      <c r="J18">
        <v>2.37</v>
      </c>
      <c r="K18">
        <f>J18*0.028316847</f>
        <v>6.7110927390000005E-2</v>
      </c>
      <c r="L18" t="s">
        <v>215</v>
      </c>
    </row>
    <row r="19" spans="1:12" x14ac:dyDescent="0.35">
      <c r="A19" t="s">
        <v>217</v>
      </c>
      <c r="B19" s="7">
        <v>42936</v>
      </c>
      <c r="C19">
        <v>2</v>
      </c>
      <c r="D19">
        <v>2</v>
      </c>
      <c r="E19">
        <v>1E-3</v>
      </c>
      <c r="F19">
        <v>21.3</v>
      </c>
      <c r="G19">
        <f t="shared" si="0"/>
        <v>0.54101999999999995</v>
      </c>
      <c r="H19">
        <f t="shared" si="1"/>
        <v>1.0820399999999998E-3</v>
      </c>
    </row>
    <row r="20" spans="1:12" x14ac:dyDescent="0.35">
      <c r="A20" t="s">
        <v>217</v>
      </c>
      <c r="B20" s="7">
        <v>42936</v>
      </c>
      <c r="C20">
        <v>4</v>
      </c>
      <c r="D20">
        <v>2</v>
      </c>
      <c r="E20">
        <v>8.9999999999999993E-3</v>
      </c>
      <c r="F20">
        <v>23.4</v>
      </c>
      <c r="G20">
        <f t="shared" si="0"/>
        <v>0.59435999999999989</v>
      </c>
      <c r="H20">
        <f t="shared" si="1"/>
        <v>1.0698479999999996E-2</v>
      </c>
    </row>
    <row r="21" spans="1:12" x14ac:dyDescent="0.35">
      <c r="A21" t="s">
        <v>217</v>
      </c>
      <c r="B21" s="7">
        <v>42936</v>
      </c>
      <c r="C21">
        <v>6</v>
      </c>
      <c r="D21">
        <v>2</v>
      </c>
      <c r="E21">
        <v>2.1999999999999999E-2</v>
      </c>
      <c r="F21">
        <v>23.2</v>
      </c>
      <c r="G21">
        <f t="shared" si="0"/>
        <v>0.58927999999999991</v>
      </c>
      <c r="H21">
        <f t="shared" si="1"/>
        <v>2.5928319999999994E-2</v>
      </c>
    </row>
    <row r="22" spans="1:12" x14ac:dyDescent="0.35">
      <c r="A22" t="s">
        <v>217</v>
      </c>
      <c r="B22" s="7">
        <v>42936</v>
      </c>
      <c r="C22">
        <v>8</v>
      </c>
      <c r="D22">
        <v>2</v>
      </c>
      <c r="E22">
        <v>2.3E-2</v>
      </c>
      <c r="F22">
        <v>26.1</v>
      </c>
      <c r="G22">
        <f t="shared" si="0"/>
        <v>0.66293999999999997</v>
      </c>
      <c r="H22">
        <f t="shared" si="1"/>
        <v>3.049524E-2</v>
      </c>
      <c r="L22" t="s">
        <v>219</v>
      </c>
    </row>
    <row r="23" spans="1:12" x14ac:dyDescent="0.35">
      <c r="A23" t="s">
        <v>217</v>
      </c>
      <c r="B23" s="7">
        <v>42936</v>
      </c>
      <c r="C23">
        <v>10</v>
      </c>
      <c r="D23">
        <v>2</v>
      </c>
      <c r="E23">
        <v>2.5999999999999999E-2</v>
      </c>
      <c r="F23">
        <v>29</v>
      </c>
      <c r="G23">
        <f t="shared" si="0"/>
        <v>0.73659999999999992</v>
      </c>
      <c r="H23">
        <f t="shared" si="1"/>
        <v>3.8303199999999996E-2</v>
      </c>
    </row>
    <row r="24" spans="1:12" x14ac:dyDescent="0.35">
      <c r="A24" t="s">
        <v>217</v>
      </c>
      <c r="B24" s="7">
        <v>42936</v>
      </c>
      <c r="C24">
        <v>12</v>
      </c>
      <c r="D24">
        <v>2</v>
      </c>
      <c r="E24">
        <v>3.6999999999999998E-2</v>
      </c>
      <c r="F24">
        <v>31.8</v>
      </c>
      <c r="G24">
        <f t="shared" si="0"/>
        <v>0.80771999999999999</v>
      </c>
      <c r="H24">
        <f t="shared" si="1"/>
        <v>5.9771279999999996E-2</v>
      </c>
    </row>
    <row r="25" spans="1:12" x14ac:dyDescent="0.35">
      <c r="A25" t="s">
        <v>217</v>
      </c>
      <c r="B25" s="7">
        <v>42936</v>
      </c>
      <c r="C25">
        <v>14</v>
      </c>
      <c r="D25">
        <v>2</v>
      </c>
      <c r="E25">
        <v>3.5999999999999997E-2</v>
      </c>
      <c r="F25">
        <v>32.700000000000003</v>
      </c>
      <c r="G25">
        <f t="shared" si="0"/>
        <v>0.83057999999999998</v>
      </c>
      <c r="H25">
        <f t="shared" si="1"/>
        <v>5.9801759999999995E-2</v>
      </c>
    </row>
    <row r="26" spans="1:12" x14ac:dyDescent="0.35">
      <c r="A26" t="s">
        <v>217</v>
      </c>
      <c r="B26" s="7">
        <v>42936</v>
      </c>
      <c r="C26">
        <v>16</v>
      </c>
      <c r="D26">
        <v>2</v>
      </c>
      <c r="E26">
        <v>4.4999999999999998E-2</v>
      </c>
      <c r="F26">
        <v>34.1</v>
      </c>
      <c r="G26">
        <f t="shared" si="0"/>
        <v>0.86614000000000002</v>
      </c>
      <c r="H26">
        <f t="shared" si="1"/>
        <v>7.7952599999999997E-2</v>
      </c>
    </row>
    <row r="27" spans="1:12" x14ac:dyDescent="0.35">
      <c r="A27" t="s">
        <v>217</v>
      </c>
      <c r="B27" s="7">
        <v>42936</v>
      </c>
      <c r="C27">
        <v>18</v>
      </c>
      <c r="D27">
        <v>2</v>
      </c>
      <c r="E27">
        <v>4.8000000000000001E-2</v>
      </c>
      <c r="F27">
        <v>36.799999999999997</v>
      </c>
      <c r="G27">
        <f t="shared" si="0"/>
        <v>0.93471999999999988</v>
      </c>
      <c r="H27">
        <f t="shared" si="1"/>
        <v>8.9733119999999986E-2</v>
      </c>
      <c r="L27" t="s">
        <v>218</v>
      </c>
    </row>
    <row r="28" spans="1:12" x14ac:dyDescent="0.35">
      <c r="A28" t="s">
        <v>217</v>
      </c>
      <c r="B28" s="7">
        <v>42936</v>
      </c>
      <c r="C28">
        <v>20</v>
      </c>
      <c r="D28">
        <v>2</v>
      </c>
      <c r="E28">
        <v>3.1E-2</v>
      </c>
      <c r="F28">
        <v>38.1</v>
      </c>
      <c r="G28">
        <f t="shared" si="0"/>
        <v>0.96774000000000004</v>
      </c>
      <c r="H28">
        <f t="shared" si="1"/>
        <v>5.9999880000000005E-2</v>
      </c>
    </row>
    <row r="29" spans="1:12" x14ac:dyDescent="0.35">
      <c r="A29" t="s">
        <v>217</v>
      </c>
      <c r="B29" s="7">
        <v>42936</v>
      </c>
      <c r="C29">
        <v>22</v>
      </c>
      <c r="D29">
        <v>2</v>
      </c>
      <c r="E29">
        <v>2.9000000000000001E-2</v>
      </c>
      <c r="F29">
        <v>38.299999999999997</v>
      </c>
      <c r="G29">
        <f t="shared" si="0"/>
        <v>0.97281999999999991</v>
      </c>
      <c r="H29">
        <f t="shared" si="1"/>
        <v>5.6423559999999998E-2</v>
      </c>
    </row>
    <row r="30" spans="1:12" x14ac:dyDescent="0.35">
      <c r="A30" t="s">
        <v>217</v>
      </c>
      <c r="B30" s="7">
        <v>42936</v>
      </c>
      <c r="C30">
        <v>24</v>
      </c>
      <c r="D30">
        <v>2</v>
      </c>
      <c r="E30">
        <v>2.9000000000000001E-2</v>
      </c>
      <c r="F30">
        <v>37</v>
      </c>
      <c r="G30">
        <f t="shared" si="0"/>
        <v>0.93979999999999997</v>
      </c>
      <c r="H30">
        <f t="shared" si="1"/>
        <v>5.4508399999999999E-2</v>
      </c>
    </row>
    <row r="31" spans="1:12" x14ac:dyDescent="0.35">
      <c r="A31" t="s">
        <v>217</v>
      </c>
      <c r="B31" s="7">
        <v>42936</v>
      </c>
      <c r="C31">
        <v>26</v>
      </c>
      <c r="D31">
        <v>2</v>
      </c>
      <c r="E31">
        <v>2.7E-2</v>
      </c>
      <c r="F31">
        <v>38.5</v>
      </c>
      <c r="G31">
        <f t="shared" si="0"/>
        <v>0.97789999999999999</v>
      </c>
      <c r="H31">
        <f t="shared" si="1"/>
        <v>5.2806600000000002E-2</v>
      </c>
    </row>
    <row r="32" spans="1:12" x14ac:dyDescent="0.35">
      <c r="A32" t="s">
        <v>217</v>
      </c>
      <c r="B32" s="7">
        <v>42936</v>
      </c>
      <c r="C32">
        <v>28</v>
      </c>
      <c r="D32">
        <v>2</v>
      </c>
      <c r="E32">
        <v>1.4999999999999999E-2</v>
      </c>
      <c r="F32">
        <v>37.5</v>
      </c>
      <c r="G32">
        <f t="shared" si="0"/>
        <v>0.95250000000000001</v>
      </c>
      <c r="H32">
        <f t="shared" si="1"/>
        <v>2.8575E-2</v>
      </c>
    </row>
    <row r="33" spans="1:12" x14ac:dyDescent="0.35">
      <c r="A33" t="s">
        <v>217</v>
      </c>
      <c r="B33" s="7">
        <v>42936</v>
      </c>
      <c r="C33">
        <v>30</v>
      </c>
      <c r="D33">
        <v>2</v>
      </c>
      <c r="E33">
        <v>1E-3</v>
      </c>
      <c r="F33">
        <v>36</v>
      </c>
      <c r="G33">
        <f t="shared" si="0"/>
        <v>0.91439999999999999</v>
      </c>
      <c r="H33">
        <f t="shared" si="1"/>
        <v>1.8288E-3</v>
      </c>
      <c r="I33">
        <f>SUM(H19:H33)</f>
        <v>0.64790828</v>
      </c>
      <c r="J33">
        <v>2.37</v>
      </c>
      <c r="K33">
        <f>J33*0.028316847</f>
        <v>6.7110927390000005E-2</v>
      </c>
      <c r="L33" t="s">
        <v>216</v>
      </c>
    </row>
    <row r="34" spans="1:12" x14ac:dyDescent="0.35">
      <c r="A34" t="s">
        <v>126</v>
      </c>
      <c r="B34" s="7">
        <v>42954</v>
      </c>
      <c r="C34">
        <v>2</v>
      </c>
      <c r="D34">
        <v>2</v>
      </c>
      <c r="E34">
        <v>1.6E-2</v>
      </c>
      <c r="G34">
        <v>0.42499999999999999</v>
      </c>
      <c r="H34">
        <f t="shared" ref="H34:H51" si="2">D34*E34*G34</f>
        <v>1.3599999999999999E-2</v>
      </c>
    </row>
    <row r="35" spans="1:12" x14ac:dyDescent="0.35">
      <c r="A35" t="s">
        <v>126</v>
      </c>
      <c r="B35" s="7">
        <v>42954</v>
      </c>
      <c r="C35">
        <v>4</v>
      </c>
      <c r="D35">
        <v>2</v>
      </c>
      <c r="E35">
        <v>4.5999999999999999E-2</v>
      </c>
      <c r="G35">
        <v>0.93</v>
      </c>
      <c r="H35">
        <f t="shared" si="2"/>
        <v>8.5559999999999997E-2</v>
      </c>
    </row>
    <row r="36" spans="1:12" x14ac:dyDescent="0.35">
      <c r="A36" t="s">
        <v>126</v>
      </c>
      <c r="B36" s="7">
        <v>42954</v>
      </c>
      <c r="C36">
        <v>6</v>
      </c>
      <c r="D36">
        <v>2</v>
      </c>
      <c r="E36">
        <v>0.14399999999999999</v>
      </c>
      <c r="G36">
        <v>1.335</v>
      </c>
      <c r="H36">
        <f t="shared" si="2"/>
        <v>0.38447999999999999</v>
      </c>
    </row>
    <row r="37" spans="1:12" x14ac:dyDescent="0.35">
      <c r="A37" t="s">
        <v>126</v>
      </c>
      <c r="B37" s="7">
        <v>42954</v>
      </c>
      <c r="C37">
        <v>8</v>
      </c>
      <c r="D37">
        <v>2</v>
      </c>
      <c r="E37">
        <v>0.13500000000000001</v>
      </c>
      <c r="G37">
        <f>1.335+0.06</f>
        <v>1.395</v>
      </c>
      <c r="H37">
        <f t="shared" si="2"/>
        <v>0.37665000000000004</v>
      </c>
    </row>
    <row r="38" spans="1:12" x14ac:dyDescent="0.35">
      <c r="A38" t="s">
        <v>126</v>
      </c>
      <c r="B38" s="7">
        <v>42954</v>
      </c>
      <c r="C38">
        <v>10</v>
      </c>
      <c r="D38">
        <v>2</v>
      </c>
      <c r="E38">
        <v>0.23599999999999999</v>
      </c>
      <c r="G38">
        <v>1.335</v>
      </c>
      <c r="H38">
        <f t="shared" si="2"/>
        <v>0.6301199999999999</v>
      </c>
    </row>
    <row r="39" spans="1:12" x14ac:dyDescent="0.35">
      <c r="A39" t="s">
        <v>126</v>
      </c>
      <c r="B39" s="7">
        <v>42954</v>
      </c>
      <c r="C39">
        <v>12</v>
      </c>
      <c r="D39">
        <v>2</v>
      </c>
      <c r="E39">
        <v>0.25</v>
      </c>
      <c r="G39">
        <v>1.325</v>
      </c>
      <c r="H39">
        <f t="shared" si="2"/>
        <v>0.66249999999999998</v>
      </c>
    </row>
    <row r="40" spans="1:12" x14ac:dyDescent="0.35">
      <c r="A40" t="s">
        <v>126</v>
      </c>
      <c r="B40" s="7">
        <v>42954</v>
      </c>
      <c r="C40">
        <v>14</v>
      </c>
      <c r="D40">
        <v>2</v>
      </c>
      <c r="E40">
        <v>0.249</v>
      </c>
      <c r="G40">
        <f>1.335-0.05</f>
        <v>1.2849999999999999</v>
      </c>
      <c r="H40">
        <f t="shared" si="2"/>
        <v>0.63993</v>
      </c>
    </row>
    <row r="41" spans="1:12" x14ac:dyDescent="0.35">
      <c r="A41" t="s">
        <v>126</v>
      </c>
      <c r="B41" s="7">
        <v>42954</v>
      </c>
      <c r="C41">
        <v>16</v>
      </c>
      <c r="D41">
        <v>2</v>
      </c>
      <c r="E41">
        <v>0.22500000000000001</v>
      </c>
      <c r="G41">
        <f>1.335-0.09</f>
        <v>1.2449999999999999</v>
      </c>
      <c r="H41">
        <f t="shared" si="2"/>
        <v>0.56024999999999991</v>
      </c>
    </row>
    <row r="42" spans="1:12" x14ac:dyDescent="0.35">
      <c r="A42" t="s">
        <v>126</v>
      </c>
      <c r="B42" s="7">
        <v>42954</v>
      </c>
      <c r="C42">
        <v>18</v>
      </c>
      <c r="D42">
        <v>2</v>
      </c>
      <c r="E42">
        <v>0.30199999999999999</v>
      </c>
      <c r="G42">
        <f>1.335-0.12</f>
        <v>1.2149999999999999</v>
      </c>
      <c r="H42">
        <f t="shared" si="2"/>
        <v>0.73385999999999985</v>
      </c>
    </row>
    <row r="43" spans="1:12" x14ac:dyDescent="0.35">
      <c r="A43" t="s">
        <v>126</v>
      </c>
      <c r="B43" s="7">
        <v>42954</v>
      </c>
      <c r="C43">
        <v>20</v>
      </c>
      <c r="D43">
        <v>2</v>
      </c>
      <c r="E43">
        <v>0.27</v>
      </c>
      <c r="G43">
        <f>1.335-0.14</f>
        <v>1.1949999999999998</v>
      </c>
      <c r="H43">
        <f t="shared" si="2"/>
        <v>0.64529999999999998</v>
      </c>
    </row>
    <row r="44" spans="1:12" x14ac:dyDescent="0.35">
      <c r="A44" t="s">
        <v>126</v>
      </c>
      <c r="B44" s="7">
        <v>42954</v>
      </c>
      <c r="C44">
        <v>22</v>
      </c>
      <c r="D44">
        <v>2</v>
      </c>
      <c r="E44">
        <v>0.22</v>
      </c>
      <c r="G44">
        <f>1.335-0.13</f>
        <v>1.2050000000000001</v>
      </c>
      <c r="H44">
        <f t="shared" si="2"/>
        <v>0.5302</v>
      </c>
    </row>
    <row r="45" spans="1:12" x14ac:dyDescent="0.35">
      <c r="A45" t="s">
        <v>126</v>
      </c>
      <c r="B45" s="7">
        <v>42954</v>
      </c>
      <c r="C45">
        <v>24</v>
      </c>
      <c r="D45">
        <v>2</v>
      </c>
      <c r="E45">
        <v>0.152</v>
      </c>
      <c r="G45">
        <f>1.335-0.15</f>
        <v>1.1850000000000001</v>
      </c>
      <c r="H45">
        <f t="shared" si="2"/>
        <v>0.36024</v>
      </c>
    </row>
    <row r="46" spans="1:12" x14ac:dyDescent="0.35">
      <c r="A46" t="s">
        <v>126</v>
      </c>
      <c r="B46" s="7">
        <v>42954</v>
      </c>
      <c r="C46">
        <v>26</v>
      </c>
      <c r="D46">
        <v>2</v>
      </c>
      <c r="E46">
        <v>0.14099999999999999</v>
      </c>
      <c r="G46">
        <f>1.335-0.155</f>
        <v>1.18</v>
      </c>
      <c r="H46">
        <f t="shared" si="2"/>
        <v>0.33275999999999994</v>
      </c>
    </row>
    <row r="47" spans="1:12" x14ac:dyDescent="0.35">
      <c r="A47" t="s">
        <v>126</v>
      </c>
      <c r="B47" s="7">
        <v>42954</v>
      </c>
      <c r="C47">
        <v>28</v>
      </c>
      <c r="D47">
        <v>2</v>
      </c>
      <c r="E47">
        <v>0.108</v>
      </c>
      <c r="G47">
        <f>1.335-0.18</f>
        <v>1.155</v>
      </c>
      <c r="H47">
        <f t="shared" si="2"/>
        <v>0.24948000000000001</v>
      </c>
    </row>
    <row r="48" spans="1:12" x14ac:dyDescent="0.35">
      <c r="A48" t="s">
        <v>126</v>
      </c>
      <c r="B48" s="7">
        <v>42954</v>
      </c>
      <c r="C48">
        <v>30</v>
      </c>
      <c r="D48">
        <v>2</v>
      </c>
      <c r="E48">
        <v>0.112</v>
      </c>
      <c r="G48">
        <f>1.335-0.25</f>
        <v>1.085</v>
      </c>
      <c r="H48">
        <f t="shared" si="2"/>
        <v>0.24304000000000001</v>
      </c>
    </row>
    <row r="49" spans="1:12" x14ac:dyDescent="0.35">
      <c r="A49" t="s">
        <v>126</v>
      </c>
      <c r="B49" s="7">
        <v>42954</v>
      </c>
      <c r="C49">
        <v>32</v>
      </c>
      <c r="D49">
        <v>2</v>
      </c>
      <c r="E49">
        <v>9.6000000000000002E-2</v>
      </c>
      <c r="G49">
        <f>1.335-0.25</f>
        <v>1.085</v>
      </c>
      <c r="H49">
        <f t="shared" si="2"/>
        <v>0.20832000000000001</v>
      </c>
    </row>
    <row r="50" spans="1:12" x14ac:dyDescent="0.35">
      <c r="A50" t="s">
        <v>126</v>
      </c>
      <c r="B50" s="7">
        <v>42954</v>
      </c>
      <c r="C50">
        <v>34</v>
      </c>
      <c r="D50">
        <v>2</v>
      </c>
      <c r="E50">
        <v>1.7000000000000001E-2</v>
      </c>
      <c r="G50">
        <v>0.89</v>
      </c>
      <c r="H50">
        <f t="shared" si="2"/>
        <v>3.0260000000000002E-2</v>
      </c>
    </row>
    <row r="51" spans="1:12" x14ac:dyDescent="0.35">
      <c r="A51" t="s">
        <v>126</v>
      </c>
      <c r="B51" s="7">
        <v>42954</v>
      </c>
      <c r="C51">
        <v>36</v>
      </c>
      <c r="D51">
        <v>2</v>
      </c>
      <c r="E51">
        <v>3.3000000000000002E-2</v>
      </c>
      <c r="G51">
        <v>0.84</v>
      </c>
      <c r="H51">
        <f t="shared" si="2"/>
        <v>5.5440000000000003E-2</v>
      </c>
      <c r="I51">
        <f>SUM(H34:H51)</f>
        <v>6.7419899999999986</v>
      </c>
      <c r="J51">
        <v>24.1</v>
      </c>
      <c r="K51">
        <f>J51*0.028316847</f>
        <v>0.68243601269999998</v>
      </c>
      <c r="L51" t="s">
        <v>215</v>
      </c>
    </row>
    <row r="52" spans="1:12" x14ac:dyDescent="0.35">
      <c r="B5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402A-71FC-4707-ABB1-16156D934872}">
  <dimension ref="A1:R469"/>
  <sheetViews>
    <sheetView tabSelected="1" zoomScale="70" zoomScaleNormal="70" workbookViewId="0">
      <pane ySplit="1" topLeftCell="A76" activePane="bottomLeft" state="frozen"/>
      <selection pane="bottomLeft" activeCell="M91" sqref="M91"/>
    </sheetView>
  </sheetViews>
  <sheetFormatPr defaultRowHeight="14.5" x14ac:dyDescent="0.35"/>
  <cols>
    <col min="1" max="2" width="8.7265625" style="10"/>
    <col min="3" max="3" width="10.36328125" style="10" bestFit="1" customWidth="1"/>
    <col min="4" max="4" width="10.6328125" style="11" bestFit="1" customWidth="1"/>
    <col min="5" max="5" width="8.7265625" style="12"/>
    <col min="6" max="7" width="8.7265625" style="10"/>
    <col min="8" max="8" width="12.54296875" style="10" customWidth="1"/>
    <col min="9" max="9" width="8.90625" style="10" customWidth="1"/>
    <col min="10" max="13" width="8.7265625" style="10"/>
    <col min="14" max="14" width="15.90625" style="10" customWidth="1"/>
    <col min="15" max="18" width="10.453125" style="10" customWidth="1"/>
    <col min="19" max="19" width="11" style="10" bestFit="1" customWidth="1"/>
    <col min="20" max="16384" width="8.7265625" style="10"/>
  </cols>
  <sheetData>
    <row r="1" spans="1:18" x14ac:dyDescent="0.35">
      <c r="A1" s="10" t="s">
        <v>0</v>
      </c>
      <c r="B1" s="10" t="s">
        <v>1</v>
      </c>
      <c r="C1" s="10" t="s">
        <v>2</v>
      </c>
      <c r="D1" s="11" t="s">
        <v>3</v>
      </c>
      <c r="E1" s="12" t="s">
        <v>212</v>
      </c>
      <c r="F1" s="10" t="s">
        <v>5</v>
      </c>
      <c r="G1" s="10" t="s">
        <v>214</v>
      </c>
      <c r="H1" s="10" t="s">
        <v>6</v>
      </c>
      <c r="I1" s="13" t="s">
        <v>7</v>
      </c>
      <c r="J1" s="10" t="s">
        <v>8</v>
      </c>
      <c r="K1" s="10" t="s">
        <v>9</v>
      </c>
      <c r="L1" s="10" t="s">
        <v>8</v>
      </c>
      <c r="M1" s="10" t="s">
        <v>10</v>
      </c>
      <c r="N1" s="10" t="s">
        <v>11</v>
      </c>
      <c r="O1" s="10" t="s">
        <v>12</v>
      </c>
      <c r="P1" s="10" t="s">
        <v>213</v>
      </c>
      <c r="Q1" s="10" t="s">
        <v>212</v>
      </c>
      <c r="R1" s="10" t="s">
        <v>211</v>
      </c>
    </row>
    <row r="2" spans="1:18" x14ac:dyDescent="0.35">
      <c r="A2" s="10" t="s">
        <v>210</v>
      </c>
      <c r="B2" s="10">
        <v>4</v>
      </c>
      <c r="C2" s="10" t="s">
        <v>150</v>
      </c>
      <c r="D2" s="11">
        <v>42956</v>
      </c>
      <c r="E2" s="12" t="s">
        <v>192</v>
      </c>
      <c r="F2" s="10" t="s">
        <v>126</v>
      </c>
      <c r="G2" s="10">
        <v>1</v>
      </c>
      <c r="H2" s="14">
        <v>5.9050049799600022E-4</v>
      </c>
      <c r="I2" s="10">
        <v>10</v>
      </c>
      <c r="J2" s="15">
        <v>5.0000000000000001E-3</v>
      </c>
      <c r="K2" s="15">
        <v>0.02</v>
      </c>
      <c r="L2" s="15">
        <v>6.0000000000000001E-3</v>
      </c>
      <c r="M2" s="15">
        <v>1.7999999999999999E-2</v>
      </c>
      <c r="N2" s="10">
        <f t="shared" ref="N2:N21" si="0">26.7*((K2-J2)-(M2-L2))*I2/(H2*1)/1000</f>
        <v>1.3564764174092632</v>
      </c>
      <c r="O2" s="10" t="s">
        <v>209</v>
      </c>
      <c r="P2" s="10" t="s">
        <v>118</v>
      </c>
      <c r="Q2" s="12" t="s">
        <v>176</v>
      </c>
      <c r="R2" s="12" t="s">
        <v>163</v>
      </c>
    </row>
    <row r="3" spans="1:18" x14ac:dyDescent="0.35">
      <c r="A3" s="10" t="s">
        <v>208</v>
      </c>
      <c r="B3" s="10">
        <v>4</v>
      </c>
      <c r="C3" s="10" t="s">
        <v>150</v>
      </c>
      <c r="D3" s="11">
        <v>42956</v>
      </c>
      <c r="E3" s="12" t="s">
        <v>192</v>
      </c>
      <c r="F3" s="10" t="s">
        <v>120</v>
      </c>
      <c r="G3" s="10">
        <v>1</v>
      </c>
      <c r="H3" s="14">
        <v>5.9050049799600022E-4</v>
      </c>
      <c r="I3" s="10">
        <v>10</v>
      </c>
      <c r="J3" s="15">
        <v>6.0000000000000001E-3</v>
      </c>
      <c r="K3" s="15">
        <v>2.7E-2</v>
      </c>
      <c r="L3" s="15">
        <v>6.0000000000000001E-3</v>
      </c>
      <c r="M3" s="15">
        <v>2.3E-2</v>
      </c>
      <c r="N3" s="10">
        <f t="shared" si="0"/>
        <v>1.808635223212349</v>
      </c>
      <c r="P3" s="10" t="s">
        <v>118</v>
      </c>
      <c r="Q3" s="12" t="s">
        <v>134</v>
      </c>
      <c r="R3" s="12" t="s">
        <v>149</v>
      </c>
    </row>
    <row r="4" spans="1:18" x14ac:dyDescent="0.35">
      <c r="A4" s="10" t="s">
        <v>207</v>
      </c>
      <c r="B4" s="10">
        <v>4</v>
      </c>
      <c r="C4" s="10" t="s">
        <v>150</v>
      </c>
      <c r="D4" s="11">
        <v>42956</v>
      </c>
      <c r="E4" s="12" t="s">
        <v>192</v>
      </c>
      <c r="F4" s="10" t="s">
        <v>116</v>
      </c>
      <c r="G4" s="10">
        <v>1</v>
      </c>
      <c r="H4" s="14">
        <v>5.9050049799600022E-4</v>
      </c>
      <c r="I4" s="10">
        <v>10</v>
      </c>
      <c r="J4" s="15">
        <v>2E-3</v>
      </c>
      <c r="K4" s="15">
        <v>1.4999999999999999E-2</v>
      </c>
      <c r="L4" s="15">
        <v>0.01</v>
      </c>
      <c r="M4" s="15">
        <v>1.9E-2</v>
      </c>
      <c r="N4" s="10">
        <f t="shared" si="0"/>
        <v>1.8086352232123506</v>
      </c>
      <c r="P4" s="10" t="s">
        <v>118</v>
      </c>
      <c r="Q4" s="12" t="s">
        <v>206</v>
      </c>
      <c r="R4" s="12" t="s">
        <v>201</v>
      </c>
    </row>
    <row r="5" spans="1:18" x14ac:dyDescent="0.35">
      <c r="A5" s="10" t="s">
        <v>205</v>
      </c>
      <c r="B5" s="10">
        <v>4</v>
      </c>
      <c r="C5" s="10" t="s">
        <v>150</v>
      </c>
      <c r="D5" s="11">
        <v>42956</v>
      </c>
      <c r="E5" s="12" t="s">
        <v>192</v>
      </c>
      <c r="F5" s="10" t="s">
        <v>123</v>
      </c>
      <c r="G5" s="10">
        <v>1</v>
      </c>
      <c r="H5" s="14">
        <v>5.9050049799600022E-4</v>
      </c>
      <c r="I5" s="10">
        <v>10</v>
      </c>
      <c r="J5" s="15">
        <v>3.0000000000000001E-3</v>
      </c>
      <c r="K5" s="15">
        <v>1.9E-2</v>
      </c>
      <c r="L5" s="15">
        <v>2E-3</v>
      </c>
      <c r="M5" s="15">
        <v>1.4E-2</v>
      </c>
      <c r="N5" s="10">
        <f t="shared" si="0"/>
        <v>1.8086352232123506</v>
      </c>
      <c r="P5" s="10" t="s">
        <v>118</v>
      </c>
      <c r="Q5" s="12" t="s">
        <v>117</v>
      </c>
      <c r="R5" s="12" t="s">
        <v>192</v>
      </c>
    </row>
    <row r="6" spans="1:18" x14ac:dyDescent="0.35">
      <c r="A6" s="10" t="s">
        <v>204</v>
      </c>
      <c r="B6" s="10">
        <v>4</v>
      </c>
      <c r="C6" s="10" t="s">
        <v>150</v>
      </c>
      <c r="D6" s="11">
        <v>42956</v>
      </c>
      <c r="E6" s="12" t="s">
        <v>192</v>
      </c>
      <c r="F6" s="10" t="s">
        <v>116</v>
      </c>
      <c r="G6" s="10">
        <v>2</v>
      </c>
      <c r="H6" s="14">
        <v>5.9050049799600022E-4</v>
      </c>
      <c r="I6" s="10">
        <v>10</v>
      </c>
      <c r="J6" s="15">
        <v>3.0000000000000001E-3</v>
      </c>
      <c r="K6" s="15">
        <v>3.9E-2</v>
      </c>
      <c r="L6" s="15">
        <v>5.0000000000000001E-3</v>
      </c>
      <c r="M6" s="15">
        <v>2.7E-2</v>
      </c>
      <c r="N6" s="10">
        <f t="shared" si="0"/>
        <v>6.3302232812432262</v>
      </c>
      <c r="P6" s="10" t="s">
        <v>150</v>
      </c>
      <c r="Q6" s="12" t="s">
        <v>192</v>
      </c>
      <c r="R6" s="12" t="s">
        <v>117</v>
      </c>
    </row>
    <row r="7" spans="1:18" x14ac:dyDescent="0.35">
      <c r="A7" s="10" t="s">
        <v>203</v>
      </c>
      <c r="B7" s="10">
        <v>4</v>
      </c>
      <c r="C7" s="10" t="s">
        <v>150</v>
      </c>
      <c r="D7" s="11">
        <v>42956</v>
      </c>
      <c r="E7" s="12" t="s">
        <v>192</v>
      </c>
      <c r="F7" s="10" t="s">
        <v>126</v>
      </c>
      <c r="G7" s="10">
        <v>2</v>
      </c>
      <c r="H7" s="14">
        <v>5.9050049799600022E-4</v>
      </c>
      <c r="I7" s="10">
        <v>10</v>
      </c>
      <c r="J7" s="15">
        <v>4.0000000000000001E-3</v>
      </c>
      <c r="K7" s="15">
        <v>0.04</v>
      </c>
      <c r="L7" s="15">
        <v>7.0000000000000001E-3</v>
      </c>
      <c r="M7" s="15">
        <v>3.3000000000000002E-2</v>
      </c>
      <c r="N7" s="10">
        <f t="shared" si="0"/>
        <v>4.5215880580308774</v>
      </c>
      <c r="P7" s="10" t="s">
        <v>150</v>
      </c>
      <c r="Q7" s="12" t="s">
        <v>202</v>
      </c>
      <c r="R7" s="12" t="s">
        <v>201</v>
      </c>
    </row>
    <row r="8" spans="1:18" x14ac:dyDescent="0.35">
      <c r="A8" s="10" t="s">
        <v>200</v>
      </c>
      <c r="B8" s="10">
        <v>4</v>
      </c>
      <c r="C8" s="10" t="s">
        <v>150</v>
      </c>
      <c r="D8" s="11">
        <v>42956</v>
      </c>
      <c r="E8" s="12" t="s">
        <v>192</v>
      </c>
      <c r="F8" s="10" t="s">
        <v>116</v>
      </c>
      <c r="G8" s="10">
        <v>3</v>
      </c>
      <c r="H8" s="14">
        <v>5.9050049799600022E-4</v>
      </c>
      <c r="I8" s="10">
        <v>10</v>
      </c>
      <c r="J8" s="10">
        <v>4.0000000000000001E-3</v>
      </c>
      <c r="K8" s="10">
        <v>3.2000000000000001E-2</v>
      </c>
      <c r="L8" s="10">
        <v>5.0000000000000001E-3</v>
      </c>
      <c r="M8" s="10">
        <v>2.4E-2</v>
      </c>
      <c r="N8" s="10">
        <f t="shared" si="0"/>
        <v>4.0694292522277884</v>
      </c>
      <c r="P8" s="10" t="s">
        <v>150</v>
      </c>
      <c r="Q8" s="12" t="s">
        <v>149</v>
      </c>
      <c r="R8" s="12" t="s">
        <v>134</v>
      </c>
    </row>
    <row r="9" spans="1:18" x14ac:dyDescent="0.35">
      <c r="A9" s="10" t="s">
        <v>199</v>
      </c>
      <c r="B9" s="10">
        <v>4</v>
      </c>
      <c r="C9" s="10" t="s">
        <v>150</v>
      </c>
      <c r="D9" s="11">
        <v>42956</v>
      </c>
      <c r="E9" s="12" t="s">
        <v>192</v>
      </c>
      <c r="F9" s="10" t="s">
        <v>120</v>
      </c>
      <c r="G9" s="10">
        <v>2</v>
      </c>
      <c r="H9" s="14">
        <v>5.9050049799600022E-4</v>
      </c>
      <c r="I9" s="10">
        <v>10</v>
      </c>
      <c r="J9" s="10">
        <v>4.0000000000000001E-3</v>
      </c>
      <c r="K9" s="10">
        <v>3.5000000000000003E-2</v>
      </c>
      <c r="L9" s="10">
        <v>5.0000000000000001E-3</v>
      </c>
      <c r="M9" s="10">
        <v>2.7E-2</v>
      </c>
      <c r="N9" s="10">
        <f t="shared" si="0"/>
        <v>4.0694292522277911</v>
      </c>
      <c r="P9" s="10" t="s">
        <v>150</v>
      </c>
      <c r="Q9" s="12" t="s">
        <v>163</v>
      </c>
      <c r="R9" s="12" t="s">
        <v>176</v>
      </c>
    </row>
    <row r="10" spans="1:18" x14ac:dyDescent="0.35">
      <c r="A10" s="10" t="s">
        <v>198</v>
      </c>
      <c r="B10" s="10">
        <v>4</v>
      </c>
      <c r="C10" s="10" t="s">
        <v>150</v>
      </c>
      <c r="D10" s="11">
        <v>42956</v>
      </c>
      <c r="E10" s="12" t="s">
        <v>192</v>
      </c>
      <c r="F10" s="10" t="s">
        <v>123</v>
      </c>
      <c r="G10" s="10">
        <v>2</v>
      </c>
      <c r="H10" s="14">
        <v>5.9050049799600022E-4</v>
      </c>
      <c r="I10" s="10">
        <v>10</v>
      </c>
      <c r="J10" s="10">
        <v>5.0000000000000001E-3</v>
      </c>
      <c r="K10" s="10">
        <v>2.5999999999999999E-2</v>
      </c>
      <c r="L10" s="10">
        <v>4.0000000000000001E-3</v>
      </c>
      <c r="M10" s="10">
        <v>0.02</v>
      </c>
      <c r="N10" s="10">
        <f t="shared" si="0"/>
        <v>2.2607940290154369</v>
      </c>
      <c r="P10" s="10" t="s">
        <v>150</v>
      </c>
      <c r="Q10" s="12" t="s">
        <v>197</v>
      </c>
    </row>
    <row r="11" spans="1:18" x14ac:dyDescent="0.35">
      <c r="A11" s="10" t="s">
        <v>38</v>
      </c>
      <c r="B11" s="10">
        <v>4</v>
      </c>
      <c r="C11" s="10" t="s">
        <v>150</v>
      </c>
      <c r="D11" s="11">
        <v>42956</v>
      </c>
      <c r="E11" s="12" t="s">
        <v>192</v>
      </c>
      <c r="F11" s="10" t="s">
        <v>126</v>
      </c>
      <c r="G11" s="10">
        <v>3</v>
      </c>
      <c r="H11" s="14">
        <v>5.9050049799600022E-4</v>
      </c>
      <c r="I11" s="10">
        <v>10</v>
      </c>
      <c r="J11" s="10">
        <v>4.0000000000000001E-3</v>
      </c>
      <c r="K11" s="10">
        <v>3.2000000000000001E-2</v>
      </c>
      <c r="L11" s="10">
        <v>5.0000000000000001E-3</v>
      </c>
      <c r="M11" s="10">
        <v>2.4E-2</v>
      </c>
      <c r="N11" s="10">
        <f t="shared" si="0"/>
        <v>4.0694292522277884</v>
      </c>
      <c r="P11" s="10" t="s">
        <v>150</v>
      </c>
      <c r="Q11" s="12" t="s">
        <v>196</v>
      </c>
    </row>
    <row r="12" spans="1:18" x14ac:dyDescent="0.35">
      <c r="A12" s="10" t="s">
        <v>195</v>
      </c>
      <c r="B12" s="10">
        <v>4</v>
      </c>
      <c r="C12" s="10" t="s">
        <v>150</v>
      </c>
      <c r="D12" s="11">
        <v>42956</v>
      </c>
      <c r="E12" s="12" t="s">
        <v>192</v>
      </c>
      <c r="F12" s="10" t="s">
        <v>116</v>
      </c>
      <c r="G12" s="10">
        <v>3</v>
      </c>
      <c r="H12" s="14">
        <v>5.9050049799600022E-4</v>
      </c>
      <c r="I12" s="10">
        <v>10</v>
      </c>
      <c r="J12" s="10">
        <v>8.0000000000000002E-3</v>
      </c>
      <c r="K12" s="10">
        <v>3.4000000000000002E-2</v>
      </c>
      <c r="L12" s="10">
        <v>3.0000000000000001E-3</v>
      </c>
      <c r="M12" s="10">
        <v>2.1000000000000001E-2</v>
      </c>
      <c r="N12" s="10">
        <f t="shared" si="0"/>
        <v>3.6172704464247012</v>
      </c>
      <c r="P12" s="10" t="s">
        <v>150</v>
      </c>
      <c r="Q12" s="12" t="s">
        <v>194</v>
      </c>
    </row>
    <row r="13" spans="1:18" x14ac:dyDescent="0.35">
      <c r="A13" s="10" t="s">
        <v>193</v>
      </c>
      <c r="B13" s="10">
        <v>4</v>
      </c>
      <c r="C13" s="10" t="s">
        <v>150</v>
      </c>
      <c r="D13" s="11">
        <v>42956</v>
      </c>
      <c r="E13" s="12" t="s">
        <v>192</v>
      </c>
      <c r="F13" s="10" t="s">
        <v>120</v>
      </c>
      <c r="G13" s="10">
        <v>3</v>
      </c>
      <c r="H13" s="14">
        <v>5.9050049799600022E-4</v>
      </c>
      <c r="I13" s="10">
        <v>10</v>
      </c>
      <c r="J13" s="10">
        <v>1E-3</v>
      </c>
      <c r="K13" s="10">
        <v>1.2999999999999999E-2</v>
      </c>
      <c r="L13" s="10">
        <v>3.0000000000000001E-3</v>
      </c>
      <c r="M13" s="10">
        <v>1.0999999999999999E-2</v>
      </c>
      <c r="N13" s="10">
        <f t="shared" si="0"/>
        <v>1.8086352232123506</v>
      </c>
      <c r="P13" s="10" t="s">
        <v>150</v>
      </c>
      <c r="Q13" s="12" t="s">
        <v>191</v>
      </c>
    </row>
    <row r="14" spans="1:18" x14ac:dyDescent="0.35">
      <c r="A14" s="10" t="s">
        <v>190</v>
      </c>
      <c r="B14" s="10">
        <v>4</v>
      </c>
      <c r="C14" s="10" t="s">
        <v>118</v>
      </c>
      <c r="D14" s="11">
        <v>42956</v>
      </c>
      <c r="E14" s="12" t="s">
        <v>176</v>
      </c>
      <c r="F14" s="10" t="s">
        <v>116</v>
      </c>
      <c r="G14" s="10">
        <v>1</v>
      </c>
      <c r="H14" s="14">
        <v>5.9050049799600022E-4</v>
      </c>
      <c r="I14" s="10">
        <v>10</v>
      </c>
      <c r="J14" s="10">
        <v>3.0000000000000001E-3</v>
      </c>
      <c r="K14" s="10">
        <v>2.5000000000000001E-2</v>
      </c>
      <c r="L14" s="10">
        <v>-3.0000000000000001E-3</v>
      </c>
      <c r="M14" s="10">
        <v>1.2E-2</v>
      </c>
      <c r="N14" s="10">
        <f t="shared" si="0"/>
        <v>3.1651116406216149</v>
      </c>
      <c r="P14" s="10" t="s">
        <v>118</v>
      </c>
      <c r="Q14" s="12" t="s">
        <v>189</v>
      </c>
    </row>
    <row r="15" spans="1:18" x14ac:dyDescent="0.35">
      <c r="A15" s="10" t="s">
        <v>188</v>
      </c>
      <c r="B15" s="10">
        <v>4</v>
      </c>
      <c r="C15" s="10" t="s">
        <v>118</v>
      </c>
      <c r="D15" s="11">
        <v>42956</v>
      </c>
      <c r="E15" s="12" t="s">
        <v>176</v>
      </c>
      <c r="F15" s="6" t="s">
        <v>116</v>
      </c>
      <c r="G15" s="10">
        <v>2</v>
      </c>
      <c r="H15" s="14">
        <v>5.9050049799600022E-4</v>
      </c>
      <c r="I15" s="10">
        <v>10</v>
      </c>
      <c r="J15" s="10">
        <v>6.0000000000000001E-3</v>
      </c>
      <c r="K15" s="10">
        <v>4.1000000000000002E-2</v>
      </c>
      <c r="L15" s="10">
        <v>1E-3</v>
      </c>
      <c r="M15" s="10">
        <v>2.5999999999999999E-2</v>
      </c>
      <c r="N15" s="10">
        <f t="shared" si="0"/>
        <v>4.5215880580308783</v>
      </c>
      <c r="P15" s="10" t="s">
        <v>118</v>
      </c>
      <c r="Q15" s="12" t="s">
        <v>187</v>
      </c>
    </row>
    <row r="16" spans="1:18" x14ac:dyDescent="0.35">
      <c r="A16" s="10" t="s">
        <v>186</v>
      </c>
      <c r="B16" s="10">
        <v>4</v>
      </c>
      <c r="C16" s="10" t="s">
        <v>118</v>
      </c>
      <c r="D16" s="11">
        <v>42956</v>
      </c>
      <c r="E16" s="12" t="s">
        <v>176</v>
      </c>
      <c r="F16" s="10" t="s">
        <v>116</v>
      </c>
      <c r="G16" s="10">
        <v>3</v>
      </c>
      <c r="H16" s="14">
        <v>5.9050049799600022E-4</v>
      </c>
      <c r="I16" s="10">
        <v>10</v>
      </c>
      <c r="J16" s="10">
        <v>6.0000000000000001E-3</v>
      </c>
      <c r="K16" s="10">
        <v>0.03</v>
      </c>
      <c r="L16" s="10">
        <v>2E-3</v>
      </c>
      <c r="M16" s="10">
        <v>1.7999999999999999E-2</v>
      </c>
      <c r="N16" s="10">
        <f t="shared" si="0"/>
        <v>3.6172704464247012</v>
      </c>
      <c r="P16" s="10" t="s">
        <v>118</v>
      </c>
      <c r="Q16" s="12" t="s">
        <v>185</v>
      </c>
    </row>
    <row r="17" spans="1:17" x14ac:dyDescent="0.35">
      <c r="A17" s="10" t="s">
        <v>184</v>
      </c>
      <c r="B17" s="10">
        <v>4</v>
      </c>
      <c r="C17" s="10" t="s">
        <v>118</v>
      </c>
      <c r="D17" s="11">
        <v>42956</v>
      </c>
      <c r="E17" s="12" t="s">
        <v>176</v>
      </c>
      <c r="F17" s="10" t="s">
        <v>120</v>
      </c>
      <c r="G17" s="10">
        <v>1</v>
      </c>
      <c r="H17" s="14">
        <v>5.9050049799600022E-4</v>
      </c>
      <c r="I17" s="10">
        <v>10</v>
      </c>
      <c r="J17" s="10">
        <v>7.0000000000000001E-3</v>
      </c>
      <c r="K17" s="10">
        <v>2.5000000000000001E-2</v>
      </c>
      <c r="L17" s="10">
        <v>1E-3</v>
      </c>
      <c r="M17" s="10">
        <v>1.6E-2</v>
      </c>
      <c r="N17" s="10">
        <f t="shared" si="0"/>
        <v>1.3564764174092641</v>
      </c>
      <c r="P17" s="10" t="s">
        <v>118</v>
      </c>
      <c r="Q17" s="12" t="s">
        <v>183</v>
      </c>
    </row>
    <row r="18" spans="1:17" x14ac:dyDescent="0.35">
      <c r="A18" s="10" t="s">
        <v>182</v>
      </c>
      <c r="B18" s="10">
        <v>4</v>
      </c>
      <c r="C18" s="10" t="s">
        <v>118</v>
      </c>
      <c r="D18" s="11">
        <v>42956</v>
      </c>
      <c r="E18" s="12" t="s">
        <v>176</v>
      </c>
      <c r="F18" s="10" t="s">
        <v>123</v>
      </c>
      <c r="G18" s="10">
        <v>1</v>
      </c>
      <c r="H18" s="14">
        <v>5.9050049799600022E-4</v>
      </c>
      <c r="I18" s="10">
        <v>10</v>
      </c>
      <c r="J18" s="10">
        <v>4.0000000000000001E-3</v>
      </c>
      <c r="K18" s="10">
        <v>2.7E-2</v>
      </c>
      <c r="L18" s="10">
        <v>2E-3</v>
      </c>
      <c r="M18" s="10">
        <v>2.1999999999999999E-2</v>
      </c>
      <c r="N18" s="10">
        <f t="shared" si="0"/>
        <v>1.3564764174092641</v>
      </c>
    </row>
    <row r="19" spans="1:17" x14ac:dyDescent="0.35">
      <c r="A19" s="10" t="s">
        <v>181</v>
      </c>
      <c r="B19" s="10">
        <v>4</v>
      </c>
      <c r="C19" s="10" t="s">
        <v>118</v>
      </c>
      <c r="D19" s="11">
        <v>42956</v>
      </c>
      <c r="E19" s="12" t="s">
        <v>176</v>
      </c>
      <c r="F19" s="10" t="s">
        <v>126</v>
      </c>
      <c r="G19" s="10">
        <v>1</v>
      </c>
      <c r="H19" s="14">
        <v>5.9050049799600022E-4</v>
      </c>
      <c r="I19" s="10">
        <v>10</v>
      </c>
      <c r="J19" s="10">
        <v>1.0999999999999999E-2</v>
      </c>
      <c r="K19" s="10">
        <v>5.8999999999999997E-2</v>
      </c>
      <c r="L19" s="10">
        <v>0.01</v>
      </c>
      <c r="M19" s="10">
        <v>4.4999999999999998E-2</v>
      </c>
      <c r="N19" s="10">
        <f t="shared" si="0"/>
        <v>5.8780644754401417</v>
      </c>
    </row>
    <row r="20" spans="1:17" x14ac:dyDescent="0.35">
      <c r="A20" s="10" t="s">
        <v>180</v>
      </c>
      <c r="B20" s="10">
        <v>4</v>
      </c>
      <c r="C20" s="10" t="s">
        <v>118</v>
      </c>
      <c r="D20" s="11">
        <v>42956</v>
      </c>
      <c r="E20" s="12" t="s">
        <v>176</v>
      </c>
      <c r="F20" s="10" t="s">
        <v>120</v>
      </c>
      <c r="G20" s="10">
        <v>2</v>
      </c>
      <c r="H20" s="14">
        <v>5.9050049799600022E-4</v>
      </c>
      <c r="I20" s="10">
        <v>10</v>
      </c>
      <c r="J20" s="10">
        <v>4.0000000000000001E-3</v>
      </c>
      <c r="K20" s="10">
        <v>2.9000000000000001E-2</v>
      </c>
      <c r="L20" s="10">
        <v>3.0000000000000001E-3</v>
      </c>
      <c r="M20" s="10">
        <v>2.3E-2</v>
      </c>
      <c r="N20" s="10">
        <f t="shared" si="0"/>
        <v>2.2607940290154387</v>
      </c>
    </row>
    <row r="21" spans="1:17" x14ac:dyDescent="0.35">
      <c r="A21" s="10" t="s">
        <v>179</v>
      </c>
      <c r="B21" s="10">
        <v>4</v>
      </c>
      <c r="C21" s="10" t="s">
        <v>118</v>
      </c>
      <c r="D21" s="11">
        <v>42956</v>
      </c>
      <c r="E21" s="12" t="s">
        <v>176</v>
      </c>
      <c r="F21" s="10" t="s">
        <v>126</v>
      </c>
      <c r="G21" s="10">
        <v>2</v>
      </c>
      <c r="H21" s="14">
        <v>5.9050049799600022E-4</v>
      </c>
      <c r="I21" s="10">
        <v>10</v>
      </c>
      <c r="J21" s="10">
        <v>6.0000000000000001E-3</v>
      </c>
      <c r="K21" s="10">
        <v>0.52</v>
      </c>
      <c r="L21" s="10">
        <v>6.0000000000000001E-3</v>
      </c>
      <c r="M21" s="10">
        <v>3.9E-2</v>
      </c>
      <c r="N21" s="10">
        <f t="shared" si="0"/>
        <v>217.48838559128512</v>
      </c>
    </row>
    <row r="22" spans="1:17" x14ac:dyDescent="0.35">
      <c r="A22" s="10" t="s">
        <v>178</v>
      </c>
      <c r="B22" s="10">
        <v>4</v>
      </c>
      <c r="C22" s="10" t="s">
        <v>118</v>
      </c>
      <c r="D22" s="11">
        <v>42956</v>
      </c>
      <c r="E22" s="12" t="s">
        <v>176</v>
      </c>
      <c r="F22" s="10" t="s">
        <v>123</v>
      </c>
      <c r="G22" s="10">
        <v>2</v>
      </c>
      <c r="H22" s="14">
        <v>5.9050049799600022E-4</v>
      </c>
      <c r="I22" s="10">
        <v>10</v>
      </c>
      <c r="J22" s="10">
        <v>1E-3</v>
      </c>
      <c r="K22" s="10">
        <v>0.02</v>
      </c>
      <c r="L22" s="10">
        <v>1E-3</v>
      </c>
      <c r="M22" s="10">
        <v>1.4999999999999999E-2</v>
      </c>
      <c r="N22" s="10">
        <f>26.7*((K23-J23)-(M23-L23))*I22/(H22*1)/1000</f>
        <v>6.7823820870463116</v>
      </c>
    </row>
    <row r="23" spans="1:17" x14ac:dyDescent="0.35">
      <c r="A23" s="10" t="s">
        <v>177</v>
      </c>
      <c r="B23" s="10">
        <v>4</v>
      </c>
      <c r="C23" s="10" t="s">
        <v>118</v>
      </c>
      <c r="D23" s="11">
        <v>42956</v>
      </c>
      <c r="E23" s="12" t="s">
        <v>176</v>
      </c>
      <c r="F23" s="10" t="s">
        <v>120</v>
      </c>
      <c r="G23" s="10">
        <v>3</v>
      </c>
      <c r="H23" s="14">
        <v>5.9050049799600022E-4</v>
      </c>
      <c r="I23" s="10">
        <v>10</v>
      </c>
      <c r="J23" s="10">
        <v>2.3E-2</v>
      </c>
      <c r="K23" s="10">
        <v>7.3999999999999996E-2</v>
      </c>
      <c r="L23" s="10">
        <v>1.9E-2</v>
      </c>
      <c r="M23" s="10">
        <v>5.5E-2</v>
      </c>
      <c r="N23" s="10">
        <f>26.7*((K24-J24)-(M24-L24))*I23/(H23*1)/1000</f>
        <v>8.1388585044555768</v>
      </c>
    </row>
    <row r="24" spans="1:17" x14ac:dyDescent="0.35">
      <c r="A24" s="10" t="s">
        <v>175</v>
      </c>
      <c r="B24" s="10">
        <v>4</v>
      </c>
      <c r="C24" s="10" t="s">
        <v>150</v>
      </c>
      <c r="D24" s="11">
        <v>42956</v>
      </c>
      <c r="E24" s="12" t="s">
        <v>163</v>
      </c>
      <c r="F24" s="10" t="s">
        <v>116</v>
      </c>
      <c r="G24" s="10">
        <v>1</v>
      </c>
      <c r="H24" s="14">
        <v>5.9050049799600022E-4</v>
      </c>
      <c r="I24" s="10">
        <v>10</v>
      </c>
      <c r="J24" s="10">
        <v>6.0000000000000001E-3</v>
      </c>
      <c r="K24" s="10">
        <v>6.3E-2</v>
      </c>
      <c r="L24" s="10">
        <v>6.0000000000000001E-3</v>
      </c>
      <c r="M24" s="10">
        <v>4.4999999999999998E-2</v>
      </c>
      <c r="N24" s="10">
        <f t="shared" ref="N24:N87" si="1">26.7*((K24-J24)-(M24-L24))*I24/(H24*1)/1000</f>
        <v>8.1388585044555768</v>
      </c>
    </row>
    <row r="25" spans="1:17" x14ac:dyDescent="0.35">
      <c r="A25" s="10" t="s">
        <v>174</v>
      </c>
      <c r="B25" s="10">
        <v>4</v>
      </c>
      <c r="C25" s="10" t="s">
        <v>150</v>
      </c>
      <c r="D25" s="11">
        <v>42956</v>
      </c>
      <c r="E25" s="12" t="s">
        <v>163</v>
      </c>
      <c r="F25" s="10" t="s">
        <v>120</v>
      </c>
      <c r="G25" s="10">
        <v>1</v>
      </c>
      <c r="H25" s="14">
        <v>5.9050049799600022E-4</v>
      </c>
      <c r="I25" s="10">
        <v>10</v>
      </c>
      <c r="J25" s="10">
        <v>4.0000000000000001E-3</v>
      </c>
      <c r="K25" s="10">
        <v>2.5000000000000001E-2</v>
      </c>
      <c r="L25" s="10">
        <v>4.0000000000000001E-3</v>
      </c>
      <c r="M25" s="10">
        <v>1.9E-2</v>
      </c>
      <c r="N25" s="10">
        <f t="shared" si="1"/>
        <v>2.7129528348185263</v>
      </c>
    </row>
    <row r="26" spans="1:17" x14ac:dyDescent="0.35">
      <c r="A26" s="10" t="s">
        <v>173</v>
      </c>
      <c r="B26" s="10">
        <v>4</v>
      </c>
      <c r="C26" s="10" t="s">
        <v>150</v>
      </c>
      <c r="D26" s="11">
        <v>42956</v>
      </c>
      <c r="E26" s="12" t="s">
        <v>163</v>
      </c>
      <c r="F26" s="10" t="s">
        <v>116</v>
      </c>
      <c r="G26" s="10">
        <v>2</v>
      </c>
      <c r="H26" s="14">
        <v>5.9050049799600022E-4</v>
      </c>
      <c r="I26" s="10">
        <v>10</v>
      </c>
      <c r="J26" s="10">
        <v>1E-3</v>
      </c>
      <c r="K26" s="10">
        <v>4.5999999999999999E-2</v>
      </c>
      <c r="L26" s="10">
        <v>4.0000000000000001E-3</v>
      </c>
      <c r="M26" s="10">
        <v>3.3000000000000002E-2</v>
      </c>
      <c r="N26" s="10">
        <f t="shared" si="1"/>
        <v>7.2345408928494006</v>
      </c>
    </row>
    <row r="27" spans="1:17" x14ac:dyDescent="0.35">
      <c r="A27" s="10" t="s">
        <v>172</v>
      </c>
      <c r="B27" s="10">
        <v>4</v>
      </c>
      <c r="C27" s="10" t="s">
        <v>150</v>
      </c>
      <c r="D27" s="11">
        <v>42956</v>
      </c>
      <c r="E27" s="12" t="s">
        <v>163</v>
      </c>
      <c r="F27" s="10" t="s">
        <v>126</v>
      </c>
      <c r="G27" s="10">
        <v>1</v>
      </c>
      <c r="H27" s="14">
        <v>5.9050049799600022E-4</v>
      </c>
      <c r="I27" s="10">
        <v>10</v>
      </c>
      <c r="J27" s="10">
        <v>4.0000000000000001E-3</v>
      </c>
      <c r="K27" s="10">
        <v>4.9000000000000002E-2</v>
      </c>
      <c r="L27" s="10">
        <v>7.0000000000000001E-3</v>
      </c>
      <c r="M27" s="10">
        <v>3.9E-2</v>
      </c>
      <c r="N27" s="10">
        <f t="shared" si="1"/>
        <v>5.8780644754401381</v>
      </c>
    </row>
    <row r="28" spans="1:17" x14ac:dyDescent="0.35">
      <c r="A28" s="10" t="s">
        <v>171</v>
      </c>
      <c r="B28" s="10">
        <v>4</v>
      </c>
      <c r="C28" s="10" t="s">
        <v>150</v>
      </c>
      <c r="D28" s="11">
        <v>42956</v>
      </c>
      <c r="E28" s="12" t="s">
        <v>163</v>
      </c>
      <c r="F28" s="10" t="s">
        <v>123</v>
      </c>
      <c r="G28" s="10">
        <v>1</v>
      </c>
      <c r="H28" s="14">
        <v>5.9050049799600022E-4</v>
      </c>
      <c r="I28" s="10">
        <v>10</v>
      </c>
      <c r="J28" s="10">
        <v>1.0999999999999999E-2</v>
      </c>
      <c r="K28" s="10">
        <v>3.4000000000000002E-2</v>
      </c>
      <c r="L28" s="10">
        <v>5.0000000000000001E-3</v>
      </c>
      <c r="M28" s="10">
        <v>2.1999999999999999E-2</v>
      </c>
      <c r="N28" s="10">
        <f t="shared" si="1"/>
        <v>2.7129528348185281</v>
      </c>
    </row>
    <row r="29" spans="1:17" x14ac:dyDescent="0.35">
      <c r="A29" s="10" t="s">
        <v>170</v>
      </c>
      <c r="B29" s="10">
        <v>4</v>
      </c>
      <c r="C29" s="10" t="s">
        <v>150</v>
      </c>
      <c r="D29" s="11">
        <v>42956</v>
      </c>
      <c r="E29" s="12" t="s">
        <v>163</v>
      </c>
      <c r="F29" s="10" t="s">
        <v>120</v>
      </c>
      <c r="G29" s="10">
        <v>2</v>
      </c>
      <c r="H29" s="14">
        <v>5.9050049799600022E-4</v>
      </c>
      <c r="I29" s="10">
        <v>10</v>
      </c>
      <c r="J29" s="10">
        <v>2E-3</v>
      </c>
      <c r="K29" s="10">
        <v>2.7E-2</v>
      </c>
      <c r="L29" s="10">
        <v>4.0000000000000001E-3</v>
      </c>
      <c r="M29" s="10">
        <v>2.1999999999999999E-2</v>
      </c>
      <c r="N29" s="10">
        <f t="shared" si="1"/>
        <v>3.1651116406216149</v>
      </c>
    </row>
    <row r="30" spans="1:17" x14ac:dyDescent="0.35">
      <c r="A30" s="10" t="s">
        <v>169</v>
      </c>
      <c r="B30" s="10">
        <v>4</v>
      </c>
      <c r="C30" s="10" t="s">
        <v>150</v>
      </c>
      <c r="D30" s="11">
        <v>42956</v>
      </c>
      <c r="E30" s="12" t="s">
        <v>163</v>
      </c>
      <c r="F30" s="10" t="s">
        <v>126</v>
      </c>
      <c r="G30" s="10">
        <v>2</v>
      </c>
      <c r="H30" s="14">
        <v>5.9050049799600022E-4</v>
      </c>
      <c r="I30" s="10">
        <v>10</v>
      </c>
      <c r="J30" s="10">
        <v>7.0000000000000001E-3</v>
      </c>
      <c r="K30" s="10">
        <v>0.13800000000000001</v>
      </c>
      <c r="L30" s="10">
        <v>0.01</v>
      </c>
      <c r="M30" s="10">
        <v>0.11899999999999999</v>
      </c>
      <c r="N30" s="10">
        <f t="shared" si="1"/>
        <v>9.9474937276679309</v>
      </c>
    </row>
    <row r="31" spans="1:17" x14ac:dyDescent="0.35">
      <c r="A31" s="10" t="s">
        <v>168</v>
      </c>
      <c r="B31" s="10">
        <v>4</v>
      </c>
      <c r="C31" s="10" t="s">
        <v>150</v>
      </c>
      <c r="D31" s="11">
        <v>42956</v>
      </c>
      <c r="E31" s="12" t="s">
        <v>163</v>
      </c>
      <c r="F31" s="10" t="s">
        <v>116</v>
      </c>
      <c r="G31" s="10">
        <v>1</v>
      </c>
      <c r="H31" s="14">
        <v>5.9050049799600022E-4</v>
      </c>
      <c r="I31" s="10">
        <v>10</v>
      </c>
      <c r="J31" s="10">
        <v>3.0000000000000001E-3</v>
      </c>
      <c r="K31" s="10">
        <v>2.8000000000000001E-2</v>
      </c>
      <c r="L31" s="10">
        <v>4.0000000000000001E-3</v>
      </c>
      <c r="M31" s="10">
        <v>0.02</v>
      </c>
      <c r="N31" s="10">
        <f t="shared" si="1"/>
        <v>4.0694292522277884</v>
      </c>
    </row>
    <row r="32" spans="1:17" x14ac:dyDescent="0.35">
      <c r="A32" s="10" t="s">
        <v>167</v>
      </c>
      <c r="B32" s="10">
        <v>4</v>
      </c>
      <c r="C32" s="10" t="s">
        <v>150</v>
      </c>
      <c r="D32" s="11">
        <v>42956</v>
      </c>
      <c r="E32" s="12" t="s">
        <v>163</v>
      </c>
      <c r="F32" s="10" t="s">
        <v>123</v>
      </c>
      <c r="G32" s="10">
        <v>2</v>
      </c>
      <c r="H32" s="14">
        <v>5.9050049799600022E-4</v>
      </c>
      <c r="I32" s="10">
        <v>10</v>
      </c>
      <c r="J32" s="10">
        <v>4.0000000000000001E-3</v>
      </c>
      <c r="K32" s="10">
        <v>3.2000000000000001E-2</v>
      </c>
      <c r="L32" s="10">
        <v>4.0000000000000001E-3</v>
      </c>
      <c r="M32" s="10">
        <v>2.5000000000000001E-2</v>
      </c>
      <c r="N32" s="10">
        <f t="shared" si="1"/>
        <v>3.1651116406216131</v>
      </c>
    </row>
    <row r="33" spans="1:15" x14ac:dyDescent="0.35">
      <c r="A33" s="10" t="s">
        <v>166</v>
      </c>
      <c r="B33" s="10">
        <v>4</v>
      </c>
      <c r="C33" s="10" t="s">
        <v>150</v>
      </c>
      <c r="D33" s="11">
        <v>42956</v>
      </c>
      <c r="E33" s="12" t="s">
        <v>163</v>
      </c>
      <c r="F33" s="10" t="s">
        <v>123</v>
      </c>
      <c r="G33" s="10">
        <v>3</v>
      </c>
      <c r="H33" s="14">
        <v>5.9050049799600022E-4</v>
      </c>
      <c r="I33" s="10">
        <v>10</v>
      </c>
      <c r="J33" s="10">
        <v>1.4E-2</v>
      </c>
      <c r="K33" s="10">
        <v>4.3999999999999997E-2</v>
      </c>
      <c r="L33" s="10">
        <v>1.4E-2</v>
      </c>
      <c r="M33" s="10">
        <v>3.6999999999999998E-2</v>
      </c>
      <c r="N33" s="10">
        <f t="shared" si="1"/>
        <v>3.1651116406216131</v>
      </c>
    </row>
    <row r="34" spans="1:15" x14ac:dyDescent="0.35">
      <c r="A34" s="10" t="s">
        <v>165</v>
      </c>
      <c r="B34" s="10">
        <v>4</v>
      </c>
      <c r="C34" s="10" t="s">
        <v>150</v>
      </c>
      <c r="D34" s="11">
        <v>42956</v>
      </c>
      <c r="E34" s="12" t="s">
        <v>163</v>
      </c>
      <c r="F34" s="10" t="s">
        <v>126</v>
      </c>
      <c r="G34" s="10">
        <v>3</v>
      </c>
      <c r="H34" s="14">
        <v>5.9050049799600022E-4</v>
      </c>
      <c r="I34" s="10">
        <v>10</v>
      </c>
      <c r="J34" s="10">
        <v>1E-3</v>
      </c>
      <c r="K34" s="10">
        <v>2.5000000000000001E-2</v>
      </c>
      <c r="L34" s="10">
        <v>2E-3</v>
      </c>
      <c r="M34" s="10">
        <v>0.02</v>
      </c>
      <c r="N34" s="10">
        <f t="shared" si="1"/>
        <v>2.712952834818525</v>
      </c>
    </row>
    <row r="35" spans="1:15" x14ac:dyDescent="0.35">
      <c r="A35" s="10" t="s">
        <v>164</v>
      </c>
      <c r="B35" s="10">
        <v>4</v>
      </c>
      <c r="C35" s="10" t="s">
        <v>150</v>
      </c>
      <c r="D35" s="11">
        <v>42956</v>
      </c>
      <c r="E35" s="12" t="s">
        <v>163</v>
      </c>
      <c r="F35" s="10" t="s">
        <v>120</v>
      </c>
      <c r="G35" s="10">
        <v>3</v>
      </c>
      <c r="H35" s="14">
        <v>5.9050049799600022E-4</v>
      </c>
      <c r="I35" s="10">
        <v>10</v>
      </c>
      <c r="J35" s="10">
        <v>7.0000000000000001E-3</v>
      </c>
      <c r="K35" s="10">
        <v>3.5999999999999997E-2</v>
      </c>
      <c r="L35" s="10">
        <v>5.0000000000000001E-3</v>
      </c>
      <c r="M35" s="10">
        <v>2.9000000000000001E-2</v>
      </c>
      <c r="N35" s="10">
        <f t="shared" si="1"/>
        <v>2.2607940290154369</v>
      </c>
    </row>
    <row r="36" spans="1:15" x14ac:dyDescent="0.35">
      <c r="A36" s="10" t="s">
        <v>162</v>
      </c>
      <c r="B36" s="10">
        <v>4</v>
      </c>
      <c r="C36" s="10" t="s">
        <v>150</v>
      </c>
      <c r="D36" s="11">
        <v>42956</v>
      </c>
      <c r="E36" s="12" t="s">
        <v>149</v>
      </c>
      <c r="F36" s="10" t="s">
        <v>123</v>
      </c>
      <c r="G36" s="10">
        <v>1</v>
      </c>
      <c r="H36" s="14">
        <v>5.9050049799600022E-4</v>
      </c>
      <c r="I36" s="10">
        <v>10</v>
      </c>
      <c r="J36" s="10">
        <v>7.0000000000000001E-3</v>
      </c>
      <c r="K36" s="10">
        <v>1.7999999999999999E-2</v>
      </c>
      <c r="L36" s="10">
        <v>3.0000000000000001E-3</v>
      </c>
      <c r="M36" s="10">
        <v>1.0999999999999999E-2</v>
      </c>
      <c r="N36" s="10">
        <f t="shared" si="1"/>
        <v>1.3564764174092625</v>
      </c>
    </row>
    <row r="37" spans="1:15" x14ac:dyDescent="0.35">
      <c r="A37" s="10" t="s">
        <v>161</v>
      </c>
      <c r="B37" s="10">
        <v>4</v>
      </c>
      <c r="C37" s="10" t="s">
        <v>150</v>
      </c>
      <c r="D37" s="11">
        <v>42956</v>
      </c>
      <c r="E37" s="12" t="s">
        <v>149</v>
      </c>
      <c r="F37" s="10" t="s">
        <v>116</v>
      </c>
      <c r="G37" s="10">
        <v>1</v>
      </c>
      <c r="H37" s="14">
        <v>5.9050049799600022E-4</v>
      </c>
      <c r="I37" s="10">
        <v>10</v>
      </c>
      <c r="J37" s="10">
        <v>1E-3</v>
      </c>
      <c r="K37" s="10">
        <v>2.5000000000000001E-2</v>
      </c>
      <c r="L37" s="10">
        <v>2E-3</v>
      </c>
      <c r="M37" s="10">
        <v>1.9E-2</v>
      </c>
      <c r="N37" s="10">
        <f t="shared" si="1"/>
        <v>3.1651116406216131</v>
      </c>
    </row>
    <row r="38" spans="1:15" x14ac:dyDescent="0.35">
      <c r="A38" s="10" t="s">
        <v>160</v>
      </c>
      <c r="B38" s="10">
        <v>4</v>
      </c>
      <c r="C38" s="10" t="s">
        <v>150</v>
      </c>
      <c r="D38" s="11">
        <v>42956</v>
      </c>
      <c r="E38" s="12" t="s">
        <v>149</v>
      </c>
      <c r="F38" s="10" t="s">
        <v>126</v>
      </c>
      <c r="G38" s="10">
        <v>1</v>
      </c>
      <c r="H38" s="14">
        <v>5.9050049799600022E-4</v>
      </c>
      <c r="I38" s="10">
        <v>10</v>
      </c>
      <c r="J38" s="10">
        <v>3.0000000000000001E-3</v>
      </c>
      <c r="K38" s="10">
        <v>1.0999999999999999E-2</v>
      </c>
      <c r="L38" s="10">
        <v>8.9999999999999993E-3</v>
      </c>
      <c r="M38" s="10">
        <v>1.6E-2</v>
      </c>
      <c r="N38" s="10">
        <f t="shared" si="1"/>
        <v>0.45215880580308726</v>
      </c>
    </row>
    <row r="39" spans="1:15" x14ac:dyDescent="0.35">
      <c r="A39" s="10" t="s">
        <v>159</v>
      </c>
      <c r="B39" s="10">
        <v>4</v>
      </c>
      <c r="C39" s="10" t="s">
        <v>150</v>
      </c>
      <c r="D39" s="11">
        <v>42956</v>
      </c>
      <c r="E39" s="12" t="s">
        <v>149</v>
      </c>
      <c r="F39" s="10" t="s">
        <v>123</v>
      </c>
      <c r="G39" s="10">
        <v>2</v>
      </c>
      <c r="H39" s="14">
        <v>5.9050049799600022E-4</v>
      </c>
      <c r="I39" s="10">
        <v>10</v>
      </c>
      <c r="J39" s="10">
        <v>8.9999999999999993E-3</v>
      </c>
      <c r="K39" s="10">
        <v>2.4E-2</v>
      </c>
      <c r="L39" s="10">
        <v>3.0000000000000001E-3</v>
      </c>
      <c r="M39" s="10">
        <v>1.4999999999999999E-2</v>
      </c>
      <c r="N39" s="10">
        <f t="shared" si="1"/>
        <v>1.3564764174092632</v>
      </c>
    </row>
    <row r="40" spans="1:15" x14ac:dyDescent="0.35">
      <c r="A40" s="10" t="s">
        <v>158</v>
      </c>
      <c r="B40" s="10">
        <v>4</v>
      </c>
      <c r="C40" s="10" t="s">
        <v>150</v>
      </c>
      <c r="D40" s="11">
        <v>42956</v>
      </c>
      <c r="E40" s="12" t="s">
        <v>149</v>
      </c>
      <c r="F40" s="10" t="s">
        <v>120</v>
      </c>
      <c r="G40" s="10">
        <v>1</v>
      </c>
      <c r="H40" s="14">
        <v>5.9050049799600022E-4</v>
      </c>
      <c r="I40" s="10">
        <v>10</v>
      </c>
      <c r="J40" s="10">
        <v>3.0000000000000001E-3</v>
      </c>
      <c r="K40" s="10">
        <v>0.01</v>
      </c>
      <c r="L40" s="10">
        <v>3.0000000000000001E-3</v>
      </c>
      <c r="M40" s="10">
        <v>8.9999999999999993E-3</v>
      </c>
      <c r="N40" s="10">
        <f t="shared" si="1"/>
        <v>0.45215880580308804</v>
      </c>
    </row>
    <row r="41" spans="1:15" x14ac:dyDescent="0.35">
      <c r="A41" s="10" t="s">
        <v>157</v>
      </c>
      <c r="B41" s="10">
        <v>4</v>
      </c>
      <c r="C41" s="10" t="s">
        <v>150</v>
      </c>
      <c r="D41" s="11">
        <v>42956</v>
      </c>
      <c r="E41" s="12" t="s">
        <v>149</v>
      </c>
      <c r="F41" s="10" t="s">
        <v>123</v>
      </c>
      <c r="G41" s="10">
        <v>3</v>
      </c>
      <c r="H41" s="14">
        <v>5.9050049799600022E-4</v>
      </c>
      <c r="I41" s="10">
        <v>10</v>
      </c>
      <c r="J41" s="10">
        <v>1.2E-2</v>
      </c>
      <c r="K41" s="10">
        <v>2.5999999999999999E-2</v>
      </c>
      <c r="L41" s="10">
        <v>2E-3</v>
      </c>
      <c r="M41" s="10">
        <v>1.6E-2</v>
      </c>
      <c r="N41" s="10">
        <f t="shared" si="1"/>
        <v>-7.8437049529625432E-16</v>
      </c>
    </row>
    <row r="42" spans="1:15" x14ac:dyDescent="0.35">
      <c r="A42" s="10" t="s">
        <v>156</v>
      </c>
      <c r="B42" s="10">
        <v>4</v>
      </c>
      <c r="C42" s="10" t="s">
        <v>150</v>
      </c>
      <c r="D42" s="11">
        <v>42956</v>
      </c>
      <c r="E42" s="12" t="s">
        <v>149</v>
      </c>
      <c r="F42" s="10" t="s">
        <v>126</v>
      </c>
      <c r="G42" s="10">
        <v>2</v>
      </c>
      <c r="H42" s="14">
        <v>5.9050049799600022E-4</v>
      </c>
      <c r="I42" s="10">
        <v>10</v>
      </c>
      <c r="J42" s="10">
        <v>2E-3</v>
      </c>
      <c r="K42" s="10">
        <v>3.4000000000000002E-2</v>
      </c>
      <c r="L42" s="10">
        <v>2E-3</v>
      </c>
      <c r="M42" s="10">
        <v>2.5999999999999999E-2</v>
      </c>
      <c r="N42" s="10">
        <f t="shared" si="1"/>
        <v>3.6172704464247012</v>
      </c>
    </row>
    <row r="43" spans="1:15" x14ac:dyDescent="0.35">
      <c r="A43" s="10" t="s">
        <v>155</v>
      </c>
      <c r="B43" s="10">
        <v>4</v>
      </c>
      <c r="C43" s="10" t="s">
        <v>150</v>
      </c>
      <c r="D43" s="11">
        <v>42956</v>
      </c>
      <c r="E43" s="12" t="s">
        <v>149</v>
      </c>
      <c r="F43" s="10" t="s">
        <v>120</v>
      </c>
      <c r="G43" s="10">
        <v>2</v>
      </c>
      <c r="H43" s="14">
        <v>5.9050049799600022E-4</v>
      </c>
      <c r="I43" s="10">
        <v>10</v>
      </c>
      <c r="J43" s="10">
        <v>5.0000000000000001E-3</v>
      </c>
      <c r="K43" s="10">
        <v>3.5000000000000003E-2</v>
      </c>
      <c r="L43" s="10">
        <v>4.0000000000000001E-3</v>
      </c>
      <c r="M43" s="10">
        <v>2.9000000000000001E-2</v>
      </c>
      <c r="N43" s="10">
        <f t="shared" si="1"/>
        <v>2.2607940290154387</v>
      </c>
    </row>
    <row r="44" spans="1:15" x14ac:dyDescent="0.35">
      <c r="A44" s="10" t="s">
        <v>154</v>
      </c>
      <c r="B44" s="10">
        <v>4</v>
      </c>
      <c r="C44" s="10" t="s">
        <v>150</v>
      </c>
      <c r="D44" s="11">
        <v>42956</v>
      </c>
      <c r="E44" s="12" t="s">
        <v>134</v>
      </c>
      <c r="F44" s="10" t="s">
        <v>120</v>
      </c>
      <c r="G44" s="10">
        <v>3</v>
      </c>
      <c r="H44" s="14">
        <v>5.9050049799600022E-4</v>
      </c>
      <c r="I44" s="10">
        <v>10</v>
      </c>
      <c r="J44" s="10">
        <v>4.0000000000000001E-3</v>
      </c>
      <c r="K44" s="10">
        <v>2.1000000000000001E-2</v>
      </c>
      <c r="L44" s="10">
        <v>3.0000000000000001E-3</v>
      </c>
      <c r="M44" s="10">
        <v>1.7000000000000001E-2</v>
      </c>
      <c r="N44" s="10">
        <f t="shared" si="1"/>
        <v>1.3564764174092625</v>
      </c>
    </row>
    <row r="45" spans="1:15" x14ac:dyDescent="0.35">
      <c r="A45" s="10" t="s">
        <v>153</v>
      </c>
      <c r="B45" s="10">
        <v>4</v>
      </c>
      <c r="C45" s="10" t="s">
        <v>150</v>
      </c>
      <c r="D45" s="11">
        <v>42956</v>
      </c>
      <c r="E45" s="12" t="s">
        <v>149</v>
      </c>
      <c r="F45" s="10" t="s">
        <v>116</v>
      </c>
      <c r="G45" s="10">
        <v>2</v>
      </c>
      <c r="H45" s="14">
        <v>5.9050049799600022E-4</v>
      </c>
      <c r="I45" s="10">
        <v>10</v>
      </c>
      <c r="J45" s="10">
        <v>5.0000000000000001E-3</v>
      </c>
      <c r="K45" s="10">
        <v>1.6E-2</v>
      </c>
      <c r="L45" s="10">
        <v>5.0000000000000001E-3</v>
      </c>
      <c r="M45" s="10">
        <v>1.4E-2</v>
      </c>
      <c r="N45" s="10">
        <f t="shared" si="1"/>
        <v>0.90431761160617452</v>
      </c>
    </row>
    <row r="46" spans="1:15" x14ac:dyDescent="0.35">
      <c r="A46" s="10" t="s">
        <v>152</v>
      </c>
      <c r="B46" s="10">
        <v>4</v>
      </c>
      <c r="C46" s="10" t="s">
        <v>150</v>
      </c>
      <c r="D46" s="11">
        <v>42956</v>
      </c>
      <c r="E46" s="12" t="s">
        <v>149</v>
      </c>
      <c r="F46" s="10" t="s">
        <v>126</v>
      </c>
      <c r="G46" s="10">
        <v>3</v>
      </c>
      <c r="H46" s="14">
        <v>5.9050049799600022E-4</v>
      </c>
      <c r="I46" s="10">
        <v>10</v>
      </c>
      <c r="J46" s="10">
        <v>4.0000000000000001E-3</v>
      </c>
      <c r="K46" s="10">
        <v>3.5000000000000003E-2</v>
      </c>
      <c r="L46" s="10">
        <v>6.0000000000000001E-3</v>
      </c>
      <c r="M46" s="10">
        <v>2.7E-2</v>
      </c>
      <c r="N46" s="10">
        <f t="shared" si="1"/>
        <v>4.5215880580308783</v>
      </c>
    </row>
    <row r="47" spans="1:15" x14ac:dyDescent="0.35">
      <c r="A47" s="10" t="s">
        <v>151</v>
      </c>
      <c r="B47" s="10">
        <v>4</v>
      </c>
      <c r="C47" s="10" t="s">
        <v>150</v>
      </c>
      <c r="D47" s="11">
        <v>42956</v>
      </c>
      <c r="E47" s="12" t="s">
        <v>149</v>
      </c>
      <c r="F47" s="10" t="s">
        <v>116</v>
      </c>
      <c r="G47" s="10">
        <v>3</v>
      </c>
      <c r="H47" s="14">
        <v>5.9050049799600022E-4</v>
      </c>
      <c r="I47" s="10">
        <v>10</v>
      </c>
      <c r="J47" s="10">
        <v>5.0000000000000001E-3</v>
      </c>
      <c r="K47" s="10">
        <v>2.3E-2</v>
      </c>
      <c r="L47" s="10">
        <v>6.0000000000000001E-3</v>
      </c>
      <c r="M47" s="10">
        <v>1.9E-2</v>
      </c>
      <c r="N47" s="10">
        <f t="shared" si="1"/>
        <v>2.2607940290154378</v>
      </c>
    </row>
    <row r="48" spans="1:15" x14ac:dyDescent="0.35">
      <c r="A48" s="10" t="s">
        <v>148</v>
      </c>
      <c r="B48" s="10">
        <v>4</v>
      </c>
      <c r="C48" s="10" t="s">
        <v>118</v>
      </c>
      <c r="D48" s="11">
        <v>42957</v>
      </c>
      <c r="E48" s="12" t="s">
        <v>134</v>
      </c>
      <c r="F48" s="10" t="s">
        <v>120</v>
      </c>
      <c r="G48" s="10">
        <v>1</v>
      </c>
      <c r="H48" s="14">
        <v>5.9050049799600022E-4</v>
      </c>
      <c r="I48" s="10">
        <v>20</v>
      </c>
      <c r="J48" s="10">
        <v>2.5000000000000001E-2</v>
      </c>
      <c r="K48" s="10">
        <v>3.1E-2</v>
      </c>
      <c r="L48" s="10">
        <v>3.2000000000000001E-2</v>
      </c>
      <c r="M48" s="10">
        <v>3.6999999999999998E-2</v>
      </c>
      <c r="N48" s="10">
        <f t="shared" si="1"/>
        <v>0.90431761160617607</v>
      </c>
      <c r="O48" s="10" t="s">
        <v>147</v>
      </c>
    </row>
    <row r="49" spans="1:15" x14ac:dyDescent="0.35">
      <c r="A49" s="10" t="s">
        <v>146</v>
      </c>
      <c r="B49" s="10">
        <v>4</v>
      </c>
      <c r="C49" s="10" t="s">
        <v>118</v>
      </c>
      <c r="D49" s="11">
        <v>42957</v>
      </c>
      <c r="E49" s="12" t="s">
        <v>134</v>
      </c>
      <c r="F49" s="10" t="s">
        <v>126</v>
      </c>
      <c r="G49" s="10">
        <v>1</v>
      </c>
      <c r="H49" s="14">
        <v>5.9050049799600022E-4</v>
      </c>
      <c r="I49" s="10">
        <v>20</v>
      </c>
      <c r="J49" s="10">
        <v>2E-3</v>
      </c>
      <c r="K49" s="10">
        <v>5.0000000000000001E-3</v>
      </c>
      <c r="L49" s="10">
        <v>5.0000000000000001E-3</v>
      </c>
      <c r="M49" s="10">
        <v>7.0000000000000001E-3</v>
      </c>
      <c r="N49" s="10">
        <f t="shared" si="1"/>
        <v>0.9043176116061753</v>
      </c>
    </row>
    <row r="50" spans="1:15" x14ac:dyDescent="0.35">
      <c r="A50" s="10" t="s">
        <v>145</v>
      </c>
      <c r="B50" s="10">
        <v>4</v>
      </c>
      <c r="C50" s="10" t="s">
        <v>118</v>
      </c>
      <c r="D50" s="11">
        <v>42957</v>
      </c>
      <c r="E50" s="12" t="s">
        <v>134</v>
      </c>
      <c r="F50" s="10" t="s">
        <v>126</v>
      </c>
      <c r="G50" s="10">
        <v>2</v>
      </c>
      <c r="H50" s="14">
        <v>5.9050049799600022E-4</v>
      </c>
      <c r="I50" s="10">
        <v>20</v>
      </c>
      <c r="J50" s="10">
        <v>5.0000000000000001E-3</v>
      </c>
      <c r="K50" s="10">
        <v>6.0000000000000001E-3</v>
      </c>
      <c r="L50" s="10">
        <v>2E-3</v>
      </c>
      <c r="M50" s="10">
        <v>2E-3</v>
      </c>
      <c r="N50" s="10">
        <f t="shared" si="1"/>
        <v>0.9043176116061753</v>
      </c>
    </row>
    <row r="51" spans="1:15" x14ac:dyDescent="0.35">
      <c r="A51" s="10" t="s">
        <v>144</v>
      </c>
      <c r="B51" s="10">
        <v>4</v>
      </c>
      <c r="C51" s="10" t="s">
        <v>118</v>
      </c>
      <c r="D51" s="11">
        <v>42957</v>
      </c>
      <c r="E51" s="12" t="s">
        <v>134</v>
      </c>
      <c r="F51" s="10" t="s">
        <v>120</v>
      </c>
      <c r="G51" s="10">
        <v>2</v>
      </c>
      <c r="H51" s="14">
        <v>5.9050049799600022E-4</v>
      </c>
      <c r="I51" s="10">
        <v>20</v>
      </c>
      <c r="J51" s="10">
        <v>8.9999999999999993E-3</v>
      </c>
      <c r="K51" s="10">
        <v>1.2999999999999999E-2</v>
      </c>
      <c r="L51" s="10">
        <v>2E-3</v>
      </c>
      <c r="M51" s="10">
        <v>2E-3</v>
      </c>
      <c r="N51" s="10">
        <f t="shared" si="1"/>
        <v>3.6172704464247012</v>
      </c>
    </row>
    <row r="52" spans="1:15" x14ac:dyDescent="0.35">
      <c r="A52" s="10" t="s">
        <v>143</v>
      </c>
      <c r="B52" s="10">
        <v>4</v>
      </c>
      <c r="C52" s="10" t="s">
        <v>118</v>
      </c>
      <c r="D52" s="11">
        <v>42957</v>
      </c>
      <c r="E52" s="12" t="s">
        <v>134</v>
      </c>
      <c r="F52" s="10" t="s">
        <v>123</v>
      </c>
      <c r="G52" s="10">
        <v>1</v>
      </c>
      <c r="H52" s="14">
        <v>5.9050049799600022E-4</v>
      </c>
      <c r="I52" s="10">
        <v>20</v>
      </c>
      <c r="J52" s="10">
        <v>8.0000000000000002E-3</v>
      </c>
      <c r="K52" s="10">
        <v>6.0000000000000001E-3</v>
      </c>
      <c r="L52" s="10">
        <v>6.0000000000000001E-3</v>
      </c>
      <c r="M52" s="10">
        <v>3.0000000000000001E-3</v>
      </c>
      <c r="N52" s="10">
        <f t="shared" si="1"/>
        <v>0.9043176116061753</v>
      </c>
      <c r="O52" s="10" t="s">
        <v>142</v>
      </c>
    </row>
    <row r="53" spans="1:15" x14ac:dyDescent="0.35">
      <c r="A53" s="10" t="s">
        <v>141</v>
      </c>
      <c r="B53" s="10">
        <v>4</v>
      </c>
      <c r="C53" s="10" t="s">
        <v>118</v>
      </c>
      <c r="D53" s="11">
        <v>42957</v>
      </c>
      <c r="E53" s="12" t="s">
        <v>134</v>
      </c>
      <c r="F53" s="10" t="s">
        <v>126</v>
      </c>
      <c r="G53" s="10">
        <v>3</v>
      </c>
      <c r="H53" s="14">
        <v>5.9050049799600022E-4</v>
      </c>
      <c r="I53" s="10">
        <v>20</v>
      </c>
      <c r="J53" s="10">
        <v>4.0000000000000001E-3</v>
      </c>
      <c r="K53" s="10">
        <v>7.0000000000000001E-3</v>
      </c>
      <c r="L53" s="10">
        <v>4.0000000000000001E-3</v>
      </c>
      <c r="M53" s="10">
        <v>6.0000000000000001E-3</v>
      </c>
      <c r="N53" s="10">
        <f t="shared" si="1"/>
        <v>0.9043176116061753</v>
      </c>
    </row>
    <row r="54" spans="1:15" x14ac:dyDescent="0.35">
      <c r="A54" s="10" t="s">
        <v>140</v>
      </c>
      <c r="B54" s="10">
        <v>4</v>
      </c>
      <c r="C54" s="10" t="s">
        <v>118</v>
      </c>
      <c r="D54" s="11">
        <v>42957</v>
      </c>
      <c r="E54" s="12" t="s">
        <v>134</v>
      </c>
      <c r="F54" s="10" t="s">
        <v>123</v>
      </c>
      <c r="G54" s="10">
        <v>2</v>
      </c>
      <c r="H54" s="14">
        <v>5.9050049799600022E-4</v>
      </c>
      <c r="I54" s="10">
        <v>20</v>
      </c>
      <c r="J54" s="10">
        <v>3.0000000000000001E-3</v>
      </c>
      <c r="K54" s="10">
        <v>8.0000000000000002E-3</v>
      </c>
      <c r="L54" s="10">
        <v>3.0000000000000001E-3</v>
      </c>
      <c r="M54" s="10">
        <v>6.0000000000000001E-3</v>
      </c>
      <c r="N54" s="10">
        <f t="shared" si="1"/>
        <v>1.8086352232123506</v>
      </c>
    </row>
    <row r="55" spans="1:15" x14ac:dyDescent="0.35">
      <c r="A55" s="10" t="s">
        <v>139</v>
      </c>
      <c r="B55" s="10">
        <v>4</v>
      </c>
      <c r="C55" s="10" t="s">
        <v>118</v>
      </c>
      <c r="D55" s="11">
        <v>42957</v>
      </c>
      <c r="E55" s="12" t="s">
        <v>134</v>
      </c>
      <c r="F55" s="10" t="s">
        <v>116</v>
      </c>
      <c r="G55" s="10">
        <v>1</v>
      </c>
      <c r="H55" s="14">
        <v>5.9050049799600022E-4</v>
      </c>
      <c r="I55" s="10">
        <v>20</v>
      </c>
      <c r="J55" s="10">
        <v>1E-3</v>
      </c>
      <c r="K55" s="10">
        <v>3.0000000000000001E-3</v>
      </c>
      <c r="L55" s="10">
        <v>3.0000000000000001E-3</v>
      </c>
      <c r="M55" s="10">
        <v>6.0000000000000001E-3</v>
      </c>
      <c r="N55" s="10">
        <f t="shared" si="1"/>
        <v>-0.9043176116061753</v>
      </c>
    </row>
    <row r="56" spans="1:15" x14ac:dyDescent="0.35">
      <c r="A56" s="10" t="s">
        <v>138</v>
      </c>
      <c r="B56" s="10">
        <v>4</v>
      </c>
      <c r="C56" s="10" t="s">
        <v>118</v>
      </c>
      <c r="D56" s="11">
        <v>42957</v>
      </c>
      <c r="E56" s="12" t="s">
        <v>134</v>
      </c>
      <c r="F56" s="10" t="s">
        <v>123</v>
      </c>
      <c r="G56" s="10">
        <v>3</v>
      </c>
      <c r="H56" s="14">
        <v>5.9050049799600022E-4</v>
      </c>
      <c r="I56" s="10">
        <v>20</v>
      </c>
      <c r="J56" s="10">
        <v>1.6E-2</v>
      </c>
      <c r="K56" s="10">
        <v>2.1999999999999999E-2</v>
      </c>
      <c r="L56" s="10">
        <v>2.5000000000000001E-2</v>
      </c>
      <c r="M56" s="10">
        <v>2.3E-2</v>
      </c>
      <c r="N56" s="10">
        <f t="shared" si="1"/>
        <v>7.2345408928494024</v>
      </c>
    </row>
    <row r="57" spans="1:15" x14ac:dyDescent="0.35">
      <c r="A57" s="10" t="s">
        <v>137</v>
      </c>
      <c r="B57" s="10">
        <v>4</v>
      </c>
      <c r="C57" s="10" t="s">
        <v>118</v>
      </c>
      <c r="D57" s="11">
        <v>42957</v>
      </c>
      <c r="E57" s="12" t="s">
        <v>134</v>
      </c>
      <c r="F57" s="10" t="s">
        <v>116</v>
      </c>
      <c r="G57" s="10">
        <v>2</v>
      </c>
      <c r="H57" s="14">
        <v>5.9050049799600022E-4</v>
      </c>
      <c r="I57" s="10">
        <v>20</v>
      </c>
      <c r="J57" s="10">
        <v>0.01</v>
      </c>
      <c r="K57" s="10">
        <v>1.4E-2</v>
      </c>
      <c r="L57" s="10">
        <v>1.0999999999999999E-2</v>
      </c>
      <c r="M57" s="10">
        <v>1.0999999999999999E-2</v>
      </c>
      <c r="N57" s="10">
        <f t="shared" si="1"/>
        <v>3.6172704464247012</v>
      </c>
    </row>
    <row r="58" spans="1:15" x14ac:dyDescent="0.35">
      <c r="A58" s="10" t="s">
        <v>136</v>
      </c>
      <c r="B58" s="10">
        <v>4</v>
      </c>
      <c r="C58" s="10" t="s">
        <v>118</v>
      </c>
      <c r="D58" s="11">
        <v>42957</v>
      </c>
      <c r="E58" s="12" t="s">
        <v>134</v>
      </c>
      <c r="F58" s="10" t="s">
        <v>120</v>
      </c>
      <c r="G58" s="10">
        <v>3</v>
      </c>
      <c r="H58" s="14">
        <v>5.9050049799600022E-4</v>
      </c>
      <c r="I58" s="10">
        <v>20</v>
      </c>
      <c r="J58" s="10">
        <v>2E-3</v>
      </c>
      <c r="K58" s="10">
        <v>5.0000000000000001E-3</v>
      </c>
      <c r="L58" s="10">
        <v>0</v>
      </c>
      <c r="M58" s="10">
        <v>0</v>
      </c>
      <c r="N58" s="10">
        <f t="shared" si="1"/>
        <v>2.7129528348185259</v>
      </c>
    </row>
    <row r="59" spans="1:15" x14ac:dyDescent="0.35">
      <c r="A59" s="10" t="s">
        <v>135</v>
      </c>
      <c r="B59" s="10">
        <v>4</v>
      </c>
      <c r="C59" s="10" t="s">
        <v>118</v>
      </c>
      <c r="D59" s="11">
        <v>42957</v>
      </c>
      <c r="E59" s="12" t="s">
        <v>134</v>
      </c>
      <c r="F59" s="10" t="s">
        <v>116</v>
      </c>
      <c r="G59" s="10">
        <v>3</v>
      </c>
      <c r="H59" s="14">
        <v>5.9050049799600022E-4</v>
      </c>
      <c r="I59" s="10">
        <v>20</v>
      </c>
      <c r="J59" s="10">
        <v>1E-3</v>
      </c>
      <c r="K59" s="10">
        <v>4.0000000000000001E-3</v>
      </c>
      <c r="L59" s="10">
        <v>0</v>
      </c>
      <c r="M59" s="10">
        <v>0</v>
      </c>
      <c r="N59" s="10">
        <f t="shared" si="1"/>
        <v>2.7129528348185259</v>
      </c>
    </row>
    <row r="60" spans="1:15" x14ac:dyDescent="0.35">
      <c r="A60" s="10" t="s">
        <v>133</v>
      </c>
      <c r="B60" s="10">
        <v>4</v>
      </c>
      <c r="C60" s="10" t="s">
        <v>118</v>
      </c>
      <c r="D60" s="11">
        <v>42957</v>
      </c>
      <c r="E60" s="12" t="s">
        <v>117</v>
      </c>
      <c r="F60" s="10" t="s">
        <v>116</v>
      </c>
      <c r="G60" s="10">
        <v>1</v>
      </c>
      <c r="H60" s="14">
        <v>5.9050049799600022E-4</v>
      </c>
      <c r="I60" s="10">
        <v>20</v>
      </c>
      <c r="J60" s="10">
        <v>1E-3</v>
      </c>
      <c r="K60" s="10">
        <v>5.0000000000000001E-3</v>
      </c>
      <c r="L60" s="10">
        <v>0</v>
      </c>
      <c r="M60" s="10">
        <v>2E-3</v>
      </c>
      <c r="N60" s="10">
        <f t="shared" si="1"/>
        <v>1.8086352232123506</v>
      </c>
    </row>
    <row r="61" spans="1:15" x14ac:dyDescent="0.35">
      <c r="A61" s="10" t="s">
        <v>132</v>
      </c>
      <c r="B61" s="10">
        <v>4</v>
      </c>
      <c r="C61" s="10" t="s">
        <v>118</v>
      </c>
      <c r="D61" s="11">
        <v>42957</v>
      </c>
      <c r="E61" s="12" t="s">
        <v>117</v>
      </c>
      <c r="F61" s="10" t="s">
        <v>123</v>
      </c>
      <c r="G61" s="10">
        <v>1</v>
      </c>
      <c r="H61" s="14">
        <v>5.9050049799600022E-4</v>
      </c>
      <c r="I61" s="10">
        <v>20</v>
      </c>
      <c r="J61" s="10">
        <v>1E-3</v>
      </c>
      <c r="K61" s="10">
        <v>4.0000000000000001E-3</v>
      </c>
      <c r="L61" s="10">
        <v>1E-3</v>
      </c>
      <c r="M61" s="10">
        <v>2E-3</v>
      </c>
      <c r="N61" s="10">
        <f t="shared" si="1"/>
        <v>1.8086352232123506</v>
      </c>
    </row>
    <row r="62" spans="1:15" x14ac:dyDescent="0.35">
      <c r="A62" s="10" t="s">
        <v>131</v>
      </c>
      <c r="B62" s="10">
        <v>4</v>
      </c>
      <c r="C62" s="10" t="s">
        <v>118</v>
      </c>
      <c r="D62" s="11">
        <v>42957</v>
      </c>
      <c r="E62" s="12" t="s">
        <v>117</v>
      </c>
      <c r="F62" s="10" t="s">
        <v>120</v>
      </c>
      <c r="G62" s="10">
        <v>1</v>
      </c>
      <c r="H62" s="14">
        <v>5.9050049799600022E-4</v>
      </c>
      <c r="I62" s="10">
        <v>20</v>
      </c>
      <c r="J62" s="10">
        <v>1.2999999999999999E-2</v>
      </c>
      <c r="K62" s="10">
        <v>1.4999999999999999E-2</v>
      </c>
      <c r="L62" s="10">
        <v>1E-3</v>
      </c>
      <c r="M62" s="10">
        <v>1E-3</v>
      </c>
      <c r="N62" s="10">
        <f t="shared" si="1"/>
        <v>1.8086352232123506</v>
      </c>
    </row>
    <row r="63" spans="1:15" x14ac:dyDescent="0.35">
      <c r="A63" s="10" t="s">
        <v>130</v>
      </c>
      <c r="B63" s="10">
        <v>4</v>
      </c>
      <c r="C63" s="10" t="s">
        <v>118</v>
      </c>
      <c r="D63" s="11">
        <v>42957</v>
      </c>
      <c r="E63" s="12" t="s">
        <v>117</v>
      </c>
      <c r="F63" s="10" t="s">
        <v>126</v>
      </c>
      <c r="G63" s="10">
        <v>1</v>
      </c>
      <c r="H63" s="14">
        <v>5.9050049799600022E-4</v>
      </c>
      <c r="I63" s="10">
        <v>20</v>
      </c>
      <c r="J63" s="10">
        <v>5.0000000000000001E-3</v>
      </c>
      <c r="K63" s="10">
        <v>1.0999999999999999E-2</v>
      </c>
      <c r="L63" s="10">
        <v>2E-3</v>
      </c>
      <c r="M63" s="10">
        <v>5.0000000000000001E-3</v>
      </c>
      <c r="N63" s="10">
        <f t="shared" si="1"/>
        <v>2.712952834818525</v>
      </c>
    </row>
    <row r="64" spans="1:15" x14ac:dyDescent="0.35">
      <c r="A64" s="10" t="s">
        <v>129</v>
      </c>
      <c r="B64" s="10">
        <v>4</v>
      </c>
      <c r="C64" s="10" t="s">
        <v>118</v>
      </c>
      <c r="D64" s="11">
        <v>42957</v>
      </c>
      <c r="E64" s="12" t="s">
        <v>117</v>
      </c>
      <c r="F64" s="10" t="s">
        <v>126</v>
      </c>
      <c r="G64" s="10">
        <v>2</v>
      </c>
      <c r="H64" s="14">
        <v>5.9050049799600022E-4</v>
      </c>
      <c r="I64" s="10">
        <v>20</v>
      </c>
      <c r="J64" s="10">
        <v>1.2E-2</v>
      </c>
      <c r="K64" s="10">
        <v>2.1999999999999999E-2</v>
      </c>
      <c r="L64" s="10">
        <v>1.2E-2</v>
      </c>
      <c r="M64" s="10">
        <v>1.7999999999999999E-2</v>
      </c>
      <c r="N64" s="10">
        <f t="shared" si="1"/>
        <v>3.6172704464247012</v>
      </c>
    </row>
    <row r="65" spans="1:14" x14ac:dyDescent="0.35">
      <c r="A65" s="10" t="s">
        <v>128</v>
      </c>
      <c r="B65" s="10">
        <v>4</v>
      </c>
      <c r="C65" s="10" t="s">
        <v>118</v>
      </c>
      <c r="D65" s="11">
        <v>42957</v>
      </c>
      <c r="E65" s="12" t="s">
        <v>117</v>
      </c>
      <c r="F65" s="10" t="s">
        <v>116</v>
      </c>
      <c r="G65" s="10">
        <v>1</v>
      </c>
      <c r="H65" s="14">
        <v>5.9050049799600022E-4</v>
      </c>
      <c r="I65" s="10">
        <v>20</v>
      </c>
      <c r="J65" s="10">
        <v>2E-3</v>
      </c>
      <c r="K65" s="10">
        <v>3.0000000000000001E-3</v>
      </c>
      <c r="L65" s="10">
        <v>2E-3</v>
      </c>
      <c r="M65" s="10">
        <v>3.0000000000000001E-3</v>
      </c>
      <c r="N65" s="10">
        <f t="shared" si="1"/>
        <v>0</v>
      </c>
    </row>
    <row r="66" spans="1:14" x14ac:dyDescent="0.35">
      <c r="A66" s="10" t="s">
        <v>127</v>
      </c>
      <c r="B66" s="10">
        <v>4</v>
      </c>
      <c r="C66" s="10" t="s">
        <v>118</v>
      </c>
      <c r="D66" s="11">
        <v>42957</v>
      </c>
      <c r="E66" s="12" t="s">
        <v>117</v>
      </c>
      <c r="F66" s="10" t="s">
        <v>126</v>
      </c>
      <c r="G66" s="10">
        <v>3</v>
      </c>
      <c r="H66" s="14">
        <v>5.9050049799600022E-4</v>
      </c>
      <c r="I66" s="10">
        <v>20</v>
      </c>
      <c r="J66" s="10">
        <v>1E-3</v>
      </c>
      <c r="K66" s="10">
        <v>1.2E-2</v>
      </c>
      <c r="L66" s="10">
        <v>-4.0000000000000001E-3</v>
      </c>
      <c r="M66" s="10">
        <v>1E-3</v>
      </c>
      <c r="N66" s="10">
        <f t="shared" si="1"/>
        <v>5.4259056696370509</v>
      </c>
    </row>
    <row r="67" spans="1:14" x14ac:dyDescent="0.35">
      <c r="A67" s="10" t="s">
        <v>125</v>
      </c>
      <c r="B67" s="10">
        <v>4</v>
      </c>
      <c r="C67" s="10" t="s">
        <v>118</v>
      </c>
      <c r="D67" s="11">
        <v>42957</v>
      </c>
      <c r="E67" s="12" t="s">
        <v>117</v>
      </c>
      <c r="F67" s="10" t="s">
        <v>123</v>
      </c>
      <c r="G67" s="10">
        <v>2</v>
      </c>
      <c r="H67" s="14">
        <v>5.9050049799600022E-4</v>
      </c>
      <c r="I67" s="10">
        <v>20</v>
      </c>
      <c r="J67" s="10">
        <v>4.0000000000000001E-3</v>
      </c>
      <c r="K67" s="10">
        <v>8.0000000000000002E-3</v>
      </c>
      <c r="L67" s="10">
        <v>-1E-3</v>
      </c>
      <c r="M67" s="10">
        <v>3.0000000000000001E-3</v>
      </c>
      <c r="N67" s="10">
        <f t="shared" si="1"/>
        <v>0</v>
      </c>
    </row>
    <row r="68" spans="1:14" x14ac:dyDescent="0.35">
      <c r="A68" s="10" t="s">
        <v>124</v>
      </c>
      <c r="B68" s="10">
        <v>4</v>
      </c>
      <c r="C68" s="10" t="s">
        <v>118</v>
      </c>
      <c r="D68" s="11">
        <v>42957</v>
      </c>
      <c r="E68" s="12" t="s">
        <v>117</v>
      </c>
      <c r="F68" s="10" t="s">
        <v>123</v>
      </c>
      <c r="G68" s="10">
        <v>3</v>
      </c>
      <c r="H68" s="14">
        <v>5.9050049799600022E-4</v>
      </c>
      <c r="I68" s="10">
        <v>20</v>
      </c>
      <c r="J68" s="10">
        <v>2E-3</v>
      </c>
      <c r="K68" s="10">
        <v>8.9999999999999993E-3</v>
      </c>
      <c r="L68" s="10">
        <v>-4.0000000000000001E-3</v>
      </c>
      <c r="M68" s="10">
        <v>0</v>
      </c>
      <c r="N68" s="10">
        <f t="shared" si="1"/>
        <v>2.712952834818525</v>
      </c>
    </row>
    <row r="69" spans="1:14" x14ac:dyDescent="0.35">
      <c r="A69" s="10" t="s">
        <v>122</v>
      </c>
      <c r="B69" s="10">
        <v>4</v>
      </c>
      <c r="C69" s="10" t="s">
        <v>118</v>
      </c>
      <c r="D69" s="11">
        <v>42957</v>
      </c>
      <c r="E69" s="12" t="s">
        <v>117</v>
      </c>
      <c r="F69" s="10" t="s">
        <v>120</v>
      </c>
      <c r="G69" s="10">
        <v>2</v>
      </c>
      <c r="H69" s="14">
        <v>5.9050049799600022E-4</v>
      </c>
      <c r="I69" s="10">
        <v>20</v>
      </c>
      <c r="J69" s="10">
        <v>2.1999999999999999E-2</v>
      </c>
      <c r="K69" s="10">
        <v>2.5999999999999999E-2</v>
      </c>
      <c r="L69" s="10">
        <v>-4.0000000000000001E-3</v>
      </c>
      <c r="M69" s="10">
        <v>0</v>
      </c>
      <c r="N69" s="10">
        <f t="shared" si="1"/>
        <v>0</v>
      </c>
    </row>
    <row r="70" spans="1:14" x14ac:dyDescent="0.35">
      <c r="A70" s="10" t="s">
        <v>121</v>
      </c>
      <c r="B70" s="10">
        <v>4</v>
      </c>
      <c r="C70" s="10" t="s">
        <v>118</v>
      </c>
      <c r="D70" s="11">
        <v>42957</v>
      </c>
      <c r="E70" s="12" t="s">
        <v>117</v>
      </c>
      <c r="F70" s="10" t="s">
        <v>120</v>
      </c>
      <c r="G70" s="10">
        <v>3</v>
      </c>
      <c r="H70" s="14">
        <v>5.9050049799600022E-4</v>
      </c>
      <c r="I70" s="10">
        <v>20</v>
      </c>
      <c r="J70" s="10">
        <v>2E-3</v>
      </c>
      <c r="K70" s="10">
        <v>4.0000000000000001E-3</v>
      </c>
      <c r="L70" s="10">
        <v>1E-3</v>
      </c>
      <c r="M70" s="10">
        <v>2E-3</v>
      </c>
      <c r="N70" s="10">
        <f t="shared" si="1"/>
        <v>0.9043176116061753</v>
      </c>
    </row>
    <row r="71" spans="1:14" x14ac:dyDescent="0.35">
      <c r="A71" s="10" t="s">
        <v>119</v>
      </c>
      <c r="B71" s="10">
        <v>4</v>
      </c>
      <c r="C71" s="10" t="s">
        <v>118</v>
      </c>
      <c r="D71" s="11">
        <v>42957</v>
      </c>
      <c r="E71" s="12" t="s">
        <v>117</v>
      </c>
      <c r="F71" s="10" t="s">
        <v>116</v>
      </c>
      <c r="G71" s="10">
        <v>3</v>
      </c>
      <c r="H71" s="14">
        <v>5.9050049799600022E-4</v>
      </c>
      <c r="I71" s="10">
        <v>20</v>
      </c>
      <c r="J71" s="10">
        <v>2E-3</v>
      </c>
      <c r="K71" s="10">
        <v>4.0000000000000001E-3</v>
      </c>
      <c r="L71" s="10">
        <v>1E-3</v>
      </c>
      <c r="M71" s="10">
        <v>3.0000000000000001E-3</v>
      </c>
      <c r="N71" s="10">
        <f t="shared" si="1"/>
        <v>0</v>
      </c>
    </row>
    <row r="72" spans="1:14" x14ac:dyDescent="0.35">
      <c r="A72" s="10" t="s">
        <v>329</v>
      </c>
      <c r="B72" s="10">
        <v>9</v>
      </c>
      <c r="C72" s="10" t="s">
        <v>118</v>
      </c>
      <c r="D72" s="11">
        <v>42998</v>
      </c>
      <c r="E72" s="12" t="s">
        <v>187</v>
      </c>
      <c r="F72" s="10" t="s">
        <v>126</v>
      </c>
      <c r="G72" s="10">
        <v>1</v>
      </c>
      <c r="H72" s="14">
        <v>5.9050049799600022E-4</v>
      </c>
      <c r="I72" s="10">
        <v>20</v>
      </c>
      <c r="J72" s="10">
        <v>5.0000000000000001E-3</v>
      </c>
      <c r="K72" s="10">
        <v>0.112</v>
      </c>
      <c r="L72" s="10">
        <v>5.0000000000000001E-3</v>
      </c>
      <c r="M72" s="10">
        <v>7.2999999999999995E-2</v>
      </c>
      <c r="N72" s="10">
        <f t="shared" si="1"/>
        <v>35.26838685264083</v>
      </c>
    </row>
    <row r="73" spans="1:14" x14ac:dyDescent="0.35">
      <c r="A73" s="10" t="s">
        <v>330</v>
      </c>
      <c r="B73" s="10">
        <v>9</v>
      </c>
      <c r="C73" s="10" t="s">
        <v>118</v>
      </c>
      <c r="D73" s="11">
        <v>42998</v>
      </c>
      <c r="E73" s="12" t="s">
        <v>187</v>
      </c>
      <c r="F73" s="10" t="s">
        <v>120</v>
      </c>
      <c r="G73" s="10">
        <v>1</v>
      </c>
      <c r="H73" s="14">
        <v>5.9050049799600022E-4</v>
      </c>
      <c r="I73" s="10">
        <v>20</v>
      </c>
      <c r="J73" s="10">
        <v>1.4E-2</v>
      </c>
      <c r="K73" s="10">
        <v>6.2E-2</v>
      </c>
      <c r="L73" s="10">
        <v>1.2999999999999999E-2</v>
      </c>
      <c r="M73" s="10">
        <v>4.4999999999999998E-2</v>
      </c>
      <c r="N73" s="10">
        <f t="shared" si="1"/>
        <v>14.469081785698805</v>
      </c>
    </row>
    <row r="74" spans="1:14" x14ac:dyDescent="0.35">
      <c r="A74" s="10" t="s">
        <v>331</v>
      </c>
      <c r="B74" s="10">
        <v>9</v>
      </c>
      <c r="C74" s="10" t="s">
        <v>118</v>
      </c>
      <c r="D74" s="11">
        <v>42998</v>
      </c>
      <c r="E74" s="12" t="s">
        <v>187</v>
      </c>
      <c r="F74" s="10" t="s">
        <v>120</v>
      </c>
      <c r="G74" s="10">
        <v>2</v>
      </c>
      <c r="H74" s="14">
        <v>5.9050049799600022E-4</v>
      </c>
      <c r="I74" s="10">
        <v>20</v>
      </c>
      <c r="J74" s="10">
        <v>0.01</v>
      </c>
      <c r="K74" s="10">
        <v>0.1</v>
      </c>
      <c r="L74" s="10">
        <v>1.0999999999999999E-2</v>
      </c>
      <c r="M74" s="10">
        <v>7.1999999999999995E-2</v>
      </c>
      <c r="N74" s="10">
        <f t="shared" si="1"/>
        <v>26.225210736579093</v>
      </c>
    </row>
    <row r="75" spans="1:14" x14ac:dyDescent="0.35">
      <c r="A75" s="10" t="s">
        <v>332</v>
      </c>
      <c r="B75" s="10">
        <v>9</v>
      </c>
      <c r="C75" s="10" t="s">
        <v>118</v>
      </c>
      <c r="D75" s="11">
        <v>42998</v>
      </c>
      <c r="E75" s="12" t="s">
        <v>187</v>
      </c>
      <c r="F75" s="10" t="s">
        <v>123</v>
      </c>
      <c r="G75" s="10">
        <v>1</v>
      </c>
      <c r="H75" s="14">
        <v>5.9050049799600022E-4</v>
      </c>
      <c r="I75" s="10">
        <v>20</v>
      </c>
      <c r="J75" s="10">
        <v>7.0000000000000001E-3</v>
      </c>
      <c r="K75" s="10">
        <v>4.5999999999999999E-2</v>
      </c>
      <c r="L75" s="10">
        <v>7.0000000000000001E-3</v>
      </c>
      <c r="M75" s="10">
        <v>3.3000000000000002E-2</v>
      </c>
      <c r="N75" s="10">
        <f t="shared" si="1"/>
        <v>11.756128950880276</v>
      </c>
    </row>
    <row r="76" spans="1:14" x14ac:dyDescent="0.35">
      <c r="A76" s="10" t="s">
        <v>333</v>
      </c>
      <c r="B76" s="10">
        <v>9</v>
      </c>
      <c r="C76" s="10" t="s">
        <v>118</v>
      </c>
      <c r="D76" s="11">
        <v>42998</v>
      </c>
      <c r="E76" s="12" t="s">
        <v>187</v>
      </c>
      <c r="F76" s="10" t="s">
        <v>126</v>
      </c>
      <c r="G76" s="10">
        <v>2</v>
      </c>
      <c r="H76" s="14">
        <v>5.9050049799600022E-4</v>
      </c>
      <c r="I76" s="10">
        <v>20</v>
      </c>
      <c r="J76" s="10">
        <v>1.6E-2</v>
      </c>
      <c r="K76" s="10">
        <v>9.2999999999999999E-2</v>
      </c>
      <c r="L76" s="10">
        <v>2.4E-2</v>
      </c>
      <c r="M76" s="10">
        <v>7.8E-2</v>
      </c>
      <c r="N76" s="10">
        <f t="shared" si="1"/>
        <v>20.799305066942029</v>
      </c>
    </row>
    <row r="77" spans="1:14" x14ac:dyDescent="0.35">
      <c r="A77" s="10" t="s">
        <v>334</v>
      </c>
      <c r="B77" s="10">
        <v>9</v>
      </c>
      <c r="C77" s="10" t="s">
        <v>118</v>
      </c>
      <c r="D77" s="11">
        <v>42998</v>
      </c>
      <c r="E77" s="12" t="s">
        <v>187</v>
      </c>
      <c r="F77" s="10" t="s">
        <v>116</v>
      </c>
      <c r="G77" s="10">
        <v>1</v>
      </c>
      <c r="H77" s="14">
        <v>5.9050049799600022E-4</v>
      </c>
      <c r="I77" s="10">
        <v>20</v>
      </c>
      <c r="J77" s="10">
        <v>1.6E-2</v>
      </c>
      <c r="K77" s="10">
        <v>6.5000000000000002E-2</v>
      </c>
      <c r="L77" s="10">
        <v>1.6E-2</v>
      </c>
      <c r="M77" s="10">
        <v>4.5999999999999999E-2</v>
      </c>
      <c r="N77" s="10">
        <f t="shared" si="1"/>
        <v>17.182034620517332</v>
      </c>
    </row>
    <row r="78" spans="1:14" x14ac:dyDescent="0.35">
      <c r="A78" s="10" t="s">
        <v>335</v>
      </c>
      <c r="B78" s="10">
        <v>9</v>
      </c>
      <c r="C78" s="10" t="s">
        <v>118</v>
      </c>
      <c r="D78" s="11">
        <v>42998</v>
      </c>
      <c r="E78" s="12" t="s">
        <v>187</v>
      </c>
      <c r="F78" s="10" t="s">
        <v>120</v>
      </c>
      <c r="G78" s="10">
        <v>3</v>
      </c>
      <c r="H78" s="14">
        <v>5.9050049799600022E-4</v>
      </c>
      <c r="I78" s="10">
        <v>20</v>
      </c>
      <c r="J78" s="10">
        <v>2.8000000000000001E-2</v>
      </c>
      <c r="K78" s="10">
        <v>0.12</v>
      </c>
      <c r="L78" s="10">
        <v>2.3E-2</v>
      </c>
      <c r="M78" s="10">
        <v>8.4000000000000005E-2</v>
      </c>
      <c r="N78" s="10">
        <f t="shared" si="1"/>
        <v>28.033845959791424</v>
      </c>
    </row>
    <row r="79" spans="1:14" x14ac:dyDescent="0.35">
      <c r="A79" s="10" t="s">
        <v>336</v>
      </c>
      <c r="B79" s="10">
        <v>9</v>
      </c>
      <c r="C79" s="10" t="s">
        <v>118</v>
      </c>
      <c r="D79" s="11">
        <v>42998</v>
      </c>
      <c r="E79" s="12" t="s">
        <v>187</v>
      </c>
      <c r="F79" s="10" t="s">
        <v>123</v>
      </c>
      <c r="G79" s="10">
        <v>2</v>
      </c>
      <c r="H79" s="14">
        <v>5.9050049799600022E-4</v>
      </c>
      <c r="I79" s="10">
        <v>20</v>
      </c>
      <c r="J79" s="10">
        <v>5.0000000000000001E-3</v>
      </c>
      <c r="K79" s="10">
        <v>6.2E-2</v>
      </c>
      <c r="L79" s="10">
        <v>5.0000000000000001E-3</v>
      </c>
      <c r="M79" s="10">
        <v>4.2000000000000003E-2</v>
      </c>
      <c r="N79" s="10">
        <f t="shared" si="1"/>
        <v>18.086352232123502</v>
      </c>
    </row>
    <row r="80" spans="1:14" x14ac:dyDescent="0.35">
      <c r="A80" s="10" t="s">
        <v>337</v>
      </c>
      <c r="B80" s="10">
        <v>9</v>
      </c>
      <c r="C80" s="10" t="s">
        <v>118</v>
      </c>
      <c r="D80" s="11">
        <v>42998</v>
      </c>
      <c r="E80" s="12" t="s">
        <v>187</v>
      </c>
      <c r="F80" s="10" t="s">
        <v>116</v>
      </c>
      <c r="G80" s="10">
        <v>2</v>
      </c>
      <c r="H80" s="14">
        <v>5.9050049799600022E-4</v>
      </c>
      <c r="I80" s="10">
        <v>20</v>
      </c>
      <c r="J80" s="10">
        <v>5.0000000000000001E-3</v>
      </c>
      <c r="K80" s="10">
        <v>7.0999999999999994E-2</v>
      </c>
      <c r="L80" s="10">
        <v>7.0000000000000001E-3</v>
      </c>
      <c r="M80" s="10">
        <v>4.5999999999999999E-2</v>
      </c>
      <c r="N80" s="10">
        <f t="shared" si="1"/>
        <v>24.41657551336672</v>
      </c>
    </row>
    <row r="81" spans="1:17" x14ac:dyDescent="0.35">
      <c r="A81" s="10" t="s">
        <v>52</v>
      </c>
      <c r="B81" s="10">
        <v>9</v>
      </c>
      <c r="C81" s="10" t="s">
        <v>118</v>
      </c>
      <c r="D81" s="11">
        <v>42998</v>
      </c>
      <c r="E81" s="12" t="s">
        <v>187</v>
      </c>
      <c r="F81" s="10" t="s">
        <v>123</v>
      </c>
      <c r="G81" s="10">
        <v>3</v>
      </c>
      <c r="H81" s="14">
        <v>5.9050049799600022E-4</v>
      </c>
      <c r="I81" s="10">
        <v>20</v>
      </c>
      <c r="J81" s="10">
        <v>1.7000000000000001E-2</v>
      </c>
      <c r="K81" s="10">
        <v>7.4999999999999997E-2</v>
      </c>
      <c r="L81" s="10">
        <v>1.2999999999999999E-2</v>
      </c>
      <c r="M81" s="10">
        <v>4.8000000000000001E-2</v>
      </c>
      <c r="N81" s="10">
        <f t="shared" si="1"/>
        <v>20.799305066942022</v>
      </c>
    </row>
    <row r="82" spans="1:17" x14ac:dyDescent="0.35">
      <c r="A82" s="10" t="s">
        <v>338</v>
      </c>
      <c r="B82" s="10">
        <v>9</v>
      </c>
      <c r="C82" s="10" t="s">
        <v>118</v>
      </c>
      <c r="D82" s="11">
        <v>42998</v>
      </c>
      <c r="E82" s="12" t="s">
        <v>187</v>
      </c>
      <c r="F82" s="10" t="s">
        <v>126</v>
      </c>
      <c r="G82" s="10">
        <v>3</v>
      </c>
      <c r="H82" s="14">
        <v>5.9050049799600022E-4</v>
      </c>
      <c r="I82" s="10">
        <v>20</v>
      </c>
      <c r="J82" s="10">
        <v>0.01</v>
      </c>
      <c r="K82" s="10">
        <v>0.104</v>
      </c>
      <c r="L82" s="10">
        <v>1.2E-2</v>
      </c>
      <c r="M82" s="10">
        <v>7.3999999999999996E-2</v>
      </c>
      <c r="N82" s="10">
        <f t="shared" si="1"/>
        <v>28.93816357139761</v>
      </c>
    </row>
    <row r="83" spans="1:17" x14ac:dyDescent="0.35">
      <c r="A83" s="10" t="s">
        <v>339</v>
      </c>
      <c r="B83" s="10">
        <v>9</v>
      </c>
      <c r="C83" s="10" t="s">
        <v>118</v>
      </c>
      <c r="D83" s="11">
        <v>42998</v>
      </c>
      <c r="E83" s="12" t="s">
        <v>187</v>
      </c>
      <c r="F83" s="10" t="s">
        <v>116</v>
      </c>
      <c r="G83" s="10">
        <v>3</v>
      </c>
      <c r="H83" s="14">
        <v>5.9050049799600022E-4</v>
      </c>
      <c r="I83" s="10">
        <v>20</v>
      </c>
      <c r="J83" s="10">
        <v>4.0000000000000001E-3</v>
      </c>
      <c r="K83" s="10">
        <v>4.8000000000000001E-2</v>
      </c>
      <c r="L83" s="10">
        <v>5.0000000000000001E-3</v>
      </c>
      <c r="M83" s="10">
        <v>3.4000000000000002E-2</v>
      </c>
      <c r="N83" s="10">
        <f t="shared" si="1"/>
        <v>13.564764174092625</v>
      </c>
    </row>
    <row r="84" spans="1:17" x14ac:dyDescent="0.35">
      <c r="A84" s="10" t="s">
        <v>340</v>
      </c>
      <c r="B84" s="10">
        <v>9</v>
      </c>
      <c r="C84" s="10" t="s">
        <v>150</v>
      </c>
      <c r="D84" s="11">
        <v>42998</v>
      </c>
      <c r="E84" s="12" t="s">
        <v>196</v>
      </c>
      <c r="F84" s="10" t="s">
        <v>126</v>
      </c>
      <c r="G84" s="10">
        <v>1</v>
      </c>
      <c r="H84" s="14">
        <v>5.9050049799600022E-4</v>
      </c>
      <c r="I84" s="10">
        <v>20</v>
      </c>
      <c r="J84" s="10">
        <v>4.0000000000000001E-3</v>
      </c>
      <c r="K84" s="10">
        <v>4.8000000000000001E-2</v>
      </c>
      <c r="L84" s="10">
        <v>5.0000000000000001E-3</v>
      </c>
      <c r="M84" s="10">
        <v>3.4000000000000002E-2</v>
      </c>
      <c r="N84" s="10">
        <f t="shared" si="1"/>
        <v>13.564764174092625</v>
      </c>
    </row>
    <row r="85" spans="1:17" x14ac:dyDescent="0.35">
      <c r="A85" s="10" t="s">
        <v>341</v>
      </c>
      <c r="B85" s="10">
        <v>9</v>
      </c>
      <c r="C85" s="10" t="s">
        <v>150</v>
      </c>
      <c r="D85" s="11">
        <v>42998</v>
      </c>
      <c r="E85" s="12" t="s">
        <v>196</v>
      </c>
      <c r="F85" s="10" t="s">
        <v>120</v>
      </c>
      <c r="G85" s="10">
        <v>1</v>
      </c>
      <c r="H85" s="14">
        <v>5.9050049799600022E-4</v>
      </c>
      <c r="I85" s="10">
        <v>20</v>
      </c>
      <c r="J85" s="10">
        <v>1.2999999999999999E-2</v>
      </c>
      <c r="K85" s="10">
        <v>6.0999999999999999E-2</v>
      </c>
      <c r="L85" s="10">
        <v>1.2999999999999999E-2</v>
      </c>
      <c r="M85" s="10">
        <v>4.3999999999999997E-2</v>
      </c>
      <c r="N85" s="10">
        <f t="shared" si="1"/>
        <v>15.373399397304983</v>
      </c>
    </row>
    <row r="86" spans="1:17" x14ac:dyDescent="0.35">
      <c r="A86" s="10" t="s">
        <v>342</v>
      </c>
      <c r="B86" s="10">
        <v>9</v>
      </c>
      <c r="C86" s="10" t="s">
        <v>150</v>
      </c>
      <c r="D86" s="11">
        <v>42998</v>
      </c>
      <c r="E86" s="12" t="s">
        <v>196</v>
      </c>
      <c r="F86" s="10" t="s">
        <v>123</v>
      </c>
      <c r="G86" s="10">
        <v>1</v>
      </c>
      <c r="H86" s="14">
        <v>5.9050049799600022E-4</v>
      </c>
      <c r="I86" s="10">
        <v>20</v>
      </c>
      <c r="J86" s="10">
        <v>1.4E-2</v>
      </c>
      <c r="K86" s="10">
        <v>7.0000000000000007E-2</v>
      </c>
      <c r="L86" s="10">
        <v>7.0000000000000001E-3</v>
      </c>
      <c r="M86" s="10">
        <v>4.3999999999999997E-2</v>
      </c>
      <c r="N86" s="10">
        <f t="shared" si="1"/>
        <v>17.182034620517342</v>
      </c>
      <c r="Q86" s="12"/>
    </row>
    <row r="87" spans="1:17" x14ac:dyDescent="0.35">
      <c r="A87" s="10" t="s">
        <v>343</v>
      </c>
      <c r="B87" s="10">
        <v>9</v>
      </c>
      <c r="C87" s="10" t="s">
        <v>150</v>
      </c>
      <c r="D87" s="11">
        <v>42998</v>
      </c>
      <c r="E87" s="12" t="s">
        <v>196</v>
      </c>
      <c r="F87" s="10" t="s">
        <v>123</v>
      </c>
      <c r="G87" s="10">
        <v>2</v>
      </c>
      <c r="H87" s="14">
        <v>5.9050049799600022E-4</v>
      </c>
      <c r="I87" s="10">
        <v>20</v>
      </c>
      <c r="J87" s="10">
        <v>5.0000000000000001E-3</v>
      </c>
      <c r="K87" s="10">
        <v>0.04</v>
      </c>
      <c r="L87" s="10">
        <v>4.0000000000000001E-3</v>
      </c>
      <c r="M87" s="10">
        <v>2.8000000000000001E-2</v>
      </c>
      <c r="N87" s="10">
        <f t="shared" si="1"/>
        <v>9.9474937276679309</v>
      </c>
      <c r="Q87" s="12"/>
    </row>
    <row r="88" spans="1:17" x14ac:dyDescent="0.35">
      <c r="A88" s="10" t="s">
        <v>344</v>
      </c>
      <c r="B88" s="10">
        <v>9</v>
      </c>
      <c r="C88" s="10" t="s">
        <v>150</v>
      </c>
      <c r="D88" s="11">
        <v>42998</v>
      </c>
      <c r="E88" s="12" t="s">
        <v>196</v>
      </c>
      <c r="F88" s="10" t="s">
        <v>116</v>
      </c>
      <c r="G88" s="10">
        <v>1</v>
      </c>
      <c r="H88" s="14">
        <v>5.9050049799600022E-4</v>
      </c>
      <c r="I88" s="10">
        <v>20</v>
      </c>
      <c r="J88" s="10">
        <v>7.0000000000000001E-3</v>
      </c>
      <c r="K88" s="10">
        <v>5.1999999999999998E-2</v>
      </c>
      <c r="L88" s="10">
        <v>8.0000000000000002E-3</v>
      </c>
      <c r="M88" s="10">
        <v>3.4000000000000002E-2</v>
      </c>
      <c r="N88" s="10">
        <f t="shared" ref="N88:N151" si="2">26.7*((K88-J88)-(M88-L88))*I88/(H88*1)/1000</f>
        <v>17.182034620517328</v>
      </c>
      <c r="Q88" s="12"/>
    </row>
    <row r="89" spans="1:17" x14ac:dyDescent="0.35">
      <c r="A89" s="10" t="s">
        <v>345</v>
      </c>
      <c r="B89" s="10">
        <v>9</v>
      </c>
      <c r="C89" s="10" t="s">
        <v>150</v>
      </c>
      <c r="D89" s="11">
        <v>42998</v>
      </c>
      <c r="E89" s="12" t="s">
        <v>196</v>
      </c>
      <c r="F89" s="10" t="s">
        <v>123</v>
      </c>
      <c r="G89" s="10">
        <v>3</v>
      </c>
      <c r="H89" s="14">
        <v>5.9050049799600022E-4</v>
      </c>
      <c r="I89" s="10">
        <v>20</v>
      </c>
      <c r="J89" s="10">
        <v>1.6E-2</v>
      </c>
      <c r="K89" s="10">
        <v>6.3E-2</v>
      </c>
      <c r="L89" s="10">
        <v>1.2999999999999999E-2</v>
      </c>
      <c r="M89" s="10">
        <v>4.2000000000000003E-2</v>
      </c>
      <c r="N89" s="10">
        <f t="shared" si="2"/>
        <v>16.27771700891115</v>
      </c>
      <c r="Q89" s="12"/>
    </row>
    <row r="90" spans="1:17" x14ac:dyDescent="0.35">
      <c r="A90" s="10" t="s">
        <v>346</v>
      </c>
      <c r="B90" s="10">
        <v>9</v>
      </c>
      <c r="C90" s="10" t="s">
        <v>150</v>
      </c>
      <c r="D90" s="11">
        <v>42998</v>
      </c>
      <c r="E90" s="12" t="s">
        <v>196</v>
      </c>
      <c r="F90" s="10" t="s">
        <v>126</v>
      </c>
      <c r="G90" s="10">
        <v>2</v>
      </c>
      <c r="H90" s="14">
        <v>5.9050049799600022E-4</v>
      </c>
      <c r="I90" s="10">
        <v>20</v>
      </c>
      <c r="J90" s="10">
        <v>6.0000000000000001E-3</v>
      </c>
      <c r="K90" s="10">
        <v>8.2000000000000003E-2</v>
      </c>
      <c r="L90" s="10">
        <v>8.0000000000000002E-3</v>
      </c>
      <c r="M90" s="10">
        <v>5.7000000000000002E-2</v>
      </c>
      <c r="N90" s="10">
        <f t="shared" si="2"/>
        <v>24.416575513366727</v>
      </c>
      <c r="Q90" s="12"/>
    </row>
    <row r="91" spans="1:17" x14ac:dyDescent="0.35">
      <c r="A91" s="10" t="s">
        <v>347</v>
      </c>
      <c r="B91" s="10">
        <v>9</v>
      </c>
      <c r="C91" s="10" t="s">
        <v>150</v>
      </c>
      <c r="D91" s="11">
        <v>42998</v>
      </c>
      <c r="E91" s="12" t="s">
        <v>196</v>
      </c>
      <c r="F91" s="10" t="s">
        <v>120</v>
      </c>
      <c r="G91" s="10">
        <v>2</v>
      </c>
      <c r="H91" s="14">
        <v>5.9050049799600022E-4</v>
      </c>
      <c r="I91" s="10">
        <v>20</v>
      </c>
      <c r="J91" s="10">
        <v>3.0000000000000001E-3</v>
      </c>
      <c r="K91" s="10">
        <v>7.2999999999999995E-2</v>
      </c>
      <c r="L91" s="10">
        <v>5.0000000000000001E-3</v>
      </c>
      <c r="M91" s="10">
        <v>4.7E-2</v>
      </c>
      <c r="N91" s="10">
        <f t="shared" si="2"/>
        <v>25.320893124972898</v>
      </c>
      <c r="Q91" s="12"/>
    </row>
    <row r="92" spans="1:17" x14ac:dyDescent="0.35">
      <c r="A92" s="10" t="s">
        <v>348</v>
      </c>
      <c r="B92" s="10">
        <v>9</v>
      </c>
      <c r="C92" s="10" t="s">
        <v>150</v>
      </c>
      <c r="D92" s="11">
        <v>42998</v>
      </c>
      <c r="E92" s="12" t="s">
        <v>196</v>
      </c>
      <c r="F92" s="10" t="s">
        <v>120</v>
      </c>
      <c r="G92" s="10">
        <v>3</v>
      </c>
      <c r="H92" s="14">
        <v>5.9050049799600022E-4</v>
      </c>
      <c r="I92" s="10">
        <v>20</v>
      </c>
      <c r="J92" s="10">
        <v>4.0000000000000001E-3</v>
      </c>
      <c r="K92" s="10">
        <v>7.4999999999999997E-2</v>
      </c>
      <c r="L92" s="10">
        <v>5.0000000000000001E-3</v>
      </c>
      <c r="M92" s="10">
        <v>4.8000000000000001E-2</v>
      </c>
      <c r="N92" s="10">
        <f t="shared" si="2"/>
        <v>25.320893124972898</v>
      </c>
      <c r="Q92" s="12"/>
    </row>
    <row r="93" spans="1:17" x14ac:dyDescent="0.35">
      <c r="A93" s="10" t="s">
        <v>349</v>
      </c>
      <c r="B93" s="10">
        <v>9</v>
      </c>
      <c r="C93" s="10" t="s">
        <v>150</v>
      </c>
      <c r="D93" s="11">
        <v>42998</v>
      </c>
      <c r="E93" s="12" t="s">
        <v>196</v>
      </c>
      <c r="F93" s="10" t="s">
        <v>116</v>
      </c>
      <c r="G93" s="10">
        <v>2</v>
      </c>
      <c r="H93" s="14">
        <v>5.9050049799600022E-4</v>
      </c>
      <c r="I93" s="10">
        <v>20</v>
      </c>
      <c r="J93" s="10">
        <v>1.4999999999999999E-2</v>
      </c>
      <c r="K93" s="10">
        <v>9.5000000000000001E-2</v>
      </c>
      <c r="L93" s="10">
        <v>1.7999999999999999E-2</v>
      </c>
      <c r="M93" s="10">
        <v>6.5000000000000002E-2</v>
      </c>
      <c r="N93" s="10">
        <f t="shared" si="2"/>
        <v>29.842481183003784</v>
      </c>
      <c r="Q93" s="12"/>
    </row>
    <row r="94" spans="1:17" x14ac:dyDescent="0.35">
      <c r="A94" s="10" t="s">
        <v>350</v>
      </c>
      <c r="B94" s="10">
        <v>9</v>
      </c>
      <c r="C94" s="10" t="s">
        <v>150</v>
      </c>
      <c r="D94" s="11">
        <v>42998</v>
      </c>
      <c r="E94" s="12" t="s">
        <v>196</v>
      </c>
      <c r="F94" s="10" t="s">
        <v>126</v>
      </c>
      <c r="G94" s="10">
        <v>3</v>
      </c>
      <c r="H94" s="14">
        <v>5.9050049799600022E-4</v>
      </c>
      <c r="I94" s="10">
        <v>20</v>
      </c>
      <c r="J94" s="10">
        <v>6.0000000000000001E-3</v>
      </c>
      <c r="K94" s="10">
        <v>8.8999999999999996E-2</v>
      </c>
      <c r="L94" s="10">
        <v>0.01</v>
      </c>
      <c r="M94" s="10">
        <v>6.8000000000000005E-2</v>
      </c>
      <c r="N94" s="10">
        <f t="shared" si="2"/>
        <v>22.607940290154367</v>
      </c>
    </row>
    <row r="95" spans="1:17" x14ac:dyDescent="0.35">
      <c r="A95" s="10" t="s">
        <v>351</v>
      </c>
      <c r="B95" s="10">
        <v>9</v>
      </c>
      <c r="C95" s="10" t="s">
        <v>150</v>
      </c>
      <c r="D95" s="11">
        <v>42998</v>
      </c>
      <c r="E95" s="12" t="s">
        <v>196</v>
      </c>
      <c r="F95" s="10" t="s">
        <v>116</v>
      </c>
      <c r="G95" s="10">
        <v>3</v>
      </c>
      <c r="H95" s="14">
        <v>5.9050049799600022E-4</v>
      </c>
      <c r="I95" s="10">
        <v>20</v>
      </c>
      <c r="J95" s="10">
        <v>3.0000000000000001E-3</v>
      </c>
      <c r="K95" s="10">
        <v>6.7000000000000004E-2</v>
      </c>
      <c r="L95" s="10">
        <v>5.0000000000000001E-3</v>
      </c>
      <c r="M95" s="10">
        <v>4.2000000000000003E-2</v>
      </c>
      <c r="N95" s="10">
        <f t="shared" si="2"/>
        <v>24.416575513366727</v>
      </c>
    </row>
    <row r="96" spans="1:17" x14ac:dyDescent="0.35">
      <c r="A96" s="10" t="s">
        <v>352</v>
      </c>
      <c r="B96" s="10">
        <v>9</v>
      </c>
      <c r="C96" s="10" t="s">
        <v>150</v>
      </c>
      <c r="D96" s="11">
        <v>42999</v>
      </c>
      <c r="E96" s="12" t="s">
        <v>194</v>
      </c>
      <c r="F96" s="10" t="s">
        <v>120</v>
      </c>
      <c r="G96" s="10">
        <v>1</v>
      </c>
      <c r="H96" s="14">
        <v>5.9050049799600022E-4</v>
      </c>
      <c r="I96" s="10">
        <v>20</v>
      </c>
      <c r="J96" s="10">
        <v>3.0000000000000001E-3</v>
      </c>
      <c r="K96" s="10">
        <v>0.104</v>
      </c>
      <c r="L96" s="10">
        <v>7.0000000000000001E-3</v>
      </c>
      <c r="M96" s="10">
        <v>7.0000000000000007E-2</v>
      </c>
      <c r="N96" s="10">
        <f t="shared" si="2"/>
        <v>34.364069241034656</v>
      </c>
    </row>
    <row r="97" spans="1:14" x14ac:dyDescent="0.35">
      <c r="A97" s="10" t="s">
        <v>353</v>
      </c>
      <c r="B97" s="10">
        <v>9</v>
      </c>
      <c r="C97" s="10" t="s">
        <v>150</v>
      </c>
      <c r="D97" s="11">
        <v>42999</v>
      </c>
      <c r="E97" s="12" t="s">
        <v>194</v>
      </c>
      <c r="F97" s="10" t="s">
        <v>126</v>
      </c>
      <c r="G97" s="10">
        <v>1</v>
      </c>
      <c r="H97" s="14">
        <v>5.9050049799600022E-4</v>
      </c>
      <c r="I97" s="10">
        <v>20</v>
      </c>
      <c r="J97" s="10">
        <v>7.0000000000000001E-3</v>
      </c>
      <c r="K97" s="10">
        <v>0.153</v>
      </c>
      <c r="L97" s="10">
        <v>1.2999999999999999E-2</v>
      </c>
      <c r="M97" s="10">
        <v>9.8000000000000004E-2</v>
      </c>
      <c r="N97" s="10">
        <f t="shared" si="2"/>
        <v>55.163374307976682</v>
      </c>
    </row>
    <row r="98" spans="1:14" x14ac:dyDescent="0.35">
      <c r="A98" s="10" t="s">
        <v>354</v>
      </c>
      <c r="B98" s="10">
        <v>9</v>
      </c>
      <c r="C98" s="10" t="s">
        <v>150</v>
      </c>
      <c r="D98" s="11">
        <v>42999</v>
      </c>
      <c r="E98" s="12" t="s">
        <v>194</v>
      </c>
      <c r="F98" s="10" t="s">
        <v>123</v>
      </c>
      <c r="G98" s="10">
        <v>1</v>
      </c>
      <c r="H98" s="14">
        <v>5.9050049799600022E-4</v>
      </c>
      <c r="I98" s="10">
        <v>20</v>
      </c>
      <c r="J98" s="10">
        <v>0.01</v>
      </c>
      <c r="K98" s="10">
        <v>0.06</v>
      </c>
      <c r="L98" s="10">
        <v>1.4E-2</v>
      </c>
      <c r="M98" s="10">
        <v>4.5999999999999999E-2</v>
      </c>
      <c r="N98" s="10">
        <f t="shared" si="2"/>
        <v>16.27771700891115</v>
      </c>
    </row>
    <row r="99" spans="1:14" x14ac:dyDescent="0.35">
      <c r="A99" s="10" t="s">
        <v>355</v>
      </c>
      <c r="B99" s="10">
        <v>9</v>
      </c>
      <c r="C99" s="10" t="s">
        <v>150</v>
      </c>
      <c r="D99" s="11">
        <v>42999</v>
      </c>
      <c r="E99" s="12" t="s">
        <v>194</v>
      </c>
      <c r="F99" s="10" t="s">
        <v>123</v>
      </c>
      <c r="G99" s="10">
        <v>2</v>
      </c>
      <c r="H99" s="14">
        <v>5.9050049799600022E-4</v>
      </c>
      <c r="I99" s="10">
        <v>20</v>
      </c>
      <c r="J99" s="10">
        <v>0.01</v>
      </c>
      <c r="K99" s="10">
        <v>5.8999999999999997E-2</v>
      </c>
      <c r="L99" s="10">
        <v>8.0000000000000002E-3</v>
      </c>
      <c r="M99" s="10">
        <v>5.6000000000000001E-2</v>
      </c>
      <c r="N99" s="10">
        <f t="shared" si="2"/>
        <v>0.90431761160616986</v>
      </c>
    </row>
    <row r="100" spans="1:14" x14ac:dyDescent="0.35">
      <c r="A100" s="10" t="s">
        <v>356</v>
      </c>
      <c r="B100" s="10">
        <v>9</v>
      </c>
      <c r="C100" s="10" t="s">
        <v>150</v>
      </c>
      <c r="D100" s="11">
        <v>42999</v>
      </c>
      <c r="E100" s="12" t="s">
        <v>194</v>
      </c>
      <c r="F100" s="10" t="s">
        <v>126</v>
      </c>
      <c r="G100" s="10">
        <v>2</v>
      </c>
      <c r="H100" s="14">
        <v>5.9050049799600022E-4</v>
      </c>
      <c r="I100" s="10">
        <v>20</v>
      </c>
      <c r="J100" s="10">
        <v>5.0000000000000001E-3</v>
      </c>
      <c r="K100" s="10">
        <v>7.3999999999999996E-2</v>
      </c>
      <c r="L100" s="10">
        <v>5.0000000000000001E-3</v>
      </c>
      <c r="M100" s="10">
        <v>4.9000000000000002E-2</v>
      </c>
      <c r="N100" s="10">
        <f t="shared" si="2"/>
        <v>22.607940290154367</v>
      </c>
    </row>
    <row r="101" spans="1:14" x14ac:dyDescent="0.35">
      <c r="A101" s="10" t="s">
        <v>357</v>
      </c>
      <c r="B101" s="10">
        <v>9</v>
      </c>
      <c r="C101" s="10" t="s">
        <v>150</v>
      </c>
      <c r="D101" s="11">
        <v>42999</v>
      </c>
      <c r="E101" s="12" t="s">
        <v>194</v>
      </c>
      <c r="F101" s="10" t="s">
        <v>120</v>
      </c>
      <c r="G101" s="10">
        <v>2</v>
      </c>
      <c r="H101" s="14">
        <v>5.9050049799600022E-4</v>
      </c>
      <c r="I101" s="10">
        <v>20</v>
      </c>
      <c r="J101" s="10">
        <v>4.0000000000000001E-3</v>
      </c>
      <c r="K101" s="10">
        <v>7.4999999999999997E-2</v>
      </c>
      <c r="L101" s="10">
        <v>5.0000000000000001E-3</v>
      </c>
      <c r="M101" s="10">
        <v>5.1999999999999998E-2</v>
      </c>
      <c r="N101" s="10">
        <f t="shared" si="2"/>
        <v>21.7036226785482</v>
      </c>
    </row>
    <row r="102" spans="1:14" x14ac:dyDescent="0.35">
      <c r="A102" s="10" t="s">
        <v>358</v>
      </c>
      <c r="B102" s="10">
        <v>9</v>
      </c>
      <c r="C102" s="10" t="s">
        <v>150</v>
      </c>
      <c r="D102" s="11">
        <v>42999</v>
      </c>
      <c r="E102" s="12" t="s">
        <v>194</v>
      </c>
      <c r="F102" s="10" t="s">
        <v>116</v>
      </c>
      <c r="G102" s="10">
        <v>1</v>
      </c>
      <c r="H102" s="14">
        <v>5.9050049799600022E-4</v>
      </c>
      <c r="I102" s="10">
        <v>20</v>
      </c>
      <c r="J102" s="10">
        <v>0.01</v>
      </c>
      <c r="K102" s="10">
        <v>0.105</v>
      </c>
      <c r="L102" s="10">
        <v>1.2999999999999999E-2</v>
      </c>
      <c r="M102" s="10">
        <v>6.8000000000000005E-2</v>
      </c>
      <c r="N102" s="10">
        <f t="shared" si="2"/>
        <v>36.172704464247005</v>
      </c>
    </row>
    <row r="103" spans="1:14" x14ac:dyDescent="0.35">
      <c r="A103" s="10" t="s">
        <v>359</v>
      </c>
      <c r="B103" s="10">
        <v>9</v>
      </c>
      <c r="C103" s="10" t="s">
        <v>150</v>
      </c>
      <c r="D103" s="11">
        <v>42999</v>
      </c>
      <c r="E103" s="12" t="s">
        <v>194</v>
      </c>
      <c r="F103" s="10" t="s">
        <v>123</v>
      </c>
      <c r="G103" s="10">
        <v>3</v>
      </c>
      <c r="H103" s="14">
        <v>5.9050049799600022E-4</v>
      </c>
      <c r="I103" s="10">
        <v>20</v>
      </c>
      <c r="J103" s="10">
        <v>8.9999999999999993E-3</v>
      </c>
      <c r="K103" s="10">
        <v>0.105</v>
      </c>
      <c r="L103" s="10">
        <v>5.0000000000000001E-3</v>
      </c>
      <c r="M103" s="10">
        <v>6.3E-2</v>
      </c>
      <c r="N103" s="10">
        <f t="shared" si="2"/>
        <v>34.364069241034663</v>
      </c>
    </row>
    <row r="104" spans="1:14" x14ac:dyDescent="0.35">
      <c r="A104" s="10" t="s">
        <v>360</v>
      </c>
      <c r="B104" s="10">
        <v>9</v>
      </c>
      <c r="C104" s="10" t="s">
        <v>150</v>
      </c>
      <c r="D104" s="11">
        <v>42999</v>
      </c>
      <c r="E104" s="12" t="s">
        <v>194</v>
      </c>
      <c r="F104" s="10" t="s">
        <v>120</v>
      </c>
      <c r="G104" s="10">
        <v>3</v>
      </c>
      <c r="H104" s="14">
        <v>5.9050049799600022E-4</v>
      </c>
      <c r="I104" s="10">
        <v>20</v>
      </c>
      <c r="J104" s="10">
        <v>1.2999999999999999E-2</v>
      </c>
      <c r="K104" s="10">
        <v>8.7999999999999995E-2</v>
      </c>
      <c r="L104" s="10">
        <v>1.4999999999999999E-2</v>
      </c>
      <c r="M104" s="10">
        <v>6.3E-2</v>
      </c>
      <c r="N104" s="10">
        <f t="shared" si="2"/>
        <v>24.416575513366727</v>
      </c>
    </row>
    <row r="105" spans="1:14" x14ac:dyDescent="0.35">
      <c r="A105" s="10" t="s">
        <v>361</v>
      </c>
      <c r="B105" s="10">
        <v>9</v>
      </c>
      <c r="C105" s="10" t="s">
        <v>150</v>
      </c>
      <c r="D105" s="11">
        <v>42999</v>
      </c>
      <c r="E105" s="12" t="s">
        <v>194</v>
      </c>
      <c r="F105" s="10" t="s">
        <v>116</v>
      </c>
      <c r="G105" s="10">
        <v>2</v>
      </c>
      <c r="H105" s="14">
        <v>5.9050049799600022E-4</v>
      </c>
      <c r="I105" s="10">
        <v>20</v>
      </c>
      <c r="J105" s="10">
        <v>4.0000000000000001E-3</v>
      </c>
      <c r="K105" s="10">
        <v>0.13300000000000001</v>
      </c>
      <c r="L105" s="10">
        <v>1.2E-2</v>
      </c>
      <c r="M105" s="10">
        <v>8.7999999999999995E-2</v>
      </c>
      <c r="N105" s="10">
        <f t="shared" si="2"/>
        <v>47.928833415127286</v>
      </c>
    </row>
    <row r="106" spans="1:14" x14ac:dyDescent="0.35">
      <c r="A106" s="10" t="s">
        <v>362</v>
      </c>
      <c r="B106" s="10">
        <v>9</v>
      </c>
      <c r="C106" s="10" t="s">
        <v>150</v>
      </c>
      <c r="D106" s="11">
        <v>42999</v>
      </c>
      <c r="E106" s="12" t="s">
        <v>194</v>
      </c>
      <c r="F106" s="10" t="s">
        <v>116</v>
      </c>
      <c r="G106" s="10">
        <v>3</v>
      </c>
      <c r="H106" s="14">
        <v>5.9050049799600022E-4</v>
      </c>
      <c r="I106" s="10">
        <v>20</v>
      </c>
      <c r="J106" s="10">
        <v>4.0000000000000001E-3</v>
      </c>
      <c r="K106" s="10">
        <v>0.15</v>
      </c>
      <c r="L106" s="10">
        <v>1.2999999999999999E-2</v>
      </c>
      <c r="M106" s="10">
        <v>0.10100000000000001</v>
      </c>
      <c r="N106" s="10">
        <f t="shared" si="2"/>
        <v>52.450421473158151</v>
      </c>
    </row>
    <row r="107" spans="1:14" x14ac:dyDescent="0.35">
      <c r="A107" s="10" t="s">
        <v>363</v>
      </c>
      <c r="B107" s="10">
        <v>9</v>
      </c>
      <c r="C107" s="10" t="s">
        <v>150</v>
      </c>
      <c r="D107" s="11">
        <v>42999</v>
      </c>
      <c r="E107" s="12" t="s">
        <v>194</v>
      </c>
      <c r="F107" s="10" t="s">
        <v>126</v>
      </c>
      <c r="G107" s="10">
        <v>3</v>
      </c>
      <c r="H107" s="14">
        <v>5.9050049799600022E-4</v>
      </c>
      <c r="I107" s="10">
        <v>20</v>
      </c>
      <c r="J107" s="10">
        <v>3.0000000000000001E-3</v>
      </c>
      <c r="K107" s="10">
        <v>9.9000000000000005E-2</v>
      </c>
      <c r="L107" s="10">
        <v>7.0000000000000001E-3</v>
      </c>
      <c r="M107" s="10">
        <v>7.3999999999999996E-2</v>
      </c>
      <c r="N107" s="10">
        <f t="shared" si="2"/>
        <v>26.225210736579093</v>
      </c>
    </row>
    <row r="108" spans="1:14" x14ac:dyDescent="0.35">
      <c r="A108" s="10" t="s">
        <v>364</v>
      </c>
      <c r="B108" s="10">
        <v>9</v>
      </c>
      <c r="C108" s="10" t="s">
        <v>118</v>
      </c>
      <c r="D108" s="11">
        <v>42999</v>
      </c>
      <c r="E108" s="12" t="s">
        <v>189</v>
      </c>
      <c r="F108" s="10" t="s">
        <v>116</v>
      </c>
      <c r="G108" s="10">
        <v>1</v>
      </c>
      <c r="H108" s="14">
        <v>5.9050049799600022E-4</v>
      </c>
      <c r="I108" s="10">
        <v>20</v>
      </c>
      <c r="J108" s="10">
        <v>8.9999999999999993E-3</v>
      </c>
      <c r="K108" s="10">
        <v>6.7000000000000004E-2</v>
      </c>
      <c r="L108" s="10">
        <v>7.0000000000000001E-3</v>
      </c>
      <c r="M108" s="10">
        <v>4.2999999999999997E-2</v>
      </c>
      <c r="N108" s="10">
        <f t="shared" si="2"/>
        <v>19.894987455335862</v>
      </c>
    </row>
    <row r="109" spans="1:14" x14ac:dyDescent="0.35">
      <c r="A109" s="10" t="s">
        <v>365</v>
      </c>
      <c r="B109" s="10">
        <v>9</v>
      </c>
      <c r="C109" s="10" t="s">
        <v>118</v>
      </c>
      <c r="D109" s="11">
        <v>42999</v>
      </c>
      <c r="E109" s="12" t="s">
        <v>189</v>
      </c>
      <c r="F109" s="10" t="s">
        <v>126</v>
      </c>
      <c r="G109" s="10">
        <v>1</v>
      </c>
      <c r="H109" s="14">
        <v>5.9050049799600022E-4</v>
      </c>
      <c r="I109" s="10">
        <v>20</v>
      </c>
      <c r="J109" s="10">
        <v>4.0000000000000001E-3</v>
      </c>
      <c r="K109" s="10">
        <v>6.5000000000000002E-2</v>
      </c>
      <c r="L109" s="10">
        <v>6.0000000000000001E-3</v>
      </c>
      <c r="M109" s="10">
        <v>4.7E-2</v>
      </c>
      <c r="N109" s="10">
        <f t="shared" si="2"/>
        <v>18.086352232123502</v>
      </c>
    </row>
    <row r="110" spans="1:14" x14ac:dyDescent="0.35">
      <c r="A110" s="10" t="s">
        <v>366</v>
      </c>
      <c r="B110" s="10">
        <v>9</v>
      </c>
      <c r="C110" s="10" t="s">
        <v>118</v>
      </c>
      <c r="D110" s="11">
        <v>42999</v>
      </c>
      <c r="E110" s="12" t="s">
        <v>189</v>
      </c>
      <c r="F110" s="10" t="s">
        <v>123</v>
      </c>
      <c r="G110" s="10">
        <v>1</v>
      </c>
      <c r="H110" s="14">
        <v>5.9050049799600022E-4</v>
      </c>
      <c r="I110" s="10">
        <v>20</v>
      </c>
      <c r="J110" s="10">
        <v>2E-3</v>
      </c>
      <c r="K110" s="10">
        <v>3.3000000000000002E-2</v>
      </c>
      <c r="L110" s="10">
        <v>3.0000000000000001E-3</v>
      </c>
      <c r="M110" s="10">
        <v>2.3E-2</v>
      </c>
      <c r="N110" s="10">
        <f t="shared" si="2"/>
        <v>9.9474937276679274</v>
      </c>
    </row>
    <row r="111" spans="1:14" x14ac:dyDescent="0.35">
      <c r="A111" s="10" t="s">
        <v>367</v>
      </c>
      <c r="B111" s="10">
        <v>9</v>
      </c>
      <c r="C111" s="10" t="s">
        <v>118</v>
      </c>
      <c r="D111" s="11">
        <v>42999</v>
      </c>
      <c r="E111" s="12" t="s">
        <v>189</v>
      </c>
      <c r="F111" s="10" t="s">
        <v>120</v>
      </c>
      <c r="G111" s="10">
        <v>1</v>
      </c>
      <c r="H111" s="14">
        <v>5.9050049799600022E-4</v>
      </c>
      <c r="I111" s="10">
        <v>20</v>
      </c>
      <c r="J111" s="10">
        <v>4.0000000000000001E-3</v>
      </c>
      <c r="K111" s="10">
        <v>8.7999999999999995E-2</v>
      </c>
      <c r="L111" s="10">
        <v>3.0000000000000001E-3</v>
      </c>
      <c r="M111" s="10">
        <v>5.3999999999999999E-2</v>
      </c>
      <c r="N111" s="10">
        <f t="shared" si="2"/>
        <v>29.842481183003777</v>
      </c>
    </row>
    <row r="112" spans="1:14" x14ac:dyDescent="0.35">
      <c r="A112" s="10" t="s">
        <v>368</v>
      </c>
      <c r="B112" s="10">
        <v>9</v>
      </c>
      <c r="C112" s="10" t="s">
        <v>118</v>
      </c>
      <c r="D112" s="11">
        <v>42999</v>
      </c>
      <c r="E112" s="12" t="s">
        <v>189</v>
      </c>
      <c r="F112" s="10" t="s">
        <v>126</v>
      </c>
      <c r="G112" s="10">
        <v>2</v>
      </c>
      <c r="H112" s="14">
        <v>5.9050049799600022E-4</v>
      </c>
      <c r="I112" s="10">
        <v>20</v>
      </c>
      <c r="J112" s="10">
        <v>1.2999999999999999E-2</v>
      </c>
      <c r="K112" s="10">
        <v>8.3000000000000004E-2</v>
      </c>
      <c r="L112" s="10">
        <v>1.9E-2</v>
      </c>
      <c r="M112" s="10">
        <v>6.6000000000000003E-2</v>
      </c>
      <c r="N112" s="10">
        <f t="shared" si="2"/>
        <v>20.799305066942036</v>
      </c>
    </row>
    <row r="113" spans="1:14" x14ac:dyDescent="0.35">
      <c r="A113" s="10" t="s">
        <v>369</v>
      </c>
      <c r="B113" s="10">
        <v>9</v>
      </c>
      <c r="C113" s="10" t="s">
        <v>118</v>
      </c>
      <c r="D113" s="11">
        <v>42999</v>
      </c>
      <c r="E113" s="12" t="s">
        <v>189</v>
      </c>
      <c r="F113" s="10" t="s">
        <v>123</v>
      </c>
      <c r="G113" s="10">
        <v>2</v>
      </c>
      <c r="H113" s="14">
        <v>5.9050049799600022E-4</v>
      </c>
      <c r="I113" s="10">
        <v>20</v>
      </c>
      <c r="J113" s="10">
        <v>7.0000000000000001E-3</v>
      </c>
      <c r="K113" s="10">
        <v>6.9000000000000006E-2</v>
      </c>
      <c r="L113" s="10">
        <v>8.9999999999999993E-3</v>
      </c>
      <c r="M113" s="10">
        <v>4.9000000000000002E-2</v>
      </c>
      <c r="N113" s="10">
        <f t="shared" si="2"/>
        <v>19.894987455335862</v>
      </c>
    </row>
    <row r="114" spans="1:14" x14ac:dyDescent="0.35">
      <c r="A114" s="10" t="s">
        <v>370</v>
      </c>
      <c r="B114" s="10">
        <v>9</v>
      </c>
      <c r="C114" s="10" t="s">
        <v>118</v>
      </c>
      <c r="D114" s="11">
        <v>42999</v>
      </c>
      <c r="E114" s="12" t="s">
        <v>189</v>
      </c>
      <c r="F114" s="10" t="s">
        <v>123</v>
      </c>
      <c r="G114" s="10">
        <v>3</v>
      </c>
      <c r="H114" s="14">
        <v>5.9050049799600022E-4</v>
      </c>
      <c r="I114" s="10">
        <v>20</v>
      </c>
      <c r="J114" s="10">
        <v>7.0000000000000001E-3</v>
      </c>
      <c r="K114" s="10">
        <v>5.3999999999999999E-2</v>
      </c>
      <c r="L114" s="10">
        <v>7.0000000000000001E-3</v>
      </c>
      <c r="M114" s="10">
        <v>3.7999999999999999E-2</v>
      </c>
      <c r="N114" s="10">
        <f t="shared" si="2"/>
        <v>14.469081785698805</v>
      </c>
    </row>
    <row r="115" spans="1:14" x14ac:dyDescent="0.35">
      <c r="A115" s="10" t="s">
        <v>371</v>
      </c>
      <c r="B115" s="10">
        <v>9</v>
      </c>
      <c r="C115" s="10" t="s">
        <v>118</v>
      </c>
      <c r="D115" s="11">
        <v>42999</v>
      </c>
      <c r="E115" s="12" t="s">
        <v>189</v>
      </c>
      <c r="F115" s="10" t="s">
        <v>120</v>
      </c>
      <c r="G115" s="10">
        <v>2</v>
      </c>
      <c r="H115" s="14">
        <v>5.9050049799600022E-4</v>
      </c>
      <c r="I115" s="10">
        <v>20</v>
      </c>
      <c r="J115" s="10">
        <v>7.0000000000000001E-3</v>
      </c>
      <c r="K115" s="10">
        <v>3.3000000000000002E-2</v>
      </c>
      <c r="L115" s="10">
        <v>5.0000000000000001E-3</v>
      </c>
      <c r="M115" s="10">
        <v>2.1999999999999999E-2</v>
      </c>
      <c r="N115" s="10">
        <f t="shared" si="2"/>
        <v>8.1388585044555821</v>
      </c>
    </row>
    <row r="116" spans="1:14" x14ac:dyDescent="0.35">
      <c r="A116" s="10" t="s">
        <v>372</v>
      </c>
      <c r="B116" s="10">
        <v>9</v>
      </c>
      <c r="C116" s="10" t="s">
        <v>118</v>
      </c>
      <c r="D116" s="11">
        <v>42999</v>
      </c>
      <c r="E116" s="12" t="s">
        <v>189</v>
      </c>
      <c r="F116" s="10" t="s">
        <v>120</v>
      </c>
      <c r="G116" s="10">
        <v>3</v>
      </c>
      <c r="H116" s="14">
        <v>5.9050049799600022E-4</v>
      </c>
      <c r="I116" s="10">
        <v>20</v>
      </c>
      <c r="J116" s="10">
        <v>1.2999999999999999E-2</v>
      </c>
      <c r="K116" s="10">
        <v>0.14299999999999999</v>
      </c>
      <c r="L116" s="10">
        <v>1.2E-2</v>
      </c>
      <c r="M116" s="10">
        <v>8.7999999999999995E-2</v>
      </c>
      <c r="N116" s="10">
        <f t="shared" si="2"/>
        <v>48.833151026733439</v>
      </c>
    </row>
    <row r="117" spans="1:14" x14ac:dyDescent="0.35">
      <c r="A117" s="10" t="s">
        <v>373</v>
      </c>
      <c r="B117" s="10">
        <v>9</v>
      </c>
      <c r="C117" s="10" t="s">
        <v>118</v>
      </c>
      <c r="D117" s="11">
        <v>42999</v>
      </c>
      <c r="E117" s="12" t="s">
        <v>189</v>
      </c>
      <c r="F117" s="10" t="s">
        <v>116</v>
      </c>
      <c r="G117" s="10">
        <v>2</v>
      </c>
      <c r="H117" s="14">
        <v>5.9050049799600022E-4</v>
      </c>
      <c r="I117" s="10">
        <v>20</v>
      </c>
      <c r="J117" s="10">
        <v>2E-3</v>
      </c>
      <c r="K117" s="10">
        <v>0.156</v>
      </c>
      <c r="L117" s="10">
        <v>7.0000000000000001E-3</v>
      </c>
      <c r="M117" s="10">
        <v>0.10100000000000001</v>
      </c>
      <c r="N117" s="10">
        <f t="shared" si="2"/>
        <v>54.259056696370514</v>
      </c>
    </row>
    <row r="118" spans="1:14" x14ac:dyDescent="0.35">
      <c r="A118" s="10" t="s">
        <v>374</v>
      </c>
      <c r="B118" s="10">
        <v>9</v>
      </c>
      <c r="C118" s="10" t="s">
        <v>118</v>
      </c>
      <c r="D118" s="11">
        <v>42999</v>
      </c>
      <c r="E118" s="12" t="s">
        <v>189</v>
      </c>
      <c r="F118" s="10" t="s">
        <v>116</v>
      </c>
      <c r="G118" s="10">
        <v>3</v>
      </c>
      <c r="H118" s="14">
        <v>5.9050049799600022E-4</v>
      </c>
      <c r="I118" s="10">
        <v>20</v>
      </c>
      <c r="J118" s="10">
        <v>1E-3</v>
      </c>
      <c r="K118" s="10">
        <v>0.04</v>
      </c>
      <c r="L118" s="10">
        <v>4.0000000000000001E-3</v>
      </c>
      <c r="M118" s="10">
        <v>2.5999999999999999E-2</v>
      </c>
      <c r="N118" s="10">
        <f t="shared" si="2"/>
        <v>15.373399397304983</v>
      </c>
    </row>
    <row r="119" spans="1:14" x14ac:dyDescent="0.35">
      <c r="A119" s="10" t="s">
        <v>375</v>
      </c>
      <c r="B119" s="10">
        <v>9</v>
      </c>
      <c r="C119" s="10" t="s">
        <v>118</v>
      </c>
      <c r="D119" s="11">
        <v>42999</v>
      </c>
      <c r="E119" s="12" t="s">
        <v>189</v>
      </c>
      <c r="F119" s="10" t="s">
        <v>126</v>
      </c>
      <c r="G119" s="10">
        <v>3</v>
      </c>
      <c r="H119" s="14">
        <v>5.9050049799600022E-4</v>
      </c>
      <c r="I119" s="10">
        <v>20</v>
      </c>
      <c r="J119" s="10">
        <v>4.0000000000000001E-3</v>
      </c>
      <c r="K119" s="10">
        <v>4.8000000000000001E-2</v>
      </c>
      <c r="L119" s="10">
        <v>6.0000000000000001E-3</v>
      </c>
      <c r="M119" s="10">
        <v>3.2000000000000001E-2</v>
      </c>
      <c r="N119" s="10">
        <f t="shared" si="2"/>
        <v>16.27771700891115</v>
      </c>
    </row>
    <row r="120" spans="1:14" x14ac:dyDescent="0.35">
      <c r="A120" s="10" t="s">
        <v>376</v>
      </c>
      <c r="B120" s="10">
        <v>9</v>
      </c>
      <c r="C120" s="10" t="s">
        <v>118</v>
      </c>
      <c r="D120" s="11">
        <v>42999</v>
      </c>
      <c r="E120" s="12" t="s">
        <v>185</v>
      </c>
      <c r="F120" s="10" t="s">
        <v>126</v>
      </c>
      <c r="G120" s="10">
        <v>1</v>
      </c>
      <c r="H120" s="14">
        <v>5.9050049799600022E-4</v>
      </c>
      <c r="I120" s="10">
        <v>20</v>
      </c>
      <c r="J120" s="10">
        <v>0.01</v>
      </c>
      <c r="K120" s="10">
        <v>6.9000000000000006E-2</v>
      </c>
      <c r="L120" s="10">
        <v>1.4999999999999999E-2</v>
      </c>
      <c r="M120" s="10">
        <v>5.6000000000000001E-2</v>
      </c>
      <c r="N120" s="10">
        <f t="shared" si="2"/>
        <v>16.277717008911154</v>
      </c>
    </row>
    <row r="121" spans="1:14" x14ac:dyDescent="0.35">
      <c r="A121" s="10" t="s">
        <v>377</v>
      </c>
      <c r="B121" s="10">
        <v>9</v>
      </c>
      <c r="C121" s="10" t="s">
        <v>118</v>
      </c>
      <c r="D121" s="11">
        <v>42999</v>
      </c>
      <c r="E121" s="12" t="s">
        <v>185</v>
      </c>
      <c r="F121" s="10" t="s">
        <v>116</v>
      </c>
      <c r="G121" s="10">
        <v>1</v>
      </c>
      <c r="H121" s="14">
        <v>5.9050049799600022E-4</v>
      </c>
      <c r="I121" s="10">
        <v>20</v>
      </c>
      <c r="J121" s="10">
        <v>5.0000000000000001E-3</v>
      </c>
      <c r="K121" s="10">
        <v>0.106</v>
      </c>
      <c r="L121" s="10">
        <v>1.6E-2</v>
      </c>
      <c r="M121" s="10">
        <v>7.8E-2</v>
      </c>
      <c r="N121" s="10">
        <f t="shared" si="2"/>
        <v>35.26838685264083</v>
      </c>
    </row>
    <row r="122" spans="1:14" x14ac:dyDescent="0.35">
      <c r="A122" s="10" t="s">
        <v>378</v>
      </c>
      <c r="B122" s="10">
        <v>9</v>
      </c>
      <c r="C122" s="10" t="s">
        <v>118</v>
      </c>
      <c r="D122" s="11">
        <v>42999</v>
      </c>
      <c r="E122" s="12" t="s">
        <v>185</v>
      </c>
      <c r="F122" s="10" t="s">
        <v>116</v>
      </c>
      <c r="G122" s="10">
        <v>2</v>
      </c>
      <c r="H122" s="14">
        <v>5.9050049799600022E-4</v>
      </c>
      <c r="I122" s="10">
        <v>20</v>
      </c>
      <c r="J122" s="10">
        <v>4.0000000000000001E-3</v>
      </c>
      <c r="K122" s="10">
        <v>0.19500000000000001</v>
      </c>
      <c r="L122" s="10">
        <v>1.4999999999999999E-2</v>
      </c>
      <c r="M122" s="10">
        <v>0.14399999999999999</v>
      </c>
      <c r="N122" s="10">
        <f t="shared" si="2"/>
        <v>56.067691919582856</v>
      </c>
    </row>
    <row r="123" spans="1:14" x14ac:dyDescent="0.35">
      <c r="A123" s="10" t="s">
        <v>379</v>
      </c>
      <c r="B123" s="10">
        <v>9</v>
      </c>
      <c r="C123" s="10" t="s">
        <v>118</v>
      </c>
      <c r="D123" s="11">
        <v>42999</v>
      </c>
      <c r="E123" s="12" t="s">
        <v>185</v>
      </c>
      <c r="F123" s="10" t="s">
        <v>120</v>
      </c>
      <c r="G123" s="10">
        <v>1</v>
      </c>
      <c r="H123" s="14">
        <v>5.9050049799600022E-4</v>
      </c>
      <c r="I123" s="10">
        <v>20</v>
      </c>
      <c r="J123" s="10">
        <v>8.9999999999999993E-3</v>
      </c>
      <c r="K123" s="10">
        <v>0.12</v>
      </c>
      <c r="L123" s="10">
        <v>1.0999999999999999E-2</v>
      </c>
      <c r="M123" s="10">
        <v>8.4000000000000005E-2</v>
      </c>
      <c r="N123" s="10">
        <f t="shared" si="2"/>
        <v>34.364069241034656</v>
      </c>
    </row>
    <row r="124" spans="1:14" x14ac:dyDescent="0.35">
      <c r="A124" s="10" t="s">
        <v>380</v>
      </c>
      <c r="B124" s="10">
        <v>9</v>
      </c>
      <c r="C124" s="10" t="s">
        <v>118</v>
      </c>
      <c r="D124" s="11">
        <v>42999</v>
      </c>
      <c r="E124" s="12" t="s">
        <v>185</v>
      </c>
      <c r="F124" s="10" t="s">
        <v>126</v>
      </c>
      <c r="G124" s="10">
        <v>2</v>
      </c>
      <c r="H124" s="14">
        <v>5.9050049799600022E-4</v>
      </c>
      <c r="I124" s="10">
        <v>20</v>
      </c>
      <c r="J124" s="10">
        <v>0.01</v>
      </c>
      <c r="K124" s="10">
        <v>7.8E-2</v>
      </c>
      <c r="L124" s="10">
        <v>1.2999999999999999E-2</v>
      </c>
      <c r="M124" s="10">
        <v>5.8999999999999997E-2</v>
      </c>
      <c r="N124" s="10">
        <f t="shared" si="2"/>
        <v>19.894987455335862</v>
      </c>
    </row>
    <row r="125" spans="1:14" x14ac:dyDescent="0.35">
      <c r="A125" s="10" t="s">
        <v>381</v>
      </c>
      <c r="B125" s="10">
        <v>9</v>
      </c>
      <c r="C125" s="10" t="s">
        <v>118</v>
      </c>
      <c r="D125" s="11">
        <v>42999</v>
      </c>
      <c r="E125" s="12" t="s">
        <v>185</v>
      </c>
      <c r="F125" s="10" t="s">
        <v>123</v>
      </c>
      <c r="G125" s="10">
        <v>1</v>
      </c>
      <c r="H125" s="14">
        <v>5.9050049799600022E-4</v>
      </c>
      <c r="I125" s="10">
        <v>20</v>
      </c>
      <c r="J125" s="10">
        <v>4.0000000000000001E-3</v>
      </c>
      <c r="K125" s="10">
        <v>4.9000000000000002E-2</v>
      </c>
      <c r="L125" s="10">
        <v>5.0000000000000001E-3</v>
      </c>
      <c r="M125" s="10">
        <v>3.5999999999999997E-2</v>
      </c>
      <c r="N125" s="10">
        <f t="shared" si="2"/>
        <v>12.660446562486456</v>
      </c>
    </row>
    <row r="126" spans="1:14" x14ac:dyDescent="0.35">
      <c r="A126" s="10" t="s">
        <v>382</v>
      </c>
      <c r="B126" s="10">
        <v>9</v>
      </c>
      <c r="C126" s="10" t="s">
        <v>118</v>
      </c>
      <c r="D126" s="11">
        <v>42999</v>
      </c>
      <c r="E126" s="12" t="s">
        <v>185</v>
      </c>
      <c r="F126" s="10" t="s">
        <v>120</v>
      </c>
      <c r="G126" s="10">
        <v>2</v>
      </c>
      <c r="H126" s="14">
        <v>5.9050049799600022E-4</v>
      </c>
      <c r="I126" s="10">
        <v>20</v>
      </c>
      <c r="J126" s="10">
        <v>2E-3</v>
      </c>
      <c r="K126" s="10">
        <v>0.115</v>
      </c>
      <c r="L126" s="10">
        <v>5.0000000000000001E-3</v>
      </c>
      <c r="M126" s="10">
        <v>7.2999999999999995E-2</v>
      </c>
      <c r="N126" s="10">
        <f t="shared" si="2"/>
        <v>40.694292522277891</v>
      </c>
    </row>
    <row r="127" spans="1:14" x14ac:dyDescent="0.35">
      <c r="A127" s="10" t="s">
        <v>383</v>
      </c>
      <c r="B127" s="10">
        <v>9</v>
      </c>
      <c r="C127" s="10" t="s">
        <v>118</v>
      </c>
      <c r="D127" s="11">
        <v>42999</v>
      </c>
      <c r="E127" s="12" t="s">
        <v>185</v>
      </c>
      <c r="F127" s="10" t="s">
        <v>120</v>
      </c>
      <c r="G127" s="10">
        <v>3</v>
      </c>
      <c r="H127" s="14">
        <v>5.9050049799600022E-4</v>
      </c>
      <c r="I127" s="10">
        <v>20</v>
      </c>
      <c r="J127" s="10">
        <v>8.9999999999999993E-3</v>
      </c>
      <c r="K127" s="10">
        <v>0.16400000000000001</v>
      </c>
      <c r="L127" s="10">
        <v>0.01</v>
      </c>
      <c r="M127" s="10">
        <v>0.111</v>
      </c>
      <c r="N127" s="10">
        <f t="shared" si="2"/>
        <v>48.833151026733454</v>
      </c>
    </row>
    <row r="128" spans="1:14" x14ac:dyDescent="0.35">
      <c r="A128" s="10" t="s">
        <v>384</v>
      </c>
      <c r="B128" s="10">
        <v>9</v>
      </c>
      <c r="C128" s="10" t="s">
        <v>118</v>
      </c>
      <c r="D128" s="11">
        <v>42999</v>
      </c>
      <c r="E128" s="12" t="s">
        <v>185</v>
      </c>
      <c r="F128" s="10" t="s">
        <v>123</v>
      </c>
      <c r="G128" s="10">
        <v>2</v>
      </c>
      <c r="H128" s="14">
        <v>5.9050049799600022E-4</v>
      </c>
      <c r="I128" s="10">
        <v>20</v>
      </c>
      <c r="J128" s="10">
        <v>1.0999999999999999E-2</v>
      </c>
      <c r="K128" s="10">
        <v>6.6000000000000003E-2</v>
      </c>
      <c r="L128" s="10">
        <v>8.9999999999999993E-3</v>
      </c>
      <c r="M128" s="10">
        <v>4.3999999999999997E-2</v>
      </c>
      <c r="N128" s="10">
        <f t="shared" si="2"/>
        <v>18.086352232123513</v>
      </c>
    </row>
    <row r="129" spans="1:14" x14ac:dyDescent="0.35">
      <c r="A129" s="10" t="s">
        <v>385</v>
      </c>
      <c r="B129" s="10">
        <v>9</v>
      </c>
      <c r="C129" s="10" t="s">
        <v>118</v>
      </c>
      <c r="D129" s="11">
        <v>42999</v>
      </c>
      <c r="E129" s="12" t="s">
        <v>185</v>
      </c>
      <c r="F129" s="10" t="s">
        <v>116</v>
      </c>
      <c r="G129" s="10">
        <v>3</v>
      </c>
      <c r="H129" s="14">
        <v>5.9050049799600022E-4</v>
      </c>
      <c r="I129" s="10">
        <v>20</v>
      </c>
      <c r="J129" s="10">
        <v>3.0000000000000001E-3</v>
      </c>
      <c r="K129" s="10">
        <v>7.9000000000000001E-2</v>
      </c>
      <c r="L129" s="10">
        <v>7.0000000000000001E-3</v>
      </c>
      <c r="M129" s="10">
        <v>5.3999999999999999E-2</v>
      </c>
      <c r="N129" s="10">
        <f t="shared" si="2"/>
        <v>26.225210736579076</v>
      </c>
    </row>
    <row r="130" spans="1:14" x14ac:dyDescent="0.35">
      <c r="A130" s="10" t="s">
        <v>386</v>
      </c>
      <c r="B130" s="10">
        <v>9</v>
      </c>
      <c r="C130" s="10" t="s">
        <v>118</v>
      </c>
      <c r="D130" s="11">
        <v>42999</v>
      </c>
      <c r="E130" s="12" t="s">
        <v>185</v>
      </c>
      <c r="F130" s="10" t="s">
        <v>123</v>
      </c>
      <c r="G130" s="10">
        <v>3</v>
      </c>
      <c r="H130" s="14">
        <v>5.9050049799600022E-4</v>
      </c>
      <c r="I130" s="10">
        <v>20</v>
      </c>
      <c r="J130" s="10">
        <v>1.2999999999999999E-2</v>
      </c>
      <c r="K130" s="10">
        <v>9.6000000000000002E-2</v>
      </c>
      <c r="L130" s="10">
        <v>1.6E-2</v>
      </c>
      <c r="M130" s="10">
        <v>7.3999999999999996E-2</v>
      </c>
      <c r="N130" s="10">
        <f t="shared" si="2"/>
        <v>22.607940290154392</v>
      </c>
    </row>
    <row r="131" spans="1:14" x14ac:dyDescent="0.35">
      <c r="A131" s="10" t="s">
        <v>387</v>
      </c>
      <c r="B131" s="10">
        <v>9</v>
      </c>
      <c r="C131" s="10" t="s">
        <v>118</v>
      </c>
      <c r="D131" s="11">
        <v>42999</v>
      </c>
      <c r="E131" s="12" t="s">
        <v>185</v>
      </c>
      <c r="F131" s="10" t="s">
        <v>126</v>
      </c>
      <c r="G131" s="10">
        <v>3</v>
      </c>
      <c r="H131" s="14">
        <v>5.9050049799600022E-4</v>
      </c>
      <c r="I131" s="10">
        <v>20</v>
      </c>
      <c r="J131" s="10">
        <v>7.0000000000000001E-3</v>
      </c>
      <c r="K131" s="10">
        <v>7.8E-2</v>
      </c>
      <c r="L131" s="10">
        <v>1.0999999999999999E-2</v>
      </c>
      <c r="M131" s="10">
        <v>5.8999999999999997E-2</v>
      </c>
      <c r="N131" s="10">
        <f t="shared" si="2"/>
        <v>20.799305066942022</v>
      </c>
    </row>
    <row r="132" spans="1:14" x14ac:dyDescent="0.35">
      <c r="A132" s="10" t="s">
        <v>388</v>
      </c>
      <c r="B132" s="10">
        <v>9</v>
      </c>
      <c r="C132" s="10" t="s">
        <v>150</v>
      </c>
      <c r="D132" s="11">
        <v>42999</v>
      </c>
      <c r="E132" s="12" t="s">
        <v>191</v>
      </c>
      <c r="F132" s="10" t="s">
        <v>116</v>
      </c>
      <c r="G132" s="10">
        <v>1</v>
      </c>
      <c r="H132" s="14">
        <v>5.9050049799600022E-4</v>
      </c>
      <c r="I132" s="10">
        <v>20</v>
      </c>
      <c r="J132" s="10">
        <v>1.0999999999999999E-2</v>
      </c>
      <c r="K132" s="10">
        <v>0.23300000000000001</v>
      </c>
      <c r="L132" s="10">
        <v>2.5999999999999999E-2</v>
      </c>
      <c r="M132" s="10">
        <v>0.15</v>
      </c>
      <c r="N132" s="10">
        <f t="shared" si="2"/>
        <v>88.623125937405177</v>
      </c>
    </row>
    <row r="133" spans="1:14" x14ac:dyDescent="0.35">
      <c r="A133" s="10" t="s">
        <v>389</v>
      </c>
      <c r="B133" s="10">
        <v>9</v>
      </c>
      <c r="C133" s="10" t="s">
        <v>150</v>
      </c>
      <c r="D133" s="11">
        <v>42999</v>
      </c>
      <c r="E133" s="12" t="s">
        <v>191</v>
      </c>
      <c r="F133" s="10" t="s">
        <v>126</v>
      </c>
      <c r="G133" s="10">
        <v>1</v>
      </c>
      <c r="H133" s="14">
        <v>5.9050049799600022E-4</v>
      </c>
      <c r="I133" s="10">
        <v>20</v>
      </c>
      <c r="J133" s="10">
        <v>5.0000000000000001E-3</v>
      </c>
      <c r="K133" s="10">
        <v>0.09</v>
      </c>
      <c r="L133" s="10">
        <v>1.2E-2</v>
      </c>
      <c r="M133" s="10">
        <v>6.7000000000000004E-2</v>
      </c>
      <c r="N133" s="10">
        <f t="shared" si="2"/>
        <v>27.129528348185247</v>
      </c>
    </row>
    <row r="134" spans="1:14" x14ac:dyDescent="0.35">
      <c r="A134" s="10" t="s">
        <v>390</v>
      </c>
      <c r="B134" s="10">
        <v>9</v>
      </c>
      <c r="C134" s="10" t="s">
        <v>150</v>
      </c>
      <c r="D134" s="11">
        <v>42999</v>
      </c>
      <c r="E134" s="12" t="s">
        <v>191</v>
      </c>
      <c r="F134" s="10" t="s">
        <v>123</v>
      </c>
      <c r="G134" s="10">
        <v>1</v>
      </c>
      <c r="H134" s="14">
        <v>5.9050049799600022E-4</v>
      </c>
      <c r="I134" s="10">
        <v>20</v>
      </c>
      <c r="J134" s="10">
        <v>7.0000000000000001E-3</v>
      </c>
      <c r="K134" s="10">
        <v>6.5000000000000002E-2</v>
      </c>
      <c r="L134" s="10">
        <v>5.0000000000000001E-3</v>
      </c>
      <c r="M134" s="10">
        <v>4.2000000000000003E-2</v>
      </c>
      <c r="N134" s="10">
        <f t="shared" si="2"/>
        <v>18.99066984372968</v>
      </c>
    </row>
    <row r="135" spans="1:14" x14ac:dyDescent="0.35">
      <c r="A135" s="10" t="s">
        <v>391</v>
      </c>
      <c r="B135" s="10">
        <v>9</v>
      </c>
      <c r="C135" s="10" t="s">
        <v>150</v>
      </c>
      <c r="D135" s="11">
        <v>42999</v>
      </c>
      <c r="E135" s="12" t="s">
        <v>191</v>
      </c>
      <c r="F135" s="10" t="s">
        <v>116</v>
      </c>
      <c r="G135" s="10">
        <v>2</v>
      </c>
      <c r="H135" s="14">
        <v>5.9050049799600022E-4</v>
      </c>
      <c r="I135" s="10">
        <v>20</v>
      </c>
      <c r="J135" s="10">
        <v>3.0000000000000001E-3</v>
      </c>
      <c r="K135" s="10">
        <v>0.129</v>
      </c>
      <c r="L135" s="10">
        <v>1.2999999999999999E-2</v>
      </c>
      <c r="M135" s="10">
        <v>8.8999999999999996E-2</v>
      </c>
      <c r="N135" s="10">
        <f t="shared" si="2"/>
        <v>45.215880580308763</v>
      </c>
    </row>
    <row r="136" spans="1:14" x14ac:dyDescent="0.35">
      <c r="A136" s="10" t="s">
        <v>392</v>
      </c>
      <c r="B136" s="10">
        <v>9</v>
      </c>
      <c r="C136" s="10" t="s">
        <v>150</v>
      </c>
      <c r="D136" s="11">
        <v>42999</v>
      </c>
      <c r="E136" s="12" t="s">
        <v>191</v>
      </c>
      <c r="F136" s="10" t="s">
        <v>123</v>
      </c>
      <c r="G136" s="10">
        <v>2</v>
      </c>
      <c r="H136" s="14">
        <v>5.9050049799600022E-4</v>
      </c>
      <c r="I136" s="10">
        <v>20</v>
      </c>
      <c r="J136" s="10">
        <v>1.4E-2</v>
      </c>
      <c r="K136" s="10">
        <v>6.6000000000000003E-2</v>
      </c>
      <c r="L136" s="10">
        <v>1.2E-2</v>
      </c>
      <c r="M136" s="10">
        <v>4.5999999999999999E-2</v>
      </c>
      <c r="N136" s="10">
        <f t="shared" si="2"/>
        <v>16.277717008911154</v>
      </c>
    </row>
    <row r="137" spans="1:14" x14ac:dyDescent="0.35">
      <c r="A137" s="10" t="s">
        <v>393</v>
      </c>
      <c r="B137" s="10">
        <v>9</v>
      </c>
      <c r="C137" s="10" t="s">
        <v>150</v>
      </c>
      <c r="D137" s="11">
        <v>42999</v>
      </c>
      <c r="E137" s="12" t="s">
        <v>191</v>
      </c>
      <c r="F137" s="10" t="s">
        <v>120</v>
      </c>
      <c r="G137" s="10">
        <v>1</v>
      </c>
      <c r="H137" s="14">
        <v>5.9050049799600022E-4</v>
      </c>
      <c r="I137" s="10">
        <v>20</v>
      </c>
      <c r="J137" s="10">
        <v>4.0000000000000001E-3</v>
      </c>
      <c r="K137" s="10">
        <v>8.5000000000000006E-2</v>
      </c>
      <c r="L137" s="10">
        <v>4.0000000000000001E-3</v>
      </c>
      <c r="M137" s="10">
        <v>5.1999999999999998E-2</v>
      </c>
      <c r="N137" s="10">
        <f t="shared" si="2"/>
        <v>29.842481183003784</v>
      </c>
    </row>
    <row r="138" spans="1:14" x14ac:dyDescent="0.35">
      <c r="A138" s="10" t="s">
        <v>394</v>
      </c>
      <c r="B138" s="10">
        <v>9</v>
      </c>
      <c r="C138" s="10" t="s">
        <v>150</v>
      </c>
      <c r="D138" s="11">
        <v>42999</v>
      </c>
      <c r="E138" s="12" t="s">
        <v>191</v>
      </c>
      <c r="F138" s="10" t="s">
        <v>123</v>
      </c>
      <c r="G138" s="10">
        <v>3</v>
      </c>
      <c r="H138" s="14">
        <v>5.9050049799600022E-4</v>
      </c>
      <c r="I138" s="10">
        <v>20</v>
      </c>
      <c r="J138" s="10">
        <v>1.0999999999999999E-2</v>
      </c>
      <c r="K138" s="10">
        <v>5.2999999999999999E-2</v>
      </c>
      <c r="L138" s="10">
        <v>5.0000000000000001E-3</v>
      </c>
      <c r="M138" s="10">
        <v>3.3000000000000002E-2</v>
      </c>
      <c r="N138" s="10">
        <f t="shared" si="2"/>
        <v>12.660446562486449</v>
      </c>
    </row>
    <row r="139" spans="1:14" x14ac:dyDescent="0.35">
      <c r="A139" s="10" t="s">
        <v>395</v>
      </c>
      <c r="B139" s="10">
        <v>9</v>
      </c>
      <c r="C139" s="10" t="s">
        <v>150</v>
      </c>
      <c r="D139" s="11">
        <v>42999</v>
      </c>
      <c r="E139" s="12" t="s">
        <v>191</v>
      </c>
      <c r="F139" s="10" t="s">
        <v>116</v>
      </c>
      <c r="G139" s="10">
        <v>3</v>
      </c>
      <c r="H139" s="14">
        <v>5.9050049799600022E-4</v>
      </c>
      <c r="I139" s="10">
        <v>20</v>
      </c>
      <c r="J139" s="10">
        <v>6.0000000000000001E-3</v>
      </c>
      <c r="K139" s="10">
        <v>0.151</v>
      </c>
      <c r="L139" s="10">
        <v>1.2E-2</v>
      </c>
      <c r="M139" s="10">
        <v>9.6000000000000002E-2</v>
      </c>
      <c r="N139" s="10">
        <f t="shared" si="2"/>
        <v>55.163374307976682</v>
      </c>
    </row>
    <row r="140" spans="1:14" x14ac:dyDescent="0.35">
      <c r="A140" s="10" t="s">
        <v>396</v>
      </c>
      <c r="B140" s="10">
        <v>9</v>
      </c>
      <c r="C140" s="10" t="s">
        <v>150</v>
      </c>
      <c r="D140" s="11">
        <v>42999</v>
      </c>
      <c r="E140" s="12" t="s">
        <v>191</v>
      </c>
      <c r="F140" s="10" t="s">
        <v>120</v>
      </c>
      <c r="G140" s="10">
        <v>2</v>
      </c>
      <c r="H140" s="14">
        <v>5.9050049799600022E-4</v>
      </c>
      <c r="I140" s="10">
        <v>20</v>
      </c>
      <c r="J140" s="10">
        <v>1.2999999999999999E-2</v>
      </c>
      <c r="K140" s="10">
        <v>0.17599999999999999</v>
      </c>
      <c r="L140" s="10">
        <v>1.4E-2</v>
      </c>
      <c r="M140" s="10">
        <v>0.111</v>
      </c>
      <c r="N140" s="10">
        <f t="shared" si="2"/>
        <v>59.684962366007547</v>
      </c>
    </row>
    <row r="141" spans="1:14" x14ac:dyDescent="0.35">
      <c r="A141" s="10" t="s">
        <v>397</v>
      </c>
      <c r="B141" s="10">
        <v>9</v>
      </c>
      <c r="C141" s="10" t="s">
        <v>150</v>
      </c>
      <c r="D141" s="11">
        <v>42999</v>
      </c>
      <c r="E141" s="12" t="s">
        <v>191</v>
      </c>
      <c r="F141" s="10" t="s">
        <v>126</v>
      </c>
      <c r="G141" s="10">
        <v>2</v>
      </c>
      <c r="H141" s="14">
        <v>5.9050049799600022E-4</v>
      </c>
      <c r="I141" s="10">
        <v>20</v>
      </c>
      <c r="J141" s="10">
        <v>7.0000000000000001E-3</v>
      </c>
      <c r="K141" s="10">
        <v>8.7999999999999995E-2</v>
      </c>
      <c r="L141" s="10">
        <v>1.0999999999999999E-2</v>
      </c>
      <c r="M141" s="10">
        <v>6.4000000000000001E-2</v>
      </c>
      <c r="N141" s="10">
        <f t="shared" si="2"/>
        <v>25.320893124972887</v>
      </c>
    </row>
    <row r="142" spans="1:14" x14ac:dyDescent="0.35">
      <c r="A142" s="10" t="s">
        <v>398</v>
      </c>
      <c r="B142" s="10">
        <v>9</v>
      </c>
      <c r="C142" s="10" t="s">
        <v>150</v>
      </c>
      <c r="D142" s="11">
        <v>42999</v>
      </c>
      <c r="E142" s="12" t="s">
        <v>191</v>
      </c>
      <c r="F142" s="10" t="s">
        <v>126</v>
      </c>
      <c r="G142" s="10">
        <v>3</v>
      </c>
      <c r="H142" s="14">
        <v>5.9050049799600022E-4</v>
      </c>
      <c r="I142" s="10">
        <v>20</v>
      </c>
      <c r="J142" s="10">
        <v>3.0000000000000001E-3</v>
      </c>
      <c r="K142" s="10">
        <v>7.9000000000000001E-2</v>
      </c>
      <c r="L142" s="10">
        <v>8.9999999999999993E-3</v>
      </c>
      <c r="M142" s="10">
        <v>5.5E-2</v>
      </c>
      <c r="N142" s="10">
        <f t="shared" si="2"/>
        <v>27.129528348185257</v>
      </c>
    </row>
    <row r="143" spans="1:14" x14ac:dyDescent="0.35">
      <c r="A143" s="10" t="s">
        <v>399</v>
      </c>
      <c r="B143" s="10">
        <v>9</v>
      </c>
      <c r="C143" s="10" t="s">
        <v>150</v>
      </c>
      <c r="D143" s="11">
        <v>42999</v>
      </c>
      <c r="E143" s="12" t="s">
        <v>191</v>
      </c>
      <c r="F143" s="10" t="s">
        <v>120</v>
      </c>
      <c r="G143" s="10">
        <v>3</v>
      </c>
      <c r="H143" s="14">
        <v>5.9050049799600022E-4</v>
      </c>
      <c r="I143" s="10">
        <v>20</v>
      </c>
      <c r="J143" s="10">
        <v>8.9999999999999993E-3</v>
      </c>
      <c r="K143" s="10">
        <v>0.161</v>
      </c>
      <c r="L143" s="10">
        <v>0.01</v>
      </c>
      <c r="M143" s="10">
        <v>0.105</v>
      </c>
      <c r="N143" s="10">
        <f t="shared" si="2"/>
        <v>51.546103861551977</v>
      </c>
    </row>
    <row r="144" spans="1:14" x14ac:dyDescent="0.35">
      <c r="A144" s="10" t="s">
        <v>400</v>
      </c>
      <c r="B144" s="10">
        <v>9</v>
      </c>
      <c r="C144" s="10" t="s">
        <v>150</v>
      </c>
      <c r="D144" s="11">
        <v>43003</v>
      </c>
      <c r="E144" s="12" t="s">
        <v>197</v>
      </c>
      <c r="F144" s="10" t="s">
        <v>123</v>
      </c>
      <c r="G144" s="10">
        <v>1</v>
      </c>
      <c r="H144" s="14">
        <v>5.9050049799600022E-4</v>
      </c>
      <c r="I144" s="10">
        <v>20</v>
      </c>
      <c r="J144" s="10">
        <v>0.01</v>
      </c>
      <c r="K144" s="10">
        <v>0.10199999999999999</v>
      </c>
      <c r="L144" s="10">
        <v>8.9999999999999993E-3</v>
      </c>
      <c r="M144" s="10">
        <v>7.0000000000000007E-2</v>
      </c>
      <c r="N144" s="10">
        <f t="shared" si="2"/>
        <v>28.033845959791424</v>
      </c>
    </row>
    <row r="145" spans="1:15" x14ac:dyDescent="0.35">
      <c r="A145" s="10" t="s">
        <v>401</v>
      </c>
      <c r="B145" s="10">
        <v>9</v>
      </c>
      <c r="C145" s="10" t="s">
        <v>150</v>
      </c>
      <c r="D145" s="11">
        <v>43003</v>
      </c>
      <c r="E145" s="12" t="s">
        <v>197</v>
      </c>
      <c r="F145" s="10" t="s">
        <v>123</v>
      </c>
      <c r="G145" s="10">
        <v>2</v>
      </c>
      <c r="H145" s="14">
        <v>5.9050049799600022E-4</v>
      </c>
      <c r="I145" s="10">
        <v>20</v>
      </c>
      <c r="J145" s="10">
        <v>2E-3</v>
      </c>
      <c r="K145" s="10">
        <v>5.7000000000000002E-2</v>
      </c>
      <c r="L145" s="10">
        <v>3.0000000000000001E-3</v>
      </c>
      <c r="M145" s="10">
        <v>3.7999999999999999E-2</v>
      </c>
      <c r="N145" s="10">
        <f t="shared" si="2"/>
        <v>18.08635223212351</v>
      </c>
    </row>
    <row r="146" spans="1:15" x14ac:dyDescent="0.35">
      <c r="A146" s="10" t="s">
        <v>402</v>
      </c>
      <c r="B146" s="10">
        <v>9</v>
      </c>
      <c r="C146" s="10" t="s">
        <v>150</v>
      </c>
      <c r="D146" s="11">
        <v>43003</v>
      </c>
      <c r="E146" s="12" t="s">
        <v>197</v>
      </c>
      <c r="F146" s="10" t="s">
        <v>120</v>
      </c>
      <c r="G146" s="10">
        <v>1</v>
      </c>
      <c r="H146" s="14">
        <v>5.9050049799600022E-4</v>
      </c>
      <c r="I146" s="10">
        <v>20</v>
      </c>
      <c r="J146" s="10">
        <v>1E-3</v>
      </c>
      <c r="K146" s="10">
        <v>0.13</v>
      </c>
      <c r="L146" s="10">
        <v>2E-3</v>
      </c>
      <c r="M146" s="10">
        <v>8.2000000000000003E-2</v>
      </c>
      <c r="N146" s="10">
        <f t="shared" si="2"/>
        <v>44.311562968702589</v>
      </c>
    </row>
    <row r="147" spans="1:15" x14ac:dyDescent="0.35">
      <c r="A147" s="10" t="s">
        <v>403</v>
      </c>
      <c r="B147" s="10">
        <v>9</v>
      </c>
      <c r="C147" s="10" t="s">
        <v>150</v>
      </c>
      <c r="D147" s="11">
        <v>43003</v>
      </c>
      <c r="E147" s="12" t="s">
        <v>197</v>
      </c>
      <c r="F147" s="10" t="s">
        <v>116</v>
      </c>
      <c r="G147" s="10">
        <v>1</v>
      </c>
      <c r="H147" s="14">
        <v>5.9050049799600022E-4</v>
      </c>
      <c r="I147" s="10">
        <v>20</v>
      </c>
      <c r="J147" s="10">
        <v>2E-3</v>
      </c>
      <c r="K147" s="10">
        <v>4.3999999999999997E-2</v>
      </c>
      <c r="L147" s="10">
        <v>2E-3</v>
      </c>
      <c r="M147" s="10">
        <v>2.7E-2</v>
      </c>
      <c r="N147" s="10">
        <f t="shared" si="2"/>
        <v>15.373399397304974</v>
      </c>
    </row>
    <row r="148" spans="1:15" x14ac:dyDescent="0.35">
      <c r="A148" s="10" t="s">
        <v>404</v>
      </c>
      <c r="B148" s="10">
        <v>9</v>
      </c>
      <c r="C148" s="10" t="s">
        <v>150</v>
      </c>
      <c r="D148" s="11">
        <v>43003</v>
      </c>
      <c r="E148" s="12" t="s">
        <v>197</v>
      </c>
      <c r="F148" s="10" t="s">
        <v>126</v>
      </c>
      <c r="G148" s="10">
        <v>1</v>
      </c>
      <c r="H148" s="14">
        <v>5.9050049799600022E-4</v>
      </c>
      <c r="I148" s="10">
        <v>20</v>
      </c>
      <c r="J148" s="10">
        <v>3.0000000000000001E-3</v>
      </c>
      <c r="K148" s="10">
        <v>0.105</v>
      </c>
      <c r="L148" s="10">
        <v>8.0000000000000002E-3</v>
      </c>
      <c r="M148" s="10">
        <v>7.3999999999999996E-2</v>
      </c>
      <c r="N148" s="10">
        <f t="shared" si="2"/>
        <v>32.5554340178223</v>
      </c>
    </row>
    <row r="149" spans="1:15" x14ac:dyDescent="0.35">
      <c r="A149" s="10" t="s">
        <v>405</v>
      </c>
      <c r="B149" s="10">
        <v>9</v>
      </c>
      <c r="C149" s="10" t="s">
        <v>150</v>
      </c>
      <c r="D149" s="11">
        <v>43003</v>
      </c>
      <c r="E149" s="12" t="s">
        <v>197</v>
      </c>
      <c r="F149" s="10" t="s">
        <v>126</v>
      </c>
      <c r="G149" s="10">
        <v>2</v>
      </c>
      <c r="H149" s="14">
        <v>5.9050049799600022E-4</v>
      </c>
      <c r="I149" s="10">
        <v>20</v>
      </c>
      <c r="J149" s="10">
        <v>3.0000000000000001E-3</v>
      </c>
      <c r="K149" s="10">
        <v>5.8000000000000003E-2</v>
      </c>
      <c r="L149" s="10">
        <v>6.0000000000000001E-3</v>
      </c>
      <c r="M149" s="10">
        <v>4.2000000000000003E-2</v>
      </c>
      <c r="N149" s="10">
        <f t="shared" si="2"/>
        <v>17.182034620517328</v>
      </c>
    </row>
    <row r="150" spans="1:15" x14ac:dyDescent="0.35">
      <c r="A150" s="10" t="s">
        <v>406</v>
      </c>
      <c r="B150" s="10">
        <v>9</v>
      </c>
      <c r="C150" s="10" t="s">
        <v>150</v>
      </c>
      <c r="D150" s="11">
        <v>43003</v>
      </c>
      <c r="E150" s="12" t="s">
        <v>197</v>
      </c>
      <c r="F150" s="10" t="s">
        <v>120</v>
      </c>
      <c r="G150" s="10">
        <v>2</v>
      </c>
      <c r="H150" s="14">
        <v>5.9050049799600022E-4</v>
      </c>
      <c r="I150" s="10">
        <v>20</v>
      </c>
      <c r="J150" s="10">
        <v>3.0000000000000001E-3</v>
      </c>
      <c r="K150" s="10">
        <v>0.13300000000000001</v>
      </c>
      <c r="L150" s="10">
        <v>4.0000000000000001E-3</v>
      </c>
      <c r="M150" s="10">
        <v>8.1000000000000003E-2</v>
      </c>
      <c r="N150" s="10">
        <f t="shared" si="2"/>
        <v>47.928833415127286</v>
      </c>
    </row>
    <row r="151" spans="1:15" x14ac:dyDescent="0.35">
      <c r="A151" s="10" t="s">
        <v>407</v>
      </c>
      <c r="B151" s="10">
        <v>9</v>
      </c>
      <c r="C151" s="10" t="s">
        <v>150</v>
      </c>
      <c r="D151" s="11">
        <v>43003</v>
      </c>
      <c r="E151" s="12" t="s">
        <v>197</v>
      </c>
      <c r="F151" s="10" t="s">
        <v>116</v>
      </c>
      <c r="G151" s="10">
        <v>2</v>
      </c>
      <c r="H151" s="14">
        <v>5.9050049799600022E-4</v>
      </c>
      <c r="I151" s="10">
        <v>20</v>
      </c>
      <c r="J151" s="10">
        <v>3.0000000000000001E-3</v>
      </c>
      <c r="K151" s="10">
        <v>5.6000000000000001E-2</v>
      </c>
      <c r="L151" s="10">
        <v>5.0000000000000001E-3</v>
      </c>
      <c r="M151" s="10">
        <v>3.5999999999999997E-2</v>
      </c>
      <c r="N151" s="10">
        <f t="shared" si="2"/>
        <v>19.894987455335858</v>
      </c>
    </row>
    <row r="152" spans="1:15" x14ac:dyDescent="0.35">
      <c r="A152" s="10" t="s">
        <v>408</v>
      </c>
      <c r="B152" s="10">
        <v>9</v>
      </c>
      <c r="C152" s="10" t="s">
        <v>150</v>
      </c>
      <c r="D152" s="11">
        <v>43003</v>
      </c>
      <c r="E152" s="12" t="s">
        <v>197</v>
      </c>
      <c r="F152" s="10" t="s">
        <v>126</v>
      </c>
      <c r="G152" s="10">
        <v>3</v>
      </c>
      <c r="H152" s="14">
        <v>5.9050049799600022E-4</v>
      </c>
      <c r="I152" s="10">
        <v>20</v>
      </c>
      <c r="J152" s="10">
        <v>5.0000000000000001E-3</v>
      </c>
      <c r="K152" s="10">
        <v>2.5999999999999999E-2</v>
      </c>
      <c r="L152" s="10">
        <v>7.0000000000000001E-3</v>
      </c>
      <c r="M152" s="10">
        <v>1.9E-2</v>
      </c>
      <c r="N152" s="10">
        <f t="shared" ref="N152:N167" si="3">26.7*((K152-J152)-(M152-L152))*I152/(H152*1)/1000</f>
        <v>8.138858504455575</v>
      </c>
    </row>
    <row r="153" spans="1:15" x14ac:dyDescent="0.35">
      <c r="A153" s="10" t="s">
        <v>409</v>
      </c>
      <c r="B153" s="10">
        <v>9</v>
      </c>
      <c r="C153" s="10" t="s">
        <v>150</v>
      </c>
      <c r="D153" s="11">
        <v>43003</v>
      </c>
      <c r="E153" s="12" t="s">
        <v>197</v>
      </c>
      <c r="F153" s="10" t="s">
        <v>116</v>
      </c>
      <c r="G153" s="10">
        <v>3</v>
      </c>
      <c r="H153" s="14">
        <v>5.9050049799600022E-4</v>
      </c>
      <c r="I153" s="10">
        <v>20</v>
      </c>
      <c r="J153" s="10">
        <v>2E-3</v>
      </c>
      <c r="K153" s="10">
        <v>0.125</v>
      </c>
      <c r="L153" s="10">
        <v>8.9999999999999993E-3</v>
      </c>
      <c r="M153" s="10">
        <v>7.8E-2</v>
      </c>
      <c r="N153" s="10">
        <f t="shared" si="3"/>
        <v>48.833151026733454</v>
      </c>
    </row>
    <row r="154" spans="1:15" x14ac:dyDescent="0.35">
      <c r="A154" s="10" t="s">
        <v>410</v>
      </c>
      <c r="B154" s="10">
        <v>9</v>
      </c>
      <c r="C154" s="10" t="s">
        <v>150</v>
      </c>
      <c r="D154" s="11">
        <v>43003</v>
      </c>
      <c r="E154" s="12" t="s">
        <v>197</v>
      </c>
      <c r="F154" s="6" t="s">
        <v>120</v>
      </c>
      <c r="G154" s="10">
        <v>3</v>
      </c>
      <c r="H154" s="14">
        <v>5.9050049799600022E-4</v>
      </c>
      <c r="I154" s="10">
        <v>20</v>
      </c>
      <c r="J154" s="10">
        <v>2E-3</v>
      </c>
      <c r="K154" s="10">
        <v>9.2999999999999999E-2</v>
      </c>
      <c r="L154" s="10">
        <v>8.0000000000000002E-3</v>
      </c>
      <c r="M154" s="10">
        <v>6.0999999999999999E-2</v>
      </c>
      <c r="N154" s="10">
        <f t="shared" si="3"/>
        <v>34.364069241034663</v>
      </c>
    </row>
    <row r="155" spans="1:15" x14ac:dyDescent="0.35">
      <c r="A155" s="10" t="s">
        <v>411</v>
      </c>
      <c r="B155" s="10">
        <v>9</v>
      </c>
      <c r="C155" s="10" t="s">
        <v>150</v>
      </c>
      <c r="D155" s="11">
        <v>43003</v>
      </c>
      <c r="E155" s="12" t="s">
        <v>197</v>
      </c>
      <c r="F155" s="10" t="s">
        <v>123</v>
      </c>
      <c r="G155" s="10">
        <v>3</v>
      </c>
      <c r="H155" s="14">
        <v>5.9050049799600022E-4</v>
      </c>
      <c r="I155" s="10">
        <v>20</v>
      </c>
      <c r="J155" s="10">
        <v>3.0000000000000001E-3</v>
      </c>
      <c r="K155" s="10">
        <v>5.7000000000000002E-2</v>
      </c>
      <c r="L155" s="10">
        <v>4.0000000000000001E-3</v>
      </c>
      <c r="M155" s="10">
        <v>4.1000000000000002E-2</v>
      </c>
      <c r="N155" s="10">
        <f t="shared" si="3"/>
        <v>15.373399397304974</v>
      </c>
    </row>
    <row r="156" spans="1:15" x14ac:dyDescent="0.35">
      <c r="A156" s="10" t="s">
        <v>412</v>
      </c>
      <c r="B156" s="10">
        <v>9</v>
      </c>
      <c r="C156" s="10" t="s">
        <v>118</v>
      </c>
      <c r="D156" s="11">
        <v>43003</v>
      </c>
      <c r="E156" s="12" t="s">
        <v>183</v>
      </c>
      <c r="F156" s="10" t="s">
        <v>126</v>
      </c>
      <c r="G156" s="10">
        <v>1</v>
      </c>
      <c r="H156" s="14">
        <v>5.9050049799600022E-4</v>
      </c>
      <c r="I156" s="10">
        <v>20</v>
      </c>
      <c r="J156" s="10">
        <v>2E-3</v>
      </c>
      <c r="K156" s="10">
        <v>6.7000000000000004E-2</v>
      </c>
      <c r="L156" s="10">
        <v>5.0000000000000001E-3</v>
      </c>
      <c r="M156" s="10">
        <v>4.8000000000000001E-2</v>
      </c>
      <c r="N156" s="10">
        <f t="shared" si="3"/>
        <v>19.894987455335855</v>
      </c>
      <c r="O156" s="12"/>
    </row>
    <row r="157" spans="1:15" x14ac:dyDescent="0.35">
      <c r="A157" s="10" t="s">
        <v>413</v>
      </c>
      <c r="B157" s="10">
        <v>9</v>
      </c>
      <c r="C157" s="10" t="s">
        <v>118</v>
      </c>
      <c r="D157" s="11">
        <v>43003</v>
      </c>
      <c r="E157" s="12" t="s">
        <v>183</v>
      </c>
      <c r="F157" s="10" t="s">
        <v>120</v>
      </c>
      <c r="G157" s="10">
        <v>1</v>
      </c>
      <c r="H157" s="14">
        <v>5.9050049799600022E-4</v>
      </c>
      <c r="I157" s="10">
        <v>20</v>
      </c>
      <c r="J157" s="10">
        <v>3.0000000000000001E-3</v>
      </c>
      <c r="K157" s="10">
        <v>6.5000000000000002E-2</v>
      </c>
      <c r="L157" s="10">
        <v>5.0000000000000001E-3</v>
      </c>
      <c r="M157" s="10">
        <v>4.2000000000000003E-2</v>
      </c>
      <c r="N157" s="10">
        <f t="shared" si="3"/>
        <v>22.607940290154378</v>
      </c>
      <c r="O157" s="12"/>
    </row>
    <row r="158" spans="1:15" x14ac:dyDescent="0.35">
      <c r="A158" s="10" t="s">
        <v>414</v>
      </c>
      <c r="B158" s="10">
        <v>9</v>
      </c>
      <c r="C158" s="10" t="s">
        <v>118</v>
      </c>
      <c r="D158" s="11">
        <v>43003</v>
      </c>
      <c r="E158" s="12" t="s">
        <v>183</v>
      </c>
      <c r="F158" s="10" t="s">
        <v>126</v>
      </c>
      <c r="G158" s="10">
        <v>2</v>
      </c>
      <c r="H158" s="14">
        <v>5.9050049799600022E-4</v>
      </c>
      <c r="I158" s="10">
        <v>20</v>
      </c>
      <c r="J158" s="10">
        <v>3.0000000000000001E-3</v>
      </c>
      <c r="K158" s="10">
        <v>8.4000000000000005E-2</v>
      </c>
      <c r="L158" s="10">
        <v>6.0000000000000001E-3</v>
      </c>
      <c r="M158" s="10">
        <v>5.6000000000000001E-2</v>
      </c>
      <c r="N158" s="10">
        <f t="shared" si="3"/>
        <v>28.033845959791428</v>
      </c>
      <c r="O158" s="12"/>
    </row>
    <row r="159" spans="1:15" x14ac:dyDescent="0.35">
      <c r="A159" s="10" t="s">
        <v>415</v>
      </c>
      <c r="B159" s="10">
        <v>9</v>
      </c>
      <c r="C159" s="10" t="s">
        <v>118</v>
      </c>
      <c r="D159" s="11">
        <v>43003</v>
      </c>
      <c r="E159" s="12" t="s">
        <v>183</v>
      </c>
      <c r="F159" s="10" t="s">
        <v>123</v>
      </c>
      <c r="G159" s="10">
        <v>1</v>
      </c>
      <c r="H159" s="14">
        <v>5.9050049799600022E-4</v>
      </c>
      <c r="I159" s="10">
        <v>20</v>
      </c>
      <c r="J159" s="10">
        <v>3.0000000000000001E-3</v>
      </c>
      <c r="K159" s="10">
        <v>3.5000000000000003E-2</v>
      </c>
      <c r="L159" s="10">
        <v>3.0000000000000001E-3</v>
      </c>
      <c r="M159" s="10">
        <v>2.4E-2</v>
      </c>
      <c r="N159" s="10">
        <f t="shared" si="3"/>
        <v>9.9474937276679274</v>
      </c>
      <c r="O159" s="12"/>
    </row>
    <row r="160" spans="1:15" x14ac:dyDescent="0.35">
      <c r="A160" s="10" t="s">
        <v>416</v>
      </c>
      <c r="B160" s="10">
        <v>9</v>
      </c>
      <c r="C160" s="10" t="s">
        <v>118</v>
      </c>
      <c r="D160" s="11">
        <v>43003</v>
      </c>
      <c r="E160" s="12" t="s">
        <v>183</v>
      </c>
      <c r="F160" s="10" t="s">
        <v>116</v>
      </c>
      <c r="G160" s="10">
        <v>1</v>
      </c>
      <c r="H160" s="14">
        <v>5.9050049799600022E-4</v>
      </c>
      <c r="I160" s="10">
        <v>20</v>
      </c>
      <c r="J160" s="10">
        <v>3.0000000000000001E-3</v>
      </c>
      <c r="K160" s="10">
        <v>4.9000000000000002E-2</v>
      </c>
      <c r="L160" s="10">
        <v>5.0000000000000001E-3</v>
      </c>
      <c r="M160" s="10">
        <v>3.2000000000000001E-2</v>
      </c>
      <c r="N160" s="10">
        <f t="shared" si="3"/>
        <v>17.182034620517332</v>
      </c>
      <c r="O160" s="12"/>
    </row>
    <row r="161" spans="1:15" x14ac:dyDescent="0.35">
      <c r="A161" s="10" t="s">
        <v>417</v>
      </c>
      <c r="B161" s="10">
        <v>9</v>
      </c>
      <c r="C161" s="10" t="s">
        <v>118</v>
      </c>
      <c r="D161" s="11">
        <v>43003</v>
      </c>
      <c r="E161" s="12" t="s">
        <v>183</v>
      </c>
      <c r="F161" s="10" t="s">
        <v>116</v>
      </c>
      <c r="G161" s="10">
        <v>2</v>
      </c>
      <c r="H161" s="14">
        <v>5.9050049799600022E-4</v>
      </c>
      <c r="I161" s="10">
        <v>20</v>
      </c>
      <c r="J161" s="10">
        <v>4.0000000000000001E-3</v>
      </c>
      <c r="K161" s="10">
        <v>9.9000000000000005E-2</v>
      </c>
      <c r="L161" s="10">
        <v>8.9999999999999993E-3</v>
      </c>
      <c r="M161" s="10">
        <v>6.5000000000000002E-2</v>
      </c>
      <c r="N161" s="10">
        <f t="shared" si="3"/>
        <v>35.26838685264083</v>
      </c>
      <c r="O161" s="12"/>
    </row>
    <row r="162" spans="1:15" x14ac:dyDescent="0.35">
      <c r="A162" s="10" t="s">
        <v>418</v>
      </c>
      <c r="B162" s="10">
        <v>9</v>
      </c>
      <c r="C162" s="10" t="s">
        <v>118</v>
      </c>
      <c r="D162" s="11">
        <v>43003</v>
      </c>
      <c r="E162" s="12" t="s">
        <v>183</v>
      </c>
      <c r="F162" s="10" t="s">
        <v>126</v>
      </c>
      <c r="G162" s="10">
        <v>3</v>
      </c>
      <c r="H162" s="14">
        <v>5.9050049799600022E-4</v>
      </c>
      <c r="I162" s="10">
        <v>20</v>
      </c>
      <c r="J162" s="10">
        <v>3.0000000000000001E-3</v>
      </c>
      <c r="K162" s="10">
        <v>0.09</v>
      </c>
      <c r="L162" s="10">
        <v>7.0000000000000001E-3</v>
      </c>
      <c r="M162" s="10">
        <v>5.6000000000000001E-2</v>
      </c>
      <c r="N162" s="10">
        <f t="shared" si="3"/>
        <v>34.364069241034656</v>
      </c>
      <c r="O162" s="12"/>
    </row>
    <row r="163" spans="1:15" x14ac:dyDescent="0.35">
      <c r="A163" s="10" t="s">
        <v>419</v>
      </c>
      <c r="B163" s="10">
        <v>9</v>
      </c>
      <c r="C163" s="10" t="s">
        <v>118</v>
      </c>
      <c r="D163" s="11">
        <v>43003</v>
      </c>
      <c r="E163" s="12" t="s">
        <v>183</v>
      </c>
      <c r="F163" s="10" t="s">
        <v>116</v>
      </c>
      <c r="G163" s="10">
        <v>3</v>
      </c>
      <c r="H163" s="14">
        <v>5.9050049799600022E-4</v>
      </c>
      <c r="I163" s="10">
        <v>20</v>
      </c>
      <c r="J163" s="10">
        <v>4.0000000000000001E-3</v>
      </c>
      <c r="K163" s="10">
        <v>8.4000000000000005E-2</v>
      </c>
      <c r="L163" s="10">
        <v>5.0000000000000001E-3</v>
      </c>
      <c r="M163" s="10">
        <v>5.0999999999999997E-2</v>
      </c>
      <c r="N163" s="10">
        <f t="shared" si="3"/>
        <v>30.746798794609965</v>
      </c>
      <c r="O163" s="12"/>
    </row>
    <row r="164" spans="1:15" x14ac:dyDescent="0.35">
      <c r="A164" s="10" t="s">
        <v>420</v>
      </c>
      <c r="B164" s="10">
        <v>9</v>
      </c>
      <c r="C164" s="10" t="s">
        <v>118</v>
      </c>
      <c r="D164" s="11">
        <v>43003</v>
      </c>
      <c r="E164" s="12" t="s">
        <v>183</v>
      </c>
      <c r="F164" s="10" t="s">
        <v>120</v>
      </c>
      <c r="G164" s="10">
        <v>2</v>
      </c>
      <c r="H164" s="14">
        <v>5.9050049799600022E-4</v>
      </c>
      <c r="I164" s="10">
        <v>20</v>
      </c>
      <c r="J164" s="10">
        <v>8.0000000000000002E-3</v>
      </c>
      <c r="K164" s="10">
        <v>0.219</v>
      </c>
      <c r="L164" s="10">
        <v>8.9999999999999993E-3</v>
      </c>
      <c r="M164" s="10">
        <v>0.14299999999999999</v>
      </c>
      <c r="N164" s="10">
        <f t="shared" si="3"/>
        <v>69.632456093675515</v>
      </c>
    </row>
    <row r="165" spans="1:15" x14ac:dyDescent="0.35">
      <c r="A165" s="10" t="s">
        <v>421</v>
      </c>
      <c r="B165" s="10">
        <v>9</v>
      </c>
      <c r="C165" s="10" t="s">
        <v>118</v>
      </c>
      <c r="D165" s="11">
        <v>43003</v>
      </c>
      <c r="E165" s="12" t="s">
        <v>183</v>
      </c>
      <c r="F165" s="10" t="s">
        <v>123</v>
      </c>
      <c r="G165" s="10">
        <v>2</v>
      </c>
      <c r="H165" s="14">
        <v>5.9050049799600022E-4</v>
      </c>
      <c r="I165" s="10">
        <v>20</v>
      </c>
      <c r="J165" s="10">
        <v>3.0000000000000001E-3</v>
      </c>
      <c r="K165" s="10">
        <v>4.1000000000000002E-2</v>
      </c>
      <c r="L165" s="10">
        <v>3.0000000000000001E-3</v>
      </c>
      <c r="M165" s="10">
        <v>2.7E-2</v>
      </c>
      <c r="N165" s="10">
        <f t="shared" si="3"/>
        <v>12.660446562486452</v>
      </c>
    </row>
    <row r="166" spans="1:15" x14ac:dyDescent="0.35">
      <c r="A166" s="10" t="s">
        <v>422</v>
      </c>
      <c r="B166" s="10">
        <v>9</v>
      </c>
      <c r="C166" s="10" t="s">
        <v>118</v>
      </c>
      <c r="D166" s="11">
        <v>43003</v>
      </c>
      <c r="E166" s="12" t="s">
        <v>183</v>
      </c>
      <c r="F166" s="10" t="s">
        <v>120</v>
      </c>
      <c r="G166" s="10">
        <v>3</v>
      </c>
      <c r="H166" s="14">
        <v>5.9050049799600022E-4</v>
      </c>
      <c r="I166" s="10">
        <v>20</v>
      </c>
      <c r="J166" s="10">
        <v>4.0000000000000001E-3</v>
      </c>
      <c r="K166" s="10">
        <v>8.6999999999999994E-2</v>
      </c>
      <c r="L166" s="10">
        <v>4.0000000000000001E-3</v>
      </c>
      <c r="M166" s="10">
        <v>5.3999999999999999E-2</v>
      </c>
      <c r="N166" s="10">
        <f t="shared" si="3"/>
        <v>29.842481183003773</v>
      </c>
    </row>
    <row r="167" spans="1:15" x14ac:dyDescent="0.35">
      <c r="A167" s="10" t="s">
        <v>423</v>
      </c>
      <c r="B167" s="10">
        <v>9</v>
      </c>
      <c r="C167" s="10" t="s">
        <v>118</v>
      </c>
      <c r="D167" s="11">
        <v>43003</v>
      </c>
      <c r="E167" s="12" t="s">
        <v>183</v>
      </c>
      <c r="F167" s="10" t="s">
        <v>123</v>
      </c>
      <c r="G167" s="10">
        <v>3</v>
      </c>
      <c r="H167" s="14">
        <v>5.9050049799600022E-4</v>
      </c>
      <c r="I167" s="10">
        <v>20</v>
      </c>
      <c r="J167" s="10">
        <v>2E-3</v>
      </c>
      <c r="K167" s="10">
        <v>4.8000000000000001E-2</v>
      </c>
      <c r="L167" s="10">
        <v>3.0000000000000001E-3</v>
      </c>
      <c r="M167" s="10">
        <v>2.1000000000000001E-2</v>
      </c>
      <c r="N167" s="10">
        <f t="shared" si="3"/>
        <v>25.320893124972905</v>
      </c>
    </row>
    <row r="280" spans="15:15" x14ac:dyDescent="0.35">
      <c r="O280" s="10" t="s">
        <v>115</v>
      </c>
    </row>
    <row r="469" spans="15:15" x14ac:dyDescent="0.35">
      <c r="O469" s="10" t="s">
        <v>115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39205-7BED-4D41-8C0E-A186982AD52F}">
  <dimension ref="A1:N676"/>
  <sheetViews>
    <sheetView zoomScale="85" zoomScaleNormal="85" workbookViewId="0">
      <pane ySplit="1" topLeftCell="A22" activePane="bottomLeft" state="frozen"/>
      <selection pane="bottomLeft" activeCell="K16" sqref="K16"/>
    </sheetView>
  </sheetViews>
  <sheetFormatPr defaultRowHeight="14.5" x14ac:dyDescent="0.35"/>
  <cols>
    <col min="1" max="2" width="8.7265625" style="1"/>
    <col min="3" max="3" width="10.36328125" style="1" bestFit="1" customWidth="1"/>
    <col min="4" max="4" width="10.6328125" style="1" bestFit="1" customWidth="1"/>
    <col min="5" max="5" width="8.7265625" style="2"/>
    <col min="6" max="6" width="8.7265625" style="1"/>
    <col min="7" max="7" width="12.54296875" style="1" customWidth="1"/>
    <col min="8" max="8" width="8.90625" style="1" customWidth="1"/>
    <col min="9" max="12" width="8.7265625" style="1"/>
    <col min="13" max="13" width="15.90625" style="1" customWidth="1"/>
    <col min="14" max="15" width="10.453125" style="1" customWidth="1"/>
    <col min="16" max="16" width="11" style="1" bestFit="1" customWidth="1"/>
    <col min="17" max="16384" width="8.7265625" style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8</v>
      </c>
      <c r="L1" s="1" t="s">
        <v>10</v>
      </c>
      <c r="M1" s="1" t="s">
        <v>11</v>
      </c>
      <c r="N1" s="1" t="s">
        <v>12</v>
      </c>
    </row>
    <row r="2" spans="1:14" x14ac:dyDescent="0.35">
      <c r="A2" s="1" t="s">
        <v>13</v>
      </c>
      <c r="B2" s="1">
        <v>4</v>
      </c>
      <c r="C2" s="1" t="s">
        <v>14</v>
      </c>
      <c r="D2" s="4">
        <v>42961</v>
      </c>
      <c r="E2" s="1" t="s">
        <v>15</v>
      </c>
      <c r="F2" s="1" t="str">
        <f>INDEX([1]Treatments!A:B,MATCH(E2,[1]Treatments!A:A,0),2)</f>
        <v>CTRL</v>
      </c>
      <c r="G2">
        <v>5.9050049799600022E-4</v>
      </c>
      <c r="H2" s="1">
        <v>10</v>
      </c>
      <c r="I2" s="1">
        <v>1E-3</v>
      </c>
      <c r="J2" s="1">
        <v>6.9000000000000006E-2</v>
      </c>
      <c r="K2" s="1">
        <v>3.0000000000000001E-3</v>
      </c>
      <c r="L2" s="1">
        <v>0.05</v>
      </c>
      <c r="M2" s="1">
        <f>26.7*((J2-I2)-(L2-K2))*H2/(G2*1)/1000</f>
        <v>9.495334921864842</v>
      </c>
      <c r="N2" s="1" t="s">
        <v>16</v>
      </c>
    </row>
    <row r="3" spans="1:14" x14ac:dyDescent="0.35">
      <c r="A3" s="1" t="s">
        <v>17</v>
      </c>
      <c r="B3" s="1">
        <v>4</v>
      </c>
      <c r="C3" s="1" t="s">
        <v>14</v>
      </c>
      <c r="D3" s="4">
        <v>42961</v>
      </c>
      <c r="E3" s="1" t="s">
        <v>18</v>
      </c>
      <c r="F3" s="1" t="str">
        <f>INDEX([1]Treatments!A:B,MATCH(E3,[1]Treatments!A:A,0),2)</f>
        <v>CTRL</v>
      </c>
      <c r="G3">
        <v>5.9050049799600022E-4</v>
      </c>
      <c r="H3" s="1">
        <v>10</v>
      </c>
      <c r="I3" s="1">
        <v>3.0000000000000001E-3</v>
      </c>
      <c r="J3" s="1">
        <v>0.11700000000000001</v>
      </c>
      <c r="K3" s="1">
        <v>7.0000000000000001E-3</v>
      </c>
      <c r="L3" s="1">
        <v>8.4000000000000005E-2</v>
      </c>
      <c r="M3" s="1">
        <f t="shared" ref="M3:M66" si="0">26.7*((J3-I3)-(L3-K3))*H3/(G3*1)/1000</f>
        <v>16.729875814714244</v>
      </c>
    </row>
    <row r="4" spans="1:14" x14ac:dyDescent="0.35">
      <c r="A4" s="1" t="s">
        <v>19</v>
      </c>
      <c r="B4" s="1">
        <v>4</v>
      </c>
      <c r="C4" s="1" t="s">
        <v>14</v>
      </c>
      <c r="D4" s="4">
        <v>42961</v>
      </c>
      <c r="E4" s="1" t="s">
        <v>20</v>
      </c>
      <c r="F4" s="1" t="str">
        <f>INDEX([1]Treatments!A:B,MATCH(E4,[1]Treatments!A:A,0),2)</f>
        <v>AMBS</v>
      </c>
      <c r="G4">
        <v>5.9050049799600022E-4</v>
      </c>
      <c r="H4" s="1">
        <v>10</v>
      </c>
      <c r="I4" s="1">
        <v>1.4999999999999999E-2</v>
      </c>
      <c r="J4" s="1">
        <v>0.10199999999999999</v>
      </c>
      <c r="K4" s="1">
        <v>7.0000000000000001E-3</v>
      </c>
      <c r="L4" s="1">
        <v>6.5000000000000002E-2</v>
      </c>
      <c r="M4" s="1">
        <f t="shared" si="0"/>
        <v>13.112605368289538</v>
      </c>
    </row>
    <row r="5" spans="1:14" x14ac:dyDescent="0.35">
      <c r="A5" s="1" t="s">
        <v>21</v>
      </c>
      <c r="B5" s="1">
        <v>4</v>
      </c>
      <c r="C5" s="1" t="s">
        <v>14</v>
      </c>
      <c r="D5" s="4">
        <v>42961</v>
      </c>
      <c r="E5" s="1" t="s">
        <v>22</v>
      </c>
      <c r="F5" s="1" t="str">
        <f>INDEX([1]Treatments!A:B,MATCH(E5,[1]Treatments!A:A,0),2)</f>
        <v>AMBS</v>
      </c>
      <c r="G5">
        <v>5.9050049799600022E-4</v>
      </c>
      <c r="H5" s="1">
        <v>10</v>
      </c>
      <c r="I5" s="1">
        <v>0</v>
      </c>
      <c r="J5" s="1">
        <v>0.10100000000000001</v>
      </c>
      <c r="K5" s="1">
        <v>3.0000000000000001E-3</v>
      </c>
      <c r="L5" s="1">
        <v>7.0000000000000007E-2</v>
      </c>
      <c r="M5" s="1">
        <f t="shared" si="0"/>
        <v>15.373399397304983</v>
      </c>
    </row>
    <row r="6" spans="1:14" x14ac:dyDescent="0.35">
      <c r="A6" s="1" t="s">
        <v>23</v>
      </c>
      <c r="B6" s="1">
        <v>4</v>
      </c>
      <c r="C6" s="1" t="s">
        <v>14</v>
      </c>
      <c r="D6" s="4">
        <v>42961</v>
      </c>
      <c r="E6" s="1" t="s">
        <v>24</v>
      </c>
      <c r="F6" s="1" t="str">
        <f>INDEX([1]Treatments!A:B,MATCH(E6,[1]Treatments!A:A,0),2)</f>
        <v>AMBS</v>
      </c>
      <c r="G6">
        <v>5.9050049799600022E-4</v>
      </c>
      <c r="H6" s="1">
        <v>10</v>
      </c>
      <c r="I6" s="1">
        <v>1E-3</v>
      </c>
      <c r="J6" s="1">
        <v>6.6000000000000003E-2</v>
      </c>
      <c r="K6" s="1">
        <v>3.0000000000000001E-3</v>
      </c>
      <c r="L6" s="1">
        <v>4.9000000000000002E-2</v>
      </c>
      <c r="M6" s="1">
        <f t="shared" si="0"/>
        <v>8.5910173102586658</v>
      </c>
    </row>
    <row r="7" spans="1:14" x14ac:dyDescent="0.35">
      <c r="A7" s="1" t="s">
        <v>25</v>
      </c>
      <c r="B7" s="1">
        <v>4</v>
      </c>
      <c r="C7" s="1" t="s">
        <v>14</v>
      </c>
      <c r="D7" s="4">
        <v>42961</v>
      </c>
      <c r="E7" s="1" t="s">
        <v>26</v>
      </c>
      <c r="F7" s="1" t="str">
        <f>INDEX([1]Treatments!A:B,MATCH(E7,[1]Treatments!A:A,0),2)</f>
        <v>ACTL</v>
      </c>
      <c r="G7">
        <v>5.9050049799600022E-4</v>
      </c>
      <c r="H7" s="1">
        <v>10</v>
      </c>
      <c r="I7" s="1">
        <v>4.0000000000000001E-3</v>
      </c>
      <c r="J7" s="1">
        <v>0.124</v>
      </c>
      <c r="K7" s="1">
        <v>7.0000000000000001E-3</v>
      </c>
      <c r="L7" s="1">
        <v>9.7000000000000003E-2</v>
      </c>
      <c r="M7" s="1">
        <f t="shared" si="0"/>
        <v>13.564764174092629</v>
      </c>
    </row>
    <row r="8" spans="1:14" x14ac:dyDescent="0.35">
      <c r="A8" s="1" t="s">
        <v>27</v>
      </c>
      <c r="B8" s="1">
        <v>4</v>
      </c>
      <c r="C8" s="1" t="s">
        <v>14</v>
      </c>
      <c r="D8" s="4">
        <v>42961</v>
      </c>
      <c r="E8" s="1" t="s">
        <v>28</v>
      </c>
      <c r="F8" s="1" t="str">
        <f>INDEX([1]Treatments!A:B,MATCH(E8,[1]Treatments!A:A,0),2)</f>
        <v>ACTL</v>
      </c>
      <c r="G8">
        <v>5.9050049799600022E-4</v>
      </c>
      <c r="H8" s="1">
        <v>10</v>
      </c>
      <c r="I8" s="1">
        <v>3.0000000000000001E-3</v>
      </c>
      <c r="J8" s="1">
        <v>8.4000000000000005E-2</v>
      </c>
      <c r="K8" s="1">
        <v>5.0000000000000001E-3</v>
      </c>
      <c r="L8" s="1">
        <v>6.3E-2</v>
      </c>
      <c r="M8" s="1">
        <f t="shared" si="0"/>
        <v>10.399652533471015</v>
      </c>
    </row>
    <row r="9" spans="1:14" x14ac:dyDescent="0.35">
      <c r="A9" s="1" t="s">
        <v>29</v>
      </c>
      <c r="B9" s="1">
        <v>4</v>
      </c>
      <c r="C9" s="1" t="s">
        <v>14</v>
      </c>
      <c r="D9" s="4">
        <v>42961</v>
      </c>
      <c r="E9" s="1" t="s">
        <v>30</v>
      </c>
      <c r="F9" s="1" t="str">
        <f>INDEX([1]Treatments!A:B,MATCH(E9,[1]Treatments!A:A,0),2)</f>
        <v>ACTL</v>
      </c>
      <c r="G9">
        <v>5.9050049799600022E-4</v>
      </c>
      <c r="H9" s="1">
        <v>10</v>
      </c>
      <c r="I9" s="1">
        <v>1E-3</v>
      </c>
      <c r="J9" s="1">
        <v>3.5999999999999997E-2</v>
      </c>
      <c r="K9" s="1">
        <v>4.0000000000000001E-3</v>
      </c>
      <c r="L9" s="1">
        <v>2.8000000000000001E-2</v>
      </c>
      <c r="M9" s="1">
        <f t="shared" si="0"/>
        <v>4.9737468638339628</v>
      </c>
    </row>
    <row r="10" spans="1:14" x14ac:dyDescent="0.35">
      <c r="A10" s="1" t="s">
        <v>31</v>
      </c>
      <c r="B10" s="1">
        <v>4</v>
      </c>
      <c r="C10" s="1" t="s">
        <v>14</v>
      </c>
      <c r="D10" s="4">
        <v>42961</v>
      </c>
      <c r="E10" s="2" t="s">
        <v>32</v>
      </c>
      <c r="F10" s="1" t="str">
        <f>INDEX([1]Treatments!A:B,MATCH(E10,[1]Treatments!A:A,0),2)</f>
        <v>CTRL</v>
      </c>
      <c r="G10">
        <v>5.9050049799600022E-4</v>
      </c>
      <c r="H10" s="1">
        <v>10</v>
      </c>
      <c r="I10" s="1">
        <v>4.0000000000000001E-3</v>
      </c>
      <c r="J10" s="1">
        <v>0.06</v>
      </c>
      <c r="K10" s="1">
        <v>4.0000000000000001E-3</v>
      </c>
      <c r="L10" s="1">
        <v>4.8000000000000001E-2</v>
      </c>
      <c r="M10" s="1">
        <f t="shared" si="0"/>
        <v>5.42590566963705</v>
      </c>
    </row>
    <row r="11" spans="1:14" x14ac:dyDescent="0.35">
      <c r="A11" s="1" t="s">
        <v>33</v>
      </c>
      <c r="B11" s="1">
        <v>4</v>
      </c>
      <c r="C11" s="1" t="s">
        <v>14</v>
      </c>
      <c r="D11" s="4">
        <v>42961</v>
      </c>
      <c r="E11" s="2" t="s">
        <v>34</v>
      </c>
      <c r="F11" s="1" t="str">
        <f>INDEX([1]Treatments!A:B,MATCH(E11,[1]Treatments!A:A,0),2)</f>
        <v>ACTL</v>
      </c>
      <c r="G11">
        <v>5.9050049799600022E-4</v>
      </c>
      <c r="H11" s="1">
        <v>10</v>
      </c>
      <c r="I11" s="1">
        <v>1E-3</v>
      </c>
      <c r="J11" s="1">
        <v>7.0999999999999994E-2</v>
      </c>
      <c r="K11" s="1">
        <v>2E-3</v>
      </c>
      <c r="L11" s="1">
        <v>4.8000000000000001E-2</v>
      </c>
      <c r="M11" s="1">
        <f t="shared" si="0"/>
        <v>10.8518113392741</v>
      </c>
    </row>
    <row r="12" spans="1:14" x14ac:dyDescent="0.35">
      <c r="A12" s="1" t="s">
        <v>35</v>
      </c>
      <c r="B12" s="1">
        <v>4</v>
      </c>
      <c r="C12" s="1" t="s">
        <v>14</v>
      </c>
      <c r="D12" s="4">
        <v>42961</v>
      </c>
      <c r="E12" s="2" t="s">
        <v>36</v>
      </c>
      <c r="F12" s="1" t="str">
        <f>INDEX([1]Treatments!A:B,MATCH(E12,[1]Treatments!A:A,0),2)</f>
        <v>AMBS</v>
      </c>
      <c r="G12">
        <v>5.9050049799600022E-4</v>
      </c>
      <c r="H12" s="1">
        <v>10</v>
      </c>
      <c r="I12" s="1">
        <v>1E-3</v>
      </c>
      <c r="J12" s="1">
        <v>7.1999999999999995E-2</v>
      </c>
      <c r="K12" s="1">
        <v>3.0000000000000001E-3</v>
      </c>
      <c r="L12" s="1">
        <v>4.9000000000000002E-2</v>
      </c>
      <c r="M12" s="1">
        <f t="shared" si="0"/>
        <v>11.303970145077189</v>
      </c>
    </row>
    <row r="13" spans="1:14" x14ac:dyDescent="0.35">
      <c r="A13" s="1" t="s">
        <v>37</v>
      </c>
      <c r="B13" s="1">
        <v>4</v>
      </c>
      <c r="C13" s="1" t="s">
        <v>14</v>
      </c>
      <c r="D13" s="4">
        <v>42961</v>
      </c>
      <c r="E13" s="2" t="s">
        <v>38</v>
      </c>
      <c r="F13" s="1" t="str">
        <f>INDEX([1]Treatments!A:B,MATCH(E13,[1]Treatments!A:A,0),2)</f>
        <v>AMBL</v>
      </c>
      <c r="G13">
        <v>5.9050049799600022E-4</v>
      </c>
      <c r="H13" s="1">
        <v>10</v>
      </c>
      <c r="I13" s="1">
        <v>5.0000000000000001E-3</v>
      </c>
      <c r="J13" s="1">
        <v>0.05</v>
      </c>
      <c r="K13" s="1">
        <v>6.0000000000000001E-3</v>
      </c>
      <c r="L13" s="1">
        <v>3.9E-2</v>
      </c>
      <c r="M13" s="1">
        <f t="shared" si="0"/>
        <v>5.4259056696370527</v>
      </c>
    </row>
    <row r="14" spans="1:14" x14ac:dyDescent="0.35">
      <c r="A14" s="1" t="s">
        <v>39</v>
      </c>
      <c r="B14" s="1">
        <v>4</v>
      </c>
      <c r="C14" s="1" t="s">
        <v>14</v>
      </c>
      <c r="D14" s="4">
        <v>42961</v>
      </c>
      <c r="E14" s="2" t="s">
        <v>40</v>
      </c>
      <c r="F14" s="1" t="str">
        <f>INDEX([1]Treatments!A:B,MATCH(E14,[1]Treatments!A:A,0),2)</f>
        <v>AMBL</v>
      </c>
      <c r="G14">
        <v>5.9050049799600022E-4</v>
      </c>
      <c r="H14" s="1">
        <v>10</v>
      </c>
      <c r="I14" s="1">
        <v>1E-3</v>
      </c>
      <c r="J14" s="1">
        <v>8.1000000000000003E-2</v>
      </c>
      <c r="K14" s="1">
        <v>4.0000000000000001E-3</v>
      </c>
      <c r="L14" s="1">
        <v>5.7000000000000002E-2</v>
      </c>
      <c r="M14" s="1">
        <f t="shared" si="0"/>
        <v>12.208287756683363</v>
      </c>
    </row>
    <row r="15" spans="1:14" x14ac:dyDescent="0.35">
      <c r="A15" s="1" t="s">
        <v>41</v>
      </c>
      <c r="B15" s="1">
        <v>4</v>
      </c>
      <c r="C15" s="1" t="s">
        <v>14</v>
      </c>
      <c r="D15" s="4">
        <v>42961</v>
      </c>
      <c r="E15" s="2" t="s">
        <v>42</v>
      </c>
      <c r="F15" s="1" t="str">
        <f>INDEX([1]Treatments!A:B,MATCH(E15,[1]Treatments!A:A,0),2)</f>
        <v>ACTS</v>
      </c>
      <c r="G15">
        <v>5.9050049799600022E-4</v>
      </c>
      <c r="H15" s="1">
        <v>10</v>
      </c>
      <c r="I15" s="1">
        <v>2E-3</v>
      </c>
      <c r="J15" s="1">
        <v>4.9000000000000002E-2</v>
      </c>
      <c r="K15" s="1">
        <v>5.0000000000000001E-3</v>
      </c>
      <c r="L15" s="1">
        <v>3.7999999999999999E-2</v>
      </c>
      <c r="M15" s="1">
        <f t="shared" si="0"/>
        <v>6.3302232812432262</v>
      </c>
    </row>
    <row r="16" spans="1:14" x14ac:dyDescent="0.35">
      <c r="A16" s="1" t="s">
        <v>43</v>
      </c>
      <c r="B16" s="1">
        <v>4</v>
      </c>
      <c r="C16" s="1" t="s">
        <v>14</v>
      </c>
      <c r="D16" s="4">
        <v>42961</v>
      </c>
      <c r="E16" s="2" t="s">
        <v>44</v>
      </c>
      <c r="F16" s="1" t="str">
        <f>INDEX([1]Treatments!A:B,MATCH(E16,[1]Treatments!A:A,0),2)</f>
        <v>ACTS</v>
      </c>
      <c r="G16">
        <v>5.9050049799600022E-4</v>
      </c>
      <c r="H16" s="1">
        <v>10</v>
      </c>
      <c r="I16" s="1">
        <v>1E-3</v>
      </c>
      <c r="J16" s="1">
        <v>3.5999999999999997E-2</v>
      </c>
      <c r="K16" s="1">
        <v>4.0000000000000001E-3</v>
      </c>
      <c r="L16" s="1">
        <v>2.7E-2</v>
      </c>
      <c r="M16" s="1">
        <f t="shared" si="0"/>
        <v>5.42590566963705</v>
      </c>
    </row>
    <row r="17" spans="1:13" x14ac:dyDescent="0.35">
      <c r="A17" s="1" t="s">
        <v>45</v>
      </c>
      <c r="B17" s="1">
        <v>4</v>
      </c>
      <c r="C17" s="1" t="s">
        <v>14</v>
      </c>
      <c r="D17" s="4">
        <v>42961</v>
      </c>
      <c r="E17" s="2" t="s">
        <v>46</v>
      </c>
      <c r="F17" s="1" t="str">
        <f>INDEX([1]Treatments!A:B,MATCH(E17,[1]Treatments!A:A,0),2)</f>
        <v>AMBL</v>
      </c>
      <c r="G17">
        <v>5.9050049799600022E-4</v>
      </c>
      <c r="H17" s="1">
        <v>10</v>
      </c>
      <c r="I17" s="1">
        <v>1E-3</v>
      </c>
      <c r="J17" s="1">
        <v>8.5999999999999993E-2</v>
      </c>
      <c r="K17" s="1">
        <v>3.0000000000000001E-3</v>
      </c>
      <c r="L17" s="1">
        <v>2.8000000000000001E-2</v>
      </c>
      <c r="M17" s="1">
        <f t="shared" si="0"/>
        <v>27.12952834818525</v>
      </c>
    </row>
    <row r="18" spans="1:13" x14ac:dyDescent="0.35">
      <c r="A18" s="1" t="s">
        <v>47</v>
      </c>
      <c r="B18" s="1">
        <v>4</v>
      </c>
      <c r="C18" s="1" t="s">
        <v>14</v>
      </c>
      <c r="D18" s="4">
        <v>42961</v>
      </c>
      <c r="E18" s="2" t="s">
        <v>48</v>
      </c>
      <c r="F18" s="1" t="str">
        <f>INDEX([1]Treatments!A:B,MATCH(E18,[1]Treatments!A:A,0),2)</f>
        <v>ACTS</v>
      </c>
      <c r="G18">
        <v>5.9050049799600022E-4</v>
      </c>
      <c r="H18" s="1">
        <v>10</v>
      </c>
      <c r="I18" s="1">
        <v>4.0000000000000001E-3</v>
      </c>
      <c r="J18" s="1">
        <v>7.5999999999999998E-2</v>
      </c>
      <c r="K18" s="1">
        <v>6.0000000000000001E-3</v>
      </c>
      <c r="L18" s="1">
        <v>7.0999999999999994E-2</v>
      </c>
      <c r="M18" s="1">
        <f t="shared" si="0"/>
        <v>3.1651116406216162</v>
      </c>
    </row>
    <row r="19" spans="1:13" x14ac:dyDescent="0.35">
      <c r="A19" s="1" t="s">
        <v>49</v>
      </c>
      <c r="B19" s="1">
        <v>4</v>
      </c>
      <c r="C19" s="1" t="s">
        <v>14</v>
      </c>
      <c r="D19" s="4">
        <v>42961</v>
      </c>
      <c r="E19" s="2" t="s">
        <v>50</v>
      </c>
      <c r="F19" s="1" t="str">
        <f>INDEX([1]Treatments!A:B,MATCH(E19,[1]Treatments!A:A,0),2)</f>
        <v>AMBS</v>
      </c>
      <c r="G19">
        <v>5.9050049799600022E-4</v>
      </c>
      <c r="H19" s="1">
        <v>10</v>
      </c>
      <c r="I19" s="1">
        <v>8.0000000000000002E-3</v>
      </c>
      <c r="J19" s="1">
        <v>6.3E-2</v>
      </c>
      <c r="K19" s="1">
        <v>6.0000000000000001E-3</v>
      </c>
      <c r="L19" s="1">
        <v>5.6000000000000001E-2</v>
      </c>
      <c r="M19" s="1">
        <f t="shared" si="0"/>
        <v>2.2607940290154369</v>
      </c>
    </row>
    <row r="20" spans="1:13" x14ac:dyDescent="0.35">
      <c r="A20" s="1" t="s">
        <v>51</v>
      </c>
      <c r="B20" s="1">
        <v>4</v>
      </c>
      <c r="C20" s="1" t="s">
        <v>14</v>
      </c>
      <c r="D20" s="4">
        <v>42961</v>
      </c>
      <c r="E20" s="2" t="s">
        <v>52</v>
      </c>
      <c r="F20" s="1" t="str">
        <f>INDEX([1]Treatments!A:B,MATCH(E20,[1]Treatments!A:A,0),2)</f>
        <v>AMBS</v>
      </c>
      <c r="G20">
        <v>5.9050049799600022E-4</v>
      </c>
      <c r="H20" s="1">
        <v>10</v>
      </c>
      <c r="I20" s="1">
        <v>0.01</v>
      </c>
      <c r="J20" s="1">
        <v>5.6000000000000001E-2</v>
      </c>
      <c r="K20" s="1">
        <v>4.0000000000000001E-3</v>
      </c>
      <c r="L20" s="1">
        <v>4.3999999999999997E-2</v>
      </c>
      <c r="M20" s="1">
        <f t="shared" si="0"/>
        <v>2.7129528348185281</v>
      </c>
    </row>
    <row r="21" spans="1:13" x14ac:dyDescent="0.35">
      <c r="A21" s="1" t="s">
        <v>53</v>
      </c>
      <c r="B21" s="1">
        <v>4</v>
      </c>
      <c r="C21" s="1" t="s">
        <v>14</v>
      </c>
      <c r="D21" s="4">
        <v>42961</v>
      </c>
      <c r="E21" s="2" t="s">
        <v>54</v>
      </c>
      <c r="F21" s="1" t="str">
        <f>INDEX([1]Treatments!A:B,MATCH(E21,[1]Treatments!A:A,0),2)</f>
        <v>ACTS</v>
      </c>
      <c r="G21">
        <v>5.9050049799600022E-4</v>
      </c>
      <c r="H21" s="1">
        <v>10</v>
      </c>
      <c r="I21" s="1">
        <v>8.0000000000000002E-3</v>
      </c>
      <c r="J21" s="1">
        <v>0.11700000000000001</v>
      </c>
      <c r="K21" s="1">
        <v>8.0000000000000002E-3</v>
      </c>
      <c r="L21" s="1">
        <v>0.107</v>
      </c>
      <c r="M21" s="1">
        <f t="shared" si="0"/>
        <v>4.52158805803088</v>
      </c>
    </row>
    <row r="22" spans="1:13" x14ac:dyDescent="0.35">
      <c r="A22" s="1" t="s">
        <v>55</v>
      </c>
      <c r="B22" s="1">
        <v>4</v>
      </c>
      <c r="C22" s="1" t="s">
        <v>14</v>
      </c>
      <c r="D22" s="4">
        <v>42961</v>
      </c>
      <c r="E22" s="2" t="s">
        <v>56</v>
      </c>
      <c r="F22" s="1" t="str">
        <f>INDEX([1]Treatments!A:B,MATCH(E22,[1]Treatments!A:A,0),2)</f>
        <v>ACTL</v>
      </c>
      <c r="G22">
        <v>5.9050049799600022E-4</v>
      </c>
      <c r="H22" s="1">
        <v>10</v>
      </c>
      <c r="I22" s="1">
        <v>2E-3</v>
      </c>
      <c r="J22" s="1">
        <v>0.13</v>
      </c>
      <c r="K22" s="1">
        <v>6.0000000000000001E-3</v>
      </c>
      <c r="L22" s="1">
        <v>9.6000000000000002E-2</v>
      </c>
      <c r="M22" s="1">
        <f t="shared" si="0"/>
        <v>17.182034620517332</v>
      </c>
    </row>
    <row r="23" spans="1:13" x14ac:dyDescent="0.35">
      <c r="A23" s="1" t="s">
        <v>57</v>
      </c>
      <c r="B23" s="1">
        <v>4</v>
      </c>
      <c r="C23" s="1" t="s">
        <v>14</v>
      </c>
      <c r="D23" s="4">
        <v>42961</v>
      </c>
      <c r="E23" s="2" t="s">
        <v>58</v>
      </c>
      <c r="F23" s="1" t="str">
        <f>INDEX([1]Treatments!A:B,MATCH(E23,[1]Treatments!A:A,0),2)</f>
        <v>AMBS</v>
      </c>
      <c r="G23">
        <v>5.9050049799600022E-4</v>
      </c>
      <c r="H23" s="1">
        <v>10</v>
      </c>
      <c r="I23" s="1">
        <v>4.0000000000000001E-3</v>
      </c>
      <c r="J23" s="1">
        <v>7.0999999999999994E-2</v>
      </c>
      <c r="K23" s="1">
        <v>5.0000000000000001E-3</v>
      </c>
      <c r="L23" s="1">
        <v>5.1999999999999998E-2</v>
      </c>
      <c r="M23" s="1">
        <f t="shared" si="0"/>
        <v>9.0431761160617476</v>
      </c>
    </row>
    <row r="24" spans="1:13" x14ac:dyDescent="0.35">
      <c r="A24" s="1" t="s">
        <v>59</v>
      </c>
      <c r="B24" s="1">
        <v>4</v>
      </c>
      <c r="C24" s="1" t="s">
        <v>14</v>
      </c>
      <c r="D24" s="4">
        <v>42961</v>
      </c>
      <c r="E24" s="2" t="s">
        <v>60</v>
      </c>
      <c r="F24" s="1" t="str">
        <f>INDEX([1]Treatments!A:B,MATCH(E24,[1]Treatments!A:A,0),2)</f>
        <v>ACTS</v>
      </c>
      <c r="G24">
        <v>5.9050049799600022E-4</v>
      </c>
      <c r="H24" s="1">
        <v>10</v>
      </c>
      <c r="I24" s="1">
        <v>3.0000000000000001E-3</v>
      </c>
      <c r="J24" s="1">
        <v>4.2999999999999997E-2</v>
      </c>
      <c r="K24" s="1">
        <v>4.0000000000000001E-3</v>
      </c>
      <c r="L24" s="1">
        <v>3.4000000000000002E-2</v>
      </c>
      <c r="M24" s="1">
        <f t="shared" si="0"/>
        <v>4.5215880580308729</v>
      </c>
    </row>
    <row r="25" spans="1:13" x14ac:dyDescent="0.35">
      <c r="A25" s="1" t="s">
        <v>61</v>
      </c>
      <c r="B25" s="1">
        <v>4</v>
      </c>
      <c r="C25" s="1" t="s">
        <v>14</v>
      </c>
      <c r="D25" s="4">
        <v>42961</v>
      </c>
      <c r="E25" s="2" t="s">
        <v>62</v>
      </c>
      <c r="F25" s="1" t="str">
        <f>INDEX([1]Treatments!A:B,MATCH(E25,[1]Treatments!A:A,0),2)</f>
        <v>ACTL</v>
      </c>
      <c r="G25">
        <v>5.9050049799600022E-4</v>
      </c>
      <c r="H25" s="1">
        <v>10</v>
      </c>
      <c r="I25" s="1">
        <v>3.0000000000000001E-3</v>
      </c>
      <c r="J25" s="1">
        <v>0.124</v>
      </c>
      <c r="K25" s="1">
        <v>7.0000000000000001E-3</v>
      </c>
      <c r="L25" s="1">
        <v>8.7999999999999995E-2</v>
      </c>
      <c r="M25" s="1">
        <f t="shared" si="0"/>
        <v>18.08635223212351</v>
      </c>
    </row>
    <row r="26" spans="1:13" x14ac:dyDescent="0.35">
      <c r="A26" s="1" t="s">
        <v>63</v>
      </c>
      <c r="B26" s="1">
        <v>4</v>
      </c>
      <c r="C26" s="1" t="s">
        <v>14</v>
      </c>
      <c r="D26" s="4">
        <v>42961</v>
      </c>
      <c r="E26" s="2" t="s">
        <v>64</v>
      </c>
      <c r="F26" s="1" t="str">
        <f>INDEX([1]Treatments!A:B,MATCH(E26,[1]Treatments!A:A,0),2)</f>
        <v>AMBL</v>
      </c>
      <c r="G26">
        <v>5.9050049799600022E-4</v>
      </c>
      <c r="H26" s="1">
        <v>10</v>
      </c>
      <c r="I26" s="1">
        <v>4.0000000000000001E-3</v>
      </c>
      <c r="J26" s="1">
        <v>0.158</v>
      </c>
      <c r="K26" s="1">
        <v>8.0000000000000002E-3</v>
      </c>
      <c r="L26" s="1">
        <v>0.124</v>
      </c>
      <c r="M26" s="1">
        <f t="shared" si="0"/>
        <v>17.182034620517332</v>
      </c>
    </row>
    <row r="27" spans="1:13" x14ac:dyDescent="0.35">
      <c r="A27" s="1" t="s">
        <v>65</v>
      </c>
      <c r="B27" s="1">
        <v>4</v>
      </c>
      <c r="C27" s="1" t="s">
        <v>14</v>
      </c>
      <c r="D27" s="4">
        <v>42961</v>
      </c>
      <c r="E27" s="2" t="s">
        <v>66</v>
      </c>
      <c r="F27" s="1" t="str">
        <f>INDEX([1]Treatments!A:B,MATCH(E27,[1]Treatments!A:A,0),2)</f>
        <v>AMBS</v>
      </c>
      <c r="G27">
        <v>5.9050049799600022E-4</v>
      </c>
      <c r="H27" s="1">
        <v>10</v>
      </c>
      <c r="I27" s="1">
        <v>3.0000000000000001E-3</v>
      </c>
      <c r="J27" s="1">
        <v>7.5999999999999998E-2</v>
      </c>
      <c r="K27" s="1">
        <v>4.0000000000000001E-3</v>
      </c>
      <c r="L27" s="1">
        <v>5.6000000000000001E-2</v>
      </c>
      <c r="M27" s="1">
        <f t="shared" si="0"/>
        <v>9.4953349218648366</v>
      </c>
    </row>
    <row r="28" spans="1:13" x14ac:dyDescent="0.35">
      <c r="A28" s="1" t="s">
        <v>67</v>
      </c>
      <c r="B28" s="1">
        <v>4</v>
      </c>
      <c r="C28" s="1" t="s">
        <v>14</v>
      </c>
      <c r="D28" s="4">
        <v>42961</v>
      </c>
      <c r="E28" s="2" t="s">
        <v>68</v>
      </c>
      <c r="F28" s="1" t="str">
        <f>INDEX([1]Treatments!A:B,MATCH(E28,[1]Treatments!A:A,0),2)</f>
        <v>CTRL</v>
      </c>
      <c r="G28">
        <v>5.9050049799600022E-4</v>
      </c>
      <c r="H28" s="1">
        <v>10</v>
      </c>
      <c r="I28" s="1">
        <v>5.0000000000000001E-3</v>
      </c>
      <c r="J28" s="1">
        <v>9.0999999999999998E-2</v>
      </c>
      <c r="K28" s="1">
        <v>7.0000000000000001E-3</v>
      </c>
      <c r="L28" s="1">
        <v>7.9000000000000001E-2</v>
      </c>
      <c r="M28" s="1">
        <f t="shared" si="0"/>
        <v>6.3302232812432262</v>
      </c>
    </row>
    <row r="29" spans="1:13" x14ac:dyDescent="0.35">
      <c r="A29" s="1" t="s">
        <v>69</v>
      </c>
      <c r="B29" s="1">
        <v>4</v>
      </c>
      <c r="C29" s="1" t="s">
        <v>14</v>
      </c>
      <c r="D29" s="4">
        <v>42961</v>
      </c>
      <c r="E29" s="2" t="s">
        <v>70</v>
      </c>
      <c r="F29" s="1" t="str">
        <f>INDEX([1]Treatments!A:B,MATCH(E29,[1]Treatments!A:A,0),2)</f>
        <v>ACTL</v>
      </c>
      <c r="G29">
        <v>5.9050049799600022E-4</v>
      </c>
      <c r="H29" s="1">
        <v>10</v>
      </c>
      <c r="I29" s="1">
        <v>3.0000000000000001E-3</v>
      </c>
      <c r="J29" s="1">
        <v>0.124</v>
      </c>
      <c r="K29" s="1">
        <v>7.0000000000000001E-3</v>
      </c>
      <c r="L29" s="1">
        <v>8.8999999999999996E-2</v>
      </c>
      <c r="M29" s="1">
        <f t="shared" si="0"/>
        <v>17.634193426320415</v>
      </c>
    </row>
    <row r="30" spans="1:13" x14ac:dyDescent="0.35">
      <c r="A30" s="1" t="s">
        <v>71</v>
      </c>
      <c r="B30" s="1">
        <v>4</v>
      </c>
      <c r="C30" s="1" t="s">
        <v>14</v>
      </c>
      <c r="D30" s="4">
        <v>42961</v>
      </c>
      <c r="E30" s="2" t="s">
        <v>72</v>
      </c>
      <c r="F30" s="1" t="str">
        <f>INDEX([1]Treatments!A:B,MATCH(E30,[1]Treatments!A:A,0),2)</f>
        <v>AMBL</v>
      </c>
      <c r="G30">
        <v>5.9050049799600022E-4</v>
      </c>
      <c r="H30" s="1">
        <v>10</v>
      </c>
      <c r="I30" s="1">
        <v>5.0000000000000001E-3</v>
      </c>
      <c r="J30" s="1">
        <v>0.14399999999999999</v>
      </c>
      <c r="K30" s="1">
        <v>8.9999999999999993E-3</v>
      </c>
      <c r="L30" s="1">
        <v>0.111</v>
      </c>
      <c r="M30" s="1">
        <f t="shared" si="0"/>
        <v>16.729875814714234</v>
      </c>
    </row>
    <row r="31" spans="1:13" x14ac:dyDescent="0.35">
      <c r="A31" s="1" t="s">
        <v>73</v>
      </c>
      <c r="B31" s="1">
        <v>4</v>
      </c>
      <c r="C31" s="1" t="s">
        <v>14</v>
      </c>
      <c r="D31" s="4">
        <v>42961</v>
      </c>
      <c r="E31" s="2" t="s">
        <v>74</v>
      </c>
      <c r="F31" s="1" t="str">
        <f>INDEX([1]Treatments!A:B,MATCH(E31,[1]Treatments!A:A,0),2)</f>
        <v>AMBL</v>
      </c>
      <c r="G31">
        <v>5.9050049799600022E-4</v>
      </c>
      <c r="H31" s="1">
        <v>10</v>
      </c>
      <c r="I31" s="1">
        <v>2E-3</v>
      </c>
      <c r="J31" s="1">
        <v>6.9000000000000006E-2</v>
      </c>
      <c r="K31" s="1">
        <v>4.0000000000000001E-3</v>
      </c>
      <c r="L31" s="1">
        <v>5.0999999999999997E-2</v>
      </c>
      <c r="M31" s="1">
        <f t="shared" si="0"/>
        <v>9.0431761160617548</v>
      </c>
    </row>
    <row r="32" spans="1:13" x14ac:dyDescent="0.35">
      <c r="A32" s="1" t="s">
        <v>75</v>
      </c>
      <c r="B32" s="1">
        <v>4</v>
      </c>
      <c r="C32" s="1" t="s">
        <v>14</v>
      </c>
      <c r="D32" s="4">
        <v>42961</v>
      </c>
      <c r="E32" s="2" t="s">
        <v>76</v>
      </c>
      <c r="F32" s="1" t="str">
        <f>INDEX([1]Treatments!A:B,MATCH(E32,[1]Treatments!A:A,0),2)</f>
        <v>ACTS</v>
      </c>
      <c r="G32">
        <v>5.9050049799600022E-4</v>
      </c>
      <c r="H32" s="1">
        <v>10</v>
      </c>
      <c r="I32" s="1">
        <v>8.0000000000000002E-3</v>
      </c>
      <c r="J32" s="1">
        <v>7.4999999999999997E-2</v>
      </c>
      <c r="K32" s="1">
        <v>7.0000000000000001E-3</v>
      </c>
      <c r="L32" s="1">
        <v>5.7000000000000002E-2</v>
      </c>
      <c r="M32" s="1">
        <f t="shared" si="0"/>
        <v>7.6866996986524914</v>
      </c>
    </row>
    <row r="33" spans="1:13" x14ac:dyDescent="0.35">
      <c r="A33" s="1" t="s">
        <v>77</v>
      </c>
      <c r="B33" s="1">
        <v>4</v>
      </c>
      <c r="C33" s="1" t="s">
        <v>14</v>
      </c>
      <c r="D33" s="4">
        <v>42961</v>
      </c>
      <c r="E33" s="2" t="s">
        <v>78</v>
      </c>
      <c r="F33" s="1" t="str">
        <f>INDEX([1]Treatments!A:B,MATCH(E33,[1]Treatments!A:A,0),2)</f>
        <v>ACTL</v>
      </c>
      <c r="G33">
        <v>5.9050049799600022E-4</v>
      </c>
      <c r="H33" s="1">
        <v>10</v>
      </c>
      <c r="I33" s="1">
        <v>6.0000000000000001E-3</v>
      </c>
      <c r="J33" s="1">
        <v>7.3999999999999996E-2</v>
      </c>
      <c r="K33" s="1">
        <v>7.0000000000000001E-3</v>
      </c>
      <c r="L33" s="1">
        <v>5.7000000000000002E-2</v>
      </c>
      <c r="M33" s="1">
        <f t="shared" si="0"/>
        <v>8.1388585044555732</v>
      </c>
    </row>
    <row r="34" spans="1:13" x14ac:dyDescent="0.35">
      <c r="A34" s="1" t="s">
        <v>79</v>
      </c>
      <c r="B34" s="1">
        <v>4</v>
      </c>
      <c r="C34" s="1" t="s">
        <v>14</v>
      </c>
      <c r="D34" s="4">
        <v>42961</v>
      </c>
      <c r="E34" s="2" t="s">
        <v>80</v>
      </c>
      <c r="F34" s="1" t="str">
        <f>INDEX([1]Treatments!A:B,MATCH(E34,[1]Treatments!A:A,0),2)</f>
        <v>ACTS</v>
      </c>
      <c r="G34">
        <v>5.9050049799600022E-4</v>
      </c>
      <c r="H34" s="1">
        <v>10</v>
      </c>
      <c r="I34" s="1">
        <v>3.0000000000000001E-3</v>
      </c>
      <c r="J34" s="1">
        <v>0.107</v>
      </c>
      <c r="K34" s="1">
        <v>6.0000000000000001E-3</v>
      </c>
      <c r="L34" s="1">
        <v>7.4999999999999997E-2</v>
      </c>
      <c r="M34" s="1">
        <f t="shared" si="0"/>
        <v>15.825558203108068</v>
      </c>
    </row>
    <row r="35" spans="1:13" x14ac:dyDescent="0.35">
      <c r="A35" s="1" t="s">
        <v>81</v>
      </c>
      <c r="B35" s="1">
        <v>4</v>
      </c>
      <c r="C35" s="1" t="s">
        <v>14</v>
      </c>
      <c r="D35" s="4">
        <v>42961</v>
      </c>
      <c r="E35" s="2" t="s">
        <v>82</v>
      </c>
      <c r="F35" s="1" t="str">
        <f>INDEX([1]Treatments!A:B,MATCH(E35,[1]Treatments!A:A,0),2)</f>
        <v>CTRL</v>
      </c>
      <c r="G35">
        <v>5.9050049799600022E-4</v>
      </c>
      <c r="H35" s="1">
        <v>10</v>
      </c>
      <c r="I35" s="1">
        <v>0.01</v>
      </c>
      <c r="J35" s="1">
        <v>9.0999999999999998E-2</v>
      </c>
      <c r="K35" s="1">
        <v>5.0000000000000001E-3</v>
      </c>
      <c r="L35" s="1">
        <v>5.8000000000000003E-2</v>
      </c>
      <c r="M35" s="1">
        <f t="shared" si="0"/>
        <v>12.660446562486452</v>
      </c>
    </row>
    <row r="36" spans="1:13" x14ac:dyDescent="0.35">
      <c r="A36" s="1" t="s">
        <v>83</v>
      </c>
      <c r="B36" s="1">
        <v>4</v>
      </c>
      <c r="C36" s="1" t="s">
        <v>14</v>
      </c>
      <c r="D36" s="4">
        <v>42961</v>
      </c>
      <c r="E36" s="2" t="s">
        <v>84</v>
      </c>
      <c r="F36" s="1" t="str">
        <f>INDEX([1]Treatments!A:B,MATCH(E36,[1]Treatments!A:A,0),2)</f>
        <v>ACTL</v>
      </c>
      <c r="G36">
        <v>5.9050049799600022E-4</v>
      </c>
      <c r="H36" s="1">
        <v>10</v>
      </c>
      <c r="I36" s="1">
        <v>8.9999999999999993E-3</v>
      </c>
      <c r="J36" s="1">
        <v>0.105</v>
      </c>
      <c r="K36" s="1">
        <v>1.0999999999999999E-2</v>
      </c>
      <c r="L36" s="1">
        <v>8.4000000000000005E-2</v>
      </c>
      <c r="M36" s="1">
        <f t="shared" si="0"/>
        <v>10.399652533471011</v>
      </c>
    </row>
    <row r="37" spans="1:13" x14ac:dyDescent="0.35">
      <c r="A37" s="1" t="s">
        <v>85</v>
      </c>
      <c r="B37" s="1">
        <v>4</v>
      </c>
      <c r="C37" s="1" t="s">
        <v>14</v>
      </c>
      <c r="D37" s="4">
        <v>42961</v>
      </c>
      <c r="E37" s="2" t="s">
        <v>86</v>
      </c>
      <c r="F37" s="1" t="str">
        <f>INDEX([1]Treatments!A:B,MATCH(E37,[1]Treatments!A:A,0),2)</f>
        <v>AMBL</v>
      </c>
      <c r="G37">
        <v>5.9050049799600022E-4</v>
      </c>
      <c r="H37" s="1">
        <v>10</v>
      </c>
      <c r="I37" s="1">
        <v>7.0000000000000001E-3</v>
      </c>
      <c r="J37" s="1">
        <v>9.6000000000000002E-2</v>
      </c>
      <c r="K37" s="1">
        <v>1.2E-2</v>
      </c>
      <c r="L37" s="1">
        <v>8.5999999999999993E-2</v>
      </c>
      <c r="M37" s="1">
        <f t="shared" si="0"/>
        <v>6.7823820870463143</v>
      </c>
    </row>
    <row r="38" spans="1:13" x14ac:dyDescent="0.35">
      <c r="A38" s="1" t="s">
        <v>87</v>
      </c>
      <c r="B38" s="1">
        <v>4</v>
      </c>
      <c r="C38" s="1" t="s">
        <v>14</v>
      </c>
      <c r="D38" s="4">
        <v>42961</v>
      </c>
      <c r="E38" s="2" t="s">
        <v>88</v>
      </c>
      <c r="F38" s="1" t="str">
        <f>INDEX([1]Treatments!A:B,MATCH(E38,[1]Treatments!A:A,0),2)</f>
        <v>CTRL</v>
      </c>
      <c r="G38">
        <v>5.9050049799600022E-4</v>
      </c>
      <c r="H38" s="1">
        <v>10</v>
      </c>
      <c r="I38" s="1">
        <v>1E-3</v>
      </c>
      <c r="J38" s="1">
        <v>0.126</v>
      </c>
      <c r="K38" s="1">
        <v>5.0000000000000001E-3</v>
      </c>
      <c r="L38" s="1">
        <v>8.6999999999999994E-2</v>
      </c>
      <c r="M38" s="1">
        <f t="shared" si="0"/>
        <v>19.442828649532775</v>
      </c>
    </row>
    <row r="39" spans="1:13" x14ac:dyDescent="0.35">
      <c r="A39" s="1" t="s">
        <v>89</v>
      </c>
      <c r="B39" s="1">
        <v>4</v>
      </c>
      <c r="C39" s="1" t="s">
        <v>14</v>
      </c>
      <c r="D39" s="4">
        <v>42961</v>
      </c>
      <c r="E39" s="2" t="s">
        <v>90</v>
      </c>
      <c r="F39" s="1" t="str">
        <f>INDEX([1]Treatments!A:B,MATCH(E39,[1]Treatments!A:A,0),2)</f>
        <v>ACTS</v>
      </c>
      <c r="G39">
        <v>5.9050049799600022E-4</v>
      </c>
      <c r="H39" s="1">
        <v>10</v>
      </c>
      <c r="I39" s="1">
        <v>4.0000000000000001E-3</v>
      </c>
      <c r="J39" s="1">
        <v>0.105</v>
      </c>
      <c r="K39" s="1">
        <v>7.0000000000000001E-3</v>
      </c>
      <c r="L39" s="1">
        <v>7.9000000000000001E-2</v>
      </c>
      <c r="M39" s="1">
        <f t="shared" si="0"/>
        <v>13.112605368289538</v>
      </c>
    </row>
    <row r="40" spans="1:13" x14ac:dyDescent="0.35">
      <c r="A40" s="1" t="s">
        <v>91</v>
      </c>
      <c r="B40" s="1">
        <v>4</v>
      </c>
      <c r="C40" s="1" t="s">
        <v>14</v>
      </c>
      <c r="D40" s="4">
        <v>42961</v>
      </c>
      <c r="E40" s="2" t="s">
        <v>92</v>
      </c>
      <c r="F40" s="1" t="str">
        <f>INDEX([1]Treatments!A:B,MATCH(E40,[1]Treatments!A:A,0),2)</f>
        <v>AMBS</v>
      </c>
      <c r="G40">
        <v>5.9050049799600022E-4</v>
      </c>
      <c r="H40" s="1">
        <v>10</v>
      </c>
      <c r="I40" s="1">
        <v>3.0000000000000001E-3</v>
      </c>
      <c r="J40" s="1">
        <v>0.05</v>
      </c>
      <c r="K40" s="1">
        <v>5.0000000000000001E-3</v>
      </c>
      <c r="L40" s="1">
        <v>4.1000000000000002E-2</v>
      </c>
      <c r="M40" s="1">
        <f t="shared" si="0"/>
        <v>4.9737468638339628</v>
      </c>
    </row>
    <row r="41" spans="1:13" x14ac:dyDescent="0.35">
      <c r="A41" s="1" t="s">
        <v>93</v>
      </c>
      <c r="B41" s="1">
        <v>4</v>
      </c>
      <c r="C41" s="1" t="s">
        <v>14</v>
      </c>
      <c r="D41" s="4">
        <v>42961</v>
      </c>
      <c r="E41" s="2" t="s">
        <v>94</v>
      </c>
      <c r="F41" s="1" t="str">
        <f>INDEX([1]Treatments!A:B,MATCH(E41,[1]Treatments!A:A,0),2)</f>
        <v>AMBL</v>
      </c>
      <c r="G41">
        <v>5.9050049799600022E-4</v>
      </c>
      <c r="H41" s="1">
        <v>10</v>
      </c>
      <c r="I41" s="1">
        <v>3.0000000000000001E-3</v>
      </c>
      <c r="J41" s="1">
        <v>0.05</v>
      </c>
      <c r="K41" s="1">
        <v>5.0000000000000001E-3</v>
      </c>
      <c r="L41" s="1">
        <v>4.1000000000000002E-2</v>
      </c>
      <c r="M41" s="1">
        <f t="shared" si="0"/>
        <v>4.9737468638339628</v>
      </c>
    </row>
    <row r="42" spans="1:13" x14ac:dyDescent="0.35">
      <c r="A42" s="1" t="s">
        <v>95</v>
      </c>
      <c r="B42" s="1">
        <v>4</v>
      </c>
      <c r="C42" s="1" t="s">
        <v>14</v>
      </c>
      <c r="D42" s="4">
        <v>42961</v>
      </c>
      <c r="E42" s="2" t="s">
        <v>96</v>
      </c>
      <c r="F42" s="1" t="str">
        <f>INDEX([1]Treatments!A:B,MATCH(E42,[1]Treatments!A:A,0),2)</f>
        <v>CTRL</v>
      </c>
      <c r="G42">
        <v>5.9050049799600022E-4</v>
      </c>
      <c r="H42" s="1">
        <v>10</v>
      </c>
      <c r="I42" s="1">
        <v>5.0000000000000001E-3</v>
      </c>
      <c r="J42" s="1">
        <v>0.129</v>
      </c>
      <c r="K42" s="1">
        <v>8.0000000000000002E-3</v>
      </c>
      <c r="L42" s="1">
        <v>9.8000000000000004E-2</v>
      </c>
      <c r="M42" s="1">
        <f t="shared" si="0"/>
        <v>15.373399397304983</v>
      </c>
    </row>
    <row r="43" spans="1:13" x14ac:dyDescent="0.35">
      <c r="A43" s="1" t="s">
        <v>97</v>
      </c>
      <c r="B43" s="1">
        <v>4</v>
      </c>
      <c r="C43" s="1" t="s">
        <v>14</v>
      </c>
      <c r="D43" s="4">
        <v>42961</v>
      </c>
      <c r="E43" s="2" t="s">
        <v>98</v>
      </c>
      <c r="F43" s="1" t="str">
        <f>INDEX([1]Treatments!A:B,MATCH(E43,[1]Treatments!A:A,0),2)</f>
        <v>AMBS</v>
      </c>
      <c r="G43">
        <v>5.9050049799600022E-4</v>
      </c>
      <c r="H43" s="1">
        <v>10</v>
      </c>
      <c r="I43" s="1">
        <v>2E-3</v>
      </c>
      <c r="J43" s="1">
        <v>9.1999999999999998E-2</v>
      </c>
      <c r="K43" s="1">
        <v>5.0000000000000001E-3</v>
      </c>
      <c r="L43" s="1">
        <v>6.4000000000000001E-2</v>
      </c>
      <c r="M43" s="1">
        <f t="shared" si="0"/>
        <v>14.016922979895712</v>
      </c>
    </row>
    <row r="44" spans="1:13" x14ac:dyDescent="0.35">
      <c r="A44" s="1" t="s">
        <v>99</v>
      </c>
      <c r="B44" s="1">
        <v>4</v>
      </c>
      <c r="C44" s="1" t="s">
        <v>14</v>
      </c>
      <c r="D44" s="4">
        <v>42961</v>
      </c>
      <c r="E44" s="2" t="s">
        <v>100</v>
      </c>
      <c r="F44" s="1" t="str">
        <f>INDEX([1]Treatments!A:B,MATCH(E44,[1]Treatments!A:A,0),2)</f>
        <v>AMBL</v>
      </c>
      <c r="G44">
        <v>5.9050049799600022E-4</v>
      </c>
      <c r="H44" s="1">
        <v>10</v>
      </c>
      <c r="I44" s="1">
        <v>3.0000000000000001E-3</v>
      </c>
      <c r="J44" s="1">
        <v>6.7000000000000004E-2</v>
      </c>
      <c r="K44" s="1">
        <v>5.0000000000000001E-3</v>
      </c>
      <c r="L44" s="1">
        <v>4.7E-2</v>
      </c>
      <c r="M44" s="1">
        <f t="shared" si="0"/>
        <v>9.9474937276679274</v>
      </c>
    </row>
    <row r="45" spans="1:13" x14ac:dyDescent="0.35">
      <c r="A45" s="1" t="s">
        <v>101</v>
      </c>
      <c r="B45" s="1">
        <v>4</v>
      </c>
      <c r="C45" s="1" t="s">
        <v>14</v>
      </c>
      <c r="D45" s="4">
        <v>42961</v>
      </c>
      <c r="E45" s="2" t="s">
        <v>102</v>
      </c>
      <c r="F45" s="1" t="str">
        <f>INDEX([1]Treatments!A:B,MATCH(E45,[1]Treatments!A:A,0),2)</f>
        <v>AMBL</v>
      </c>
      <c r="G45">
        <v>5.9050049799600022E-4</v>
      </c>
      <c r="H45" s="1">
        <v>10</v>
      </c>
      <c r="I45" s="1">
        <v>3.0000000000000001E-3</v>
      </c>
      <c r="J45" s="1">
        <v>6.7000000000000004E-2</v>
      </c>
      <c r="K45" s="1">
        <v>5.0000000000000001E-3</v>
      </c>
      <c r="L45" s="1">
        <v>4.7E-2</v>
      </c>
      <c r="M45" s="1">
        <f t="shared" si="0"/>
        <v>9.9474937276679274</v>
      </c>
    </row>
    <row r="46" spans="1:13" x14ac:dyDescent="0.35">
      <c r="A46" s="1" t="s">
        <v>103</v>
      </c>
      <c r="B46" s="1">
        <v>4</v>
      </c>
      <c r="C46" s="1" t="s">
        <v>14</v>
      </c>
      <c r="D46" s="4">
        <v>42961</v>
      </c>
      <c r="E46" s="2" t="s">
        <v>104</v>
      </c>
      <c r="F46" s="1" t="str">
        <f>INDEX([1]Treatments!A:B,MATCH(E46,[1]Treatments!A:A,0),2)</f>
        <v>ACTS</v>
      </c>
      <c r="G46">
        <v>5.9050049799600022E-4</v>
      </c>
      <c r="H46" s="1">
        <v>10</v>
      </c>
      <c r="I46" s="1">
        <v>4.0000000000000001E-3</v>
      </c>
      <c r="J46" s="1">
        <v>5.8000000000000003E-2</v>
      </c>
      <c r="K46" s="1">
        <v>6.0000000000000001E-3</v>
      </c>
      <c r="L46" s="1">
        <v>4.9000000000000002E-2</v>
      </c>
      <c r="M46" s="1">
        <f t="shared" si="0"/>
        <v>4.9737468638339655</v>
      </c>
    </row>
    <row r="47" spans="1:13" x14ac:dyDescent="0.35">
      <c r="A47" s="1" t="s">
        <v>105</v>
      </c>
      <c r="B47" s="1">
        <v>4</v>
      </c>
      <c r="C47" s="1" t="s">
        <v>14</v>
      </c>
      <c r="D47" s="4">
        <v>42961</v>
      </c>
      <c r="E47" s="2" t="s">
        <v>106</v>
      </c>
      <c r="F47" s="1" t="str">
        <f>INDEX([1]Treatments!A:B,MATCH(E47,[1]Treatments!A:A,0),2)</f>
        <v>CTRL</v>
      </c>
      <c r="G47">
        <v>5.9050049799600022E-4</v>
      </c>
      <c r="H47" s="1">
        <v>10</v>
      </c>
      <c r="I47" s="1">
        <v>2E-3</v>
      </c>
      <c r="J47" s="1">
        <v>7.5999999999999998E-2</v>
      </c>
      <c r="K47" s="1">
        <v>5.0000000000000001E-3</v>
      </c>
      <c r="L47" s="1">
        <v>5.2999999999999999E-2</v>
      </c>
      <c r="M47" s="1">
        <f t="shared" si="0"/>
        <v>11.756128950880276</v>
      </c>
    </row>
    <row r="48" spans="1:13" x14ac:dyDescent="0.35">
      <c r="A48" s="1" t="s">
        <v>107</v>
      </c>
      <c r="B48" s="1">
        <v>4</v>
      </c>
      <c r="C48" s="1" t="s">
        <v>14</v>
      </c>
      <c r="D48" s="4">
        <v>42961</v>
      </c>
      <c r="E48" s="2" t="s">
        <v>108</v>
      </c>
      <c r="F48" s="1" t="str">
        <f>INDEX([1]Treatments!A:B,MATCH(E48,[1]Treatments!A:A,0),2)</f>
        <v>CTRL</v>
      </c>
      <c r="G48">
        <v>5.9050049799600022E-4</v>
      </c>
      <c r="H48" s="1">
        <v>10</v>
      </c>
      <c r="I48" s="1">
        <v>2E-3</v>
      </c>
      <c r="J48" s="1">
        <v>7.5999999999999998E-2</v>
      </c>
      <c r="K48" s="1">
        <v>5.0000000000000001E-3</v>
      </c>
      <c r="L48" s="1">
        <v>5.2999999999999999E-2</v>
      </c>
      <c r="M48" s="1">
        <f t="shared" si="0"/>
        <v>11.756128950880276</v>
      </c>
    </row>
    <row r="49" spans="1:13" x14ac:dyDescent="0.35">
      <c r="A49" s="1" t="s">
        <v>109</v>
      </c>
      <c r="B49" s="1">
        <v>4</v>
      </c>
      <c r="C49" s="1" t="s">
        <v>14</v>
      </c>
      <c r="D49" s="4">
        <v>42961</v>
      </c>
      <c r="E49" s="2" t="s">
        <v>110</v>
      </c>
      <c r="F49" s="1" t="str">
        <f>INDEX([1]Treatments!A:B,MATCH(E49,[1]Treatments!A:A,0),2)</f>
        <v>CTRL</v>
      </c>
      <c r="G49">
        <v>5.9050049799600022E-4</v>
      </c>
      <c r="H49" s="1">
        <v>10</v>
      </c>
      <c r="I49" s="1">
        <v>2E-3</v>
      </c>
      <c r="J49" s="1">
        <v>7.5999999999999998E-2</v>
      </c>
      <c r="K49" s="1">
        <v>4.0000000000000001E-3</v>
      </c>
      <c r="L49" s="1">
        <v>5.2999999999999999E-2</v>
      </c>
      <c r="M49" s="1">
        <f t="shared" si="0"/>
        <v>11.303970145077189</v>
      </c>
    </row>
    <row r="50" spans="1:13" x14ac:dyDescent="0.35">
      <c r="A50" s="1" t="s">
        <v>111</v>
      </c>
      <c r="B50" s="1">
        <v>4</v>
      </c>
      <c r="C50" s="1" t="s">
        <v>14</v>
      </c>
      <c r="D50" s="4">
        <v>42961</v>
      </c>
      <c r="E50" s="2" t="s">
        <v>112</v>
      </c>
      <c r="F50" s="1" t="str">
        <f>INDEX([1]Treatments!A:B,MATCH(E50,[1]Treatments!A:A,0),2)</f>
        <v>ACTS</v>
      </c>
      <c r="G50">
        <v>5.9050049799600022E-4</v>
      </c>
      <c r="H50" s="1">
        <v>10</v>
      </c>
      <c r="I50" s="1">
        <v>6.0000000000000001E-3</v>
      </c>
      <c r="J50" s="1">
        <v>0.109</v>
      </c>
      <c r="K50" s="1">
        <v>0.01</v>
      </c>
      <c r="L50" s="1">
        <v>0.09</v>
      </c>
      <c r="M50" s="1">
        <f t="shared" si="0"/>
        <v>10.399652533471011</v>
      </c>
    </row>
    <row r="51" spans="1:13" x14ac:dyDescent="0.35">
      <c r="A51" s="1" t="s">
        <v>113</v>
      </c>
      <c r="B51" s="1">
        <v>4</v>
      </c>
      <c r="C51" s="1" t="s">
        <v>14</v>
      </c>
      <c r="D51" s="4">
        <v>42961</v>
      </c>
      <c r="E51" s="2" t="s">
        <v>114</v>
      </c>
      <c r="F51" s="1" t="str">
        <f>INDEX([1]Treatments!A:B,MATCH(E51,[1]Treatments!A:A,0),2)</f>
        <v>ACTL</v>
      </c>
      <c r="G51">
        <v>5.9050049799600022E-4</v>
      </c>
      <c r="H51" s="1">
        <v>10</v>
      </c>
      <c r="I51" s="1">
        <v>3.0000000000000001E-3</v>
      </c>
      <c r="J51" s="1">
        <v>8.4000000000000005E-2</v>
      </c>
      <c r="K51" s="1">
        <v>7.0000000000000001E-3</v>
      </c>
      <c r="L51" s="1">
        <v>6.5000000000000002E-2</v>
      </c>
      <c r="M51" s="1">
        <f t="shared" si="0"/>
        <v>10.399652533471015</v>
      </c>
    </row>
    <row r="52" spans="1:13" x14ac:dyDescent="0.35">
      <c r="D52" s="5"/>
      <c r="F52" s="1" t="e">
        <f>INDEX([1]Treatments!A:B,MATCH(E52,[1]Treatments!A:A,0),2)</f>
        <v>#N/A</v>
      </c>
      <c r="G52">
        <v>5.9050049799600022E-4</v>
      </c>
      <c r="H52" s="1">
        <v>10</v>
      </c>
      <c r="M52" s="1">
        <f t="shared" si="0"/>
        <v>0</v>
      </c>
    </row>
    <row r="53" spans="1:13" x14ac:dyDescent="0.35">
      <c r="D53" s="5"/>
      <c r="F53" s="1" t="e">
        <f>INDEX([1]Treatments!A:B,MATCH(E53,[1]Treatments!A:A,0),2)</f>
        <v>#N/A</v>
      </c>
      <c r="G53">
        <v>5.9050049799600022E-4</v>
      </c>
      <c r="H53" s="1">
        <v>10</v>
      </c>
      <c r="M53" s="1">
        <f t="shared" si="0"/>
        <v>0</v>
      </c>
    </row>
    <row r="54" spans="1:13" x14ac:dyDescent="0.35">
      <c r="D54" s="5"/>
      <c r="F54" s="1" t="e">
        <f>INDEX([1]Treatments!A:B,MATCH(E54,[1]Treatments!A:A,0),2)</f>
        <v>#N/A</v>
      </c>
      <c r="G54">
        <v>5.9050049799600022E-4</v>
      </c>
      <c r="H54" s="1">
        <v>10</v>
      </c>
      <c r="M54" s="1">
        <f t="shared" si="0"/>
        <v>0</v>
      </c>
    </row>
    <row r="55" spans="1:13" x14ac:dyDescent="0.35">
      <c r="D55" s="5"/>
      <c r="F55" s="1" t="e">
        <f>INDEX([1]Treatments!A:B,MATCH(E55,[1]Treatments!A:A,0),2)</f>
        <v>#N/A</v>
      </c>
      <c r="G55">
        <v>5.9050049799600022E-4</v>
      </c>
      <c r="H55" s="1">
        <v>10</v>
      </c>
      <c r="M55" s="1">
        <f t="shared" si="0"/>
        <v>0</v>
      </c>
    </row>
    <row r="56" spans="1:13" x14ac:dyDescent="0.35">
      <c r="D56" s="5"/>
      <c r="F56" s="1" t="e">
        <f>INDEX([1]Treatments!A:B,MATCH(E56,[1]Treatments!A:A,0),2)</f>
        <v>#N/A</v>
      </c>
      <c r="G56">
        <v>5.9050049799600022E-4</v>
      </c>
      <c r="H56" s="1">
        <v>10</v>
      </c>
      <c r="M56" s="1">
        <f t="shared" si="0"/>
        <v>0</v>
      </c>
    </row>
    <row r="57" spans="1:13" x14ac:dyDescent="0.35">
      <c r="D57" s="5"/>
      <c r="F57" s="1" t="e">
        <f>INDEX([1]Treatments!A:B,MATCH(E57,[1]Treatments!A:A,0),2)</f>
        <v>#N/A</v>
      </c>
      <c r="G57">
        <v>5.9050049799600022E-4</v>
      </c>
      <c r="H57" s="1">
        <v>10</v>
      </c>
      <c r="M57" s="1">
        <f t="shared" si="0"/>
        <v>0</v>
      </c>
    </row>
    <row r="58" spans="1:13" x14ac:dyDescent="0.35">
      <c r="D58" s="5"/>
      <c r="F58" s="1" t="e">
        <f>INDEX([1]Treatments!A:B,MATCH(E58,[1]Treatments!A:A,0),2)</f>
        <v>#N/A</v>
      </c>
      <c r="G58">
        <v>5.9050049799600022E-4</v>
      </c>
      <c r="H58" s="1">
        <v>10</v>
      </c>
      <c r="M58" s="1">
        <f t="shared" si="0"/>
        <v>0</v>
      </c>
    </row>
    <row r="59" spans="1:13" x14ac:dyDescent="0.35">
      <c r="D59" s="5"/>
      <c r="F59" s="1" t="e">
        <f>INDEX([1]Treatments!A:B,MATCH(E59,[1]Treatments!A:A,0),2)</f>
        <v>#N/A</v>
      </c>
      <c r="G59">
        <v>5.9050049799600022E-4</v>
      </c>
      <c r="H59" s="1">
        <v>10</v>
      </c>
      <c r="M59" s="1">
        <f t="shared" si="0"/>
        <v>0</v>
      </c>
    </row>
    <row r="60" spans="1:13" x14ac:dyDescent="0.35">
      <c r="D60" s="5"/>
      <c r="F60" s="1" t="e">
        <f>INDEX([1]Treatments!A:B,MATCH(E60,[1]Treatments!A:A,0),2)</f>
        <v>#N/A</v>
      </c>
      <c r="G60">
        <v>5.9050049799600022E-4</v>
      </c>
      <c r="H60" s="1">
        <v>10</v>
      </c>
      <c r="M60" s="1">
        <f t="shared" si="0"/>
        <v>0</v>
      </c>
    </row>
    <row r="61" spans="1:13" x14ac:dyDescent="0.35">
      <c r="D61" s="5"/>
      <c r="F61" s="1" t="e">
        <f>INDEX([1]Treatments!A:B,MATCH(E61,[1]Treatments!A:A,0),2)</f>
        <v>#N/A</v>
      </c>
      <c r="G61">
        <v>5.9050049799600022E-4</v>
      </c>
      <c r="H61" s="1">
        <v>10</v>
      </c>
      <c r="M61" s="1">
        <f t="shared" si="0"/>
        <v>0</v>
      </c>
    </row>
    <row r="62" spans="1:13" x14ac:dyDescent="0.35">
      <c r="D62" s="5"/>
      <c r="F62" s="1" t="e">
        <f>INDEX([1]Treatments!A:B,MATCH(E62,[1]Treatments!A:A,0),2)</f>
        <v>#N/A</v>
      </c>
      <c r="G62">
        <v>5.9050049799600022E-4</v>
      </c>
      <c r="H62" s="1">
        <v>10</v>
      </c>
      <c r="M62" s="1">
        <f t="shared" si="0"/>
        <v>0</v>
      </c>
    </row>
    <row r="63" spans="1:13" x14ac:dyDescent="0.35">
      <c r="D63" s="5"/>
      <c r="F63" s="1" t="e">
        <f>INDEX([1]Treatments!A:B,MATCH(E63,[1]Treatments!A:A,0),2)</f>
        <v>#N/A</v>
      </c>
      <c r="G63">
        <v>5.9050049799600022E-4</v>
      </c>
      <c r="H63" s="1">
        <v>10</v>
      </c>
      <c r="M63" s="1">
        <f t="shared" si="0"/>
        <v>0</v>
      </c>
    </row>
    <row r="64" spans="1:13" x14ac:dyDescent="0.35">
      <c r="D64" s="5"/>
      <c r="F64" s="1" t="e">
        <f>INDEX([1]Treatments!A:B,MATCH(E64,[1]Treatments!A:A,0),2)</f>
        <v>#N/A</v>
      </c>
      <c r="G64">
        <v>5.9050049799600022E-4</v>
      </c>
      <c r="H64" s="1">
        <v>10</v>
      </c>
      <c r="M64" s="1">
        <f t="shared" si="0"/>
        <v>0</v>
      </c>
    </row>
    <row r="65" spans="4:13" x14ac:dyDescent="0.35">
      <c r="D65" s="5"/>
      <c r="F65" s="1" t="e">
        <f>INDEX([1]Treatments!A:B,MATCH(E65,[1]Treatments!A:A,0),2)</f>
        <v>#N/A</v>
      </c>
      <c r="G65">
        <v>5.9050049799600022E-4</v>
      </c>
      <c r="H65" s="1">
        <v>10</v>
      </c>
      <c r="M65" s="1">
        <f t="shared" si="0"/>
        <v>0</v>
      </c>
    </row>
    <row r="66" spans="4:13" x14ac:dyDescent="0.35">
      <c r="D66" s="5"/>
      <c r="F66" s="1" t="e">
        <f>INDEX([1]Treatments!A:B,MATCH(E66,[1]Treatments!A:A,0),2)</f>
        <v>#N/A</v>
      </c>
      <c r="G66">
        <v>5.9050049799600022E-4</v>
      </c>
      <c r="H66" s="1">
        <v>10</v>
      </c>
      <c r="M66" s="1">
        <f t="shared" si="0"/>
        <v>0</v>
      </c>
    </row>
    <row r="67" spans="4:13" x14ac:dyDescent="0.35">
      <c r="D67" s="5"/>
      <c r="F67" s="1" t="e">
        <f>INDEX([1]Treatments!A:B,MATCH(E67,[1]Treatments!A:A,0),2)</f>
        <v>#N/A</v>
      </c>
      <c r="G67">
        <v>5.9050049799600022E-4</v>
      </c>
      <c r="H67" s="1">
        <v>10</v>
      </c>
      <c r="M67" s="1">
        <f t="shared" ref="M67:M77" si="1">26.7*((J67-I67)-(L67-K67))*H67/(G67*1)/1000</f>
        <v>0</v>
      </c>
    </row>
    <row r="68" spans="4:13" x14ac:dyDescent="0.35">
      <c r="D68" s="5"/>
      <c r="F68" s="1" t="e">
        <f>INDEX([1]Treatments!A:B,MATCH(E68,[1]Treatments!A:A,0),2)</f>
        <v>#N/A</v>
      </c>
      <c r="G68">
        <v>5.9050049799600022E-4</v>
      </c>
      <c r="H68" s="1">
        <v>10</v>
      </c>
      <c r="I68" s="6"/>
      <c r="J68" s="6"/>
      <c r="K68" s="6"/>
      <c r="L68" s="6"/>
      <c r="M68" s="1">
        <f t="shared" si="1"/>
        <v>0</v>
      </c>
    </row>
    <row r="69" spans="4:13" x14ac:dyDescent="0.35">
      <c r="D69" s="5"/>
      <c r="F69" s="1" t="e">
        <f>INDEX([1]Treatments!A:B,MATCH(E69,[1]Treatments!A:A,0),2)</f>
        <v>#N/A</v>
      </c>
      <c r="G69">
        <v>5.9050049799600022E-4</v>
      </c>
      <c r="H69" s="1">
        <v>10</v>
      </c>
      <c r="M69" s="1">
        <f t="shared" si="1"/>
        <v>0</v>
      </c>
    </row>
    <row r="70" spans="4:13" x14ac:dyDescent="0.35">
      <c r="D70" s="5"/>
      <c r="F70" s="1" t="e">
        <f>INDEX([1]Treatments!A:B,MATCH(E70,[1]Treatments!A:A,0),2)</f>
        <v>#N/A</v>
      </c>
      <c r="G70">
        <v>5.9050049799600022E-4</v>
      </c>
      <c r="H70" s="1">
        <v>10</v>
      </c>
      <c r="M70" s="1">
        <f t="shared" si="1"/>
        <v>0</v>
      </c>
    </row>
    <row r="71" spans="4:13" x14ac:dyDescent="0.35">
      <c r="D71" s="5"/>
      <c r="F71" s="1" t="e">
        <f>INDEX([1]Treatments!A:B,MATCH(E71,[1]Treatments!A:A,0),2)</f>
        <v>#N/A</v>
      </c>
      <c r="G71">
        <v>5.9050049799600022E-4</v>
      </c>
      <c r="H71" s="1">
        <v>10</v>
      </c>
      <c r="M71" s="1">
        <f t="shared" si="1"/>
        <v>0</v>
      </c>
    </row>
    <row r="72" spans="4:13" x14ac:dyDescent="0.35">
      <c r="D72" s="5"/>
      <c r="F72" s="1" t="e">
        <f>INDEX([1]Treatments!A:B,MATCH(E72,[1]Treatments!A:A,0),2)</f>
        <v>#N/A</v>
      </c>
      <c r="G72">
        <v>5.9050049799600022E-4</v>
      </c>
      <c r="H72" s="1">
        <v>10</v>
      </c>
      <c r="M72" s="1">
        <f t="shared" si="1"/>
        <v>0</v>
      </c>
    </row>
    <row r="73" spans="4:13" x14ac:dyDescent="0.35">
      <c r="D73" s="5"/>
      <c r="F73" s="1" t="e">
        <f>INDEX([1]Treatments!A:B,MATCH(E73,[1]Treatments!A:A,0),2)</f>
        <v>#N/A</v>
      </c>
      <c r="G73">
        <v>5.9050049799600022E-4</v>
      </c>
      <c r="H73" s="1">
        <v>10</v>
      </c>
      <c r="M73" s="1">
        <f t="shared" si="1"/>
        <v>0</v>
      </c>
    </row>
    <row r="74" spans="4:13" x14ac:dyDescent="0.35">
      <c r="D74" s="5"/>
      <c r="F74" s="1" t="e">
        <f>INDEX([1]Treatments!A:B,MATCH(E74,[1]Treatments!A:A,0),2)</f>
        <v>#N/A</v>
      </c>
      <c r="G74">
        <v>5.9050049799600022E-4</v>
      </c>
      <c r="H74" s="1">
        <v>10</v>
      </c>
      <c r="M74" s="1">
        <f t="shared" si="1"/>
        <v>0</v>
      </c>
    </row>
    <row r="75" spans="4:13" x14ac:dyDescent="0.35">
      <c r="D75" s="5"/>
      <c r="F75" s="1" t="e">
        <f>INDEX([1]Treatments!A:B,MATCH(E75,[1]Treatments!A:A,0),2)</f>
        <v>#N/A</v>
      </c>
      <c r="G75">
        <v>5.9050049799600022E-4</v>
      </c>
      <c r="H75" s="1">
        <v>10</v>
      </c>
      <c r="M75" s="1">
        <f t="shared" si="1"/>
        <v>0</v>
      </c>
    </row>
    <row r="76" spans="4:13" x14ac:dyDescent="0.35">
      <c r="D76" s="5"/>
      <c r="F76" s="1" t="e">
        <f>INDEX([1]Treatments!A:B,MATCH(E76,[1]Treatments!A:A,0),2)</f>
        <v>#N/A</v>
      </c>
      <c r="G76">
        <v>5.9050049799600022E-4</v>
      </c>
      <c r="H76" s="1">
        <v>10</v>
      </c>
      <c r="M76" s="1">
        <f t="shared" si="1"/>
        <v>0</v>
      </c>
    </row>
    <row r="77" spans="4:13" x14ac:dyDescent="0.35">
      <c r="D77" s="5"/>
      <c r="F77" s="1" t="e">
        <f>INDEX([1]Treatments!A:B,MATCH(E77,[1]Treatments!A:A,0),2)</f>
        <v>#N/A</v>
      </c>
      <c r="G77">
        <v>5.9050049799600022E-4</v>
      </c>
      <c r="H77" s="1">
        <v>10</v>
      </c>
      <c r="M77" s="1">
        <f t="shared" si="1"/>
        <v>0</v>
      </c>
    </row>
    <row r="78" spans="4:13" x14ac:dyDescent="0.35">
      <c r="D78" s="5"/>
      <c r="F78" s="1" t="e">
        <f>INDEX([1]Treatments!A:B,MATCH(E78,[1]Treatments!A:A,0),2)</f>
        <v>#N/A</v>
      </c>
      <c r="G78">
        <v>5.9050049799600022E-4</v>
      </c>
      <c r="H78" s="1">
        <v>10</v>
      </c>
    </row>
    <row r="79" spans="4:13" x14ac:dyDescent="0.35">
      <c r="D79" s="5"/>
      <c r="F79" s="1" t="e">
        <f>INDEX([1]Treatments!A:B,MATCH(E79,[1]Treatments!A:A,0),2)</f>
        <v>#N/A</v>
      </c>
      <c r="G79">
        <v>5.9050049799600022E-4</v>
      </c>
      <c r="H79" s="1">
        <v>10</v>
      </c>
    </row>
    <row r="80" spans="4:13" x14ac:dyDescent="0.35">
      <c r="D80" s="5"/>
      <c r="F80" s="1" t="e">
        <f>INDEX([1]Treatments!A:B,MATCH(E80,[1]Treatments!A:A,0),2)</f>
        <v>#N/A</v>
      </c>
      <c r="G80">
        <v>5.9050049799600022E-4</v>
      </c>
      <c r="H80" s="1">
        <v>10</v>
      </c>
    </row>
    <row r="81" spans="4:8" x14ac:dyDescent="0.35">
      <c r="D81" s="5"/>
      <c r="F81" s="1" t="e">
        <f>INDEX([1]Treatments!A:B,MATCH(E81,[1]Treatments!A:A,0),2)</f>
        <v>#N/A</v>
      </c>
      <c r="G81">
        <v>5.9050049799600022E-4</v>
      </c>
      <c r="H81" s="1">
        <v>10</v>
      </c>
    </row>
    <row r="82" spans="4:8" x14ac:dyDescent="0.35">
      <c r="D82" s="5"/>
      <c r="F82" s="1" t="e">
        <f>INDEX([1]Treatments!A:B,MATCH(E82,[1]Treatments!A:A,0),2)</f>
        <v>#N/A</v>
      </c>
      <c r="G82">
        <v>5.9050049799600022E-4</v>
      </c>
      <c r="H82" s="1">
        <v>10</v>
      </c>
    </row>
    <row r="83" spans="4:8" x14ac:dyDescent="0.35">
      <c r="D83" s="5"/>
      <c r="F83" s="1" t="e">
        <f>INDEX([1]Treatments!A:B,MATCH(E83,[1]Treatments!A:A,0),2)</f>
        <v>#N/A</v>
      </c>
      <c r="G83">
        <v>5.9050049799600022E-4</v>
      </c>
      <c r="H83" s="1">
        <v>10</v>
      </c>
    </row>
    <row r="84" spans="4:8" x14ac:dyDescent="0.35">
      <c r="D84" s="5"/>
      <c r="F84" s="1" t="e">
        <f>INDEX([1]Treatments!A:B,MATCH(E84,[1]Treatments!A:A,0),2)</f>
        <v>#N/A</v>
      </c>
      <c r="G84">
        <v>5.9050049799600022E-4</v>
      </c>
      <c r="H84" s="1">
        <v>10</v>
      </c>
    </row>
    <row r="85" spans="4:8" x14ac:dyDescent="0.35">
      <c r="D85" s="5"/>
      <c r="F85" s="1" t="e">
        <f>INDEX([1]Treatments!A:B,MATCH(E85,[1]Treatments!A:A,0),2)</f>
        <v>#N/A</v>
      </c>
      <c r="G85">
        <v>5.9050049799600022E-4</v>
      </c>
      <c r="H85" s="1">
        <v>10</v>
      </c>
    </row>
    <row r="86" spans="4:8" x14ac:dyDescent="0.35">
      <c r="D86" s="5"/>
      <c r="F86" s="1" t="e">
        <f>INDEX([1]Treatments!A:B,MATCH(E86,[1]Treatments!A:A,0),2)</f>
        <v>#N/A</v>
      </c>
      <c r="G86">
        <v>5.9050049799600022E-4</v>
      </c>
      <c r="H86" s="1">
        <v>10</v>
      </c>
    </row>
    <row r="87" spans="4:8" x14ac:dyDescent="0.35">
      <c r="D87" s="5"/>
      <c r="F87" s="1" t="e">
        <f>INDEX([1]Treatments!A:B,MATCH(E87,[1]Treatments!A:A,0),2)</f>
        <v>#N/A</v>
      </c>
      <c r="G87">
        <v>5.9050049799600022E-4</v>
      </c>
      <c r="H87" s="1">
        <v>10</v>
      </c>
    </row>
    <row r="88" spans="4:8" x14ac:dyDescent="0.35">
      <c r="D88" s="5"/>
      <c r="F88" s="1" t="e">
        <f>INDEX([1]Treatments!A:B,MATCH(E88,[1]Treatments!A:A,0),2)</f>
        <v>#N/A</v>
      </c>
      <c r="G88">
        <v>5.9050049799600022E-4</v>
      </c>
      <c r="H88" s="1">
        <v>10</v>
      </c>
    </row>
    <row r="89" spans="4:8" x14ac:dyDescent="0.35">
      <c r="D89" s="5"/>
      <c r="F89" s="1" t="e">
        <f>INDEX([1]Treatments!A:B,MATCH(E89,[1]Treatments!A:A,0),2)</f>
        <v>#N/A</v>
      </c>
      <c r="G89">
        <v>5.9050049799600022E-4</v>
      </c>
      <c r="H89" s="1">
        <v>10</v>
      </c>
    </row>
    <row r="90" spans="4:8" x14ac:dyDescent="0.35">
      <c r="D90" s="5"/>
      <c r="F90" s="1" t="e">
        <f>INDEX([1]Treatments!A:B,MATCH(E90,[1]Treatments!A:A,0),2)</f>
        <v>#N/A</v>
      </c>
      <c r="G90">
        <v>5.9050049799600022E-4</v>
      </c>
      <c r="H90" s="1">
        <v>10</v>
      </c>
    </row>
    <row r="91" spans="4:8" x14ac:dyDescent="0.35">
      <c r="D91" s="5"/>
      <c r="F91" s="1" t="e">
        <f>INDEX([1]Treatments!A:B,MATCH(E91,[1]Treatments!A:A,0),2)</f>
        <v>#N/A</v>
      </c>
      <c r="G91">
        <v>5.9050049799600022E-4</v>
      </c>
      <c r="H91" s="1">
        <v>10</v>
      </c>
    </row>
    <row r="92" spans="4:8" x14ac:dyDescent="0.35">
      <c r="D92" s="5"/>
      <c r="F92" s="1" t="e">
        <f>INDEX([1]Treatments!A:B,MATCH(E92,[1]Treatments!A:A,0),2)</f>
        <v>#N/A</v>
      </c>
      <c r="G92">
        <v>5.9050049799600022E-4</v>
      </c>
      <c r="H92" s="1">
        <v>10</v>
      </c>
    </row>
    <row r="93" spans="4:8" x14ac:dyDescent="0.35">
      <c r="D93" s="5"/>
      <c r="F93" s="1" t="e">
        <f>INDEX([1]Treatments!A:B,MATCH(E93,[1]Treatments!A:A,0),2)</f>
        <v>#N/A</v>
      </c>
      <c r="G93">
        <v>5.9050049799600022E-4</v>
      </c>
      <c r="H93" s="1">
        <v>10</v>
      </c>
    </row>
    <row r="94" spans="4:8" x14ac:dyDescent="0.35">
      <c r="D94" s="5"/>
      <c r="F94" s="1" t="e">
        <f>INDEX([1]Treatments!A:B,MATCH(E94,[1]Treatments!A:A,0),2)</f>
        <v>#N/A</v>
      </c>
      <c r="G94">
        <v>5.9050049799600022E-4</v>
      </c>
      <c r="H94" s="1">
        <v>10</v>
      </c>
    </row>
    <row r="95" spans="4:8" x14ac:dyDescent="0.35">
      <c r="D95" s="5"/>
      <c r="F95" s="1" t="e">
        <f>INDEX([1]Treatments!A:B,MATCH(E95,[1]Treatments!A:A,0),2)</f>
        <v>#N/A</v>
      </c>
      <c r="G95">
        <v>5.9050049799600022E-4</v>
      </c>
      <c r="H95" s="1">
        <v>10</v>
      </c>
    </row>
    <row r="96" spans="4:8" x14ac:dyDescent="0.35">
      <c r="D96" s="5"/>
      <c r="F96" s="1" t="e">
        <f>INDEX([1]Treatments!A:B,MATCH(E96,[1]Treatments!A:A,0),2)</f>
        <v>#N/A</v>
      </c>
      <c r="G96">
        <v>5.9050049799600022E-4</v>
      </c>
      <c r="H96" s="1">
        <v>10</v>
      </c>
    </row>
    <row r="97" spans="4:8" x14ac:dyDescent="0.35">
      <c r="D97" s="5"/>
      <c r="F97" s="1" t="e">
        <f>INDEX([1]Treatments!A:B,MATCH(E97,[1]Treatments!A:A,0),2)</f>
        <v>#N/A</v>
      </c>
      <c r="G97">
        <v>5.9050049799600022E-4</v>
      </c>
      <c r="H97" s="1">
        <v>10</v>
      </c>
    </row>
    <row r="98" spans="4:8" x14ac:dyDescent="0.35">
      <c r="D98" s="5"/>
      <c r="F98" s="1" t="e">
        <f>INDEX([1]Treatments!A:B,MATCH(E98,[1]Treatments!A:A,0),2)</f>
        <v>#N/A</v>
      </c>
      <c r="G98">
        <v>5.9050049799600022E-4</v>
      </c>
      <c r="H98" s="1">
        <v>10</v>
      </c>
    </row>
    <row r="99" spans="4:8" x14ac:dyDescent="0.35">
      <c r="D99" s="5"/>
      <c r="F99" s="1" t="e">
        <f>INDEX([1]Treatments!A:B,MATCH(E99,[1]Treatments!A:A,0),2)</f>
        <v>#N/A</v>
      </c>
      <c r="G99">
        <v>5.9050049799600022E-4</v>
      </c>
      <c r="H99" s="1">
        <v>10</v>
      </c>
    </row>
    <row r="100" spans="4:8" x14ac:dyDescent="0.35">
      <c r="D100" s="5"/>
      <c r="F100" s="1" t="e">
        <f>INDEX([1]Treatments!A:B,MATCH(E100,[1]Treatments!A:A,0),2)</f>
        <v>#N/A</v>
      </c>
      <c r="G100">
        <v>5.9050049799600022E-4</v>
      </c>
      <c r="H100" s="1">
        <v>10</v>
      </c>
    </row>
    <row r="101" spans="4:8" x14ac:dyDescent="0.35">
      <c r="D101" s="5"/>
      <c r="F101" s="1" t="e">
        <f>INDEX([1]Treatments!A:B,MATCH(E101,[1]Treatments!A:A,0),2)</f>
        <v>#N/A</v>
      </c>
      <c r="G101">
        <v>5.9050049799600022E-4</v>
      </c>
      <c r="H101" s="1">
        <v>10</v>
      </c>
    </row>
    <row r="102" spans="4:8" x14ac:dyDescent="0.35">
      <c r="D102" s="5"/>
      <c r="G102"/>
    </row>
    <row r="103" spans="4:8" x14ac:dyDescent="0.35">
      <c r="D103" s="5"/>
      <c r="G103"/>
    </row>
    <row r="104" spans="4:8" x14ac:dyDescent="0.35">
      <c r="D104" s="5"/>
      <c r="G104"/>
    </row>
    <row r="105" spans="4:8" x14ac:dyDescent="0.35">
      <c r="D105" s="5"/>
      <c r="G105"/>
    </row>
    <row r="106" spans="4:8" x14ac:dyDescent="0.35">
      <c r="D106" s="5"/>
      <c r="G106"/>
    </row>
    <row r="107" spans="4:8" x14ac:dyDescent="0.35">
      <c r="D107" s="5"/>
      <c r="G107"/>
    </row>
    <row r="108" spans="4:8" x14ac:dyDescent="0.35">
      <c r="D108" s="5"/>
      <c r="G108"/>
    </row>
    <row r="109" spans="4:8" x14ac:dyDescent="0.35">
      <c r="D109" s="5"/>
      <c r="G109"/>
    </row>
    <row r="110" spans="4:8" x14ac:dyDescent="0.35">
      <c r="D110" s="5"/>
      <c r="G110"/>
    </row>
    <row r="111" spans="4:8" x14ac:dyDescent="0.35">
      <c r="D111" s="5"/>
      <c r="G111"/>
    </row>
    <row r="112" spans="4:8" x14ac:dyDescent="0.35">
      <c r="D112" s="5"/>
      <c r="G112"/>
    </row>
    <row r="113" spans="4:7" x14ac:dyDescent="0.35">
      <c r="D113" s="5"/>
      <c r="G113"/>
    </row>
    <row r="114" spans="4:7" x14ac:dyDescent="0.35">
      <c r="D114" s="5"/>
      <c r="G114"/>
    </row>
    <row r="115" spans="4:7" x14ac:dyDescent="0.35">
      <c r="D115" s="5"/>
      <c r="G115"/>
    </row>
    <row r="116" spans="4:7" x14ac:dyDescent="0.35">
      <c r="D116" s="5"/>
      <c r="G116"/>
    </row>
    <row r="117" spans="4:7" x14ac:dyDescent="0.35">
      <c r="D117" s="5"/>
      <c r="G117"/>
    </row>
    <row r="118" spans="4:7" x14ac:dyDescent="0.35">
      <c r="D118" s="5"/>
      <c r="G118"/>
    </row>
    <row r="119" spans="4:7" x14ac:dyDescent="0.35">
      <c r="D119" s="5"/>
      <c r="G119"/>
    </row>
    <row r="120" spans="4:7" x14ac:dyDescent="0.35">
      <c r="D120" s="5"/>
      <c r="G120"/>
    </row>
    <row r="121" spans="4:7" x14ac:dyDescent="0.35">
      <c r="D121" s="5"/>
      <c r="G121"/>
    </row>
    <row r="122" spans="4:7" x14ac:dyDescent="0.35">
      <c r="D122" s="5"/>
      <c r="G122"/>
    </row>
    <row r="123" spans="4:7" x14ac:dyDescent="0.35">
      <c r="D123" s="5"/>
      <c r="G123"/>
    </row>
    <row r="124" spans="4:7" x14ac:dyDescent="0.35">
      <c r="D124" s="5"/>
      <c r="G124"/>
    </row>
    <row r="125" spans="4:7" x14ac:dyDescent="0.35">
      <c r="D125" s="5"/>
      <c r="G125"/>
    </row>
    <row r="126" spans="4:7" x14ac:dyDescent="0.35">
      <c r="D126" s="5"/>
    </row>
    <row r="127" spans="4:7" x14ac:dyDescent="0.35">
      <c r="D127" s="5"/>
    </row>
    <row r="128" spans="4:7" x14ac:dyDescent="0.35">
      <c r="D128" s="5"/>
    </row>
    <row r="129" spans="4:4" x14ac:dyDescent="0.35">
      <c r="D129" s="5"/>
    </row>
    <row r="130" spans="4:4" x14ac:dyDescent="0.35">
      <c r="D130" s="5"/>
    </row>
    <row r="131" spans="4:4" x14ac:dyDescent="0.35">
      <c r="D131" s="5"/>
    </row>
    <row r="132" spans="4:4" x14ac:dyDescent="0.35">
      <c r="D132" s="5"/>
    </row>
    <row r="133" spans="4:4" x14ac:dyDescent="0.35">
      <c r="D133" s="5"/>
    </row>
    <row r="134" spans="4:4" x14ac:dyDescent="0.35">
      <c r="D134" s="5"/>
    </row>
    <row r="135" spans="4:4" x14ac:dyDescent="0.35">
      <c r="D135" s="5"/>
    </row>
    <row r="136" spans="4:4" x14ac:dyDescent="0.35">
      <c r="D136" s="5"/>
    </row>
    <row r="137" spans="4:4" x14ac:dyDescent="0.35">
      <c r="D137" s="5"/>
    </row>
    <row r="138" spans="4:4" x14ac:dyDescent="0.35">
      <c r="D138" s="5"/>
    </row>
    <row r="139" spans="4:4" x14ac:dyDescent="0.35">
      <c r="D139" s="5"/>
    </row>
    <row r="140" spans="4:4" x14ac:dyDescent="0.35">
      <c r="D140" s="5"/>
    </row>
    <row r="141" spans="4:4" x14ac:dyDescent="0.35">
      <c r="D141" s="5"/>
    </row>
    <row r="142" spans="4:4" x14ac:dyDescent="0.35">
      <c r="D142" s="5"/>
    </row>
    <row r="143" spans="4:4" x14ac:dyDescent="0.35">
      <c r="D143" s="5"/>
    </row>
    <row r="144" spans="4:4" x14ac:dyDescent="0.35">
      <c r="D144" s="5"/>
    </row>
    <row r="145" spans="4:4" x14ac:dyDescent="0.35">
      <c r="D145" s="5"/>
    </row>
    <row r="146" spans="4:4" x14ac:dyDescent="0.35">
      <c r="D146" s="5"/>
    </row>
    <row r="147" spans="4:4" x14ac:dyDescent="0.35">
      <c r="D147" s="5"/>
    </row>
    <row r="148" spans="4:4" x14ac:dyDescent="0.35">
      <c r="D148" s="5"/>
    </row>
    <row r="149" spans="4:4" x14ac:dyDescent="0.35">
      <c r="D149" s="5"/>
    </row>
    <row r="150" spans="4:4" x14ac:dyDescent="0.35">
      <c r="D150" s="5"/>
    </row>
    <row r="151" spans="4:4" x14ac:dyDescent="0.35">
      <c r="D151" s="5"/>
    </row>
    <row r="152" spans="4:4" x14ac:dyDescent="0.35">
      <c r="D152" s="5"/>
    </row>
    <row r="153" spans="4:4" x14ac:dyDescent="0.35">
      <c r="D153" s="5"/>
    </row>
    <row r="154" spans="4:4" x14ac:dyDescent="0.35">
      <c r="D154" s="5"/>
    </row>
    <row r="155" spans="4:4" x14ac:dyDescent="0.35">
      <c r="D155" s="5"/>
    </row>
    <row r="156" spans="4:4" x14ac:dyDescent="0.35">
      <c r="D156" s="5"/>
    </row>
    <row r="157" spans="4:4" x14ac:dyDescent="0.35">
      <c r="D157" s="5"/>
    </row>
    <row r="158" spans="4:4" x14ac:dyDescent="0.35">
      <c r="D158" s="5"/>
    </row>
    <row r="159" spans="4:4" x14ac:dyDescent="0.35">
      <c r="D159" s="5"/>
    </row>
    <row r="160" spans="4:4" x14ac:dyDescent="0.35">
      <c r="D160" s="5"/>
    </row>
    <row r="161" spans="4:4" x14ac:dyDescent="0.35">
      <c r="D161" s="5"/>
    </row>
    <row r="162" spans="4:4" x14ac:dyDescent="0.35">
      <c r="D162" s="5"/>
    </row>
    <row r="163" spans="4:4" x14ac:dyDescent="0.35">
      <c r="D163" s="5"/>
    </row>
    <row r="164" spans="4:4" x14ac:dyDescent="0.35">
      <c r="D164" s="5"/>
    </row>
    <row r="165" spans="4:4" x14ac:dyDescent="0.35">
      <c r="D165" s="5"/>
    </row>
    <row r="166" spans="4:4" x14ac:dyDescent="0.35">
      <c r="D166" s="5"/>
    </row>
    <row r="167" spans="4:4" x14ac:dyDescent="0.35">
      <c r="D167" s="5"/>
    </row>
    <row r="168" spans="4:4" x14ac:dyDescent="0.35">
      <c r="D168" s="5"/>
    </row>
    <row r="169" spans="4:4" x14ac:dyDescent="0.35">
      <c r="D169" s="5"/>
    </row>
    <row r="170" spans="4:4" x14ac:dyDescent="0.35">
      <c r="D170" s="5"/>
    </row>
    <row r="171" spans="4:4" x14ac:dyDescent="0.35">
      <c r="D171" s="5"/>
    </row>
    <row r="172" spans="4:4" x14ac:dyDescent="0.35">
      <c r="D172" s="5"/>
    </row>
    <row r="173" spans="4:4" x14ac:dyDescent="0.35">
      <c r="D173" s="5"/>
    </row>
    <row r="174" spans="4:4" x14ac:dyDescent="0.35">
      <c r="D174" s="5"/>
    </row>
    <row r="175" spans="4:4" x14ac:dyDescent="0.35">
      <c r="D175" s="5"/>
    </row>
    <row r="176" spans="4:4" x14ac:dyDescent="0.35">
      <c r="D176" s="5"/>
    </row>
    <row r="177" spans="4:4" x14ac:dyDescent="0.35">
      <c r="D177" s="5"/>
    </row>
    <row r="178" spans="4:4" x14ac:dyDescent="0.35">
      <c r="D178" s="5"/>
    </row>
    <row r="179" spans="4:4" x14ac:dyDescent="0.35">
      <c r="D179" s="5"/>
    </row>
    <row r="180" spans="4:4" x14ac:dyDescent="0.35">
      <c r="D180" s="5"/>
    </row>
    <row r="181" spans="4:4" x14ac:dyDescent="0.35">
      <c r="D181" s="5"/>
    </row>
    <row r="182" spans="4:4" x14ac:dyDescent="0.35">
      <c r="D182" s="5"/>
    </row>
    <row r="183" spans="4:4" x14ac:dyDescent="0.35">
      <c r="D183" s="5"/>
    </row>
    <row r="184" spans="4:4" x14ac:dyDescent="0.35">
      <c r="D184" s="5"/>
    </row>
    <row r="185" spans="4:4" x14ac:dyDescent="0.35">
      <c r="D185" s="5"/>
    </row>
    <row r="186" spans="4:4" x14ac:dyDescent="0.35">
      <c r="D186" s="5"/>
    </row>
    <row r="187" spans="4:4" x14ac:dyDescent="0.35">
      <c r="D187" s="5"/>
    </row>
    <row r="188" spans="4:4" x14ac:dyDescent="0.35">
      <c r="D188" s="5"/>
    </row>
    <row r="189" spans="4:4" x14ac:dyDescent="0.35">
      <c r="D189" s="5"/>
    </row>
    <row r="190" spans="4:4" x14ac:dyDescent="0.35">
      <c r="D190" s="5"/>
    </row>
    <row r="191" spans="4:4" x14ac:dyDescent="0.35">
      <c r="D191" s="5"/>
    </row>
    <row r="192" spans="4:4" x14ac:dyDescent="0.35">
      <c r="D192" s="5"/>
    </row>
    <row r="193" spans="4:4" x14ac:dyDescent="0.35">
      <c r="D193" s="5"/>
    </row>
    <row r="194" spans="4:4" x14ac:dyDescent="0.35">
      <c r="D194" s="5"/>
    </row>
    <row r="195" spans="4:4" x14ac:dyDescent="0.35">
      <c r="D195" s="5"/>
    </row>
    <row r="196" spans="4:4" x14ac:dyDescent="0.35">
      <c r="D196" s="5"/>
    </row>
    <row r="197" spans="4:4" x14ac:dyDescent="0.35">
      <c r="D197" s="5"/>
    </row>
    <row r="198" spans="4:4" x14ac:dyDescent="0.35">
      <c r="D198" s="5"/>
    </row>
    <row r="199" spans="4:4" x14ac:dyDescent="0.35">
      <c r="D199" s="5"/>
    </row>
    <row r="200" spans="4:4" x14ac:dyDescent="0.35">
      <c r="D200" s="5"/>
    </row>
    <row r="201" spans="4:4" x14ac:dyDescent="0.35">
      <c r="D201" s="5"/>
    </row>
    <row r="202" spans="4:4" x14ac:dyDescent="0.35">
      <c r="D202" s="5"/>
    </row>
    <row r="203" spans="4:4" x14ac:dyDescent="0.35">
      <c r="D203" s="5"/>
    </row>
    <row r="204" spans="4:4" x14ac:dyDescent="0.35">
      <c r="D204" s="5"/>
    </row>
    <row r="205" spans="4:4" x14ac:dyDescent="0.35">
      <c r="D205" s="5"/>
    </row>
    <row r="206" spans="4:4" x14ac:dyDescent="0.35">
      <c r="D206" s="5"/>
    </row>
    <row r="207" spans="4:4" x14ac:dyDescent="0.35">
      <c r="D207" s="5"/>
    </row>
    <row r="208" spans="4:4" x14ac:dyDescent="0.35">
      <c r="D208" s="5"/>
    </row>
    <row r="209" spans="4:4" x14ac:dyDescent="0.35">
      <c r="D209" s="5"/>
    </row>
    <row r="210" spans="4:4" x14ac:dyDescent="0.35">
      <c r="D210" s="5"/>
    </row>
    <row r="211" spans="4:4" x14ac:dyDescent="0.35">
      <c r="D211" s="5"/>
    </row>
    <row r="212" spans="4:4" x14ac:dyDescent="0.35">
      <c r="D212" s="5"/>
    </row>
    <row r="213" spans="4:4" x14ac:dyDescent="0.35">
      <c r="D213" s="5"/>
    </row>
    <row r="214" spans="4:4" x14ac:dyDescent="0.35">
      <c r="D214" s="5"/>
    </row>
    <row r="215" spans="4:4" x14ac:dyDescent="0.35">
      <c r="D215" s="5"/>
    </row>
    <row r="216" spans="4:4" x14ac:dyDescent="0.35">
      <c r="D216" s="5"/>
    </row>
    <row r="217" spans="4:4" x14ac:dyDescent="0.35">
      <c r="D217" s="5"/>
    </row>
    <row r="218" spans="4:4" x14ac:dyDescent="0.35">
      <c r="D218" s="5"/>
    </row>
    <row r="219" spans="4:4" x14ac:dyDescent="0.35">
      <c r="D219" s="5"/>
    </row>
    <row r="220" spans="4:4" x14ac:dyDescent="0.35">
      <c r="D220" s="5"/>
    </row>
    <row r="221" spans="4:4" x14ac:dyDescent="0.35">
      <c r="D221" s="5"/>
    </row>
    <row r="222" spans="4:4" x14ac:dyDescent="0.35">
      <c r="D222" s="5"/>
    </row>
    <row r="223" spans="4:4" x14ac:dyDescent="0.35">
      <c r="D223" s="5"/>
    </row>
    <row r="224" spans="4:4" x14ac:dyDescent="0.35">
      <c r="D224" s="5"/>
    </row>
    <row r="225" spans="4:4" x14ac:dyDescent="0.35">
      <c r="D225" s="5"/>
    </row>
    <row r="226" spans="4:4" x14ac:dyDescent="0.35">
      <c r="D226" s="5"/>
    </row>
    <row r="227" spans="4:4" x14ac:dyDescent="0.35">
      <c r="D227" s="5"/>
    </row>
    <row r="228" spans="4:4" x14ac:dyDescent="0.35">
      <c r="D228" s="5"/>
    </row>
    <row r="229" spans="4:4" x14ac:dyDescent="0.35">
      <c r="D229" s="5"/>
    </row>
    <row r="230" spans="4:4" x14ac:dyDescent="0.35">
      <c r="D230" s="5"/>
    </row>
    <row r="231" spans="4:4" x14ac:dyDescent="0.35">
      <c r="D231" s="5"/>
    </row>
    <row r="232" spans="4:4" x14ac:dyDescent="0.35">
      <c r="D232" s="5"/>
    </row>
    <row r="233" spans="4:4" x14ac:dyDescent="0.35">
      <c r="D233" s="5"/>
    </row>
    <row r="234" spans="4:4" x14ac:dyDescent="0.35">
      <c r="D234" s="5"/>
    </row>
    <row r="235" spans="4:4" x14ac:dyDescent="0.35">
      <c r="D235" s="5"/>
    </row>
    <row r="236" spans="4:4" x14ac:dyDescent="0.35">
      <c r="D236" s="5"/>
    </row>
    <row r="237" spans="4:4" x14ac:dyDescent="0.35">
      <c r="D237" s="5"/>
    </row>
    <row r="238" spans="4:4" x14ac:dyDescent="0.35">
      <c r="D238" s="5"/>
    </row>
    <row r="239" spans="4:4" x14ac:dyDescent="0.35">
      <c r="D239" s="5"/>
    </row>
    <row r="240" spans="4:4" x14ac:dyDescent="0.35">
      <c r="D240" s="5"/>
    </row>
    <row r="241" spans="4:4" x14ac:dyDescent="0.35">
      <c r="D241" s="5"/>
    </row>
    <row r="242" spans="4:4" x14ac:dyDescent="0.35">
      <c r="D242" s="5"/>
    </row>
    <row r="243" spans="4:4" x14ac:dyDescent="0.35">
      <c r="D243" s="5"/>
    </row>
    <row r="244" spans="4:4" x14ac:dyDescent="0.35">
      <c r="D244" s="5"/>
    </row>
    <row r="245" spans="4:4" x14ac:dyDescent="0.35">
      <c r="D245" s="5"/>
    </row>
    <row r="246" spans="4:4" x14ac:dyDescent="0.35">
      <c r="D246" s="5"/>
    </row>
    <row r="247" spans="4:4" x14ac:dyDescent="0.35">
      <c r="D247" s="5"/>
    </row>
    <row r="248" spans="4:4" x14ac:dyDescent="0.35">
      <c r="D248" s="5"/>
    </row>
    <row r="249" spans="4:4" x14ac:dyDescent="0.35">
      <c r="D249" s="5"/>
    </row>
    <row r="250" spans="4:4" x14ac:dyDescent="0.35">
      <c r="D250" s="5"/>
    </row>
    <row r="251" spans="4:4" x14ac:dyDescent="0.35">
      <c r="D251" s="5"/>
    </row>
    <row r="252" spans="4:4" x14ac:dyDescent="0.35">
      <c r="D252" s="5"/>
    </row>
    <row r="253" spans="4:4" x14ac:dyDescent="0.35">
      <c r="D253" s="5"/>
    </row>
    <row r="254" spans="4:4" x14ac:dyDescent="0.35">
      <c r="D254" s="5"/>
    </row>
    <row r="255" spans="4:4" x14ac:dyDescent="0.35">
      <c r="D255" s="5"/>
    </row>
    <row r="256" spans="4:4" x14ac:dyDescent="0.35">
      <c r="D256" s="5"/>
    </row>
    <row r="257" spans="4:14" x14ac:dyDescent="0.35">
      <c r="D257" s="5"/>
    </row>
    <row r="258" spans="4:14" x14ac:dyDescent="0.35">
      <c r="D258" s="5"/>
    </row>
    <row r="259" spans="4:14" x14ac:dyDescent="0.35">
      <c r="D259" s="5"/>
    </row>
    <row r="260" spans="4:14" x14ac:dyDescent="0.35">
      <c r="D260" s="5"/>
    </row>
    <row r="261" spans="4:14" x14ac:dyDescent="0.35">
      <c r="D261" s="5"/>
    </row>
    <row r="262" spans="4:14" x14ac:dyDescent="0.35">
      <c r="D262" s="5"/>
    </row>
    <row r="263" spans="4:14" x14ac:dyDescent="0.35">
      <c r="D263" s="5"/>
    </row>
    <row r="264" spans="4:14" x14ac:dyDescent="0.35">
      <c r="D264" s="5"/>
    </row>
    <row r="265" spans="4:14" x14ac:dyDescent="0.35">
      <c r="D265" s="5"/>
    </row>
    <row r="266" spans="4:14" x14ac:dyDescent="0.35">
      <c r="D266" s="5"/>
    </row>
    <row r="267" spans="4:14" x14ac:dyDescent="0.35">
      <c r="D267" s="5"/>
    </row>
    <row r="268" spans="4:14" x14ac:dyDescent="0.35">
      <c r="D268" s="5"/>
      <c r="N268" s="1" t="s">
        <v>115</v>
      </c>
    </row>
    <row r="269" spans="4:14" x14ac:dyDescent="0.35">
      <c r="D269" s="5"/>
    </row>
    <row r="270" spans="4:14" x14ac:dyDescent="0.35">
      <c r="D270" s="5"/>
    </row>
    <row r="271" spans="4:14" x14ac:dyDescent="0.35">
      <c r="D271" s="5"/>
    </row>
    <row r="272" spans="4:14" x14ac:dyDescent="0.35">
      <c r="D272" s="5"/>
    </row>
    <row r="273" spans="4:4" x14ac:dyDescent="0.35">
      <c r="D273" s="5"/>
    </row>
    <row r="274" spans="4:4" x14ac:dyDescent="0.35">
      <c r="D274" s="5"/>
    </row>
    <row r="275" spans="4:4" x14ac:dyDescent="0.35">
      <c r="D275" s="5"/>
    </row>
    <row r="276" spans="4:4" x14ac:dyDescent="0.35">
      <c r="D276" s="5"/>
    </row>
    <row r="277" spans="4:4" x14ac:dyDescent="0.35">
      <c r="D277" s="5"/>
    </row>
    <row r="278" spans="4:4" x14ac:dyDescent="0.35">
      <c r="D278" s="5"/>
    </row>
    <row r="279" spans="4:4" x14ac:dyDescent="0.35">
      <c r="D279" s="5"/>
    </row>
    <row r="280" spans="4:4" x14ac:dyDescent="0.35">
      <c r="D280" s="5"/>
    </row>
    <row r="281" spans="4:4" x14ac:dyDescent="0.35">
      <c r="D281" s="5"/>
    </row>
    <row r="282" spans="4:4" x14ac:dyDescent="0.35">
      <c r="D282" s="5"/>
    </row>
    <row r="283" spans="4:4" x14ac:dyDescent="0.35">
      <c r="D283" s="5"/>
    </row>
    <row r="284" spans="4:4" x14ac:dyDescent="0.35">
      <c r="D284" s="5"/>
    </row>
    <row r="285" spans="4:4" x14ac:dyDescent="0.35">
      <c r="D285" s="5"/>
    </row>
    <row r="286" spans="4:4" x14ac:dyDescent="0.35">
      <c r="D286" s="5"/>
    </row>
    <row r="287" spans="4:4" x14ac:dyDescent="0.35">
      <c r="D287" s="5"/>
    </row>
    <row r="288" spans="4:4" x14ac:dyDescent="0.35">
      <c r="D288" s="5"/>
    </row>
    <row r="289" spans="4:4" x14ac:dyDescent="0.35">
      <c r="D289" s="5"/>
    </row>
    <row r="290" spans="4:4" x14ac:dyDescent="0.35">
      <c r="D290" s="5"/>
    </row>
    <row r="291" spans="4:4" x14ac:dyDescent="0.35">
      <c r="D291" s="5"/>
    </row>
    <row r="292" spans="4:4" x14ac:dyDescent="0.35">
      <c r="D292" s="5"/>
    </row>
    <row r="293" spans="4:4" x14ac:dyDescent="0.35">
      <c r="D293" s="5"/>
    </row>
    <row r="294" spans="4:4" x14ac:dyDescent="0.35">
      <c r="D294" s="5"/>
    </row>
    <row r="295" spans="4:4" x14ac:dyDescent="0.35">
      <c r="D295" s="5"/>
    </row>
    <row r="296" spans="4:4" x14ac:dyDescent="0.35">
      <c r="D296" s="5"/>
    </row>
    <row r="297" spans="4:4" x14ac:dyDescent="0.35">
      <c r="D297" s="5"/>
    </row>
    <row r="298" spans="4:4" x14ac:dyDescent="0.35">
      <c r="D298" s="5"/>
    </row>
    <row r="299" spans="4:4" x14ac:dyDescent="0.35">
      <c r="D299" s="5"/>
    </row>
    <row r="300" spans="4:4" x14ac:dyDescent="0.35">
      <c r="D300" s="5"/>
    </row>
    <row r="301" spans="4:4" x14ac:dyDescent="0.35">
      <c r="D301" s="5"/>
    </row>
    <row r="302" spans="4:4" x14ac:dyDescent="0.35">
      <c r="D302" s="5"/>
    </row>
    <row r="303" spans="4:4" x14ac:dyDescent="0.35">
      <c r="D303" s="5"/>
    </row>
    <row r="304" spans="4:4" x14ac:dyDescent="0.35">
      <c r="D304" s="5"/>
    </row>
    <row r="305" spans="4:4" x14ac:dyDescent="0.35">
      <c r="D305" s="5"/>
    </row>
    <row r="306" spans="4:4" x14ac:dyDescent="0.35">
      <c r="D306" s="5"/>
    </row>
    <row r="307" spans="4:4" x14ac:dyDescent="0.35">
      <c r="D307" s="5"/>
    </row>
    <row r="308" spans="4:4" x14ac:dyDescent="0.35">
      <c r="D308" s="5"/>
    </row>
    <row r="309" spans="4:4" x14ac:dyDescent="0.35">
      <c r="D309" s="5"/>
    </row>
    <row r="310" spans="4:4" x14ac:dyDescent="0.35">
      <c r="D310" s="5"/>
    </row>
    <row r="311" spans="4:4" x14ac:dyDescent="0.35">
      <c r="D311" s="5"/>
    </row>
    <row r="312" spans="4:4" x14ac:dyDescent="0.35">
      <c r="D312" s="5"/>
    </row>
    <row r="313" spans="4:4" x14ac:dyDescent="0.35">
      <c r="D313" s="5"/>
    </row>
    <row r="314" spans="4:4" x14ac:dyDescent="0.35">
      <c r="D314" s="5"/>
    </row>
    <row r="315" spans="4:4" x14ac:dyDescent="0.35">
      <c r="D315" s="5"/>
    </row>
    <row r="316" spans="4:4" x14ac:dyDescent="0.35">
      <c r="D316" s="5"/>
    </row>
    <row r="317" spans="4:4" x14ac:dyDescent="0.35">
      <c r="D317" s="5"/>
    </row>
    <row r="318" spans="4:4" x14ac:dyDescent="0.35">
      <c r="D318" s="5"/>
    </row>
    <row r="319" spans="4:4" x14ac:dyDescent="0.35">
      <c r="D319" s="5"/>
    </row>
    <row r="320" spans="4:4" x14ac:dyDescent="0.35">
      <c r="D320" s="5"/>
    </row>
    <row r="321" spans="4:4" x14ac:dyDescent="0.35">
      <c r="D321" s="5"/>
    </row>
    <row r="322" spans="4:4" x14ac:dyDescent="0.35">
      <c r="D322" s="5"/>
    </row>
    <row r="323" spans="4:4" x14ac:dyDescent="0.35">
      <c r="D323" s="5"/>
    </row>
    <row r="324" spans="4:4" x14ac:dyDescent="0.35">
      <c r="D324" s="5"/>
    </row>
    <row r="325" spans="4:4" x14ac:dyDescent="0.35">
      <c r="D325" s="5"/>
    </row>
    <row r="326" spans="4:4" x14ac:dyDescent="0.35">
      <c r="D326" s="5"/>
    </row>
    <row r="327" spans="4:4" x14ac:dyDescent="0.35">
      <c r="D327" s="5"/>
    </row>
    <row r="328" spans="4:4" x14ac:dyDescent="0.35">
      <c r="D328" s="5"/>
    </row>
    <row r="329" spans="4:4" x14ac:dyDescent="0.35">
      <c r="D329" s="5"/>
    </row>
    <row r="330" spans="4:4" x14ac:dyDescent="0.35">
      <c r="D330" s="5"/>
    </row>
    <row r="331" spans="4:4" x14ac:dyDescent="0.35">
      <c r="D331" s="5"/>
    </row>
    <row r="332" spans="4:4" x14ac:dyDescent="0.35">
      <c r="D332" s="5"/>
    </row>
    <row r="333" spans="4:4" x14ac:dyDescent="0.35">
      <c r="D333" s="5"/>
    </row>
    <row r="334" spans="4:4" x14ac:dyDescent="0.35">
      <c r="D334" s="5"/>
    </row>
    <row r="335" spans="4:4" x14ac:dyDescent="0.35">
      <c r="D335" s="5"/>
    </row>
    <row r="336" spans="4:4" x14ac:dyDescent="0.35">
      <c r="D336" s="5"/>
    </row>
    <row r="337" spans="4:4" x14ac:dyDescent="0.35">
      <c r="D337" s="5"/>
    </row>
    <row r="338" spans="4:4" x14ac:dyDescent="0.35">
      <c r="D338" s="5"/>
    </row>
    <row r="339" spans="4:4" x14ac:dyDescent="0.35">
      <c r="D339" s="5"/>
    </row>
    <row r="340" spans="4:4" x14ac:dyDescent="0.35">
      <c r="D340" s="5"/>
    </row>
    <row r="341" spans="4:4" x14ac:dyDescent="0.35">
      <c r="D341" s="5"/>
    </row>
    <row r="342" spans="4:4" x14ac:dyDescent="0.35">
      <c r="D342" s="5"/>
    </row>
    <row r="343" spans="4:4" x14ac:dyDescent="0.35">
      <c r="D343" s="5"/>
    </row>
    <row r="344" spans="4:4" x14ac:dyDescent="0.35">
      <c r="D344" s="5"/>
    </row>
    <row r="345" spans="4:4" x14ac:dyDescent="0.35">
      <c r="D345" s="5"/>
    </row>
    <row r="346" spans="4:4" x14ac:dyDescent="0.35">
      <c r="D346" s="5"/>
    </row>
    <row r="347" spans="4:4" x14ac:dyDescent="0.35">
      <c r="D347" s="5"/>
    </row>
    <row r="348" spans="4:4" x14ac:dyDescent="0.35">
      <c r="D348" s="5"/>
    </row>
    <row r="349" spans="4:4" x14ac:dyDescent="0.35">
      <c r="D349" s="5"/>
    </row>
    <row r="350" spans="4:4" x14ac:dyDescent="0.35">
      <c r="D350" s="5"/>
    </row>
    <row r="351" spans="4:4" x14ac:dyDescent="0.35">
      <c r="D351" s="5"/>
    </row>
    <row r="352" spans="4:4" x14ac:dyDescent="0.35">
      <c r="D352" s="5"/>
    </row>
    <row r="353" spans="4:4" x14ac:dyDescent="0.35">
      <c r="D353" s="5"/>
    </row>
    <row r="354" spans="4:4" x14ac:dyDescent="0.35">
      <c r="D354" s="5"/>
    </row>
    <row r="355" spans="4:4" x14ac:dyDescent="0.35">
      <c r="D355" s="5"/>
    </row>
    <row r="356" spans="4:4" x14ac:dyDescent="0.35">
      <c r="D356" s="5"/>
    </row>
    <row r="357" spans="4:4" x14ac:dyDescent="0.35">
      <c r="D357" s="5"/>
    </row>
    <row r="358" spans="4:4" x14ac:dyDescent="0.35">
      <c r="D358" s="5"/>
    </row>
    <row r="359" spans="4:4" x14ac:dyDescent="0.35">
      <c r="D359" s="5"/>
    </row>
    <row r="360" spans="4:4" x14ac:dyDescent="0.35">
      <c r="D360" s="5"/>
    </row>
    <row r="361" spans="4:4" x14ac:dyDescent="0.35">
      <c r="D361" s="5"/>
    </row>
    <row r="362" spans="4:4" x14ac:dyDescent="0.35">
      <c r="D362" s="5"/>
    </row>
    <row r="363" spans="4:4" x14ac:dyDescent="0.35">
      <c r="D363" s="5"/>
    </row>
    <row r="364" spans="4:4" x14ac:dyDescent="0.35">
      <c r="D364" s="5"/>
    </row>
    <row r="365" spans="4:4" x14ac:dyDescent="0.35">
      <c r="D365" s="5"/>
    </row>
    <row r="366" spans="4:4" x14ac:dyDescent="0.35">
      <c r="D366" s="5"/>
    </row>
    <row r="367" spans="4:4" x14ac:dyDescent="0.35">
      <c r="D367" s="5"/>
    </row>
    <row r="368" spans="4:4" x14ac:dyDescent="0.35">
      <c r="D368" s="5"/>
    </row>
    <row r="369" spans="4:4" x14ac:dyDescent="0.35">
      <c r="D369" s="5"/>
    </row>
    <row r="370" spans="4:4" x14ac:dyDescent="0.35">
      <c r="D370" s="5"/>
    </row>
    <row r="371" spans="4:4" x14ac:dyDescent="0.35">
      <c r="D371" s="5"/>
    </row>
    <row r="372" spans="4:4" x14ac:dyDescent="0.35">
      <c r="D372" s="5"/>
    </row>
    <row r="373" spans="4:4" x14ac:dyDescent="0.35">
      <c r="D373" s="5"/>
    </row>
    <row r="374" spans="4:4" x14ac:dyDescent="0.35">
      <c r="D374" s="5"/>
    </row>
    <row r="375" spans="4:4" x14ac:dyDescent="0.35">
      <c r="D375" s="5"/>
    </row>
    <row r="376" spans="4:4" x14ac:dyDescent="0.35">
      <c r="D376" s="5"/>
    </row>
    <row r="377" spans="4:4" x14ac:dyDescent="0.35">
      <c r="D377" s="5"/>
    </row>
    <row r="378" spans="4:4" x14ac:dyDescent="0.35">
      <c r="D378" s="5"/>
    </row>
    <row r="379" spans="4:4" x14ac:dyDescent="0.35">
      <c r="D379" s="5"/>
    </row>
    <row r="380" spans="4:4" x14ac:dyDescent="0.35">
      <c r="D380" s="5"/>
    </row>
    <row r="381" spans="4:4" x14ac:dyDescent="0.35">
      <c r="D381" s="5"/>
    </row>
    <row r="382" spans="4:4" x14ac:dyDescent="0.35">
      <c r="D382" s="5"/>
    </row>
    <row r="383" spans="4:4" x14ac:dyDescent="0.35">
      <c r="D383" s="5"/>
    </row>
    <row r="384" spans="4:4" x14ac:dyDescent="0.35">
      <c r="D384" s="5"/>
    </row>
    <row r="385" spans="4:4" x14ac:dyDescent="0.35">
      <c r="D385" s="5"/>
    </row>
    <row r="386" spans="4:4" x14ac:dyDescent="0.35">
      <c r="D386" s="5"/>
    </row>
    <row r="387" spans="4:4" x14ac:dyDescent="0.35">
      <c r="D387" s="5"/>
    </row>
    <row r="388" spans="4:4" x14ac:dyDescent="0.35">
      <c r="D388" s="5"/>
    </row>
    <row r="389" spans="4:4" x14ac:dyDescent="0.35">
      <c r="D389" s="5"/>
    </row>
    <row r="390" spans="4:4" x14ac:dyDescent="0.35">
      <c r="D390" s="5"/>
    </row>
    <row r="391" spans="4:4" x14ac:dyDescent="0.35">
      <c r="D391" s="5"/>
    </row>
    <row r="392" spans="4:4" x14ac:dyDescent="0.35">
      <c r="D392" s="5"/>
    </row>
    <row r="393" spans="4:4" x14ac:dyDescent="0.35">
      <c r="D393" s="5"/>
    </row>
    <row r="394" spans="4:4" x14ac:dyDescent="0.35">
      <c r="D394" s="5"/>
    </row>
    <row r="395" spans="4:4" x14ac:dyDescent="0.35">
      <c r="D395" s="5"/>
    </row>
    <row r="396" spans="4:4" x14ac:dyDescent="0.35">
      <c r="D396" s="5"/>
    </row>
    <row r="397" spans="4:4" x14ac:dyDescent="0.35">
      <c r="D397" s="5"/>
    </row>
    <row r="398" spans="4:4" x14ac:dyDescent="0.35">
      <c r="D398" s="5"/>
    </row>
    <row r="399" spans="4:4" x14ac:dyDescent="0.35">
      <c r="D399" s="5"/>
    </row>
    <row r="400" spans="4:4" x14ac:dyDescent="0.35">
      <c r="D400" s="5"/>
    </row>
    <row r="401" spans="4:4" x14ac:dyDescent="0.35">
      <c r="D401" s="5"/>
    </row>
    <row r="402" spans="4:4" x14ac:dyDescent="0.35">
      <c r="D402" s="5"/>
    </row>
    <row r="403" spans="4:4" x14ac:dyDescent="0.35">
      <c r="D403" s="5"/>
    </row>
    <row r="404" spans="4:4" x14ac:dyDescent="0.35">
      <c r="D404" s="5"/>
    </row>
    <row r="405" spans="4:4" x14ac:dyDescent="0.35">
      <c r="D405" s="5"/>
    </row>
    <row r="406" spans="4:4" x14ac:dyDescent="0.35">
      <c r="D406" s="5"/>
    </row>
    <row r="407" spans="4:4" x14ac:dyDescent="0.35">
      <c r="D407" s="5"/>
    </row>
    <row r="408" spans="4:4" x14ac:dyDescent="0.35">
      <c r="D408" s="5"/>
    </row>
    <row r="409" spans="4:4" x14ac:dyDescent="0.35">
      <c r="D409" s="5"/>
    </row>
    <row r="410" spans="4:4" x14ac:dyDescent="0.35">
      <c r="D410" s="5"/>
    </row>
    <row r="411" spans="4:4" x14ac:dyDescent="0.35">
      <c r="D411" s="5"/>
    </row>
    <row r="412" spans="4:4" x14ac:dyDescent="0.35">
      <c r="D412" s="5"/>
    </row>
    <row r="413" spans="4:4" x14ac:dyDescent="0.35">
      <c r="D413" s="5"/>
    </row>
    <row r="414" spans="4:4" x14ac:dyDescent="0.35">
      <c r="D414" s="5"/>
    </row>
    <row r="415" spans="4:4" x14ac:dyDescent="0.35">
      <c r="D415" s="5"/>
    </row>
    <row r="416" spans="4:4" x14ac:dyDescent="0.35">
      <c r="D416" s="5"/>
    </row>
    <row r="417" spans="4:4" x14ac:dyDescent="0.35">
      <c r="D417" s="5"/>
    </row>
    <row r="418" spans="4:4" x14ac:dyDescent="0.35">
      <c r="D418" s="5"/>
    </row>
    <row r="419" spans="4:4" x14ac:dyDescent="0.35">
      <c r="D419" s="5"/>
    </row>
    <row r="420" spans="4:4" x14ac:dyDescent="0.35">
      <c r="D420" s="5"/>
    </row>
    <row r="421" spans="4:4" x14ac:dyDescent="0.35">
      <c r="D421" s="5"/>
    </row>
    <row r="422" spans="4:4" x14ac:dyDescent="0.35">
      <c r="D422" s="5"/>
    </row>
    <row r="423" spans="4:4" x14ac:dyDescent="0.35">
      <c r="D423" s="5"/>
    </row>
    <row r="424" spans="4:4" x14ac:dyDescent="0.35">
      <c r="D424" s="5"/>
    </row>
    <row r="425" spans="4:4" x14ac:dyDescent="0.35">
      <c r="D425" s="5"/>
    </row>
    <row r="426" spans="4:4" x14ac:dyDescent="0.35">
      <c r="D426" s="5"/>
    </row>
    <row r="427" spans="4:4" x14ac:dyDescent="0.35">
      <c r="D427" s="5"/>
    </row>
    <row r="428" spans="4:4" x14ac:dyDescent="0.35">
      <c r="D428" s="5"/>
    </row>
    <row r="429" spans="4:4" x14ac:dyDescent="0.35">
      <c r="D429" s="5"/>
    </row>
    <row r="430" spans="4:4" x14ac:dyDescent="0.35">
      <c r="D430" s="5"/>
    </row>
    <row r="431" spans="4:4" x14ac:dyDescent="0.35">
      <c r="D431" s="5"/>
    </row>
    <row r="432" spans="4:4" x14ac:dyDescent="0.35">
      <c r="D432" s="5"/>
    </row>
    <row r="433" spans="4:4" x14ac:dyDescent="0.35">
      <c r="D433" s="5"/>
    </row>
    <row r="434" spans="4:4" x14ac:dyDescent="0.35">
      <c r="D434" s="5"/>
    </row>
    <row r="435" spans="4:4" x14ac:dyDescent="0.35">
      <c r="D435" s="5"/>
    </row>
    <row r="436" spans="4:4" x14ac:dyDescent="0.35">
      <c r="D436" s="5"/>
    </row>
    <row r="437" spans="4:4" x14ac:dyDescent="0.35">
      <c r="D437" s="5"/>
    </row>
    <row r="438" spans="4:4" x14ac:dyDescent="0.35">
      <c r="D438" s="5"/>
    </row>
    <row r="439" spans="4:4" x14ac:dyDescent="0.35">
      <c r="D439" s="5"/>
    </row>
    <row r="440" spans="4:4" x14ac:dyDescent="0.35">
      <c r="D440" s="5"/>
    </row>
    <row r="441" spans="4:4" x14ac:dyDescent="0.35">
      <c r="D441" s="5"/>
    </row>
    <row r="442" spans="4:4" x14ac:dyDescent="0.35">
      <c r="D442" s="5"/>
    </row>
    <row r="443" spans="4:4" x14ac:dyDescent="0.35">
      <c r="D443" s="5"/>
    </row>
    <row r="444" spans="4:4" x14ac:dyDescent="0.35">
      <c r="D444" s="5"/>
    </row>
    <row r="445" spans="4:4" x14ac:dyDescent="0.35">
      <c r="D445" s="5"/>
    </row>
    <row r="446" spans="4:4" x14ac:dyDescent="0.35">
      <c r="D446" s="5"/>
    </row>
    <row r="447" spans="4:4" x14ac:dyDescent="0.35">
      <c r="D447" s="5"/>
    </row>
    <row r="448" spans="4:4" x14ac:dyDescent="0.35">
      <c r="D448" s="5"/>
    </row>
    <row r="449" spans="4:14" x14ac:dyDescent="0.35">
      <c r="D449" s="5"/>
    </row>
    <row r="450" spans="4:14" x14ac:dyDescent="0.35">
      <c r="D450" s="5"/>
    </row>
    <row r="451" spans="4:14" x14ac:dyDescent="0.35">
      <c r="D451" s="5"/>
    </row>
    <row r="452" spans="4:14" x14ac:dyDescent="0.35">
      <c r="D452" s="5"/>
    </row>
    <row r="453" spans="4:14" x14ac:dyDescent="0.35">
      <c r="D453" s="5"/>
    </row>
    <row r="454" spans="4:14" x14ac:dyDescent="0.35">
      <c r="D454" s="5"/>
    </row>
    <row r="455" spans="4:14" x14ac:dyDescent="0.35">
      <c r="D455" s="5"/>
    </row>
    <row r="456" spans="4:14" x14ac:dyDescent="0.35">
      <c r="D456" s="5"/>
    </row>
    <row r="457" spans="4:14" x14ac:dyDescent="0.35">
      <c r="D457" s="5"/>
      <c r="N457" s="1" t="s">
        <v>115</v>
      </c>
    </row>
    <row r="458" spans="4:14" x14ac:dyDescent="0.35">
      <c r="D458" s="5"/>
    </row>
    <row r="459" spans="4:14" x14ac:dyDescent="0.35">
      <c r="D459" s="5"/>
    </row>
    <row r="460" spans="4:14" x14ac:dyDescent="0.35">
      <c r="D460" s="5"/>
    </row>
    <row r="461" spans="4:14" x14ac:dyDescent="0.35">
      <c r="D461" s="5"/>
    </row>
    <row r="462" spans="4:14" x14ac:dyDescent="0.35">
      <c r="D462" s="5"/>
    </row>
    <row r="463" spans="4:14" x14ac:dyDescent="0.35">
      <c r="D463" s="5"/>
    </row>
    <row r="464" spans="4:14" x14ac:dyDescent="0.35">
      <c r="D464" s="5"/>
    </row>
    <row r="465" spans="4:4" x14ac:dyDescent="0.35">
      <c r="D465" s="5"/>
    </row>
    <row r="466" spans="4:4" x14ac:dyDescent="0.35">
      <c r="D466" s="5"/>
    </row>
    <row r="467" spans="4:4" x14ac:dyDescent="0.35">
      <c r="D467" s="5"/>
    </row>
    <row r="468" spans="4:4" x14ac:dyDescent="0.35">
      <c r="D468" s="5"/>
    </row>
    <row r="469" spans="4:4" x14ac:dyDescent="0.35">
      <c r="D469" s="5"/>
    </row>
    <row r="470" spans="4:4" x14ac:dyDescent="0.35">
      <c r="D470" s="5"/>
    </row>
    <row r="471" spans="4:4" x14ac:dyDescent="0.35">
      <c r="D471" s="5"/>
    </row>
    <row r="472" spans="4:4" x14ac:dyDescent="0.35">
      <c r="D472" s="5"/>
    </row>
    <row r="473" spans="4:4" x14ac:dyDescent="0.35">
      <c r="D473" s="5"/>
    </row>
    <row r="474" spans="4:4" x14ac:dyDescent="0.35">
      <c r="D474" s="5"/>
    </row>
    <row r="475" spans="4:4" x14ac:dyDescent="0.35">
      <c r="D475" s="5"/>
    </row>
    <row r="476" spans="4:4" x14ac:dyDescent="0.35">
      <c r="D476" s="5"/>
    </row>
    <row r="477" spans="4:4" x14ac:dyDescent="0.35">
      <c r="D477" s="5"/>
    </row>
    <row r="478" spans="4:4" x14ac:dyDescent="0.35">
      <c r="D478" s="5"/>
    </row>
    <row r="479" spans="4:4" x14ac:dyDescent="0.35">
      <c r="D479" s="5"/>
    </row>
    <row r="480" spans="4:4" x14ac:dyDescent="0.35">
      <c r="D480" s="5"/>
    </row>
    <row r="481" spans="4:4" x14ac:dyDescent="0.35">
      <c r="D481" s="5"/>
    </row>
    <row r="482" spans="4:4" x14ac:dyDescent="0.35">
      <c r="D482" s="5"/>
    </row>
    <row r="483" spans="4:4" x14ac:dyDescent="0.35">
      <c r="D483" s="5"/>
    </row>
    <row r="484" spans="4:4" x14ac:dyDescent="0.35">
      <c r="D484" s="5"/>
    </row>
    <row r="485" spans="4:4" x14ac:dyDescent="0.35">
      <c r="D485" s="5"/>
    </row>
    <row r="486" spans="4:4" x14ac:dyDescent="0.35">
      <c r="D486" s="5"/>
    </row>
    <row r="487" spans="4:4" x14ac:dyDescent="0.35">
      <c r="D487" s="5"/>
    </row>
    <row r="488" spans="4:4" x14ac:dyDescent="0.35">
      <c r="D488" s="5"/>
    </row>
    <row r="489" spans="4:4" x14ac:dyDescent="0.35">
      <c r="D489" s="5"/>
    </row>
    <row r="490" spans="4:4" x14ac:dyDescent="0.35">
      <c r="D490" s="5"/>
    </row>
    <row r="491" spans="4:4" x14ac:dyDescent="0.35">
      <c r="D491" s="5"/>
    </row>
    <row r="492" spans="4:4" x14ac:dyDescent="0.35">
      <c r="D492" s="5"/>
    </row>
    <row r="493" spans="4:4" x14ac:dyDescent="0.35">
      <c r="D493" s="5"/>
    </row>
    <row r="494" spans="4:4" x14ac:dyDescent="0.35">
      <c r="D494" s="5"/>
    </row>
    <row r="495" spans="4:4" x14ac:dyDescent="0.35">
      <c r="D495" s="5"/>
    </row>
    <row r="496" spans="4:4" x14ac:dyDescent="0.35">
      <c r="D496" s="5"/>
    </row>
    <row r="497" spans="4:4" x14ac:dyDescent="0.35">
      <c r="D497" s="5"/>
    </row>
    <row r="498" spans="4:4" x14ac:dyDescent="0.35">
      <c r="D498" s="5"/>
    </row>
    <row r="499" spans="4:4" x14ac:dyDescent="0.35">
      <c r="D499" s="5"/>
    </row>
    <row r="500" spans="4:4" x14ac:dyDescent="0.35">
      <c r="D500" s="5"/>
    </row>
    <row r="501" spans="4:4" x14ac:dyDescent="0.35">
      <c r="D501" s="5"/>
    </row>
    <row r="502" spans="4:4" x14ac:dyDescent="0.35">
      <c r="D502" s="5"/>
    </row>
    <row r="503" spans="4:4" x14ac:dyDescent="0.35">
      <c r="D503" s="5"/>
    </row>
    <row r="504" spans="4:4" x14ac:dyDescent="0.35">
      <c r="D504" s="5"/>
    </row>
    <row r="505" spans="4:4" x14ac:dyDescent="0.35">
      <c r="D505" s="5"/>
    </row>
    <row r="506" spans="4:4" x14ac:dyDescent="0.35">
      <c r="D506" s="5"/>
    </row>
    <row r="507" spans="4:4" x14ac:dyDescent="0.35">
      <c r="D507" s="5"/>
    </row>
    <row r="508" spans="4:4" x14ac:dyDescent="0.35">
      <c r="D508" s="5"/>
    </row>
    <row r="509" spans="4:4" x14ac:dyDescent="0.35">
      <c r="D509" s="5"/>
    </row>
    <row r="510" spans="4:4" x14ac:dyDescent="0.35">
      <c r="D510" s="5"/>
    </row>
    <row r="511" spans="4:4" x14ac:dyDescent="0.35">
      <c r="D511" s="5"/>
    </row>
    <row r="512" spans="4:4" x14ac:dyDescent="0.35">
      <c r="D512" s="5"/>
    </row>
    <row r="513" spans="4:4" x14ac:dyDescent="0.35">
      <c r="D513" s="5"/>
    </row>
    <row r="514" spans="4:4" x14ac:dyDescent="0.35">
      <c r="D514" s="5"/>
    </row>
    <row r="515" spans="4:4" x14ac:dyDescent="0.35">
      <c r="D515" s="5"/>
    </row>
    <row r="516" spans="4:4" x14ac:dyDescent="0.35">
      <c r="D516" s="5"/>
    </row>
    <row r="517" spans="4:4" x14ac:dyDescent="0.35">
      <c r="D517" s="5"/>
    </row>
    <row r="518" spans="4:4" x14ac:dyDescent="0.35">
      <c r="D518" s="5"/>
    </row>
    <row r="519" spans="4:4" x14ac:dyDescent="0.35">
      <c r="D519" s="5"/>
    </row>
    <row r="520" spans="4:4" x14ac:dyDescent="0.35">
      <c r="D520" s="5"/>
    </row>
    <row r="521" spans="4:4" x14ac:dyDescent="0.35">
      <c r="D521" s="5"/>
    </row>
    <row r="522" spans="4:4" x14ac:dyDescent="0.35">
      <c r="D522" s="5"/>
    </row>
    <row r="523" spans="4:4" x14ac:dyDescent="0.35">
      <c r="D523" s="5"/>
    </row>
    <row r="524" spans="4:4" x14ac:dyDescent="0.35">
      <c r="D524" s="5"/>
    </row>
    <row r="525" spans="4:4" x14ac:dyDescent="0.35">
      <c r="D525" s="5"/>
    </row>
    <row r="526" spans="4:4" x14ac:dyDescent="0.35">
      <c r="D526" s="5"/>
    </row>
    <row r="527" spans="4:4" x14ac:dyDescent="0.35">
      <c r="D527" s="5"/>
    </row>
    <row r="528" spans="4:4" x14ac:dyDescent="0.35">
      <c r="D528" s="5"/>
    </row>
    <row r="529" spans="4:4" x14ac:dyDescent="0.35">
      <c r="D529" s="5"/>
    </row>
    <row r="530" spans="4:4" x14ac:dyDescent="0.35">
      <c r="D530" s="5"/>
    </row>
    <row r="531" spans="4:4" x14ac:dyDescent="0.35">
      <c r="D531" s="5"/>
    </row>
    <row r="532" spans="4:4" x14ac:dyDescent="0.35">
      <c r="D532" s="5"/>
    </row>
    <row r="533" spans="4:4" x14ac:dyDescent="0.35">
      <c r="D533" s="5"/>
    </row>
    <row r="534" spans="4:4" x14ac:dyDescent="0.35">
      <c r="D534" s="5"/>
    </row>
    <row r="535" spans="4:4" x14ac:dyDescent="0.35">
      <c r="D535" s="5"/>
    </row>
    <row r="536" spans="4:4" x14ac:dyDescent="0.35">
      <c r="D536" s="5"/>
    </row>
    <row r="537" spans="4:4" x14ac:dyDescent="0.35">
      <c r="D537" s="5"/>
    </row>
    <row r="538" spans="4:4" x14ac:dyDescent="0.35">
      <c r="D538" s="5"/>
    </row>
    <row r="539" spans="4:4" x14ac:dyDescent="0.35">
      <c r="D539" s="5"/>
    </row>
    <row r="540" spans="4:4" x14ac:dyDescent="0.35">
      <c r="D540" s="5"/>
    </row>
    <row r="541" spans="4:4" x14ac:dyDescent="0.35">
      <c r="D541" s="5"/>
    </row>
    <row r="542" spans="4:4" x14ac:dyDescent="0.35">
      <c r="D542" s="5"/>
    </row>
    <row r="543" spans="4:4" x14ac:dyDescent="0.35">
      <c r="D543" s="5"/>
    </row>
    <row r="544" spans="4:4" x14ac:dyDescent="0.35">
      <c r="D544" s="5"/>
    </row>
    <row r="545" spans="4:4" x14ac:dyDescent="0.35">
      <c r="D545" s="5"/>
    </row>
    <row r="546" spans="4:4" x14ac:dyDescent="0.35">
      <c r="D546" s="5"/>
    </row>
    <row r="547" spans="4:4" x14ac:dyDescent="0.35">
      <c r="D547" s="5"/>
    </row>
    <row r="548" spans="4:4" x14ac:dyDescent="0.35">
      <c r="D548" s="5"/>
    </row>
    <row r="549" spans="4:4" x14ac:dyDescent="0.35">
      <c r="D549" s="5"/>
    </row>
    <row r="550" spans="4:4" x14ac:dyDescent="0.35">
      <c r="D550" s="5"/>
    </row>
    <row r="551" spans="4:4" x14ac:dyDescent="0.35">
      <c r="D551" s="5"/>
    </row>
    <row r="552" spans="4:4" x14ac:dyDescent="0.35">
      <c r="D552" s="5"/>
    </row>
    <row r="553" spans="4:4" x14ac:dyDescent="0.35">
      <c r="D553" s="5"/>
    </row>
    <row r="554" spans="4:4" x14ac:dyDescent="0.35">
      <c r="D554" s="5"/>
    </row>
    <row r="555" spans="4:4" x14ac:dyDescent="0.35">
      <c r="D555" s="5"/>
    </row>
    <row r="556" spans="4:4" x14ac:dyDescent="0.35">
      <c r="D556" s="5"/>
    </row>
    <row r="557" spans="4:4" x14ac:dyDescent="0.35">
      <c r="D557" s="5"/>
    </row>
    <row r="558" spans="4:4" x14ac:dyDescent="0.35">
      <c r="D558" s="5"/>
    </row>
    <row r="559" spans="4:4" x14ac:dyDescent="0.35">
      <c r="D559" s="5"/>
    </row>
    <row r="560" spans="4:4" x14ac:dyDescent="0.35">
      <c r="D560" s="5"/>
    </row>
    <row r="561" spans="4:4" x14ac:dyDescent="0.35">
      <c r="D561" s="5"/>
    </row>
    <row r="562" spans="4:4" x14ac:dyDescent="0.35">
      <c r="D562" s="5"/>
    </row>
    <row r="563" spans="4:4" x14ac:dyDescent="0.35">
      <c r="D563" s="5"/>
    </row>
    <row r="564" spans="4:4" x14ac:dyDescent="0.35">
      <c r="D564" s="5"/>
    </row>
    <row r="565" spans="4:4" x14ac:dyDescent="0.35">
      <c r="D565" s="5"/>
    </row>
    <row r="566" spans="4:4" x14ac:dyDescent="0.35">
      <c r="D566" s="5"/>
    </row>
    <row r="567" spans="4:4" x14ac:dyDescent="0.35">
      <c r="D567" s="5"/>
    </row>
    <row r="568" spans="4:4" x14ac:dyDescent="0.35">
      <c r="D568" s="5"/>
    </row>
    <row r="569" spans="4:4" x14ac:dyDescent="0.35">
      <c r="D569" s="5"/>
    </row>
    <row r="570" spans="4:4" x14ac:dyDescent="0.35">
      <c r="D570" s="5"/>
    </row>
    <row r="571" spans="4:4" x14ac:dyDescent="0.35">
      <c r="D571" s="5"/>
    </row>
    <row r="572" spans="4:4" x14ac:dyDescent="0.35">
      <c r="D572" s="5"/>
    </row>
    <row r="573" spans="4:4" x14ac:dyDescent="0.35">
      <c r="D573" s="5"/>
    </row>
    <row r="574" spans="4:4" x14ac:dyDescent="0.35">
      <c r="D574" s="5"/>
    </row>
    <row r="575" spans="4:4" x14ac:dyDescent="0.35">
      <c r="D575" s="5"/>
    </row>
    <row r="576" spans="4:4" x14ac:dyDescent="0.35">
      <c r="D576" s="5"/>
    </row>
    <row r="577" spans="4:4" x14ac:dyDescent="0.35">
      <c r="D577" s="5"/>
    </row>
    <row r="578" spans="4:4" x14ac:dyDescent="0.35">
      <c r="D578" s="5"/>
    </row>
    <row r="579" spans="4:4" x14ac:dyDescent="0.35">
      <c r="D579" s="5"/>
    </row>
    <row r="580" spans="4:4" x14ac:dyDescent="0.35">
      <c r="D580" s="5"/>
    </row>
    <row r="581" spans="4:4" x14ac:dyDescent="0.35">
      <c r="D581" s="5"/>
    </row>
    <row r="582" spans="4:4" x14ac:dyDescent="0.35">
      <c r="D582" s="5"/>
    </row>
    <row r="583" spans="4:4" x14ac:dyDescent="0.35">
      <c r="D583" s="5"/>
    </row>
    <row r="584" spans="4:4" x14ac:dyDescent="0.35">
      <c r="D584" s="5"/>
    </row>
    <row r="585" spans="4:4" x14ac:dyDescent="0.35">
      <c r="D585" s="5"/>
    </row>
    <row r="586" spans="4:4" x14ac:dyDescent="0.35">
      <c r="D586" s="5"/>
    </row>
    <row r="587" spans="4:4" x14ac:dyDescent="0.35">
      <c r="D587" s="5"/>
    </row>
    <row r="588" spans="4:4" x14ac:dyDescent="0.35">
      <c r="D588" s="5"/>
    </row>
    <row r="589" spans="4:4" x14ac:dyDescent="0.35">
      <c r="D589" s="5"/>
    </row>
    <row r="590" spans="4:4" x14ac:dyDescent="0.35">
      <c r="D590" s="5"/>
    </row>
    <row r="591" spans="4:4" x14ac:dyDescent="0.35">
      <c r="D591" s="5"/>
    </row>
    <row r="592" spans="4:4" x14ac:dyDescent="0.35">
      <c r="D592" s="5"/>
    </row>
    <row r="593" spans="4:4" x14ac:dyDescent="0.35">
      <c r="D593" s="5"/>
    </row>
    <row r="594" spans="4:4" x14ac:dyDescent="0.35">
      <c r="D594" s="5"/>
    </row>
    <row r="595" spans="4:4" x14ac:dyDescent="0.35">
      <c r="D595" s="5"/>
    </row>
    <row r="596" spans="4:4" x14ac:dyDescent="0.35">
      <c r="D596" s="5"/>
    </row>
    <row r="597" spans="4:4" x14ac:dyDescent="0.35">
      <c r="D597" s="5"/>
    </row>
    <row r="598" spans="4:4" x14ac:dyDescent="0.35">
      <c r="D598" s="5"/>
    </row>
    <row r="599" spans="4:4" x14ac:dyDescent="0.35">
      <c r="D599" s="5"/>
    </row>
    <row r="600" spans="4:4" x14ac:dyDescent="0.35">
      <c r="D600" s="5"/>
    </row>
    <row r="601" spans="4:4" x14ac:dyDescent="0.35">
      <c r="D601" s="5"/>
    </row>
    <row r="602" spans="4:4" x14ac:dyDescent="0.35">
      <c r="D602" s="5"/>
    </row>
    <row r="603" spans="4:4" x14ac:dyDescent="0.35">
      <c r="D603" s="5"/>
    </row>
    <row r="604" spans="4:4" x14ac:dyDescent="0.35">
      <c r="D604" s="5"/>
    </row>
    <row r="605" spans="4:4" x14ac:dyDescent="0.35">
      <c r="D605" s="5"/>
    </row>
    <row r="606" spans="4:4" x14ac:dyDescent="0.35">
      <c r="D606" s="5"/>
    </row>
    <row r="607" spans="4:4" x14ac:dyDescent="0.35">
      <c r="D607" s="5"/>
    </row>
    <row r="608" spans="4:4" x14ac:dyDescent="0.35">
      <c r="D608" s="5"/>
    </row>
    <row r="609" spans="4:4" x14ac:dyDescent="0.35">
      <c r="D609" s="5"/>
    </row>
    <row r="610" spans="4:4" x14ac:dyDescent="0.35">
      <c r="D610" s="5"/>
    </row>
    <row r="611" spans="4:4" x14ac:dyDescent="0.35">
      <c r="D611" s="5"/>
    </row>
    <row r="612" spans="4:4" x14ac:dyDescent="0.35">
      <c r="D612" s="5"/>
    </row>
    <row r="613" spans="4:4" x14ac:dyDescent="0.35">
      <c r="D613" s="5"/>
    </row>
    <row r="614" spans="4:4" x14ac:dyDescent="0.35">
      <c r="D614" s="5"/>
    </row>
    <row r="615" spans="4:4" x14ac:dyDescent="0.35">
      <c r="D615" s="5"/>
    </row>
    <row r="616" spans="4:4" x14ac:dyDescent="0.35">
      <c r="D616" s="5"/>
    </row>
    <row r="617" spans="4:4" x14ac:dyDescent="0.35">
      <c r="D617" s="5"/>
    </row>
    <row r="618" spans="4:4" x14ac:dyDescent="0.35">
      <c r="D618" s="5"/>
    </row>
    <row r="619" spans="4:4" x14ac:dyDescent="0.35">
      <c r="D619" s="5"/>
    </row>
    <row r="620" spans="4:4" x14ac:dyDescent="0.35">
      <c r="D620" s="5"/>
    </row>
    <row r="621" spans="4:4" x14ac:dyDescent="0.35">
      <c r="D621" s="5"/>
    </row>
    <row r="622" spans="4:4" x14ac:dyDescent="0.35">
      <c r="D622" s="5"/>
    </row>
    <row r="623" spans="4:4" x14ac:dyDescent="0.35">
      <c r="D623" s="5"/>
    </row>
    <row r="624" spans="4:4" x14ac:dyDescent="0.35">
      <c r="D624" s="5"/>
    </row>
    <row r="625" spans="4:4" x14ac:dyDescent="0.35">
      <c r="D625" s="5"/>
    </row>
    <row r="626" spans="4:4" x14ac:dyDescent="0.35">
      <c r="D626" s="5"/>
    </row>
    <row r="627" spans="4:4" x14ac:dyDescent="0.35">
      <c r="D627" s="5"/>
    </row>
    <row r="628" spans="4:4" x14ac:dyDescent="0.35">
      <c r="D628" s="5"/>
    </row>
    <row r="629" spans="4:4" x14ac:dyDescent="0.35">
      <c r="D629" s="5"/>
    </row>
    <row r="630" spans="4:4" x14ac:dyDescent="0.35">
      <c r="D630" s="5"/>
    </row>
    <row r="631" spans="4:4" x14ac:dyDescent="0.35">
      <c r="D631" s="5"/>
    </row>
    <row r="632" spans="4:4" x14ac:dyDescent="0.35">
      <c r="D632" s="5"/>
    </row>
    <row r="633" spans="4:4" x14ac:dyDescent="0.35">
      <c r="D633" s="5"/>
    </row>
    <row r="634" spans="4:4" x14ac:dyDescent="0.35">
      <c r="D634" s="5"/>
    </row>
    <row r="635" spans="4:4" x14ac:dyDescent="0.35">
      <c r="D635" s="5"/>
    </row>
    <row r="636" spans="4:4" x14ac:dyDescent="0.35">
      <c r="D636" s="5"/>
    </row>
    <row r="637" spans="4:4" x14ac:dyDescent="0.35">
      <c r="D637" s="5"/>
    </row>
    <row r="638" spans="4:4" x14ac:dyDescent="0.35">
      <c r="D638" s="5"/>
    </row>
    <row r="639" spans="4:4" x14ac:dyDescent="0.35">
      <c r="D639" s="5"/>
    </row>
    <row r="640" spans="4:4" x14ac:dyDescent="0.35">
      <c r="D640" s="5"/>
    </row>
    <row r="641" spans="4:4" x14ac:dyDescent="0.35">
      <c r="D641" s="5"/>
    </row>
    <row r="642" spans="4:4" x14ac:dyDescent="0.35">
      <c r="D642" s="5"/>
    </row>
    <row r="643" spans="4:4" x14ac:dyDescent="0.35">
      <c r="D643" s="5"/>
    </row>
    <row r="644" spans="4:4" x14ac:dyDescent="0.35">
      <c r="D644" s="5"/>
    </row>
    <row r="645" spans="4:4" x14ac:dyDescent="0.35">
      <c r="D645" s="5"/>
    </row>
    <row r="646" spans="4:4" x14ac:dyDescent="0.35">
      <c r="D646" s="5"/>
    </row>
    <row r="647" spans="4:4" x14ac:dyDescent="0.35">
      <c r="D647" s="5"/>
    </row>
    <row r="648" spans="4:4" x14ac:dyDescent="0.35">
      <c r="D648" s="5"/>
    </row>
    <row r="649" spans="4:4" x14ac:dyDescent="0.35">
      <c r="D649" s="5"/>
    </row>
    <row r="650" spans="4:4" x14ac:dyDescent="0.35">
      <c r="D650" s="5"/>
    </row>
    <row r="651" spans="4:4" x14ac:dyDescent="0.35">
      <c r="D651" s="5"/>
    </row>
    <row r="652" spans="4:4" x14ac:dyDescent="0.35">
      <c r="D652" s="5"/>
    </row>
    <row r="653" spans="4:4" x14ac:dyDescent="0.35">
      <c r="D653" s="5"/>
    </row>
    <row r="654" spans="4:4" x14ac:dyDescent="0.35">
      <c r="D654" s="5"/>
    </row>
    <row r="655" spans="4:4" x14ac:dyDescent="0.35">
      <c r="D655" s="5"/>
    </row>
    <row r="656" spans="4:4" x14ac:dyDescent="0.35">
      <c r="D656" s="5"/>
    </row>
    <row r="657" spans="4:4" x14ac:dyDescent="0.35">
      <c r="D657" s="5"/>
    </row>
    <row r="658" spans="4:4" x14ac:dyDescent="0.35">
      <c r="D658" s="5"/>
    </row>
    <row r="659" spans="4:4" x14ac:dyDescent="0.35">
      <c r="D659" s="5"/>
    </row>
    <row r="660" spans="4:4" x14ac:dyDescent="0.35">
      <c r="D660" s="5"/>
    </row>
    <row r="661" spans="4:4" x14ac:dyDescent="0.35">
      <c r="D661" s="5"/>
    </row>
    <row r="662" spans="4:4" x14ac:dyDescent="0.35">
      <c r="D662" s="5"/>
    </row>
    <row r="663" spans="4:4" x14ac:dyDescent="0.35">
      <c r="D663" s="5"/>
    </row>
    <row r="664" spans="4:4" x14ac:dyDescent="0.35">
      <c r="D664" s="5"/>
    </row>
    <row r="665" spans="4:4" x14ac:dyDescent="0.35">
      <c r="D665" s="5"/>
    </row>
    <row r="666" spans="4:4" x14ac:dyDescent="0.35">
      <c r="D666" s="5"/>
    </row>
    <row r="667" spans="4:4" x14ac:dyDescent="0.35">
      <c r="D667" s="5"/>
    </row>
    <row r="668" spans="4:4" x14ac:dyDescent="0.35">
      <c r="D668" s="5"/>
    </row>
    <row r="669" spans="4:4" x14ac:dyDescent="0.35">
      <c r="D669" s="5"/>
    </row>
    <row r="670" spans="4:4" x14ac:dyDescent="0.35">
      <c r="D670" s="5"/>
    </row>
    <row r="672" spans="4:4" x14ac:dyDescent="0.35">
      <c r="D672" s="5"/>
    </row>
    <row r="673" spans="4:4" x14ac:dyDescent="0.35">
      <c r="D673" s="5"/>
    </row>
    <row r="674" spans="4:4" x14ac:dyDescent="0.35">
      <c r="D674" s="5"/>
    </row>
    <row r="675" spans="4:4" x14ac:dyDescent="0.35">
      <c r="D675" s="5"/>
    </row>
    <row r="676" spans="4:4" x14ac:dyDescent="0.35">
      <c r="D676" s="5"/>
    </row>
  </sheetData>
  <conditionalFormatting sqref="M2:M10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C7DDC-915A-47A4-AC51-2DA171C94A15}">
  <dimension ref="A1:P27"/>
  <sheetViews>
    <sheetView topLeftCell="A3" workbookViewId="0">
      <selection activeCell="H28" sqref="H28"/>
    </sheetView>
  </sheetViews>
  <sheetFormatPr defaultRowHeight="14.5" x14ac:dyDescent="0.35"/>
  <cols>
    <col min="1" max="1" width="4.81640625" customWidth="1"/>
    <col min="2" max="2" width="5.08984375" customWidth="1"/>
    <col min="12" max="12" width="4.81640625" style="9" customWidth="1"/>
    <col min="13" max="13" width="5.26953125" customWidth="1"/>
    <col min="14" max="14" width="5.90625" customWidth="1"/>
  </cols>
  <sheetData>
    <row r="1" spans="1:16" x14ac:dyDescent="0.35">
      <c r="A1" t="s">
        <v>242</v>
      </c>
      <c r="B1" t="s">
        <v>243</v>
      </c>
      <c r="C1" t="s">
        <v>244</v>
      </c>
      <c r="D1" t="s">
        <v>245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s="9" t="s">
        <v>253</v>
      </c>
      <c r="M1" t="s">
        <v>254</v>
      </c>
      <c r="N1" t="s">
        <v>255</v>
      </c>
      <c r="O1" t="s">
        <v>328</v>
      </c>
      <c r="P1" t="s">
        <v>232</v>
      </c>
    </row>
    <row r="2" spans="1:16" x14ac:dyDescent="0.35">
      <c r="A2">
        <v>1</v>
      </c>
      <c r="B2" t="s">
        <v>102</v>
      </c>
      <c r="C2" t="s">
        <v>256</v>
      </c>
      <c r="D2">
        <v>103.2</v>
      </c>
      <c r="E2">
        <v>39.299999999999997</v>
      </c>
      <c r="F2">
        <v>216.1</v>
      </c>
      <c r="G2" t="s">
        <v>257</v>
      </c>
      <c r="H2" s="8">
        <v>0.47569444444444442</v>
      </c>
      <c r="I2">
        <v>25</v>
      </c>
      <c r="J2" s="8">
        <v>0.53680555555555554</v>
      </c>
      <c r="K2">
        <v>25</v>
      </c>
      <c r="L2" s="9">
        <v>500</v>
      </c>
      <c r="M2" t="s">
        <v>258</v>
      </c>
      <c r="N2" t="s">
        <v>259</v>
      </c>
      <c r="P2" s="8">
        <f>J2-H2</f>
        <v>6.1111111111111116E-2</v>
      </c>
    </row>
    <row r="3" spans="1:16" x14ac:dyDescent="0.35">
      <c r="A3">
        <v>2</v>
      </c>
      <c r="B3" t="s">
        <v>20</v>
      </c>
      <c r="C3" t="s">
        <v>306</v>
      </c>
      <c r="D3">
        <v>106</v>
      </c>
      <c r="E3">
        <v>46.6</v>
      </c>
      <c r="F3">
        <v>270.8</v>
      </c>
      <c r="G3" t="s">
        <v>307</v>
      </c>
      <c r="H3" s="8">
        <v>0.4777777777777778</v>
      </c>
      <c r="I3">
        <v>24.5</v>
      </c>
      <c r="J3" s="8">
        <v>0.53819444444444442</v>
      </c>
      <c r="K3">
        <v>25</v>
      </c>
      <c r="L3" s="9">
        <v>500</v>
      </c>
      <c r="M3" t="s">
        <v>283</v>
      </c>
      <c r="N3" t="s">
        <v>260</v>
      </c>
      <c r="P3" s="8">
        <f t="shared" ref="P3:P25" si="0">J3-H3</f>
        <v>6.0416666666666619E-2</v>
      </c>
    </row>
    <row r="4" spans="1:16" x14ac:dyDescent="0.35">
      <c r="A4">
        <v>3</v>
      </c>
      <c r="B4" t="s">
        <v>62</v>
      </c>
      <c r="C4" t="s">
        <v>256</v>
      </c>
      <c r="D4">
        <v>97.5</v>
      </c>
      <c r="E4">
        <v>39.1</v>
      </c>
      <c r="F4">
        <v>199.5</v>
      </c>
      <c r="G4" t="s">
        <v>34</v>
      </c>
      <c r="H4" s="8">
        <v>0.47986111111111113</v>
      </c>
      <c r="I4">
        <v>24</v>
      </c>
      <c r="J4" s="8">
        <v>0.54027777777777775</v>
      </c>
      <c r="K4">
        <v>25</v>
      </c>
      <c r="L4" s="9">
        <v>500</v>
      </c>
      <c r="M4" t="s">
        <v>284</v>
      </c>
      <c r="N4" t="s">
        <v>261</v>
      </c>
      <c r="P4" s="8">
        <f t="shared" si="0"/>
        <v>6.0416666666666619E-2</v>
      </c>
    </row>
    <row r="5" spans="1:16" x14ac:dyDescent="0.35">
      <c r="A5">
        <v>4</v>
      </c>
      <c r="B5" t="s">
        <v>62</v>
      </c>
      <c r="C5" t="s">
        <v>306</v>
      </c>
      <c r="D5">
        <v>128.9</v>
      </c>
      <c r="E5">
        <v>50.6</v>
      </c>
      <c r="F5">
        <v>405.6</v>
      </c>
      <c r="G5" t="s">
        <v>308</v>
      </c>
      <c r="H5" s="8">
        <v>0.4826388888888889</v>
      </c>
      <c r="I5">
        <v>25</v>
      </c>
      <c r="J5" s="8">
        <v>0.54236111111111118</v>
      </c>
      <c r="K5">
        <v>25</v>
      </c>
      <c r="L5" s="9">
        <v>500</v>
      </c>
      <c r="M5" t="s">
        <v>285</v>
      </c>
      <c r="N5" t="s">
        <v>262</v>
      </c>
      <c r="P5" s="8">
        <f t="shared" si="0"/>
        <v>5.9722222222222288E-2</v>
      </c>
    </row>
    <row r="6" spans="1:16" x14ac:dyDescent="0.35">
      <c r="A6">
        <v>5</v>
      </c>
      <c r="B6" t="s">
        <v>76</v>
      </c>
      <c r="C6" t="s">
        <v>309</v>
      </c>
      <c r="D6">
        <v>104.9</v>
      </c>
      <c r="E6">
        <v>49.3</v>
      </c>
      <c r="F6">
        <v>337.4</v>
      </c>
      <c r="G6" t="s">
        <v>310</v>
      </c>
      <c r="H6" s="8">
        <v>0.48472222222222222</v>
      </c>
      <c r="I6">
        <v>25</v>
      </c>
      <c r="J6" s="8">
        <v>0.54375000000000007</v>
      </c>
      <c r="K6">
        <v>25</v>
      </c>
      <c r="L6" s="9">
        <v>500</v>
      </c>
      <c r="M6" t="s">
        <v>286</v>
      </c>
      <c r="N6" t="s">
        <v>263</v>
      </c>
      <c r="P6" s="8">
        <f t="shared" si="0"/>
        <v>5.9027777777777846E-2</v>
      </c>
    </row>
    <row r="7" spans="1:16" x14ac:dyDescent="0.35">
      <c r="A7">
        <v>6</v>
      </c>
      <c r="B7" t="s">
        <v>76</v>
      </c>
      <c r="C7" t="s">
        <v>311</v>
      </c>
      <c r="D7">
        <v>80.099999999999994</v>
      </c>
      <c r="E7">
        <v>37</v>
      </c>
      <c r="F7">
        <v>174</v>
      </c>
      <c r="G7" t="s">
        <v>312</v>
      </c>
      <c r="H7" s="8">
        <v>0.4861111111111111</v>
      </c>
      <c r="I7">
        <v>25</v>
      </c>
      <c r="J7" s="8">
        <v>0.54513888888888895</v>
      </c>
      <c r="K7">
        <v>25</v>
      </c>
      <c r="L7" s="9">
        <v>500</v>
      </c>
      <c r="M7" t="s">
        <v>287</v>
      </c>
      <c r="N7" t="s">
        <v>264</v>
      </c>
      <c r="P7" s="8">
        <f t="shared" si="0"/>
        <v>5.9027777777777846E-2</v>
      </c>
    </row>
    <row r="8" spans="1:16" x14ac:dyDescent="0.35">
      <c r="A8">
        <v>7</v>
      </c>
      <c r="B8" t="s">
        <v>64</v>
      </c>
      <c r="C8" t="s">
        <v>256</v>
      </c>
      <c r="D8">
        <v>99.4</v>
      </c>
      <c r="E8">
        <v>40.200000000000003</v>
      </c>
      <c r="F8">
        <v>193.3</v>
      </c>
      <c r="G8" t="s">
        <v>313</v>
      </c>
      <c r="H8" s="8">
        <v>0.48958333333333331</v>
      </c>
      <c r="I8">
        <v>25</v>
      </c>
      <c r="J8" s="8">
        <v>0.54652777777777783</v>
      </c>
      <c r="K8">
        <v>25</v>
      </c>
      <c r="L8" s="9">
        <v>500</v>
      </c>
      <c r="M8" t="s">
        <v>288</v>
      </c>
      <c r="N8" t="s">
        <v>265</v>
      </c>
      <c r="P8" s="8">
        <f t="shared" si="0"/>
        <v>5.694444444444452E-2</v>
      </c>
    </row>
    <row r="9" spans="1:16" x14ac:dyDescent="0.35">
      <c r="A9">
        <v>8</v>
      </c>
      <c r="B9" t="s">
        <v>64</v>
      </c>
      <c r="C9" t="s">
        <v>306</v>
      </c>
      <c r="D9">
        <v>109.5</v>
      </c>
      <c r="E9">
        <v>56.3</v>
      </c>
      <c r="F9">
        <v>307.8</v>
      </c>
      <c r="G9" t="s">
        <v>316</v>
      </c>
      <c r="H9" s="8">
        <v>0.4916666666666667</v>
      </c>
      <c r="I9">
        <v>25</v>
      </c>
      <c r="J9" s="8">
        <v>0.5493055555555556</v>
      </c>
      <c r="K9">
        <v>25</v>
      </c>
      <c r="L9" s="9">
        <v>500</v>
      </c>
      <c r="M9" t="s">
        <v>289</v>
      </c>
      <c r="N9" t="s">
        <v>266</v>
      </c>
      <c r="P9" s="8">
        <f t="shared" si="0"/>
        <v>5.7638888888888906E-2</v>
      </c>
    </row>
    <row r="10" spans="1:16" x14ac:dyDescent="0.35">
      <c r="A10">
        <v>9</v>
      </c>
      <c r="B10" t="s">
        <v>70</v>
      </c>
      <c r="C10" t="s">
        <v>256</v>
      </c>
      <c r="D10">
        <v>106</v>
      </c>
      <c r="E10">
        <v>45.1</v>
      </c>
      <c r="F10">
        <v>163.5</v>
      </c>
      <c r="G10" t="s">
        <v>317</v>
      </c>
      <c r="H10" s="8">
        <v>0.49444444444444446</v>
      </c>
      <c r="I10">
        <v>25.5</v>
      </c>
      <c r="J10" s="8">
        <v>0.55138888888888882</v>
      </c>
      <c r="K10">
        <v>25</v>
      </c>
      <c r="L10" s="9">
        <v>500</v>
      </c>
      <c r="M10" t="s">
        <v>290</v>
      </c>
      <c r="N10" t="s">
        <v>267</v>
      </c>
      <c r="P10" s="8">
        <f t="shared" si="0"/>
        <v>5.6944444444444353E-2</v>
      </c>
    </row>
    <row r="11" spans="1:16" x14ac:dyDescent="0.35">
      <c r="A11">
        <v>10</v>
      </c>
      <c r="B11" t="s">
        <v>70</v>
      </c>
      <c r="C11" t="s">
        <v>306</v>
      </c>
      <c r="D11">
        <v>119.5</v>
      </c>
      <c r="E11">
        <v>50.7</v>
      </c>
      <c r="F11">
        <v>375.4</v>
      </c>
      <c r="G11" t="s">
        <v>318</v>
      </c>
      <c r="H11" s="8">
        <v>0.49583333333333335</v>
      </c>
      <c r="I11">
        <v>25</v>
      </c>
      <c r="J11" s="8">
        <v>0.5541666666666667</v>
      </c>
      <c r="K11">
        <v>25</v>
      </c>
      <c r="L11" s="9">
        <v>500</v>
      </c>
      <c r="M11" t="s">
        <v>291</v>
      </c>
      <c r="N11" t="s">
        <v>268</v>
      </c>
      <c r="P11" s="8">
        <f t="shared" si="0"/>
        <v>5.8333333333333348E-2</v>
      </c>
    </row>
    <row r="12" spans="1:16" x14ac:dyDescent="0.35">
      <c r="A12">
        <v>11</v>
      </c>
      <c r="B12" t="s">
        <v>78</v>
      </c>
      <c r="C12" t="s">
        <v>256</v>
      </c>
      <c r="D12">
        <v>111.8</v>
      </c>
      <c r="E12">
        <v>46</v>
      </c>
      <c r="F12">
        <v>311.8</v>
      </c>
      <c r="G12" t="s">
        <v>319</v>
      </c>
      <c r="H12" s="8">
        <v>0.50347222222222221</v>
      </c>
      <c r="I12">
        <v>25</v>
      </c>
      <c r="J12" s="8">
        <v>0.55972222222222223</v>
      </c>
      <c r="K12">
        <v>25</v>
      </c>
      <c r="L12" s="9">
        <v>500</v>
      </c>
      <c r="M12" t="s">
        <v>293</v>
      </c>
      <c r="N12" t="s">
        <v>270</v>
      </c>
      <c r="P12" s="8">
        <f t="shared" si="0"/>
        <v>5.6250000000000022E-2</v>
      </c>
    </row>
    <row r="13" spans="1:16" x14ac:dyDescent="0.35">
      <c r="A13">
        <v>12</v>
      </c>
      <c r="B13" t="s">
        <v>78</v>
      </c>
      <c r="C13" t="s">
        <v>306</v>
      </c>
      <c r="D13">
        <v>119</v>
      </c>
      <c r="E13">
        <v>54</v>
      </c>
      <c r="F13">
        <v>391.7</v>
      </c>
      <c r="G13" t="s">
        <v>15</v>
      </c>
      <c r="H13" s="8">
        <v>0.50138888888888888</v>
      </c>
      <c r="I13">
        <v>25</v>
      </c>
      <c r="J13" s="8">
        <v>0.55625000000000002</v>
      </c>
      <c r="K13">
        <v>25</v>
      </c>
      <c r="L13" s="9">
        <v>500</v>
      </c>
      <c r="M13" t="s">
        <v>292</v>
      </c>
      <c r="N13" t="s">
        <v>269</v>
      </c>
      <c r="P13" s="8">
        <f t="shared" si="0"/>
        <v>5.4861111111111138E-2</v>
      </c>
    </row>
    <row r="14" spans="1:16" x14ac:dyDescent="0.35">
      <c r="A14">
        <v>13</v>
      </c>
      <c r="B14" t="s">
        <v>40</v>
      </c>
      <c r="C14" t="s">
        <v>256</v>
      </c>
      <c r="D14">
        <v>94.7</v>
      </c>
      <c r="E14">
        <v>44.8</v>
      </c>
      <c r="F14">
        <v>219.7</v>
      </c>
      <c r="G14" t="s">
        <v>320</v>
      </c>
      <c r="H14" s="8">
        <v>0.50624999999999998</v>
      </c>
      <c r="I14">
        <v>25</v>
      </c>
      <c r="J14" s="8">
        <v>0.5708333333333333</v>
      </c>
      <c r="K14">
        <v>25</v>
      </c>
      <c r="L14" s="9">
        <v>500</v>
      </c>
      <c r="M14" t="s">
        <v>294</v>
      </c>
      <c r="N14" t="s">
        <v>271</v>
      </c>
      <c r="P14" s="8">
        <f t="shared" si="0"/>
        <v>6.4583333333333326E-2</v>
      </c>
    </row>
    <row r="15" spans="1:16" x14ac:dyDescent="0.35">
      <c r="A15">
        <v>14</v>
      </c>
      <c r="B15" t="s">
        <v>40</v>
      </c>
      <c r="C15" t="s">
        <v>306</v>
      </c>
      <c r="D15">
        <v>123.7</v>
      </c>
      <c r="E15">
        <v>52.8</v>
      </c>
      <c r="F15" t="s">
        <v>321</v>
      </c>
      <c r="G15" t="s">
        <v>313</v>
      </c>
      <c r="H15" s="8">
        <v>0.50902777777777775</v>
      </c>
      <c r="I15">
        <v>25</v>
      </c>
      <c r="J15" s="8">
        <v>0.57361111111111118</v>
      </c>
      <c r="K15">
        <v>25</v>
      </c>
      <c r="L15" s="9">
        <v>500</v>
      </c>
      <c r="M15" t="s">
        <v>295</v>
      </c>
      <c r="N15" t="s">
        <v>272</v>
      </c>
      <c r="P15" s="8">
        <f t="shared" si="0"/>
        <v>6.4583333333333437E-2</v>
      </c>
    </row>
    <row r="16" spans="1:16" x14ac:dyDescent="0.35">
      <c r="A16">
        <v>15</v>
      </c>
      <c r="B16" t="s">
        <v>58</v>
      </c>
      <c r="C16" t="s">
        <v>309</v>
      </c>
      <c r="D16">
        <v>102.4</v>
      </c>
      <c r="E16">
        <v>51.6</v>
      </c>
      <c r="F16">
        <v>341.8</v>
      </c>
      <c r="G16" t="s">
        <v>322</v>
      </c>
      <c r="H16" s="8">
        <v>0.51250000000000007</v>
      </c>
      <c r="I16">
        <v>25</v>
      </c>
      <c r="J16" s="8">
        <v>0.57708333333333328</v>
      </c>
      <c r="K16">
        <v>25</v>
      </c>
      <c r="L16" s="9">
        <v>1000</v>
      </c>
      <c r="M16" t="s">
        <v>296</v>
      </c>
      <c r="N16" t="s">
        <v>273</v>
      </c>
      <c r="P16" s="8">
        <f t="shared" si="0"/>
        <v>6.4583333333333215E-2</v>
      </c>
    </row>
    <row r="17" spans="1:16" x14ac:dyDescent="0.35">
      <c r="A17">
        <v>16</v>
      </c>
      <c r="B17" t="s">
        <v>58</v>
      </c>
      <c r="C17" t="s">
        <v>311</v>
      </c>
      <c r="D17">
        <v>124.1</v>
      </c>
      <c r="E17">
        <v>56.8</v>
      </c>
      <c r="F17" t="s">
        <v>321</v>
      </c>
      <c r="G17" t="s">
        <v>323</v>
      </c>
      <c r="H17" s="8">
        <v>0.51388888888888895</v>
      </c>
      <c r="I17">
        <v>25</v>
      </c>
      <c r="J17" s="8">
        <v>0.57916666666666672</v>
      </c>
      <c r="K17">
        <v>25</v>
      </c>
      <c r="L17" s="9">
        <v>1000</v>
      </c>
      <c r="M17" t="s">
        <v>297</v>
      </c>
      <c r="N17" t="s">
        <v>274</v>
      </c>
      <c r="P17" s="8">
        <f t="shared" si="0"/>
        <v>6.5277777777777768E-2</v>
      </c>
    </row>
    <row r="18" spans="1:16" x14ac:dyDescent="0.35">
      <c r="A18">
        <v>17</v>
      </c>
      <c r="B18" t="s">
        <v>86</v>
      </c>
      <c r="C18" t="s">
        <v>256</v>
      </c>
      <c r="D18">
        <v>94.7</v>
      </c>
      <c r="E18">
        <v>40.799999999999997</v>
      </c>
      <c r="F18">
        <v>201.5</v>
      </c>
      <c r="G18" t="s">
        <v>324</v>
      </c>
      <c r="H18" s="8">
        <v>0.51597222222222217</v>
      </c>
      <c r="I18">
        <v>25</v>
      </c>
      <c r="J18" s="8">
        <v>0.58333333333333337</v>
      </c>
      <c r="K18">
        <v>25</v>
      </c>
      <c r="L18" s="9">
        <v>1000</v>
      </c>
      <c r="M18" t="s">
        <v>298</v>
      </c>
      <c r="N18" t="s">
        <v>275</v>
      </c>
      <c r="P18" s="8">
        <f t="shared" si="0"/>
        <v>6.7361111111111205E-2</v>
      </c>
    </row>
    <row r="19" spans="1:16" x14ac:dyDescent="0.35">
      <c r="A19">
        <v>18</v>
      </c>
      <c r="B19" t="s">
        <v>86</v>
      </c>
      <c r="C19" t="s">
        <v>306</v>
      </c>
      <c r="D19">
        <v>114.7</v>
      </c>
      <c r="E19">
        <v>51.7</v>
      </c>
      <c r="F19">
        <v>313.89999999999998</v>
      </c>
      <c r="G19" t="s">
        <v>325</v>
      </c>
      <c r="H19" s="8">
        <v>0.51874999999999993</v>
      </c>
      <c r="I19">
        <v>25</v>
      </c>
      <c r="J19" s="8">
        <v>0.58611111111111114</v>
      </c>
      <c r="K19">
        <v>25</v>
      </c>
      <c r="L19" s="9">
        <v>1000</v>
      </c>
      <c r="M19" t="s">
        <v>299</v>
      </c>
      <c r="N19" t="s">
        <v>276</v>
      </c>
      <c r="P19" s="8">
        <f t="shared" si="0"/>
        <v>6.7361111111111205E-2</v>
      </c>
    </row>
    <row r="20" spans="1:16" x14ac:dyDescent="0.35">
      <c r="A20">
        <v>19</v>
      </c>
      <c r="B20" t="s">
        <v>94</v>
      </c>
      <c r="C20" t="s">
        <v>256</v>
      </c>
      <c r="D20">
        <v>91.5</v>
      </c>
      <c r="E20">
        <v>38.299999999999997</v>
      </c>
      <c r="F20">
        <v>163.9</v>
      </c>
      <c r="G20" t="s">
        <v>78</v>
      </c>
      <c r="H20" s="8">
        <v>0.52152777777777781</v>
      </c>
      <c r="I20">
        <v>25</v>
      </c>
      <c r="J20" s="8">
        <v>0.58750000000000002</v>
      </c>
      <c r="K20">
        <v>25</v>
      </c>
      <c r="L20" s="9">
        <v>500</v>
      </c>
      <c r="M20" t="s">
        <v>300</v>
      </c>
      <c r="N20" t="s">
        <v>277</v>
      </c>
      <c r="P20" s="8">
        <f t="shared" si="0"/>
        <v>6.597222222222221E-2</v>
      </c>
    </row>
    <row r="21" spans="1:16" x14ac:dyDescent="0.35">
      <c r="A21">
        <v>20</v>
      </c>
      <c r="B21" t="s">
        <v>94</v>
      </c>
      <c r="C21" t="s">
        <v>306</v>
      </c>
      <c r="D21">
        <v>128.1</v>
      </c>
      <c r="E21">
        <v>52.9</v>
      </c>
      <c r="F21">
        <v>376</v>
      </c>
      <c r="G21" t="s">
        <v>326</v>
      </c>
      <c r="H21" s="8">
        <v>0.5229166666666667</v>
      </c>
      <c r="I21">
        <v>26</v>
      </c>
      <c r="J21" s="8">
        <v>0.59097222222222223</v>
      </c>
      <c r="K21">
        <v>25</v>
      </c>
      <c r="L21" s="9">
        <v>1000</v>
      </c>
      <c r="M21" t="s">
        <v>303</v>
      </c>
      <c r="N21" t="s">
        <v>278</v>
      </c>
      <c r="P21" s="8">
        <f t="shared" si="0"/>
        <v>6.8055555555555536E-2</v>
      </c>
    </row>
    <row r="22" spans="1:16" x14ac:dyDescent="0.35">
      <c r="A22">
        <v>21</v>
      </c>
      <c r="B22" t="s">
        <v>100</v>
      </c>
      <c r="C22" t="s">
        <v>256</v>
      </c>
      <c r="D22">
        <v>100.2</v>
      </c>
      <c r="E22">
        <v>41</v>
      </c>
      <c r="F22">
        <v>231.3</v>
      </c>
      <c r="G22" t="s">
        <v>316</v>
      </c>
      <c r="H22" s="8">
        <v>0.6333333333333333</v>
      </c>
      <c r="I22">
        <v>26.3</v>
      </c>
      <c r="J22" s="8">
        <v>0.6875</v>
      </c>
      <c r="K22">
        <v>26</v>
      </c>
      <c r="L22" s="9">
        <v>500</v>
      </c>
      <c r="M22" t="s">
        <v>304</v>
      </c>
      <c r="N22" t="s">
        <v>279</v>
      </c>
      <c r="P22" s="8">
        <f t="shared" si="0"/>
        <v>5.4166666666666696E-2</v>
      </c>
    </row>
    <row r="23" spans="1:16" x14ac:dyDescent="0.35">
      <c r="A23">
        <v>22</v>
      </c>
      <c r="B23" t="s">
        <v>100</v>
      </c>
      <c r="C23" t="s">
        <v>306</v>
      </c>
      <c r="D23">
        <v>119.1</v>
      </c>
      <c r="E23">
        <v>53.1</v>
      </c>
      <c r="F23">
        <v>374</v>
      </c>
      <c r="G23" t="s">
        <v>15</v>
      </c>
      <c r="H23" s="8">
        <v>0.63472222222222219</v>
      </c>
      <c r="I23">
        <v>26.3</v>
      </c>
      <c r="J23" s="8">
        <v>0.69027777777777777</v>
      </c>
      <c r="K23">
        <v>26</v>
      </c>
      <c r="L23" s="9">
        <v>500</v>
      </c>
      <c r="M23" t="s">
        <v>305</v>
      </c>
      <c r="N23" t="s">
        <v>280</v>
      </c>
      <c r="P23" s="8">
        <f t="shared" si="0"/>
        <v>5.555555555555558E-2</v>
      </c>
    </row>
    <row r="24" spans="1:16" x14ac:dyDescent="0.35">
      <c r="A24">
        <v>23</v>
      </c>
      <c r="B24" t="s">
        <v>84</v>
      </c>
      <c r="C24" t="s">
        <v>256</v>
      </c>
      <c r="D24">
        <v>105.5</v>
      </c>
      <c r="E24">
        <v>41.5</v>
      </c>
      <c r="F24">
        <v>239.9</v>
      </c>
      <c r="G24" t="s">
        <v>317</v>
      </c>
      <c r="H24" s="8">
        <v>0.63611111111111118</v>
      </c>
      <c r="I24">
        <v>26.3</v>
      </c>
      <c r="J24" s="8">
        <v>0.69166666666666676</v>
      </c>
      <c r="K24">
        <v>26</v>
      </c>
      <c r="L24" s="9">
        <v>500</v>
      </c>
      <c r="M24" t="s">
        <v>315</v>
      </c>
      <c r="N24" t="s">
        <v>281</v>
      </c>
      <c r="P24" s="8">
        <f t="shared" si="0"/>
        <v>5.555555555555558E-2</v>
      </c>
    </row>
    <row r="25" spans="1:16" x14ac:dyDescent="0.35">
      <c r="A25">
        <v>24</v>
      </c>
      <c r="B25" t="s">
        <v>84</v>
      </c>
      <c r="C25" t="s">
        <v>306</v>
      </c>
      <c r="D25">
        <v>121.8</v>
      </c>
      <c r="E25">
        <v>48.8</v>
      </c>
      <c r="F25">
        <v>346.3</v>
      </c>
      <c r="G25" t="s">
        <v>313</v>
      </c>
      <c r="H25" s="8">
        <v>0.63750000000000007</v>
      </c>
      <c r="I25">
        <v>26.3</v>
      </c>
      <c r="J25" s="8">
        <v>0.69374999999999998</v>
      </c>
      <c r="K25">
        <v>26</v>
      </c>
      <c r="L25" s="9">
        <v>500</v>
      </c>
      <c r="M25" t="s">
        <v>314</v>
      </c>
      <c r="N25" t="s">
        <v>282</v>
      </c>
      <c r="P25" s="8">
        <f t="shared" si="0"/>
        <v>5.6249999999999911E-2</v>
      </c>
    </row>
    <row r="26" spans="1:16" x14ac:dyDescent="0.35">
      <c r="A26">
        <v>17</v>
      </c>
      <c r="B26" t="s">
        <v>86</v>
      </c>
      <c r="C26" t="s">
        <v>256</v>
      </c>
      <c r="M26" t="s">
        <v>301</v>
      </c>
      <c r="O26" t="s">
        <v>327</v>
      </c>
    </row>
    <row r="27" spans="1:16" x14ac:dyDescent="0.35">
      <c r="A27">
        <v>18</v>
      </c>
      <c r="B27" t="s">
        <v>86</v>
      </c>
      <c r="C27" t="s">
        <v>306</v>
      </c>
      <c r="M27" t="s">
        <v>302</v>
      </c>
      <c r="O27" t="s">
        <v>327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Physical-Chem</vt:lpstr>
      <vt:lpstr>DischargeT</vt:lpstr>
      <vt:lpstr>NDSrawdata</vt:lpstr>
      <vt:lpstr>AlgalTiles</vt:lpstr>
      <vt:lpstr>ExcretionRAW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Traci Popejoy</dc:creator>
  <cp:lastModifiedBy>Traci Popejoy</cp:lastModifiedBy>
  <dcterms:created xsi:type="dcterms:W3CDTF">2017-09-05T22:06:23Z</dcterms:created>
  <dcterms:modified xsi:type="dcterms:W3CDTF">2017-10-21T13:33:05Z</dcterms:modified>
</cp:coreProperties>
</file>