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ário\Desktop\"/>
    </mc:Choice>
  </mc:AlternateContent>
  <xr:revisionPtr revIDLastSave="0" documentId="8_{BF8E8A2D-A621-4A3D-B470-1F578F0228F6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I30" i="1" l="1"/>
  <c r="H30" i="1"/>
  <c r="G30" i="1"/>
  <c r="F30" i="1"/>
  <c r="E30" i="1"/>
  <c r="D30" i="1"/>
  <c r="O40" i="1"/>
  <c r="O39" i="1"/>
  <c r="O37" i="1"/>
  <c r="O36" i="1"/>
  <c r="O34" i="1"/>
  <c r="O33" i="1"/>
  <c r="O31" i="1"/>
  <c r="O30" i="1"/>
  <c r="C45" i="1"/>
  <c r="I45" i="1" s="1"/>
  <c r="C44" i="1"/>
  <c r="G44" i="1" s="1"/>
  <c r="C43" i="1"/>
  <c r="I43" i="1" s="1"/>
  <c r="C42" i="1"/>
  <c r="I42" i="1" s="1"/>
  <c r="C41" i="1"/>
  <c r="I41" i="1" s="1"/>
  <c r="C40" i="1"/>
  <c r="F40" i="1" s="1"/>
  <c r="C39" i="1"/>
  <c r="I39" i="1" s="1"/>
  <c r="C38" i="1"/>
  <c r="I38" i="1" s="1"/>
  <c r="C37" i="1"/>
  <c r="I37" i="1" s="1"/>
  <c r="C36" i="1"/>
  <c r="I36" i="1" s="1"/>
  <c r="C35" i="1"/>
  <c r="I35" i="1" s="1"/>
  <c r="C34" i="1"/>
  <c r="I34" i="1" s="1"/>
  <c r="C33" i="1"/>
  <c r="I33" i="1" s="1"/>
  <c r="C32" i="1"/>
  <c r="I32" i="1" s="1"/>
  <c r="C31" i="1"/>
  <c r="I31" i="1" s="1"/>
  <c r="O18" i="1"/>
  <c r="O17" i="1"/>
  <c r="O15" i="1"/>
  <c r="O14" i="1"/>
  <c r="O12" i="1"/>
  <c r="O11" i="1"/>
  <c r="O9" i="1"/>
  <c r="O8" i="1"/>
  <c r="D8" i="1"/>
  <c r="C23" i="1"/>
  <c r="G23" i="1" s="1"/>
  <c r="C22" i="1"/>
  <c r="G22" i="1" s="1"/>
  <c r="C21" i="1"/>
  <c r="G21" i="1" s="1"/>
  <c r="C20" i="1"/>
  <c r="G20" i="1" s="1"/>
  <c r="C19" i="1"/>
  <c r="G19" i="1" s="1"/>
  <c r="C18" i="1"/>
  <c r="G18" i="1" s="1"/>
  <c r="C17" i="1"/>
  <c r="G17" i="1" s="1"/>
  <c r="C16" i="1"/>
  <c r="G16" i="1" s="1"/>
  <c r="C15" i="1"/>
  <c r="G15" i="1" s="1"/>
  <c r="C14" i="1"/>
  <c r="G14" i="1" s="1"/>
  <c r="C13" i="1"/>
  <c r="G13" i="1" s="1"/>
  <c r="C12" i="1"/>
  <c r="G12" i="1" s="1"/>
  <c r="C11" i="1"/>
  <c r="G11" i="1" s="1"/>
  <c r="C10" i="1"/>
  <c r="G10" i="1" s="1"/>
  <c r="C9" i="1"/>
  <c r="D9" i="1" s="1"/>
  <c r="G8" i="1"/>
  <c r="D36" i="1" l="1"/>
  <c r="D44" i="1"/>
  <c r="E36" i="1"/>
  <c r="E44" i="1"/>
  <c r="F36" i="1"/>
  <c r="F44" i="1"/>
  <c r="G36" i="1"/>
  <c r="G40" i="1"/>
  <c r="H32" i="1"/>
  <c r="H36" i="1"/>
  <c r="H40" i="1"/>
  <c r="H44" i="1"/>
  <c r="I40" i="1"/>
  <c r="I44" i="1"/>
  <c r="D34" i="1"/>
  <c r="D38" i="1"/>
  <c r="D42" i="1"/>
  <c r="E34" i="1"/>
  <c r="E38" i="1"/>
  <c r="E42" i="1"/>
  <c r="F34" i="1"/>
  <c r="F38" i="1"/>
  <c r="F42" i="1"/>
  <c r="G34" i="1"/>
  <c r="G38" i="1"/>
  <c r="G42" i="1"/>
  <c r="H34" i="1"/>
  <c r="H38" i="1"/>
  <c r="H42" i="1"/>
  <c r="D31" i="1"/>
  <c r="D35" i="1"/>
  <c r="D39" i="1"/>
  <c r="D43" i="1"/>
  <c r="E31" i="1"/>
  <c r="E35" i="1"/>
  <c r="E39" i="1"/>
  <c r="E43" i="1"/>
  <c r="F31" i="1"/>
  <c r="F35" i="1"/>
  <c r="F39" i="1"/>
  <c r="F43" i="1"/>
  <c r="G31" i="1"/>
  <c r="G35" i="1"/>
  <c r="G39" i="1"/>
  <c r="G43" i="1"/>
  <c r="H31" i="1"/>
  <c r="H35" i="1"/>
  <c r="H39" i="1"/>
  <c r="H43" i="1"/>
  <c r="D32" i="1"/>
  <c r="D40" i="1"/>
  <c r="E32" i="1"/>
  <c r="E40" i="1"/>
  <c r="F32" i="1"/>
  <c r="G32" i="1"/>
  <c r="D33" i="1"/>
  <c r="D37" i="1"/>
  <c r="D41" i="1"/>
  <c r="D45" i="1"/>
  <c r="E33" i="1"/>
  <c r="E37" i="1"/>
  <c r="E41" i="1"/>
  <c r="E45" i="1"/>
  <c r="F33" i="1"/>
  <c r="F37" i="1"/>
  <c r="F41" i="1"/>
  <c r="F45" i="1"/>
  <c r="G33" i="1"/>
  <c r="G37" i="1"/>
  <c r="G41" i="1"/>
  <c r="G45" i="1"/>
  <c r="H33" i="1"/>
  <c r="H37" i="1"/>
  <c r="H41" i="1"/>
  <c r="H45" i="1"/>
  <c r="I15" i="1"/>
  <c r="I19" i="1"/>
  <c r="I23" i="1"/>
  <c r="I11" i="1"/>
  <c r="I12" i="1"/>
  <c r="I20" i="1"/>
  <c r="I9" i="1"/>
  <c r="I13" i="1"/>
  <c r="I17" i="1"/>
  <c r="I21" i="1"/>
  <c r="I8" i="1"/>
  <c r="I16" i="1"/>
  <c r="I10" i="1"/>
  <c r="I14" i="1"/>
  <c r="I18" i="1"/>
  <c r="I22" i="1"/>
  <c r="H14" i="1"/>
  <c r="H18" i="1"/>
  <c r="H22" i="1"/>
  <c r="H10" i="1"/>
  <c r="H11" i="1"/>
  <c r="H15" i="1"/>
  <c r="H19" i="1"/>
  <c r="H23" i="1"/>
  <c r="H8" i="1"/>
  <c r="H12" i="1"/>
  <c r="H16" i="1"/>
  <c r="H20" i="1"/>
  <c r="H9" i="1"/>
  <c r="H13" i="1"/>
  <c r="H17" i="1"/>
  <c r="H21" i="1"/>
  <c r="D13" i="1"/>
  <c r="D17" i="1"/>
  <c r="D21" i="1"/>
  <c r="E9" i="1"/>
  <c r="E13" i="1"/>
  <c r="E17" i="1"/>
  <c r="E21" i="1"/>
  <c r="F9" i="1"/>
  <c r="F13" i="1"/>
  <c r="F17" i="1"/>
  <c r="F21" i="1"/>
  <c r="G9" i="1"/>
  <c r="D10" i="1"/>
  <c r="D14" i="1"/>
  <c r="D18" i="1"/>
  <c r="D22" i="1"/>
  <c r="E10" i="1"/>
  <c r="E14" i="1"/>
  <c r="E18" i="1"/>
  <c r="E22" i="1"/>
  <c r="F10" i="1"/>
  <c r="F14" i="1"/>
  <c r="F18" i="1"/>
  <c r="F22" i="1"/>
  <c r="D11" i="1"/>
  <c r="D15" i="1"/>
  <c r="D19" i="1"/>
  <c r="D23" i="1"/>
  <c r="E11" i="1"/>
  <c r="E15" i="1"/>
  <c r="E19" i="1"/>
  <c r="E23" i="1"/>
  <c r="F11" i="1"/>
  <c r="F15" i="1"/>
  <c r="F19" i="1"/>
  <c r="F23" i="1"/>
  <c r="D12" i="1"/>
  <c r="D16" i="1"/>
  <c r="D20" i="1"/>
  <c r="E8" i="1"/>
  <c r="E12" i="1"/>
  <c r="E16" i="1"/>
  <c r="E20" i="1"/>
  <c r="F8" i="1"/>
  <c r="F12" i="1"/>
  <c r="F16" i="1"/>
  <c r="F20" i="1"/>
</calcChain>
</file>

<file path=xl/sharedStrings.xml><?xml version="1.0" encoding="utf-8"?>
<sst xmlns="http://schemas.openxmlformats.org/spreadsheetml/2006/main" count="79" uniqueCount="41">
  <si>
    <t xml:space="preserve">TABELA ZP-21 - PARA EMBARCAÇÕES QUE NÃO ESTÃO ASSOCIADAS AO CNNT/SYNDARMA </t>
  </si>
  <si>
    <t>PREÇO BÁSICO POR MOVIMENTO</t>
  </si>
  <si>
    <t>TAB</t>
  </si>
  <si>
    <t>0 a 10.000</t>
  </si>
  <si>
    <t>10.001 a 20.000</t>
  </si>
  <si>
    <t>20.001 a 30.000</t>
  </si>
  <si>
    <t>30.001 a 40.000</t>
  </si>
  <si>
    <t>40.001 a 50.000</t>
  </si>
  <si>
    <t>50.001 a 60.000</t>
  </si>
  <si>
    <t>60.001 a 70.000</t>
  </si>
  <si>
    <t>70.001 a 80.000</t>
  </si>
  <si>
    <t>80.001 a 90.000</t>
  </si>
  <si>
    <t>90.001 a 100.000</t>
  </si>
  <si>
    <t>100.001 a 110.000</t>
  </si>
  <si>
    <t>110.001 a 120.000</t>
  </si>
  <si>
    <t>120.01 a 130.000</t>
  </si>
  <si>
    <t>130.001 a 140.000</t>
  </si>
  <si>
    <t>140.001 a 150.000</t>
  </si>
  <si>
    <t>150.001 a 160.000</t>
  </si>
  <si>
    <t>FATOR</t>
  </si>
  <si>
    <t>ADD 2º PRÁTICO</t>
  </si>
  <si>
    <t>MUDANÇA DE BERÇO</t>
  </si>
  <si>
    <t xml:space="preserve">MOV. NO CAIS S/USO </t>
  </si>
  <si>
    <t>DO REBOCADOR</t>
  </si>
  <si>
    <t>SEM USO DE</t>
  </si>
  <si>
    <t>MÁQUINA OU LEME</t>
  </si>
  <si>
    <t xml:space="preserve"> MESMA ESCALA</t>
  </si>
  <si>
    <t xml:space="preserve">2º ENTRADA </t>
  </si>
  <si>
    <t>VALOR P/ MANOBRA</t>
  </si>
  <si>
    <t>GIRO NA FAZENDA</t>
  </si>
  <si>
    <t>NAVEG. POPA 1 MILHA</t>
  </si>
  <si>
    <t>PRÁTICO A DISPOSIÇÃO S/DESLOCAMENTO</t>
  </si>
  <si>
    <t>DISPENSA DE PRÁTICO S/DESLOCAMENTO</t>
  </si>
  <si>
    <t>PRÁTICO A DISPOSIÇÃO C/DESLOCAMENTO</t>
  </si>
  <si>
    <t>DISPENSA DE PRÁTICO C/DESLOCAMENTO</t>
  </si>
  <si>
    <t>2º PRÁTICO A DISPOSIÇÃO S/DESLOCAMENTO</t>
  </si>
  <si>
    <t>DISPENSA DE 2º PRÁTICO S/DESLOCAMENTO</t>
  </si>
  <si>
    <t>2º PRÁTICO A DISPOSIÇÃO C/DESLOCAMENTO</t>
  </si>
  <si>
    <t>DISPENSA DE 2º PRÁTICO C/DESLOCAMENTO</t>
  </si>
  <si>
    <t>OUTRAS COBRANÇAS</t>
  </si>
  <si>
    <t>TABELA COM CUSTO P/MANOBRAS À MONTANTE DO TERMINAL DA BRASKARNE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</si>
</sst>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3" fontId="0" fillId="0" borderId="0" xfId="0" applyNumberFormat="1"/>
    <xf numFmtId="0" fontId="0" fillId="2" borderId="0" xfId="0" applyFill="1" applyAlignment="1">
      <alignment horizontal="center"/>
    </xf>
    <xf numFmtId="44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/>
    <xf numFmtId="44" fontId="0" fillId="3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4" borderId="0" xfId="0" applyNumberFormat="1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0" fontId="0" fillId="5" borderId="0" xfId="0" applyFill="1"/>
    <xf numFmtId="0" fontId="4" fillId="0" borderId="0" xfId="0" applyFont="1"/>
    <xf numFmtId="44" fontId="3" fillId="0" borderId="0" xfId="1" applyFont="1"/>
    <xf numFmtId="44" fontId="0" fillId="2" borderId="0" xfId="1" applyFont="1" applyFill="1"/>
    <xf numFmtId="44" fontId="2" fillId="0" borderId="0" xfId="1" applyFont="1" applyFill="1"/>
    <xf numFmtId="0" fontId="2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workbookViewId="0">
      <selection activeCell="K3" sqref="K3"/>
    </sheetView>
  </sheetViews>
  <sheetFormatPr defaultRowHeight="15" x14ac:dyDescent="0.25"/>
  <cols>
    <col min="1" max="1" width="18" customWidth="1"/>
    <col min="3" max="3" width="19.7109375" customWidth="1"/>
    <col min="4" max="4" width="18.5703125" customWidth="1"/>
    <col min="5" max="5" width="19.85546875" customWidth="1"/>
    <col min="6" max="6" width="20.5703125" customWidth="1"/>
    <col min="7" max="7" width="20.7109375" customWidth="1"/>
    <col min="8" max="8" width="22.5703125" customWidth="1"/>
    <col min="9" max="9" width="20.28515625" customWidth="1"/>
    <col min="10" max="10" width="2.42578125" customWidth="1"/>
    <col min="13" max="13" width="11.7109375" customWidth="1"/>
    <col min="14" max="14" width="10.7109375" customWidth="1"/>
    <col min="15" max="15" width="12.140625" bestFit="1" customWidth="1"/>
  </cols>
  <sheetData>
    <row r="1" spans="1:1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3" spans="1:15" x14ac:dyDescent="0.25">
      <c r="A3" s="18" t="s">
        <v>1</v>
      </c>
      <c r="B3" s="18"/>
      <c r="C3" s="18"/>
      <c r="D3" s="19">
        <v>11500</v>
      </c>
      <c r="E3" s="21"/>
      <c r="F3" s="22"/>
      <c r="K3" s="21"/>
      <c r="L3" s="22"/>
    </row>
    <row r="4" spans="1:15" x14ac:dyDescent="0.25">
      <c r="D4" s="1"/>
      <c r="E4" s="1"/>
    </row>
    <row r="5" spans="1:15" x14ac:dyDescent="0.25">
      <c r="B5" s="17"/>
      <c r="C5" s="24" t="s">
        <v>28</v>
      </c>
      <c r="D5" s="25" t="s">
        <v>20</v>
      </c>
      <c r="E5" s="24" t="s">
        <v>21</v>
      </c>
      <c r="F5" s="5" t="s">
        <v>27</v>
      </c>
      <c r="G5" s="3" t="s">
        <v>24</v>
      </c>
      <c r="H5" s="5" t="s">
        <v>22</v>
      </c>
      <c r="I5" s="3" t="s">
        <v>29</v>
      </c>
      <c r="K5" s="25" t="s">
        <v>39</v>
      </c>
      <c r="L5" s="25"/>
      <c r="M5" s="25"/>
      <c r="N5" s="25"/>
      <c r="O5" s="25"/>
    </row>
    <row r="6" spans="1:15" x14ac:dyDescent="0.25">
      <c r="A6" s="13" t="s">
        <v>2</v>
      </c>
      <c r="B6" s="11" t="s">
        <v>19</v>
      </c>
      <c r="C6" s="24"/>
      <c r="D6" s="25"/>
      <c r="E6" s="24"/>
      <c r="F6" s="5" t="s">
        <v>26</v>
      </c>
      <c r="G6" s="3" t="s">
        <v>25</v>
      </c>
      <c r="H6" s="5" t="s">
        <v>23</v>
      </c>
      <c r="I6" s="3" t="s">
        <v>30</v>
      </c>
      <c r="K6" s="25"/>
      <c r="L6" s="25"/>
      <c r="M6" s="25"/>
      <c r="N6" s="25"/>
      <c r="O6" s="25"/>
    </row>
    <row r="7" spans="1:15" x14ac:dyDescent="0.25">
      <c r="A7" s="8"/>
      <c r="B7" s="9"/>
      <c r="C7" s="10"/>
      <c r="D7" s="15">
        <v>1.5</v>
      </c>
      <c r="E7" s="14">
        <v>0.8</v>
      </c>
      <c r="F7" s="14">
        <v>0.7</v>
      </c>
      <c r="G7" s="14">
        <v>2</v>
      </c>
      <c r="H7" s="14">
        <v>0.3</v>
      </c>
      <c r="I7" s="14">
        <v>1.3</v>
      </c>
      <c r="K7" s="10"/>
      <c r="L7" s="10"/>
      <c r="M7" s="10"/>
      <c r="N7" s="10"/>
      <c r="O7" s="10"/>
    </row>
    <row r="8" spans="1:15" x14ac:dyDescent="0.25">
      <c r="A8" t="s">
        <v>3</v>
      </c>
      <c r="B8" s="16">
        <v>1</v>
      </c>
      <c r="C8" s="4">
        <f>D3*1</f>
        <v>11500</v>
      </c>
      <c r="D8" s="7">
        <f>D3*1.5</f>
        <v>17250</v>
      </c>
      <c r="E8" s="4">
        <f t="shared" ref="E8:E23" si="0">C8*0.8</f>
        <v>9200</v>
      </c>
      <c r="F8" s="7">
        <f t="shared" ref="F8:F23" si="1">C8*0.7</f>
        <v>8049.9999999999991</v>
      </c>
      <c r="G8" s="4">
        <f t="shared" ref="G8:G23" si="2">C8*2</f>
        <v>23000</v>
      </c>
      <c r="H8" s="7">
        <f t="shared" ref="H8:H23" si="3">C8*0.3</f>
        <v>3450</v>
      </c>
      <c r="I8" s="4">
        <f t="shared" ref="I8:I23" si="4">C8*1.3</f>
        <v>14950</v>
      </c>
      <c r="K8" s="6" t="s">
        <v>31</v>
      </c>
      <c r="L8" s="6"/>
      <c r="M8" s="6"/>
      <c r="N8" s="6"/>
      <c r="O8" s="7">
        <f>D3*0.08</f>
        <v>920</v>
      </c>
    </row>
    <row r="9" spans="1:15" x14ac:dyDescent="0.25">
      <c r="A9" t="s">
        <v>4</v>
      </c>
      <c r="B9" s="12">
        <v>1.25</v>
      </c>
      <c r="C9" s="4">
        <f>D3*1.25</f>
        <v>14375</v>
      </c>
      <c r="D9" s="7">
        <f t="shared" ref="D9:D23" si="5">C9*1.5</f>
        <v>21562.5</v>
      </c>
      <c r="E9" s="4">
        <f t="shared" si="0"/>
        <v>11500</v>
      </c>
      <c r="F9" s="7">
        <f t="shared" si="1"/>
        <v>10062.5</v>
      </c>
      <c r="G9" s="4">
        <f t="shared" si="2"/>
        <v>28750</v>
      </c>
      <c r="H9" s="7">
        <f t="shared" si="3"/>
        <v>4312.5</v>
      </c>
      <c r="I9" s="4">
        <f t="shared" si="4"/>
        <v>18687.5</v>
      </c>
      <c r="K9" s="6" t="s">
        <v>32</v>
      </c>
      <c r="L9" s="6"/>
      <c r="M9" s="6"/>
      <c r="N9" s="6"/>
      <c r="O9" s="7">
        <f>D3*0.08</f>
        <v>920</v>
      </c>
    </row>
    <row r="10" spans="1:15" x14ac:dyDescent="0.25">
      <c r="A10" t="s">
        <v>5</v>
      </c>
      <c r="B10" s="16">
        <v>1.5</v>
      </c>
      <c r="C10" s="4">
        <f>D3*B10</f>
        <v>17250</v>
      </c>
      <c r="D10" s="7">
        <f t="shared" si="5"/>
        <v>25875</v>
      </c>
      <c r="E10" s="4">
        <f t="shared" si="0"/>
        <v>13800</v>
      </c>
      <c r="F10" s="7">
        <f t="shared" si="1"/>
        <v>12075</v>
      </c>
      <c r="G10" s="4">
        <f t="shared" si="2"/>
        <v>34500</v>
      </c>
      <c r="H10" s="7">
        <f t="shared" si="3"/>
        <v>5175</v>
      </c>
      <c r="I10" s="4">
        <f t="shared" si="4"/>
        <v>22425</v>
      </c>
      <c r="K10" s="6"/>
      <c r="L10" s="6"/>
      <c r="M10" s="6"/>
      <c r="N10" s="6"/>
      <c r="O10" s="6"/>
    </row>
    <row r="11" spans="1:15" x14ac:dyDescent="0.25">
      <c r="A11" t="s">
        <v>6</v>
      </c>
      <c r="B11" s="12">
        <v>1.75</v>
      </c>
      <c r="C11" s="4">
        <f>D3*B11</f>
        <v>20125</v>
      </c>
      <c r="D11" s="7">
        <f t="shared" si="5"/>
        <v>30187.5</v>
      </c>
      <c r="E11" s="4">
        <f t="shared" si="0"/>
        <v>16100</v>
      </c>
      <c r="F11" s="7">
        <f t="shared" si="1"/>
        <v>14087.5</v>
      </c>
      <c r="G11" s="4">
        <f t="shared" si="2"/>
        <v>40250</v>
      </c>
      <c r="H11" s="7">
        <f t="shared" si="3"/>
        <v>6037.5</v>
      </c>
      <c r="I11" s="4">
        <f t="shared" si="4"/>
        <v>26162.5</v>
      </c>
      <c r="K11" s="6" t="s">
        <v>33</v>
      </c>
      <c r="L11" s="6"/>
      <c r="M11" s="6"/>
      <c r="N11" s="6"/>
      <c r="O11" s="7">
        <f>D3*0.1</f>
        <v>1150</v>
      </c>
    </row>
    <row r="12" spans="1:15" x14ac:dyDescent="0.25">
      <c r="A12" s="2" t="s">
        <v>7</v>
      </c>
      <c r="B12" s="16">
        <v>2</v>
      </c>
      <c r="C12" s="4">
        <f>D3*B12</f>
        <v>23000</v>
      </c>
      <c r="D12" s="7">
        <f t="shared" si="5"/>
        <v>34500</v>
      </c>
      <c r="E12" s="4">
        <f t="shared" si="0"/>
        <v>18400</v>
      </c>
      <c r="F12" s="7">
        <f t="shared" si="1"/>
        <v>16099.999999999998</v>
      </c>
      <c r="G12" s="4">
        <f t="shared" si="2"/>
        <v>46000</v>
      </c>
      <c r="H12" s="7">
        <f t="shared" si="3"/>
        <v>6900</v>
      </c>
      <c r="I12" s="4">
        <f t="shared" si="4"/>
        <v>29900</v>
      </c>
      <c r="K12" s="6" t="s">
        <v>34</v>
      </c>
      <c r="L12" s="6"/>
      <c r="M12" s="6"/>
      <c r="N12" s="6"/>
      <c r="O12" s="7">
        <f>D3*0.1</f>
        <v>1150</v>
      </c>
    </row>
    <row r="13" spans="1:15" x14ac:dyDescent="0.25">
      <c r="A13" s="2" t="s">
        <v>8</v>
      </c>
      <c r="B13" s="12">
        <v>2.25</v>
      </c>
      <c r="C13" s="4">
        <f>D3*B13</f>
        <v>25875</v>
      </c>
      <c r="D13" s="7">
        <f t="shared" si="5"/>
        <v>38812.5</v>
      </c>
      <c r="E13" s="4">
        <f t="shared" si="0"/>
        <v>20700</v>
      </c>
      <c r="F13" s="7">
        <f t="shared" si="1"/>
        <v>18112.5</v>
      </c>
      <c r="G13" s="4">
        <f t="shared" si="2"/>
        <v>51750</v>
      </c>
      <c r="H13" s="7">
        <f t="shared" si="3"/>
        <v>7762.5</v>
      </c>
      <c r="I13" s="4">
        <f t="shared" si="4"/>
        <v>33637.5</v>
      </c>
      <c r="K13" s="6"/>
      <c r="L13" s="6"/>
      <c r="M13" s="6"/>
      <c r="N13" s="6"/>
      <c r="O13" s="6"/>
    </row>
    <row r="14" spans="1:15" x14ac:dyDescent="0.25">
      <c r="A14" s="2" t="s">
        <v>9</v>
      </c>
      <c r="B14" s="16">
        <v>2.5</v>
      </c>
      <c r="C14" s="4">
        <f>D3*B14</f>
        <v>28750</v>
      </c>
      <c r="D14" s="7">
        <f t="shared" si="5"/>
        <v>43125</v>
      </c>
      <c r="E14" s="4">
        <f t="shared" si="0"/>
        <v>23000</v>
      </c>
      <c r="F14" s="7">
        <f t="shared" si="1"/>
        <v>20125</v>
      </c>
      <c r="G14" s="4">
        <f t="shared" si="2"/>
        <v>57500</v>
      </c>
      <c r="H14" s="7">
        <f t="shared" si="3"/>
        <v>8625</v>
      </c>
      <c r="I14" s="4">
        <f t="shared" si="4"/>
        <v>37375</v>
      </c>
      <c r="K14" s="6" t="s">
        <v>35</v>
      </c>
      <c r="L14" s="6"/>
      <c r="M14" s="6"/>
      <c r="N14" s="6"/>
      <c r="O14" s="7">
        <f>D3*0.12</f>
        <v>1380</v>
      </c>
    </row>
    <row r="15" spans="1:15" x14ac:dyDescent="0.25">
      <c r="A15" s="2" t="s">
        <v>10</v>
      </c>
      <c r="B15" s="12">
        <v>2.75</v>
      </c>
      <c r="C15" s="4">
        <f>D3*B15</f>
        <v>31625</v>
      </c>
      <c r="D15" s="7">
        <f t="shared" si="5"/>
        <v>47437.5</v>
      </c>
      <c r="E15" s="4">
        <f t="shared" si="0"/>
        <v>25300</v>
      </c>
      <c r="F15" s="7">
        <f t="shared" si="1"/>
        <v>22137.5</v>
      </c>
      <c r="G15" s="4">
        <f t="shared" si="2"/>
        <v>63250</v>
      </c>
      <c r="H15" s="7">
        <f t="shared" si="3"/>
        <v>9487.5</v>
      </c>
      <c r="I15" s="4">
        <f t="shared" si="4"/>
        <v>41112.5</v>
      </c>
      <c r="K15" s="6" t="s">
        <v>36</v>
      </c>
      <c r="L15" s="6"/>
      <c r="M15" s="6"/>
      <c r="N15" s="6"/>
      <c r="O15" s="7">
        <f>D3*0.12</f>
        <v>1380</v>
      </c>
    </row>
    <row r="16" spans="1:15" x14ac:dyDescent="0.25">
      <c r="A16" s="2" t="s">
        <v>11</v>
      </c>
      <c r="B16" s="16">
        <v>3</v>
      </c>
      <c r="C16" s="4">
        <f>D3*B16</f>
        <v>34500</v>
      </c>
      <c r="D16" s="7">
        <f t="shared" si="5"/>
        <v>51750</v>
      </c>
      <c r="E16" s="4">
        <f t="shared" si="0"/>
        <v>27600</v>
      </c>
      <c r="F16" s="7">
        <f t="shared" si="1"/>
        <v>24150</v>
      </c>
      <c r="G16" s="4">
        <f t="shared" si="2"/>
        <v>69000</v>
      </c>
      <c r="H16" s="7">
        <f t="shared" si="3"/>
        <v>10350</v>
      </c>
      <c r="I16" s="4">
        <f t="shared" si="4"/>
        <v>44850</v>
      </c>
      <c r="K16" s="6"/>
      <c r="L16" s="6"/>
      <c r="M16" s="6"/>
      <c r="N16" s="6"/>
      <c r="O16" s="6"/>
    </row>
    <row r="17" spans="1:15" x14ac:dyDescent="0.25">
      <c r="A17" s="2" t="s">
        <v>12</v>
      </c>
      <c r="B17" s="12">
        <v>3.25</v>
      </c>
      <c r="C17" s="4">
        <f>D3*B17</f>
        <v>37375</v>
      </c>
      <c r="D17" s="7">
        <f t="shared" si="5"/>
        <v>56062.5</v>
      </c>
      <c r="E17" s="4">
        <f t="shared" si="0"/>
        <v>29900</v>
      </c>
      <c r="F17" s="7">
        <f t="shared" si="1"/>
        <v>26162.5</v>
      </c>
      <c r="G17" s="4">
        <f t="shared" si="2"/>
        <v>74750</v>
      </c>
      <c r="H17" s="7">
        <f t="shared" si="3"/>
        <v>11212.5</v>
      </c>
      <c r="I17" s="4">
        <f t="shared" si="4"/>
        <v>48587.5</v>
      </c>
      <c r="K17" s="6" t="s">
        <v>37</v>
      </c>
      <c r="L17" s="6"/>
      <c r="M17" s="6"/>
      <c r="N17" s="6"/>
      <c r="O17" s="7">
        <f>D3*0.14</f>
        <v>1610.0000000000002</v>
      </c>
    </row>
    <row r="18" spans="1:15" x14ac:dyDescent="0.25">
      <c r="A18" s="2" t="s">
        <v>13</v>
      </c>
      <c r="B18" s="16">
        <v>3.5</v>
      </c>
      <c r="C18" s="4">
        <f>D3*B18</f>
        <v>40250</v>
      </c>
      <c r="D18" s="7">
        <f t="shared" si="5"/>
        <v>60375</v>
      </c>
      <c r="E18" s="4">
        <f t="shared" si="0"/>
        <v>32200</v>
      </c>
      <c r="F18" s="7">
        <f t="shared" si="1"/>
        <v>28175</v>
      </c>
      <c r="G18" s="4">
        <f t="shared" si="2"/>
        <v>80500</v>
      </c>
      <c r="H18" s="7">
        <f t="shared" si="3"/>
        <v>12075</v>
      </c>
      <c r="I18" s="4">
        <f t="shared" si="4"/>
        <v>52325</v>
      </c>
      <c r="K18" s="6" t="s">
        <v>38</v>
      </c>
      <c r="L18" s="6"/>
      <c r="M18" s="6"/>
      <c r="N18" s="6"/>
      <c r="O18" s="7">
        <f>D3*0.14</f>
        <v>1610.0000000000002</v>
      </c>
    </row>
    <row r="19" spans="1:15" x14ac:dyDescent="0.25">
      <c r="A19" s="2" t="s">
        <v>14</v>
      </c>
      <c r="B19" s="12">
        <v>3.75</v>
      </c>
      <c r="C19" s="4">
        <f>D3*B19</f>
        <v>43125</v>
      </c>
      <c r="D19" s="7">
        <f t="shared" si="5"/>
        <v>64687.5</v>
      </c>
      <c r="E19" s="4">
        <f t="shared" si="0"/>
        <v>34500</v>
      </c>
      <c r="F19" s="7">
        <f t="shared" si="1"/>
        <v>30187.499999999996</v>
      </c>
      <c r="G19" s="4">
        <f t="shared" si="2"/>
        <v>86250</v>
      </c>
      <c r="H19" s="7">
        <f t="shared" si="3"/>
        <v>12937.5</v>
      </c>
      <c r="I19" s="4">
        <f t="shared" si="4"/>
        <v>56062.5</v>
      </c>
    </row>
    <row r="20" spans="1:15" x14ac:dyDescent="0.25">
      <c r="A20" s="2" t="s">
        <v>15</v>
      </c>
      <c r="B20" s="16">
        <v>4</v>
      </c>
      <c r="C20" s="4">
        <f>D3*B20</f>
        <v>46000</v>
      </c>
      <c r="D20" s="7">
        <f t="shared" si="5"/>
        <v>69000</v>
      </c>
      <c r="E20" s="4">
        <f t="shared" si="0"/>
        <v>36800</v>
      </c>
      <c r="F20" s="7">
        <f t="shared" si="1"/>
        <v>32199.999999999996</v>
      </c>
      <c r="G20" s="4">
        <f t="shared" si="2"/>
        <v>92000</v>
      </c>
      <c r="H20" s="7">
        <f t="shared" si="3"/>
        <v>13800</v>
      </c>
      <c r="I20" s="4">
        <f t="shared" si="4"/>
        <v>59800</v>
      </c>
    </row>
    <row r="21" spans="1:15" x14ac:dyDescent="0.25">
      <c r="A21" s="2" t="s">
        <v>16</v>
      </c>
      <c r="B21" s="12">
        <v>4.25</v>
      </c>
      <c r="C21" s="4">
        <f>D3*B21</f>
        <v>48875</v>
      </c>
      <c r="D21" s="7">
        <f t="shared" si="5"/>
        <v>73312.5</v>
      </c>
      <c r="E21" s="4">
        <f t="shared" si="0"/>
        <v>39100</v>
      </c>
      <c r="F21" s="7">
        <f t="shared" si="1"/>
        <v>34212.5</v>
      </c>
      <c r="G21" s="4">
        <f t="shared" si="2"/>
        <v>97750</v>
      </c>
      <c r="H21" s="7">
        <f t="shared" si="3"/>
        <v>14662.5</v>
      </c>
      <c r="I21" s="4">
        <f t="shared" si="4"/>
        <v>63537.5</v>
      </c>
    </row>
    <row r="22" spans="1:15" x14ac:dyDescent="0.25">
      <c r="A22" s="2" t="s">
        <v>17</v>
      </c>
      <c r="B22" s="16">
        <v>4.5</v>
      </c>
      <c r="C22" s="4">
        <f>D3*B22</f>
        <v>51750</v>
      </c>
      <c r="D22" s="7">
        <f t="shared" si="5"/>
        <v>77625</v>
      </c>
      <c r="E22" s="4">
        <f t="shared" si="0"/>
        <v>41400</v>
      </c>
      <c r="F22" s="7">
        <f t="shared" si="1"/>
        <v>36225</v>
      </c>
      <c r="G22" s="4">
        <f t="shared" si="2"/>
        <v>103500</v>
      </c>
      <c r="H22" s="7">
        <f t="shared" si="3"/>
        <v>15525</v>
      </c>
      <c r="I22" s="4">
        <f t="shared" si="4"/>
        <v>67275</v>
      </c>
    </row>
    <row r="23" spans="1:15" x14ac:dyDescent="0.25">
      <c r="A23" s="2" t="s">
        <v>18</v>
      </c>
      <c r="B23" s="12">
        <v>4.75</v>
      </c>
      <c r="C23" s="4">
        <f>D3*B23</f>
        <v>54625</v>
      </c>
      <c r="D23" s="7">
        <f t="shared" si="5"/>
        <v>81937.5</v>
      </c>
      <c r="E23" s="4">
        <f t="shared" si="0"/>
        <v>43700</v>
      </c>
      <c r="F23" s="7">
        <f t="shared" si="1"/>
        <v>38237.5</v>
      </c>
      <c r="G23" s="4">
        <f t="shared" si="2"/>
        <v>109250</v>
      </c>
      <c r="H23" s="7">
        <f t="shared" si="3"/>
        <v>16387.5</v>
      </c>
      <c r="I23" s="4">
        <f t="shared" si="4"/>
        <v>71012.5</v>
      </c>
    </row>
    <row r="25" spans="1:15" x14ac:dyDescent="0.25">
      <c r="A25" s="23" t="s">
        <v>40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7" spans="1:15" x14ac:dyDescent="0.25">
      <c r="B27" s="17"/>
      <c r="C27" s="24" t="s">
        <v>28</v>
      </c>
      <c r="D27" s="25" t="s">
        <v>20</v>
      </c>
      <c r="E27" s="24" t="s">
        <v>21</v>
      </c>
      <c r="F27" s="5" t="s">
        <v>27</v>
      </c>
      <c r="G27" s="3" t="s">
        <v>24</v>
      </c>
      <c r="H27" s="5" t="s">
        <v>22</v>
      </c>
      <c r="I27" s="3" t="s">
        <v>29</v>
      </c>
      <c r="K27" s="25" t="s">
        <v>39</v>
      </c>
      <c r="L27" s="25"/>
      <c r="M27" s="25"/>
      <c r="N27" s="25"/>
      <c r="O27" s="25"/>
    </row>
    <row r="28" spans="1:15" x14ac:dyDescent="0.25">
      <c r="A28" s="13" t="s">
        <v>2</v>
      </c>
      <c r="B28" s="11" t="s">
        <v>19</v>
      </c>
      <c r="C28" s="24"/>
      <c r="D28" s="25"/>
      <c r="E28" s="24"/>
      <c r="F28" s="5" t="s">
        <v>26</v>
      </c>
      <c r="G28" s="3" t="s">
        <v>25</v>
      </c>
      <c r="H28" s="5" t="s">
        <v>23</v>
      </c>
      <c r="I28" s="3" t="s">
        <v>30</v>
      </c>
      <c r="K28" s="25"/>
      <c r="L28" s="25"/>
      <c r="M28" s="25"/>
      <c r="N28" s="25"/>
      <c r="O28" s="25"/>
    </row>
    <row r="29" spans="1:15" x14ac:dyDescent="0.25">
      <c r="A29" s="8"/>
      <c r="B29" s="9"/>
      <c r="D29" s="15">
        <v>1.5</v>
      </c>
      <c r="E29" s="14">
        <v>0.8</v>
      </c>
      <c r="F29" s="14">
        <v>0.7</v>
      </c>
      <c r="G29" s="14">
        <v>2</v>
      </c>
      <c r="H29" s="14">
        <v>0.3</v>
      </c>
      <c r="I29" s="14">
        <v>1.3</v>
      </c>
    </row>
    <row r="30" spans="1:15" x14ac:dyDescent="0.25">
      <c r="A30" t="s">
        <v>3</v>
      </c>
      <c r="B30" s="16">
        <v>1</v>
      </c>
      <c r="C30" s="20">
        <v>14375</v>
      </c>
      <c r="D30" s="7">
        <f t="shared" ref="D30:D45" si="6">C30*1.5</f>
        <v>21562.5</v>
      </c>
      <c r="E30" s="4">
        <f t="shared" ref="E30:E45" si="7">C30*0.8</f>
        <v>11500</v>
      </c>
      <c r="F30" s="7">
        <f t="shared" ref="F30:F45" si="8">C30*0.7</f>
        <v>10062.5</v>
      </c>
      <c r="G30" s="4">
        <f t="shared" ref="G30:G45" si="9">C30*2</f>
        <v>28750</v>
      </c>
      <c r="H30" s="7">
        <f t="shared" ref="H30:H45" si="10">C30*0.3</f>
        <v>4312.5</v>
      </c>
      <c r="I30" s="4">
        <f t="shared" ref="I30:I45" si="11">C30*1.3</f>
        <v>18687.5</v>
      </c>
      <c r="K30" s="6" t="s">
        <v>31</v>
      </c>
      <c r="L30" s="6"/>
      <c r="M30" s="6"/>
      <c r="N30" s="6"/>
      <c r="O30" s="7">
        <f>C30*0.08</f>
        <v>1150</v>
      </c>
    </row>
    <row r="31" spans="1:15" x14ac:dyDescent="0.25">
      <c r="A31" t="s">
        <v>4</v>
      </c>
      <c r="B31" s="12">
        <v>1.25</v>
      </c>
      <c r="C31" s="4">
        <f>C30*B31</f>
        <v>17968.75</v>
      </c>
      <c r="D31" s="7">
        <f t="shared" si="6"/>
        <v>26953.125</v>
      </c>
      <c r="E31" s="4">
        <f t="shared" si="7"/>
        <v>14375</v>
      </c>
      <c r="F31" s="7">
        <f t="shared" si="8"/>
        <v>12578.125</v>
      </c>
      <c r="G31" s="4">
        <f t="shared" si="9"/>
        <v>35937.5</v>
      </c>
      <c r="H31" s="7">
        <f t="shared" si="10"/>
        <v>5390.625</v>
      </c>
      <c r="I31" s="4">
        <f t="shared" si="11"/>
        <v>23359.375</v>
      </c>
      <c r="K31" s="6" t="s">
        <v>32</v>
      </c>
      <c r="L31" s="6"/>
      <c r="M31" s="6"/>
      <c r="N31" s="6"/>
      <c r="O31" s="7">
        <f>C30*0.08</f>
        <v>1150</v>
      </c>
    </row>
    <row r="32" spans="1:15" x14ac:dyDescent="0.25">
      <c r="A32" t="s">
        <v>5</v>
      </c>
      <c r="B32" s="16">
        <v>1.5</v>
      </c>
      <c r="C32" s="4">
        <f>C30*1.5</f>
        <v>21562.5</v>
      </c>
      <c r="D32" s="7">
        <f t="shared" si="6"/>
        <v>32343.75</v>
      </c>
      <c r="E32" s="4">
        <f t="shared" si="7"/>
        <v>17250</v>
      </c>
      <c r="F32" s="7">
        <f t="shared" si="8"/>
        <v>15093.749999999998</v>
      </c>
      <c r="G32" s="4">
        <f t="shared" si="9"/>
        <v>43125</v>
      </c>
      <c r="H32" s="7">
        <f t="shared" si="10"/>
        <v>6468.75</v>
      </c>
      <c r="I32" s="4">
        <f t="shared" si="11"/>
        <v>28031.25</v>
      </c>
      <c r="K32" s="6"/>
      <c r="L32" s="6"/>
      <c r="M32" s="6"/>
      <c r="N32" s="6"/>
      <c r="O32" s="6"/>
    </row>
    <row r="33" spans="1:15" x14ac:dyDescent="0.25">
      <c r="A33" t="s">
        <v>6</v>
      </c>
      <c r="B33" s="12">
        <v>1.75</v>
      </c>
      <c r="C33" s="4">
        <f>C30*1.75</f>
        <v>25156.25</v>
      </c>
      <c r="D33" s="7">
        <f t="shared" si="6"/>
        <v>37734.375</v>
      </c>
      <c r="E33" s="4">
        <f t="shared" si="7"/>
        <v>20125</v>
      </c>
      <c r="F33" s="7">
        <f t="shared" si="8"/>
        <v>17609.375</v>
      </c>
      <c r="G33" s="4">
        <f t="shared" si="9"/>
        <v>50312.5</v>
      </c>
      <c r="H33" s="7">
        <f t="shared" si="10"/>
        <v>7546.875</v>
      </c>
      <c r="I33" s="4">
        <f t="shared" si="11"/>
        <v>32703.125</v>
      </c>
      <c r="K33" s="6" t="s">
        <v>33</v>
      </c>
      <c r="L33" s="6"/>
      <c r="M33" s="6"/>
      <c r="N33" s="6"/>
      <c r="O33" s="7">
        <f>C30*0.1</f>
        <v>1437.5</v>
      </c>
    </row>
    <row r="34" spans="1:15" x14ac:dyDescent="0.25">
      <c r="A34" s="2" t="s">
        <v>7</v>
      </c>
      <c r="B34" s="16">
        <v>2</v>
      </c>
      <c r="C34" s="4">
        <f>C30*2</f>
        <v>28750</v>
      </c>
      <c r="D34" s="7">
        <f t="shared" si="6"/>
        <v>43125</v>
      </c>
      <c r="E34" s="4">
        <f t="shared" si="7"/>
        <v>23000</v>
      </c>
      <c r="F34" s="7">
        <f t="shared" si="8"/>
        <v>20125</v>
      </c>
      <c r="G34" s="4">
        <f t="shared" si="9"/>
        <v>57500</v>
      </c>
      <c r="H34" s="7">
        <f t="shared" si="10"/>
        <v>8625</v>
      </c>
      <c r="I34" s="4">
        <f t="shared" si="11"/>
        <v>37375</v>
      </c>
      <c r="K34" s="6" t="s">
        <v>34</v>
      </c>
      <c r="L34" s="6"/>
      <c r="M34" s="6"/>
      <c r="N34" s="6"/>
      <c r="O34" s="7">
        <f>C30*0.1</f>
        <v>1437.5</v>
      </c>
    </row>
    <row r="35" spans="1:15" x14ac:dyDescent="0.25">
      <c r="A35" s="2" t="s">
        <v>8</v>
      </c>
      <c r="B35" s="12">
        <v>2.25</v>
      </c>
      <c r="C35" s="4">
        <f>C30*2.25</f>
        <v>32343.75</v>
      </c>
      <c r="D35" s="7">
        <f t="shared" si="6"/>
        <v>48515.625</v>
      </c>
      <c r="E35" s="4">
        <f t="shared" si="7"/>
        <v>25875</v>
      </c>
      <c r="F35" s="7">
        <f t="shared" si="8"/>
        <v>22640.625</v>
      </c>
      <c r="G35" s="4">
        <f t="shared" si="9"/>
        <v>64687.5</v>
      </c>
      <c r="H35" s="7">
        <f t="shared" si="10"/>
        <v>9703.125</v>
      </c>
      <c r="I35" s="4">
        <f t="shared" si="11"/>
        <v>42046.875</v>
      </c>
      <c r="K35" s="6"/>
      <c r="L35" s="6"/>
      <c r="M35" s="6"/>
      <c r="N35" s="6"/>
      <c r="O35" s="6"/>
    </row>
    <row r="36" spans="1:15" x14ac:dyDescent="0.25">
      <c r="A36" s="2" t="s">
        <v>9</v>
      </c>
      <c r="B36" s="16">
        <v>2.5</v>
      </c>
      <c r="C36" s="4">
        <f>C30*2.5</f>
        <v>35937.5</v>
      </c>
      <c r="D36" s="7">
        <f t="shared" si="6"/>
        <v>53906.25</v>
      </c>
      <c r="E36" s="4">
        <f t="shared" si="7"/>
        <v>28750</v>
      </c>
      <c r="F36" s="7">
        <f t="shared" si="8"/>
        <v>25156.25</v>
      </c>
      <c r="G36" s="4">
        <f t="shared" si="9"/>
        <v>71875</v>
      </c>
      <c r="H36" s="7">
        <f t="shared" si="10"/>
        <v>10781.25</v>
      </c>
      <c r="I36" s="4">
        <f t="shared" si="11"/>
        <v>46718.75</v>
      </c>
      <c r="K36" s="6" t="s">
        <v>35</v>
      </c>
      <c r="L36" s="6"/>
      <c r="M36" s="6"/>
      <c r="N36" s="6"/>
      <c r="O36" s="7">
        <f>C30*0.12</f>
        <v>1725</v>
      </c>
    </row>
    <row r="37" spans="1:15" x14ac:dyDescent="0.25">
      <c r="A37" s="2" t="s">
        <v>10</v>
      </c>
      <c r="B37" s="12">
        <v>2.75</v>
      </c>
      <c r="C37" s="4">
        <f>C30*2.75</f>
        <v>39531.25</v>
      </c>
      <c r="D37" s="7">
        <f t="shared" si="6"/>
        <v>59296.875</v>
      </c>
      <c r="E37" s="4">
        <f t="shared" si="7"/>
        <v>31625</v>
      </c>
      <c r="F37" s="7">
        <f t="shared" si="8"/>
        <v>27671.875</v>
      </c>
      <c r="G37" s="4">
        <f t="shared" si="9"/>
        <v>79062.5</v>
      </c>
      <c r="H37" s="7">
        <f t="shared" si="10"/>
        <v>11859.375</v>
      </c>
      <c r="I37" s="4">
        <f t="shared" si="11"/>
        <v>51390.625</v>
      </c>
      <c r="K37" s="6" t="s">
        <v>36</v>
      </c>
      <c r="L37" s="6"/>
      <c r="M37" s="6"/>
      <c r="N37" s="6"/>
      <c r="O37" s="7">
        <f>C30*0.12</f>
        <v>1725</v>
      </c>
    </row>
    <row r="38" spans="1:15" x14ac:dyDescent="0.25">
      <c r="A38" s="2" t="s">
        <v>11</v>
      </c>
      <c r="B38" s="16">
        <v>3</v>
      </c>
      <c r="C38" s="4">
        <f>C30*3</f>
        <v>43125</v>
      </c>
      <c r="D38" s="7">
        <f t="shared" si="6"/>
        <v>64687.5</v>
      </c>
      <c r="E38" s="4">
        <f t="shared" si="7"/>
        <v>34500</v>
      </c>
      <c r="F38" s="7">
        <f t="shared" si="8"/>
        <v>30187.499999999996</v>
      </c>
      <c r="G38" s="4">
        <f t="shared" si="9"/>
        <v>86250</v>
      </c>
      <c r="H38" s="7">
        <f t="shared" si="10"/>
        <v>12937.5</v>
      </c>
      <c r="I38" s="4">
        <f t="shared" si="11"/>
        <v>56062.5</v>
      </c>
      <c r="K38" s="6"/>
      <c r="L38" s="6"/>
      <c r="M38" s="6"/>
      <c r="N38" s="6"/>
      <c r="O38" s="6"/>
    </row>
    <row r="39" spans="1:15" x14ac:dyDescent="0.25">
      <c r="A39" s="2" t="s">
        <v>12</v>
      </c>
      <c r="B39" s="12">
        <v>3.25</v>
      </c>
      <c r="C39" s="4">
        <f>C30*3.25</f>
        <v>46718.75</v>
      </c>
      <c r="D39" s="7">
        <f t="shared" si="6"/>
        <v>70078.125</v>
      </c>
      <c r="E39" s="4">
        <f t="shared" si="7"/>
        <v>37375</v>
      </c>
      <c r="F39" s="7">
        <f t="shared" si="8"/>
        <v>32703.124999999996</v>
      </c>
      <c r="G39" s="4">
        <f t="shared" si="9"/>
        <v>93437.5</v>
      </c>
      <c r="H39" s="7">
        <f t="shared" si="10"/>
        <v>14015.625</v>
      </c>
      <c r="I39" s="4">
        <f t="shared" si="11"/>
        <v>60734.375</v>
      </c>
      <c r="K39" s="6" t="s">
        <v>37</v>
      </c>
      <c r="L39" s="6"/>
      <c r="M39" s="6"/>
      <c r="N39" s="6"/>
      <c r="O39" s="7">
        <f>C30*0.14</f>
        <v>2012.5000000000002</v>
      </c>
    </row>
    <row r="40" spans="1:15" x14ac:dyDescent="0.25">
      <c r="A40" s="2" t="s">
        <v>13</v>
      </c>
      <c r="B40" s="16">
        <v>3.5</v>
      </c>
      <c r="C40" s="4">
        <f>C30*3.5</f>
        <v>50312.5</v>
      </c>
      <c r="D40" s="7">
        <f t="shared" si="6"/>
        <v>75468.75</v>
      </c>
      <c r="E40" s="4">
        <f t="shared" si="7"/>
        <v>40250</v>
      </c>
      <c r="F40" s="7">
        <f t="shared" si="8"/>
        <v>35218.75</v>
      </c>
      <c r="G40" s="4">
        <f t="shared" si="9"/>
        <v>100625</v>
      </c>
      <c r="H40" s="7">
        <f t="shared" si="10"/>
        <v>15093.75</v>
      </c>
      <c r="I40" s="4">
        <f t="shared" si="11"/>
        <v>65406.25</v>
      </c>
      <c r="K40" s="6" t="s">
        <v>38</v>
      </c>
      <c r="L40" s="6"/>
      <c r="M40" s="6"/>
      <c r="N40" s="6"/>
      <c r="O40" s="7">
        <f>C30*0.14</f>
        <v>2012.5000000000002</v>
      </c>
    </row>
    <row r="41" spans="1:15" x14ac:dyDescent="0.25">
      <c r="A41" s="2" t="s">
        <v>14</v>
      </c>
      <c r="B41" s="12">
        <v>3.75</v>
      </c>
      <c r="C41" s="4">
        <f>C30*3.75</f>
        <v>53906.25</v>
      </c>
      <c r="D41" s="7">
        <f t="shared" si="6"/>
        <v>80859.375</v>
      </c>
      <c r="E41" s="4">
        <f t="shared" si="7"/>
        <v>43125</v>
      </c>
      <c r="F41" s="7">
        <f t="shared" si="8"/>
        <v>37734.375</v>
      </c>
      <c r="G41" s="4">
        <f t="shared" si="9"/>
        <v>107812.5</v>
      </c>
      <c r="H41" s="7">
        <f t="shared" si="10"/>
        <v>16171.875</v>
      </c>
      <c r="I41" s="4">
        <f t="shared" si="11"/>
        <v>70078.125</v>
      </c>
    </row>
    <row r="42" spans="1:15" x14ac:dyDescent="0.25">
      <c r="A42" s="2" t="s">
        <v>15</v>
      </c>
      <c r="B42" s="16">
        <v>4</v>
      </c>
      <c r="C42" s="4">
        <f>C30*4</f>
        <v>57500</v>
      </c>
      <c r="D42" s="7">
        <f t="shared" si="6"/>
        <v>86250</v>
      </c>
      <c r="E42" s="4">
        <f t="shared" si="7"/>
        <v>46000</v>
      </c>
      <c r="F42" s="7">
        <f t="shared" si="8"/>
        <v>40250</v>
      </c>
      <c r="G42" s="4">
        <f t="shared" si="9"/>
        <v>115000</v>
      </c>
      <c r="H42" s="7">
        <f t="shared" si="10"/>
        <v>17250</v>
      </c>
      <c r="I42" s="4">
        <f t="shared" si="11"/>
        <v>74750</v>
      </c>
    </row>
    <row r="43" spans="1:15" x14ac:dyDescent="0.25">
      <c r="A43" s="2" t="s">
        <v>16</v>
      </c>
      <c r="B43" s="12">
        <v>4.25</v>
      </c>
      <c r="C43" s="4">
        <f>C30*4.25</f>
        <v>61093.75</v>
      </c>
      <c r="D43" s="7">
        <f t="shared" si="6"/>
        <v>91640.625</v>
      </c>
      <c r="E43" s="4">
        <f t="shared" si="7"/>
        <v>48875</v>
      </c>
      <c r="F43" s="7">
        <f t="shared" si="8"/>
        <v>42765.625</v>
      </c>
      <c r="G43" s="4">
        <f t="shared" si="9"/>
        <v>122187.5</v>
      </c>
      <c r="H43" s="7">
        <f t="shared" si="10"/>
        <v>18328.125</v>
      </c>
      <c r="I43" s="4">
        <f t="shared" si="11"/>
        <v>79421.875</v>
      </c>
    </row>
    <row r="44" spans="1:15" x14ac:dyDescent="0.25">
      <c r="A44" s="2" t="s">
        <v>17</v>
      </c>
      <c r="B44" s="16">
        <v>4.5</v>
      </c>
      <c r="C44" s="4">
        <f>C30*4.5</f>
        <v>64687.5</v>
      </c>
      <c r="D44" s="7">
        <f t="shared" si="6"/>
        <v>97031.25</v>
      </c>
      <c r="E44" s="4">
        <f t="shared" si="7"/>
        <v>51750</v>
      </c>
      <c r="F44" s="7">
        <f t="shared" si="8"/>
        <v>45281.25</v>
      </c>
      <c r="G44" s="4">
        <f t="shared" si="9"/>
        <v>129375</v>
      </c>
      <c r="H44" s="7">
        <f t="shared" si="10"/>
        <v>19406.25</v>
      </c>
      <c r="I44" s="4">
        <f t="shared" si="11"/>
        <v>84093.75</v>
      </c>
    </row>
    <row r="45" spans="1:15" x14ac:dyDescent="0.25">
      <c r="A45" s="2" t="s">
        <v>18</v>
      </c>
      <c r="B45" s="12">
        <v>4.75</v>
      </c>
      <c r="C45" s="4">
        <f>C30*4.75</f>
        <v>68281.25</v>
      </c>
      <c r="D45" s="7">
        <f t="shared" si="6"/>
        <v>102421.875</v>
      </c>
      <c r="E45" s="4">
        <f t="shared" si="7"/>
        <v>54625</v>
      </c>
      <c r="F45" s="7">
        <f t="shared" si="8"/>
        <v>47796.875</v>
      </c>
      <c r="G45" s="4">
        <f t="shared" si="9"/>
        <v>136562.5</v>
      </c>
      <c r="H45" s="7">
        <f t="shared" si="10"/>
        <v>20484.375</v>
      </c>
      <c r="I45" s="4">
        <f t="shared" si="11"/>
        <v>88765.625</v>
      </c>
    </row>
  </sheetData>
  <mergeCells count="10">
    <mergeCell ref="A1:O1"/>
    <mergeCell ref="A25:O25"/>
    <mergeCell ref="C27:C28"/>
    <mergeCell ref="D27:D28"/>
    <mergeCell ref="E27:E28"/>
    <mergeCell ref="K27:O28"/>
    <mergeCell ref="E5:E6"/>
    <mergeCell ref="D5:D6"/>
    <mergeCell ref="C5:C6"/>
    <mergeCell ref="K5:O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Gisa</dc:creator>
  <cp:lastModifiedBy>Usuário</cp:lastModifiedBy>
  <dcterms:created xsi:type="dcterms:W3CDTF">2018-07-05T17:07:24Z</dcterms:created>
  <dcterms:modified xsi:type="dcterms:W3CDTF">2023-03-22T19:05:23Z</dcterms:modified>
</cp:coreProperties>
</file>