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6B0058B6-6662-46B2-AB83-4FDAFA63738D}" xr6:coauthVersionLast="47" xr6:coauthVersionMax="47" xr10:uidLastSave="{00000000-0000-0000-0000-000000000000}"/>
  <bookViews>
    <workbookView xWindow="-120" yWindow="-120" windowWidth="29040" windowHeight="17640" tabRatio="971" activeTab="8" xr2:uid="{00000000-000D-0000-FFFF-FFFF00000000}"/>
  </bookViews>
  <sheets>
    <sheet name="groupedNLGAS" sheetId="20" r:id="rId1"/>
    <sheet name="Readme" sheetId="32" r:id="rId2"/>
    <sheet name="extendedNL" sheetId="22" r:id="rId3"/>
    <sheet name="groupedDecarbonizedNLwithGas" sheetId="31" r:id="rId4"/>
    <sheet name="groupedDecarbonizedNL_notechlim" sheetId="34" r:id="rId5"/>
    <sheet name="groupedDecarbNL_equilib2009" sheetId="36" r:id="rId6"/>
    <sheet name="S2_2015_50retro" sheetId="38" r:id="rId7"/>
    <sheet name="S1_2015_50retro" sheetId="37" r:id="rId8"/>
    <sheet name="groupedDecarbonizedNLCRMs" sheetId="42" r:id="rId9"/>
    <sheet name="superGroupedNL (2)" sheetId="41" r:id="rId10"/>
    <sheet name="superGroupedNL" sheetId="15" r:id="rId11"/>
    <sheet name="groupedDecarbonizedNL_S1" sheetId="40" r:id="rId12"/>
    <sheet name="groupedDecarbonizedNL2" sheetId="39" r:id="rId13"/>
    <sheet name="groupedDecarbonizedNL" sheetId="29" r:id="rId14"/>
    <sheet name="futureDecarbonizedNL" sheetId="33" r:id="rId15"/>
    <sheet name="DecarbonizedNL" sheetId="28" r:id="rId16"/>
    <sheet name="AnalysisforNiPlants" sheetId="21" r:id="rId17"/>
    <sheet name="groupedNLRES" sheetId="23" r:id="rId18"/>
    <sheet name="NL_withplanneddecommissions" sheetId="26" r:id="rId19"/>
    <sheet name="NL2010RES" sheetId="25" r:id="rId20"/>
    <sheet name="Sheet1" sheetId="27" r:id="rId21"/>
    <sheet name="groupedDecarbonizedFLEXNET" sheetId="24" r:id="rId22"/>
    <sheet name="groupedNL" sheetId="16" r:id="rId23"/>
    <sheet name="extendedDEmoreoptimal" sheetId="12" r:id="rId24"/>
    <sheet name="extendedDE" sheetId="1" r:id="rId25"/>
    <sheet name="powerplants_grouped_DE" sheetId="3" r:id="rId26"/>
    <sheet name="germany2019" sheetId="5" r:id="rId27"/>
    <sheet name="dutchGermanPlants2015_from_emla" sheetId="13" r:id="rId28"/>
  </sheets>
  <externalReferences>
    <externalReference r:id="rId29"/>
  </externalReferences>
  <definedNames>
    <definedName name="_xlnm._FilterDatabase" localSheetId="16" hidden="1">AnalysisforNiPlants!$B$1:$D$1</definedName>
    <definedName name="_xlnm._FilterDatabase" localSheetId="15" hidden="1">DecarbonizedNL!$A$1:$H$1</definedName>
    <definedName name="_xlnm._FilterDatabase" localSheetId="27" hidden="1">dutchGermanPlants2015_from_emla!$A$1:$H$440</definedName>
    <definedName name="_xlnm._FilterDatabase" localSheetId="24" hidden="1">extendedDE!$B$1:$J$272</definedName>
    <definedName name="_xlnm._FilterDatabase" localSheetId="23" hidden="1">extendedDEmoreoptimal!$B$1:$J$193</definedName>
    <definedName name="_xlnm._FilterDatabase" localSheetId="2" hidden="1">extendedNL!$A$1:$J$51</definedName>
    <definedName name="_xlnm._FilterDatabase" localSheetId="21" hidden="1">groupedDecarbonizedFLEXNET!$A$1:$I$1</definedName>
    <definedName name="_xlnm._FilterDatabase" localSheetId="8" hidden="1">groupedDecarbonizedNLCRMs!$A$1:$G$51</definedName>
    <definedName name="_xlnm._FilterDatabase" localSheetId="22" hidden="1">groupedNL!$A$1:$J$1</definedName>
    <definedName name="_xlnm._FilterDatabase" localSheetId="0" hidden="1">groupedNLGAS!$A$1:$J$1</definedName>
    <definedName name="_xlnm._FilterDatabase" localSheetId="17" hidden="1">groupedNLRES!$A$1:$J$1</definedName>
    <definedName name="_xlnm._FilterDatabase" localSheetId="18" hidden="1">NL_withplanneddecommissions!$A$1:$K$190</definedName>
    <definedName name="_xlnm._FilterDatabase" localSheetId="10" hidden="1">superGroupedNL!$A$1:$H$1</definedName>
    <definedName name="_xlnm._FilterDatabase" localSheetId="9" hidden="1">'superGroupedNL (2)'!$A$1:$H$1</definedName>
  </definedNames>
  <calcPr calcId="191029"/>
  <pivotCaches>
    <pivotCache cacheId="0" r:id="rId30"/>
    <pivotCache cacheId="1" r:id="rId31"/>
    <pivotCache cacheId="2" r:id="rId32"/>
    <pivotCache cacheId="3" r:id="rId33"/>
    <pivotCache cacheId="4" r:id="rId34"/>
    <pivotCache cacheId="5" r:id="rId35"/>
    <pivotCache cacheId="6" r:id="rId3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9" i="41" l="1"/>
  <c r="L16" i="42"/>
  <c r="L17" i="42"/>
  <c r="L18" i="42"/>
  <c r="L19" i="42"/>
  <c r="L20" i="42"/>
  <c r="L21" i="42"/>
  <c r="L22" i="42"/>
  <c r="L23" i="42"/>
  <c r="L24" i="42"/>
  <c r="L25" i="42"/>
  <c r="L15" i="42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  <c r="N7" i="41"/>
  <c r="N6" i="41"/>
  <c r="N5" i="41"/>
  <c r="N4" i="41"/>
  <c r="N3" i="41"/>
  <c r="M21" i="42"/>
  <c r="M16" i="42"/>
  <c r="M17" i="42"/>
  <c r="M20" i="4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<sst xmlns="http://schemas.openxmlformats.org/spreadsheetml/2006/main" count="5757" uniqueCount="506">
  <si>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</si>
  <si>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</si>
  <si>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</si>
  <si>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</si>
  <si>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</si>
  <si>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</si>
  <si>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</si>
  <si>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</si>
  <si>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</si>
  <si>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</si>
  <si>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</si>
  <si>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</si>
  <si>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</si>
  <si>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</si>
  <si>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</si>
  <si>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</si>
  <si>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</si>
  <si>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</si>
  <si>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</si>
  <si>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</si>
  <si>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</si>
  <si>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</si>
  <si>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</si>
  <si>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</si>
  <si>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</si>
  <si>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</si>
  <si>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</si>
  <si>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</si>
  <si>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</si>
  <si>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</si>
  <si>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</si>
  <si>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</si>
  <si>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</si>
  <si>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</si>
  <si>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</si>
  <si>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</si>
  <si>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</si>
  <si>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</si>
  <si>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</si>
  <si>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</si>
  <si>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</si>
  <si>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</si>
  <si>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</si>
  <si>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</si>
  <si>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</si>
  <si>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</si>
  <si>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</si>
  <si>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</si>
  <si>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</si>
  <si>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</si>
  <si>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</si>
  <si>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</si>
  <si>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</si>
  <si>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</si>
  <si>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</si>
  <si>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</si>
  <si>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</si>
  <si>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</si>
  <si>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</si>
  <si>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</si>
  <si>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</si>
  <si>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</si>
  <si>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</si>
  <si>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</si>
  <si>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</si>
  <si>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</si>
  <si>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</si>
  <si>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</si>
  <si>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</si>
  <si>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</si>
  <si>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</si>
  <si>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</si>
  <si>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</si>
  <si>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</si>
  <si>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</si>
  <si>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</si>
  <si>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</si>
  <si>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</si>
  <si>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</si>
  <si>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</si>
  <si>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</si>
  <si>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</si>
  <si>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</si>
  <si>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</si>
  <si>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</si>
  <si>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</si>
  <si>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</si>
  <si>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</si>
  <si>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</si>
  <si>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</si>
  <si>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</si>
  <si>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</si>
  <si>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</si>
  <si>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</si>
  <si>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</si>
  <si>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</si>
  <si>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</si>
  <si>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</si>
  <si>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</si>
  <si>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</si>
  <si>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</si>
  <si>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</si>
  <si>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</si>
  <si>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</si>
  <si>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</si>
  <si>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</si>
  <si>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</si>
  <si>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</si>
  <si>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</si>
  <si>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</si>
  <si>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</si>
  <si>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</si>
  <si>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</si>
  <si>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</si>
  <si>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</si>
  <si>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</si>
  <si>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</si>
  <si>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</si>
  <si>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</si>
  <si>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</si>
  <si>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</si>
  <si>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</si>
  <si>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</si>
  <si>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</si>
  <si>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</si>
  <si>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</si>
  <si>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</si>
  <si>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</si>
  <si>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</si>
  <si>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</si>
  <si>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</si>
  <si>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</si>
  <si>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</si>
  <si>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</si>
  <si>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</si>
  <si>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</si>
  <si>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</si>
  <si>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</si>
  <si>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</si>
  <si>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</si>
  <si>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</si>
  <si>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</si>
  <si>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</si>
  <si>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</si>
  <si>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</si>
  <si>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</si>
  <si>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</si>
  <si>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</si>
  <si>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</si>
  <si>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</si>
  <si>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</si>
  <si>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</si>
  <si>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</si>
  <si>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</si>
  <si>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</si>
  <si>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</si>
  <si>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</si>
  <si>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</si>
  <si>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</si>
  <si>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</si>
  <si>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</si>
  <si>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</si>
  <si>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</si>
  <si>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</si>
  <si>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</si>
  <si>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</si>
  <si>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</si>
  <si>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</si>
  <si>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</si>
  <si>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</si>
  <si>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</si>
  <si>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</si>
  <si>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</si>
  <si>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</si>
  <si>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</si>
  <si>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</si>
  <si>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</si>
  <si>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</si>
  <si>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</si>
  <si>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</si>
  <si>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</si>
  <si>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</si>
  <si>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</si>
  <si>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</si>
  <si>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</si>
  <si>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</si>
  <si>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</si>
  <si>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</si>
  <si>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</si>
  <si>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</si>
  <si>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</si>
  <si>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</si>
  <si>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</si>
  <si>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</si>
  <si>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</si>
  <si>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</si>
  <si>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</si>
  <si>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</si>
  <si>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</si>
  <si>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</si>
  <si>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</si>
  <si>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</si>
  <si>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</si>
  <si>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</si>
  <si>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</si>
  <si>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</si>
  <si>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</si>
  <si>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</si>
  <si>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</si>
  <si>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</si>
  <si>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</si>
  <si>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</si>
  <si>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</si>
  <si>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</si>
  <si>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</si>
  <si>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</si>
  <si>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</si>
  <si>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</si>
  <si>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</si>
  <si>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</si>
  <si>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</si>
  <si>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</si>
  <si>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</si>
  <si>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</si>
  <si>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</si>
  <si>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</si>
  <si>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</si>
  <si>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</si>
  <si>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</si>
  <si>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</si>
  <si>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</si>
  <si>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</si>
  <si>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</si>
  <si>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</si>
  <si>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</si>
  <si>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</si>
  <si>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</si>
  <si>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</si>
  <si>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</si>
  <si>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</si>
  <si>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</si>
  <si>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</si>
  <si>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</si>
  <si>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</si>
  <si>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</si>
  <si>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</si>
  <si>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</si>
  <si>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</si>
  <si>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</si>
  <si>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</si>
  <si>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</si>
  <si>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</si>
  <si>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</si>
  <si>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</si>
  <si>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</si>
  <si>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</si>
  <si>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</si>
  <si>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</si>
  <si>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</si>
  <si>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</si>
  <si>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</si>
  <si>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</si>
  <si>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</si>
  <si>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</si>
  <si>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</si>
  <si>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</si>
  <si>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</si>
  <si>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</si>
  <si>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</si>
  <si>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</si>
  <si>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</si>
  <si>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</si>
  <si>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</si>
  <si>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</si>
  <si>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</si>
  <si>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</si>
  <si>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</si>
  <si>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</si>
  <si>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</si>
  <si>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</si>
  <si>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</si>
  <si>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</si>
  <si>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</si>
  <si>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</si>
  <si>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</si>
  <si>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</si>
  <si>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</si>
  <si>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</si>
  <si>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</si>
  <si>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</si>
  <si>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</si>
  <si>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</si>
  <si>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</si>
  <si>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</si>
  <si>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</si>
  <si>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</si>
  <si>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</si>
  <si>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</si>
  <si>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</si>
  <si>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</si>
  <si>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</si>
  <si>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</si>
  <si>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</si>
  <si>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</si>
  <si>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</si>
  <si>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</si>
  <si>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</si>
  <si>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</si>
  <si>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</si>
  <si>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</si>
  <si>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</si>
  <si>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</si>
  <si>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</si>
  <si>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</si>
  <si>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</si>
  <si>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</si>
  <si>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</si>
  <si>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</si>
  <si>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</si>
  <si>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</si>
  <si>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</si>
  <si>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</si>
  <si>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</si>
  <si>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</si>
  <si>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</si>
  <si>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</si>
  <si>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</si>
  <si>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</si>
  <si>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</si>
  <si>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</si>
  <si>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</si>
  <si>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</si>
  <si>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</si>
  <si>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</si>
  <si>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</si>
  <si>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</si>
  <si>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</si>
  <si>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</si>
  <si>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</si>
  <si>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</si>
  <si>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</si>
  <si>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</si>
  <si>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</si>
  <si>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</si>
  <si>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</si>
  <si>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</si>
  <si>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</si>
  <si>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</si>
  <si>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</si>
  <si>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</si>
  <si>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</si>
  <si>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</si>
  <si>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</si>
  <si>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</si>
  <si>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</si>
  <si>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</si>
  <si>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</si>
  <si>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</si>
  <si>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</si>
  <si>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</si>
  <si>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</si>
  <si>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</si>
  <si>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</si>
  <si>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</si>
  <si>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</si>
  <si>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</si>
  <si>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</si>
  <si>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</si>
  <si>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</si>
  <si>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</si>
  <si>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</si>
  <si>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</si>
  <si>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</si>
  <si>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</si>
  <si>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</si>
  <si>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</si>
  <si>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</si>
  <si>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</si>
  <si>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</si>
  <si>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</si>
  <si>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</si>
  <si>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</si>
  <si>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</si>
  <si>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</si>
  <si>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</si>
  <si>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</si>
  <si>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</si>
  <si>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</si>
  <si>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</si>
  <si>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</si>
  <si>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</si>
  <si>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</si>
  <si>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</si>
  <si>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</si>
  <si>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</si>
  <si>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</si>
  <si>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</si>
  <si>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</si>
  <si>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</si>
  <si>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</si>
  <si>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</si>
  <si>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</si>
  <si>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</si>
  <si>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</si>
  <si>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</si>
  <si>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</si>
  <si>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</si>
  <si>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</si>
  <si>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</si>
  <si>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</si>
  <si>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</si>
  <si>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</si>
  <si>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</si>
  <si>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</si>
  <si>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</si>
  <si>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</si>
  <si>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</si>
  <si>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</si>
  <si>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</si>
  <si>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</si>
  <si>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</si>
  <si>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</si>
  <si>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</si>
  <si>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</si>
  <si>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</si>
  <si>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</si>
  <si>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</si>
  <si>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</si>
  <si>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</si>
  <si>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</si>
  <si>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</si>
  <si>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</si>
  <si>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</si>
  <si>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</si>
  <si>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</si>
  <si>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</si>
  <si>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</si>
  <si>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</si>
  <si>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</si>
  <si>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</si>
  <si>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</si>
  <si>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</si>
  <si>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</si>
  <si>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</si>
  <si>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</si>
  <si>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</si>
  <si>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</si>
  <si>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</si>
  <si>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</si>
  <si>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</si>
  <si>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</si>
  <si>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</si>
  <si>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</si>
  <si>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</si>
  <si>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</si>
  <si>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</si>
  <si>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</si>
  <si>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</si>
  <si>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</si>
  <si>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</si>
  <si>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</si>
  <si>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</si>
  <si>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</si>
  <si>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</si>
  <si>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</si>
  <si>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</si>
  <si>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</si>
  <si>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</si>
  <si>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</si>
  <si>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</si>
  <si>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</si>
  <si>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</si>
  <si>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</si>
  <si>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</si>
  <si>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</si>
  <si>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</si>
  <si>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</si>
  <si>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</si>
  <si>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</si>
  <si>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</si>
  <si>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</si>
  <si>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</si>
  <si>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</si>
  <si>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</si>
  <si>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</si>
  <si>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</si>
  <si>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</si>
  <si>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</si>
  <si>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</si>
  <si>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</si>
  <si>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</si>
  <si>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</si>
  <si>
    <t>hydrogen OCGT</t>
  </si>
  <si>
    <t>power plants for second paper</t>
  </si>
  <si>
    <t>no nuclear</t>
  </si>
  <si>
    <t>WindOn</t>
  </si>
  <si>
    <t>WindOff</t>
  </si>
  <si>
    <t>SunPV</t>
  </si>
  <si>
    <t>Gas</t>
  </si>
  <si>
    <t>0,00</t>
  </si>
  <si>
    <t>H2 STEG new</t>
  </si>
  <si>
    <t>Li-ion battery</t>
  </si>
  <si>
    <t>Biomass</t>
  </si>
  <si>
    <t>Biogas</t>
  </si>
  <si>
    <t>Hydro conventional</t>
  </si>
  <si>
    <t>RESE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</si>
</sst>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5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41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3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1.xml"/><Relationship Id="rId35" Type="http://schemas.openxmlformats.org/officeDocument/2006/relationships/pivotCacheDefinition" Target="pivotCache/pivotCacheDefinition6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4.xml"/><Relationship Id="rId38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s"/>
      <sheetName val="StrategicReserveOperator"/>
      <sheetName val="CapacitySubscriptionOperators"/>
      <sheetName val="ElectricitySpotMarkets"/>
      <sheetName val="peakLoad"/>
      <sheetName val="Fuels"/>
      <sheetName val="FuelPriceTrends"/>
      <sheetName val="CandidatePowerPlants"/>
      <sheetName val="TechnologiesEmlab"/>
      <sheetName val="TechnologyTrends"/>
      <sheetName val="EnergyProducers"/>
      <sheetName val="LoadShifterCap"/>
      <sheetName val="LoadShedders_feb24"/>
      <sheetName val="LoadShedders"/>
      <sheetName val="LSyearly"/>
      <sheetName val="Dismantled"/>
      <sheetName val="weatherYears40"/>
      <sheetName val="LS_NL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 refreshError="1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turbine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86.642498379631" createdVersion="8" refreshedVersion="8" minRefreshableVersion="3" recordCount="16" xr:uid="{3DAADDF0-D4A0-4A0E-BC91-0115A55A44C6}">
  <cacheSource type="worksheet">
    <worksheetSource ref="B1:D16" sheet="superGroupedNL (2)"/>
  </cacheSource>
  <cacheFields count="3">
    <cacheField name="Technology" numFmtId="0">
      <sharedItems count="5">
        <s v="Solar PV large"/>
        <s v="Wind Offshore"/>
        <s v="hydrogen OCGT"/>
        <s v="Wind Onshore"/>
        <s v="Lithium ion battery"/>
      </sharedItems>
    </cacheField>
    <cacheField name="Age" numFmtId="0">
      <sharedItems containsSemiMixedTypes="0" containsString="0" containsNumber="1" containsInteger="1" minValue="3" maxValue="18"/>
    </cacheField>
    <cacheField name="Capacity" numFmtId="0">
      <sharedItems containsSemiMixedTypes="0" containsString="0" containsNumber="1" containsInteger="1" minValue="4000" maxValue="1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93.438362152781" createdVersion="8" refreshedVersion="8" minRefreshableVersion="3" recordCount="61" xr:uid="{884F8BB3-C46E-4B47-9F1C-DF0C002AFF80}">
  <cacheSource type="worksheet">
    <worksheetSource ref="B1:D1048576" sheet="groupedDecarbonizedNLCRMs"/>
  </cacheSource>
  <cacheFields count="3">
    <cacheField name="Technology" numFmtId="0">
      <sharedItems containsBlank="1" count="9">
        <s v="Wind Onshore"/>
        <s v="Solar PV large"/>
        <s v="Wind Offshore"/>
        <s v="hydrogen OCGT"/>
        <s v="Lithium ion battery"/>
        <s v="Nuclear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24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n v="3"/>
    <n v="16000"/>
  </r>
  <r>
    <x v="0"/>
    <n v="7"/>
    <n v="16000"/>
  </r>
  <r>
    <x v="0"/>
    <n v="12"/>
    <n v="16000"/>
  </r>
  <r>
    <x v="0"/>
    <n v="17"/>
    <n v="16000"/>
  </r>
  <r>
    <x v="1"/>
    <n v="4"/>
    <n v="13000"/>
  </r>
  <r>
    <x v="1"/>
    <n v="10"/>
    <n v="13000"/>
  </r>
  <r>
    <x v="1"/>
    <n v="18"/>
    <n v="13000"/>
  </r>
  <r>
    <x v="2"/>
    <n v="5"/>
    <n v="4000"/>
  </r>
  <r>
    <x v="2"/>
    <n v="7"/>
    <n v="4000"/>
  </r>
  <r>
    <x v="2"/>
    <n v="9"/>
    <n v="4000"/>
  </r>
  <r>
    <x v="2"/>
    <n v="11"/>
    <n v="4000"/>
  </r>
  <r>
    <x v="2"/>
    <n v="13"/>
    <n v="4000"/>
  </r>
  <r>
    <x v="3"/>
    <n v="3"/>
    <n v="12000"/>
  </r>
  <r>
    <x v="4"/>
    <n v="6"/>
    <n v="7000"/>
  </r>
  <r>
    <x v="4"/>
    <n v="16"/>
    <n v="7000"/>
  </r>
  <r>
    <x v="4"/>
    <n v="10"/>
    <n v="700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x v="0"/>
    <n v="20"/>
    <n v="2400"/>
  </r>
  <r>
    <x v="0"/>
    <n v="16"/>
    <n v="2400"/>
  </r>
  <r>
    <x v="0"/>
    <n v="12"/>
    <n v="2400"/>
  </r>
  <r>
    <x v="0"/>
    <n v="7"/>
    <n v="2400"/>
  </r>
  <r>
    <x v="0"/>
    <n v="2"/>
    <n v="2400"/>
  </r>
  <r>
    <x v="1"/>
    <n v="24"/>
    <n v="1000"/>
  </r>
  <r>
    <x v="1"/>
    <n v="23"/>
    <n v="2500"/>
  </r>
  <r>
    <x v="1"/>
    <n v="21"/>
    <n v="3000"/>
  </r>
  <r>
    <x v="1"/>
    <n v="19"/>
    <n v="3000"/>
  </r>
  <r>
    <x v="1"/>
    <n v="18"/>
    <n v="3000"/>
  </r>
  <r>
    <x v="1"/>
    <n v="17"/>
    <n v="3000"/>
  </r>
  <r>
    <x v="1"/>
    <n v="16"/>
    <n v="3000"/>
  </r>
  <r>
    <x v="1"/>
    <n v="15"/>
    <n v="3000"/>
  </r>
  <r>
    <x v="1"/>
    <n v="14"/>
    <n v="3000"/>
  </r>
  <r>
    <x v="1"/>
    <n v="13"/>
    <n v="3000"/>
  </r>
  <r>
    <x v="1"/>
    <n v="12"/>
    <n v="3000"/>
  </r>
  <r>
    <x v="1"/>
    <n v="11"/>
    <n v="3500"/>
  </r>
  <r>
    <x v="1"/>
    <n v="10"/>
    <n v="3500"/>
  </r>
  <r>
    <x v="1"/>
    <n v="9"/>
    <n v="3500"/>
  </r>
  <r>
    <x v="1"/>
    <n v="8"/>
    <n v="3500"/>
  </r>
  <r>
    <x v="1"/>
    <n v="7"/>
    <n v="3500"/>
  </r>
  <r>
    <x v="1"/>
    <n v="6"/>
    <n v="3500"/>
  </r>
  <r>
    <x v="1"/>
    <n v="5"/>
    <n v="3500"/>
  </r>
  <r>
    <x v="1"/>
    <n v="4"/>
    <n v="3500"/>
  </r>
  <r>
    <x v="1"/>
    <n v="3"/>
    <n v="3500"/>
  </r>
  <r>
    <x v="2"/>
    <n v="24"/>
    <n v="3000"/>
  </r>
  <r>
    <x v="2"/>
    <n v="22"/>
    <n v="3000"/>
  </r>
  <r>
    <x v="2"/>
    <n v="20"/>
    <n v="3000"/>
  </r>
  <r>
    <x v="2"/>
    <n v="18"/>
    <n v="3000"/>
  </r>
  <r>
    <x v="2"/>
    <n v="16"/>
    <n v="3000"/>
  </r>
  <r>
    <x v="2"/>
    <n v="14"/>
    <n v="3000"/>
  </r>
  <r>
    <x v="2"/>
    <n v="10"/>
    <n v="3000"/>
  </r>
  <r>
    <x v="2"/>
    <n v="8"/>
    <n v="3000"/>
  </r>
  <r>
    <x v="2"/>
    <n v="6"/>
    <n v="4000"/>
  </r>
  <r>
    <x v="2"/>
    <n v="4"/>
    <n v="3000"/>
  </r>
  <r>
    <x v="2"/>
    <n v="3"/>
    <n v="3000"/>
  </r>
  <r>
    <x v="2"/>
    <n v="2"/>
    <n v="3000"/>
  </r>
  <r>
    <x v="3"/>
    <n v="22"/>
    <n v="1500"/>
  </r>
  <r>
    <x v="3"/>
    <n v="20"/>
    <n v="1500"/>
  </r>
  <r>
    <x v="3"/>
    <n v="18"/>
    <n v="1500"/>
  </r>
  <r>
    <x v="3"/>
    <n v="16"/>
    <n v="1500"/>
  </r>
  <r>
    <x v="3"/>
    <n v="13"/>
    <n v="1500"/>
  </r>
  <r>
    <x v="3"/>
    <n v="10"/>
    <n v="1500"/>
  </r>
  <r>
    <x v="3"/>
    <n v="7"/>
    <n v="1500"/>
  </r>
  <r>
    <x v="3"/>
    <n v="5"/>
    <n v="1500"/>
  </r>
  <r>
    <x v="3"/>
    <n v="3"/>
    <n v="1500"/>
  </r>
  <r>
    <x v="3"/>
    <n v="2"/>
    <n v="1500"/>
  </r>
  <r>
    <x v="4"/>
    <n v="1"/>
    <n v="1500"/>
  </r>
  <r>
    <x v="4"/>
    <n v="6"/>
    <n v="2000"/>
  </r>
  <r>
    <x v="5"/>
    <n v="15"/>
    <n v="400"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7"/>
    <n v="10"/>
    <n v="4000"/>
  </r>
  <r>
    <x v="7"/>
    <n v="14"/>
    <n v="4000"/>
  </r>
  <r>
    <x v="7"/>
    <n v="18"/>
    <n v="4000"/>
  </r>
  <r>
    <x v="8"/>
    <n v="1"/>
    <n v="0.5"/>
  </r>
  <r>
    <x v="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9EE56-CA82-4652-A089-20D343A6C0FE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0">
        <item x="8"/>
        <item x="3"/>
        <item x="7"/>
        <item x="5"/>
        <item x="1"/>
        <item x="2"/>
        <item x="0"/>
        <item x="6"/>
        <item x="4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1BF19-FF47-46A9-B714-2923E27A754D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M8" firstHeaderRow="1" firstDataRow="1" firstDataCol="1"/>
  <pivotFields count="3">
    <pivotField axis="axisRow" showAll="0">
      <items count="6">
        <item x="2"/>
        <item x="4"/>
        <item x="0"/>
        <item x="1"/>
        <item x="3"/>
        <item t="default"/>
      </items>
    </pivotField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F14-A446-4EBC-A910-A89BBAE801AB}">
  <sheetPr>
    <tabColor rgb="FF0070C0"/>
  </sheetPr>
  <dimension ref="A1:N61"/>
  <sheetViews>
    <sheetView tabSelected="1" showRuler="0" zoomScale="85" zoomScaleNormal="85" workbookViewId="0">
      <selection activeCell="J25" sqref="J25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28</v>
      </c>
      <c r="B2" s="3" t="s">
        <v>481</v>
      </c>
      <c r="C2">
        <v>22</v>
      </c>
      <c r="D2">
        <v>4000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48</v>
      </c>
      <c r="B3" t="s">
        <v>482</v>
      </c>
      <c r="C3">
        <v>24</v>
      </c>
      <c r="D3">
        <v>3000</v>
      </c>
      <c r="E3" t="s">
        <v>38</v>
      </c>
      <c r="F3">
        <v>0</v>
      </c>
      <c r="G3">
        <v>0</v>
      </c>
      <c r="I3" s="23"/>
      <c r="M3" s="3" t="s">
        <v>6</v>
      </c>
      <c r="N3">
        <v>0.5</v>
      </c>
    </row>
    <row r="4" spans="1:14" ht="16.149999999999999" customHeight="1">
      <c r="A4" s="1">
        <v>29</v>
      </c>
      <c r="B4" s="3" t="s">
        <v>481</v>
      </c>
      <c r="C4">
        <v>23</v>
      </c>
      <c r="D4">
        <v>2500</v>
      </c>
      <c r="E4" t="s">
        <v>38</v>
      </c>
      <c r="F4">
        <v>0</v>
      </c>
      <c r="G4">
        <v>0</v>
      </c>
      <c r="I4" s="23"/>
      <c r="K4" s="4"/>
      <c r="M4" s="3" t="s">
        <v>492</v>
      </c>
      <c r="N4">
        <v>15000</v>
      </c>
    </row>
    <row r="5" spans="1:14" ht="16.149999999999999" customHeight="1">
      <c r="A5" s="1">
        <v>49</v>
      </c>
      <c r="B5" t="s">
        <v>482</v>
      </c>
      <c r="C5">
        <v>22</v>
      </c>
      <c r="D5">
        <v>3000</v>
      </c>
      <c r="E5" t="s">
        <v>38</v>
      </c>
      <c r="F5">
        <v>0</v>
      </c>
      <c r="G5">
        <v>0</v>
      </c>
      <c r="I5" s="23"/>
      <c r="J5" s="3"/>
      <c r="K5" s="4"/>
      <c r="M5" s="3" t="s">
        <v>434</v>
      </c>
      <c r="N5">
        <v>12000</v>
      </c>
    </row>
    <row r="6" spans="1:14" ht="16.149999999999999" customHeight="1">
      <c r="A6" s="1">
        <v>60</v>
      </c>
      <c r="B6" t="s">
        <v>492</v>
      </c>
      <c r="C6">
        <v>21</v>
      </c>
      <c r="D6" s="28">
        <v>2000</v>
      </c>
      <c r="E6" t="s">
        <v>38</v>
      </c>
      <c r="F6">
        <v>0</v>
      </c>
      <c r="G6">
        <v>0</v>
      </c>
      <c r="I6" s="23"/>
      <c r="J6" s="3"/>
      <c r="K6" s="4"/>
      <c r="M6" s="3" t="s">
        <v>12</v>
      </c>
      <c r="N6">
        <v>400</v>
      </c>
    </row>
    <row r="7" spans="1:14" ht="16.149999999999999" customHeight="1">
      <c r="A7" s="1">
        <v>30</v>
      </c>
      <c r="B7" s="3" t="s">
        <v>481</v>
      </c>
      <c r="C7">
        <v>21</v>
      </c>
      <c r="D7">
        <v>3000</v>
      </c>
      <c r="E7" t="s">
        <v>38</v>
      </c>
      <c r="F7">
        <v>0</v>
      </c>
      <c r="G7">
        <v>0</v>
      </c>
      <c r="I7" s="23"/>
      <c r="J7" s="3"/>
      <c r="K7" s="4"/>
      <c r="M7" s="3" t="s">
        <v>481</v>
      </c>
      <c r="N7">
        <v>62000</v>
      </c>
    </row>
    <row r="8" spans="1:14" ht="16.149999999999999" customHeight="1">
      <c r="A8" s="1">
        <v>23</v>
      </c>
      <c r="B8" s="3" t="s">
        <v>486</v>
      </c>
      <c r="C8">
        <v>20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50</v>
      </c>
      <c r="B9" t="s">
        <v>482</v>
      </c>
      <c r="C9">
        <v>20</v>
      </c>
      <c r="D9">
        <v>3000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486</v>
      </c>
      <c r="N9">
        <v>12000</v>
      </c>
    </row>
    <row r="10" spans="1:14" ht="16.149999999999999" customHeight="1">
      <c r="A10" s="1">
        <v>61</v>
      </c>
      <c r="B10" t="s">
        <v>492</v>
      </c>
      <c r="C10">
        <v>20</v>
      </c>
      <c r="D10" s="28">
        <v>2000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487</v>
      </c>
    </row>
    <row r="11" spans="1:14" ht="16.149999999999999" customHeight="1">
      <c r="A11" s="1">
        <v>31</v>
      </c>
      <c r="B11" s="3" t="s">
        <v>481</v>
      </c>
      <c r="C11">
        <v>19</v>
      </c>
      <c r="D11">
        <v>3000</v>
      </c>
      <c r="E11" t="s">
        <v>38</v>
      </c>
      <c r="F11">
        <v>0</v>
      </c>
      <c r="G11">
        <v>0</v>
      </c>
      <c r="I11" s="23"/>
      <c r="K11" s="4"/>
      <c r="M11" s="3" t="s">
        <v>484</v>
      </c>
      <c r="N11">
        <v>3500</v>
      </c>
    </row>
    <row r="12" spans="1:14">
      <c r="A12" s="1">
        <v>32</v>
      </c>
      <c r="B12" s="3" t="s">
        <v>481</v>
      </c>
      <c r="C12">
        <v>18</v>
      </c>
      <c r="D12">
        <v>3000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>
        <v>141900.5</v>
      </c>
    </row>
    <row r="13" spans="1:14" ht="13.9" customHeight="1">
      <c r="A13" s="1">
        <v>51</v>
      </c>
      <c r="B13" t="s">
        <v>482</v>
      </c>
      <c r="C13">
        <v>18</v>
      </c>
      <c r="D13">
        <v>3000</v>
      </c>
      <c r="E13" t="s">
        <v>38</v>
      </c>
      <c r="F13">
        <v>0</v>
      </c>
      <c r="G13">
        <v>0</v>
      </c>
      <c r="I13" s="23"/>
      <c r="K13" s="4"/>
    </row>
    <row r="14" spans="1:14">
      <c r="A14" s="1">
        <v>62</v>
      </c>
      <c r="B14" t="s">
        <v>492</v>
      </c>
      <c r="C14">
        <v>18</v>
      </c>
      <c r="D14" s="28">
        <v>2000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33</v>
      </c>
      <c r="B15" s="3" t="s">
        <v>481</v>
      </c>
      <c r="C15">
        <v>17</v>
      </c>
      <c r="D15">
        <v>3000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4">
      <c r="A16" s="1">
        <v>24</v>
      </c>
      <c r="B16" s="3" t="s">
        <v>486</v>
      </c>
      <c r="C16">
        <v>16</v>
      </c>
      <c r="D16" s="4">
        <v>2400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20000</v>
      </c>
    </row>
    <row r="17" spans="1:13">
      <c r="A17" s="1">
        <v>34</v>
      </c>
      <c r="B17" s="3" t="s">
        <v>481</v>
      </c>
      <c r="C17">
        <v>16</v>
      </c>
      <c r="D17">
        <v>3000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0"/>
        <v>107000</v>
      </c>
      <c r="M17">
        <f>L17-GETPIVOTDATA("Capacity",$M$2,"Technology","Solar PV large")</f>
        <v>45000</v>
      </c>
    </row>
    <row r="18" spans="1:13">
      <c r="A18" s="1">
        <v>52</v>
      </c>
      <c r="B18" t="s">
        <v>482</v>
      </c>
      <c r="C18">
        <v>16</v>
      </c>
      <c r="D18">
        <v>3000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0"/>
        <v>#VALUE!</v>
      </c>
    </row>
    <row r="19" spans="1:13">
      <c r="A19" s="1">
        <v>63</v>
      </c>
      <c r="B19" t="s">
        <v>492</v>
      </c>
      <c r="C19">
        <v>16</v>
      </c>
      <c r="D19" s="28">
        <v>2000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0"/>
        <v>480</v>
      </c>
    </row>
    <row r="20" spans="1:13">
      <c r="A20" s="1">
        <v>35</v>
      </c>
      <c r="B20" s="3" t="s">
        <v>481</v>
      </c>
      <c r="C20">
        <v>15</v>
      </c>
      <c r="D20">
        <v>3000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0"/>
        <v>8450</v>
      </c>
      <c r="M20">
        <f>L20-GETPIVOTDATA("Capacity",$M$2,"Technology","hydrogen OCGT")</f>
        <v>-6550</v>
      </c>
    </row>
    <row r="21" spans="1:13">
      <c r="A21" s="1">
        <v>76</v>
      </c>
      <c r="B21" s="3" t="s">
        <v>12</v>
      </c>
      <c r="C21">
        <v>15</v>
      </c>
      <c r="D21" s="4">
        <v>400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0"/>
        <v>26000</v>
      </c>
      <c r="M21">
        <f>L21-GETPIVOTDATA("Capacity",$M$2,"Technology","Lithium_ion_battery")</f>
        <v>14000</v>
      </c>
    </row>
    <row r="22" spans="1:13">
      <c r="A22" s="1">
        <v>36</v>
      </c>
      <c r="B22" s="3" t="s">
        <v>481</v>
      </c>
      <c r="C22">
        <v>14</v>
      </c>
      <c r="D22" s="4">
        <v>3000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0"/>
        <v>4380</v>
      </c>
    </row>
    <row r="23" spans="1:13">
      <c r="A23" s="1">
        <v>53</v>
      </c>
      <c r="B23" t="s">
        <v>482</v>
      </c>
      <c r="C23">
        <v>14</v>
      </c>
      <c r="D23">
        <v>3000</v>
      </c>
      <c r="E23" t="s">
        <v>38</v>
      </c>
      <c r="F23">
        <v>0</v>
      </c>
      <c r="G23">
        <v>0</v>
      </c>
      <c r="J23" t="s">
        <v>503</v>
      </c>
      <c r="K23">
        <v>1.58</v>
      </c>
      <c r="L23" s="3">
        <f t="shared" si="0"/>
        <v>1580</v>
      </c>
    </row>
    <row r="24" spans="1:13">
      <c r="A24" s="1">
        <v>37</v>
      </c>
      <c r="B24" s="3" t="s">
        <v>481</v>
      </c>
      <c r="C24">
        <v>13</v>
      </c>
      <c r="D24" s="4">
        <v>3000</v>
      </c>
      <c r="E24" t="s">
        <v>38</v>
      </c>
      <c r="F24">
        <v>0</v>
      </c>
      <c r="G24">
        <v>0</v>
      </c>
      <c r="J24" t="s">
        <v>504</v>
      </c>
      <c r="K24">
        <v>0.04</v>
      </c>
      <c r="L24" s="3">
        <f t="shared" si="0"/>
        <v>40</v>
      </c>
    </row>
    <row r="25" spans="1:13">
      <c r="A25" s="1">
        <v>64</v>
      </c>
      <c r="B25" t="s">
        <v>492</v>
      </c>
      <c r="C25">
        <v>13</v>
      </c>
      <c r="D25" s="28">
        <v>2000</v>
      </c>
      <c r="E25" t="s">
        <v>38</v>
      </c>
      <c r="F25">
        <v>0</v>
      </c>
      <c r="G25">
        <v>0</v>
      </c>
      <c r="J25" t="s">
        <v>505</v>
      </c>
      <c r="K25">
        <v>0.45</v>
      </c>
      <c r="L25" s="3">
        <f t="shared" si="0"/>
        <v>450</v>
      </c>
    </row>
    <row r="26" spans="1:13">
      <c r="A26" s="1">
        <v>25</v>
      </c>
      <c r="B26" s="3" t="s">
        <v>486</v>
      </c>
      <c r="C26">
        <v>12</v>
      </c>
      <c r="D26" s="4">
        <v>2400</v>
      </c>
      <c r="E26" t="s">
        <v>38</v>
      </c>
      <c r="F26">
        <v>0</v>
      </c>
      <c r="G26">
        <v>0</v>
      </c>
    </row>
    <row r="27" spans="1:13">
      <c r="A27" s="1">
        <v>38</v>
      </c>
      <c r="B27" s="3" t="s">
        <v>481</v>
      </c>
      <c r="C27">
        <v>12</v>
      </c>
      <c r="D27" s="4">
        <v>3000</v>
      </c>
      <c r="E27" t="s">
        <v>38</v>
      </c>
      <c r="F27">
        <v>0</v>
      </c>
      <c r="G27">
        <v>0</v>
      </c>
      <c r="I27" s="23"/>
    </row>
    <row r="28" spans="1:13">
      <c r="A28" s="1">
        <v>39</v>
      </c>
      <c r="B28" s="3" t="s">
        <v>481</v>
      </c>
      <c r="C28">
        <v>11</v>
      </c>
      <c r="D28" s="4">
        <v>3500</v>
      </c>
      <c r="E28" t="s">
        <v>38</v>
      </c>
      <c r="F28">
        <v>0</v>
      </c>
      <c r="G28">
        <v>0</v>
      </c>
    </row>
    <row r="29" spans="1:13">
      <c r="A29" s="1">
        <v>40</v>
      </c>
      <c r="B29" s="3" t="s">
        <v>481</v>
      </c>
      <c r="C29">
        <v>10</v>
      </c>
      <c r="D29" s="4">
        <v>3500</v>
      </c>
      <c r="E29" t="s">
        <v>38</v>
      </c>
      <c r="F29">
        <v>0</v>
      </c>
      <c r="G29">
        <v>0</v>
      </c>
      <c r="I29" s="23"/>
    </row>
    <row r="30" spans="1:13">
      <c r="A30" s="1">
        <v>54</v>
      </c>
      <c r="B30" t="s">
        <v>482</v>
      </c>
      <c r="C30">
        <v>10</v>
      </c>
      <c r="D30">
        <v>3000</v>
      </c>
      <c r="E30" t="s">
        <v>38</v>
      </c>
      <c r="F30">
        <v>0</v>
      </c>
      <c r="G30">
        <v>0</v>
      </c>
      <c r="I30" s="23"/>
    </row>
    <row r="31" spans="1:13">
      <c r="A31" s="1">
        <v>65</v>
      </c>
      <c r="B31" t="s">
        <v>492</v>
      </c>
      <c r="C31">
        <v>10</v>
      </c>
      <c r="D31" s="28">
        <v>2000</v>
      </c>
      <c r="E31" t="s">
        <v>38</v>
      </c>
      <c r="F31">
        <v>0</v>
      </c>
      <c r="G31">
        <v>0</v>
      </c>
      <c r="I31" s="23"/>
    </row>
    <row r="32" spans="1:13">
      <c r="A32" s="1">
        <v>41</v>
      </c>
      <c r="B32" s="3" t="s">
        <v>481</v>
      </c>
      <c r="C32">
        <v>9</v>
      </c>
      <c r="D32" s="4">
        <v>3500</v>
      </c>
      <c r="E32" t="s">
        <v>38</v>
      </c>
      <c r="F32">
        <v>0</v>
      </c>
      <c r="G32">
        <v>0</v>
      </c>
      <c r="I32" s="23"/>
    </row>
    <row r="33" spans="1:9">
      <c r="A33" s="1">
        <v>42</v>
      </c>
      <c r="B33" s="3" t="s">
        <v>481</v>
      </c>
      <c r="C33">
        <v>8</v>
      </c>
      <c r="D33" s="4">
        <v>3500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8</v>
      </c>
      <c r="D3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26</v>
      </c>
      <c r="B35" s="3" t="s">
        <v>486</v>
      </c>
      <c r="C35">
        <v>7</v>
      </c>
      <c r="D35" s="4">
        <v>2400</v>
      </c>
      <c r="E35" t="s">
        <v>38</v>
      </c>
      <c r="F35">
        <v>0</v>
      </c>
      <c r="G35">
        <v>0</v>
      </c>
      <c r="I35" s="23"/>
    </row>
    <row r="36" spans="1:9">
      <c r="A36" s="1">
        <v>43</v>
      </c>
      <c r="B36" s="3" t="s">
        <v>481</v>
      </c>
      <c r="C36">
        <v>7</v>
      </c>
      <c r="D36" s="4">
        <v>3500</v>
      </c>
      <c r="E36" t="s">
        <v>38</v>
      </c>
      <c r="F36">
        <v>0</v>
      </c>
      <c r="G36">
        <v>0</v>
      </c>
    </row>
    <row r="37" spans="1:9">
      <c r="A37" s="1">
        <v>66</v>
      </c>
      <c r="B37" s="3" t="s">
        <v>492</v>
      </c>
      <c r="C37">
        <v>7</v>
      </c>
      <c r="D37" s="28">
        <v>2000</v>
      </c>
      <c r="E37" t="s">
        <v>38</v>
      </c>
      <c r="F37">
        <v>0</v>
      </c>
      <c r="G37">
        <v>0</v>
      </c>
    </row>
    <row r="38" spans="1:9">
      <c r="A38" s="1">
        <v>44</v>
      </c>
      <c r="B38" s="3" t="s">
        <v>481</v>
      </c>
      <c r="C38">
        <v>6</v>
      </c>
      <c r="D38" s="4">
        <v>4000</v>
      </c>
      <c r="E38" t="s">
        <v>38</v>
      </c>
      <c r="F38">
        <v>0</v>
      </c>
      <c r="G38">
        <v>0</v>
      </c>
    </row>
    <row r="39" spans="1:9">
      <c r="A39" s="1">
        <v>56</v>
      </c>
      <c r="B39" t="s">
        <v>482</v>
      </c>
      <c r="C39">
        <v>6</v>
      </c>
      <c r="D39">
        <v>4000</v>
      </c>
      <c r="E39" t="s">
        <v>38</v>
      </c>
      <c r="F39">
        <v>0</v>
      </c>
      <c r="G39">
        <v>0</v>
      </c>
    </row>
    <row r="40" spans="1:9">
      <c r="A40" s="1">
        <v>71</v>
      </c>
      <c r="B40" t="s">
        <v>484</v>
      </c>
      <c r="C40">
        <v>6</v>
      </c>
      <c r="D40" s="28">
        <v>2000</v>
      </c>
      <c r="E40" t="s">
        <v>38</v>
      </c>
      <c r="F40">
        <v>0</v>
      </c>
      <c r="G40">
        <v>0.9</v>
      </c>
    </row>
    <row r="41" spans="1:9">
      <c r="A41" s="1">
        <v>45</v>
      </c>
      <c r="B41" s="3" t="s">
        <v>481</v>
      </c>
      <c r="C41">
        <v>5</v>
      </c>
      <c r="D41" s="4">
        <v>4000</v>
      </c>
      <c r="E41" t="s">
        <v>38</v>
      </c>
      <c r="F41">
        <v>0</v>
      </c>
      <c r="G41">
        <v>0</v>
      </c>
    </row>
    <row r="42" spans="1:9">
      <c r="A42" s="1">
        <v>67</v>
      </c>
      <c r="B42" s="3" t="s">
        <v>492</v>
      </c>
      <c r="C42">
        <v>5</v>
      </c>
      <c r="D42" s="28">
        <v>2000</v>
      </c>
      <c r="E42" t="s">
        <v>38</v>
      </c>
      <c r="F42">
        <v>0</v>
      </c>
      <c r="G42">
        <v>0</v>
      </c>
    </row>
    <row r="43" spans="1:9">
      <c r="A43" s="1">
        <v>46</v>
      </c>
      <c r="B43" s="3" t="s">
        <v>481</v>
      </c>
      <c r="C43">
        <v>4</v>
      </c>
      <c r="D43" s="4">
        <v>4000</v>
      </c>
      <c r="E43" t="s">
        <v>38</v>
      </c>
      <c r="F43">
        <v>0</v>
      </c>
      <c r="G43">
        <v>0</v>
      </c>
    </row>
    <row r="44" spans="1:9">
      <c r="A44" s="1">
        <v>57</v>
      </c>
      <c r="B44" t="s">
        <v>482</v>
      </c>
      <c r="C44">
        <v>4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47</v>
      </c>
      <c r="B45" t="s">
        <v>481</v>
      </c>
      <c r="C45">
        <v>3</v>
      </c>
      <c r="D45" s="4">
        <v>4000</v>
      </c>
      <c r="E45" t="s">
        <v>38</v>
      </c>
      <c r="F45">
        <v>0</v>
      </c>
      <c r="G45">
        <v>0</v>
      </c>
    </row>
    <row r="46" spans="1:9">
      <c r="A46" s="1">
        <v>58</v>
      </c>
      <c r="B46" t="s">
        <v>482</v>
      </c>
      <c r="C46">
        <v>3</v>
      </c>
      <c r="D46">
        <v>4000</v>
      </c>
      <c r="E46" t="s">
        <v>38</v>
      </c>
      <c r="F46">
        <v>0</v>
      </c>
      <c r="G46">
        <v>0</v>
      </c>
    </row>
    <row r="47" spans="1:9">
      <c r="A47" s="1">
        <v>68</v>
      </c>
      <c r="B47" s="3" t="s">
        <v>492</v>
      </c>
      <c r="C47">
        <v>3</v>
      </c>
      <c r="D47" s="28">
        <v>2000</v>
      </c>
      <c r="E47" t="s">
        <v>38</v>
      </c>
      <c r="F47">
        <v>0</v>
      </c>
      <c r="G47">
        <v>0</v>
      </c>
    </row>
    <row r="48" spans="1:9">
      <c r="A48" s="1">
        <v>27</v>
      </c>
      <c r="B48" s="3" t="s">
        <v>486</v>
      </c>
      <c r="C48">
        <v>2</v>
      </c>
      <c r="D48">
        <v>2400</v>
      </c>
      <c r="E48" t="s">
        <v>38</v>
      </c>
      <c r="F48">
        <v>0</v>
      </c>
      <c r="G48">
        <v>0</v>
      </c>
    </row>
    <row r="49" spans="1:7">
      <c r="A49" s="1">
        <v>59</v>
      </c>
      <c r="B49" t="s">
        <v>482</v>
      </c>
      <c r="C49">
        <v>2</v>
      </c>
      <c r="D49">
        <v>4000</v>
      </c>
      <c r="E49" t="s">
        <v>38</v>
      </c>
      <c r="F49">
        <v>0</v>
      </c>
      <c r="G49">
        <v>0</v>
      </c>
    </row>
    <row r="50" spans="1:7">
      <c r="A50" s="1">
        <v>69</v>
      </c>
      <c r="B50" s="3" t="s">
        <v>492</v>
      </c>
      <c r="C50">
        <v>2</v>
      </c>
      <c r="D50" s="28">
        <v>2000</v>
      </c>
      <c r="E50" t="s">
        <v>38</v>
      </c>
      <c r="F50">
        <v>0</v>
      </c>
      <c r="G50">
        <v>0</v>
      </c>
    </row>
    <row r="51" spans="1:7">
      <c r="A51" s="1">
        <v>70</v>
      </c>
      <c r="B51" t="s">
        <v>484</v>
      </c>
      <c r="C51">
        <v>1</v>
      </c>
      <c r="D51" s="28">
        <v>1500</v>
      </c>
      <c r="E51" t="s">
        <v>38</v>
      </c>
      <c r="F51">
        <v>0</v>
      </c>
      <c r="G51">
        <v>0.9</v>
      </c>
    </row>
    <row r="52" spans="1:7">
      <c r="A52" s="1"/>
      <c r="D52" s="28"/>
    </row>
    <row r="53" spans="1:7">
      <c r="A53" s="1"/>
      <c r="D53" s="28"/>
    </row>
    <row r="54" spans="1:7" ht="12" customHeight="1">
      <c r="A54" s="1"/>
      <c r="D54" s="28"/>
    </row>
    <row r="55" spans="1:7">
      <c r="A55" s="1"/>
      <c r="D55" s="28"/>
    </row>
    <row r="58" spans="1:7">
      <c r="A58" s="1">
        <v>78</v>
      </c>
      <c r="B58" t="s">
        <v>434</v>
      </c>
      <c r="C58">
        <v>10</v>
      </c>
      <c r="D58" s="28">
        <v>4000</v>
      </c>
      <c r="E58" t="s">
        <v>38</v>
      </c>
      <c r="F58">
        <v>0</v>
      </c>
      <c r="G58">
        <v>0.9</v>
      </c>
    </row>
    <row r="59" spans="1:7">
      <c r="A59" s="1">
        <v>79</v>
      </c>
      <c r="B59" t="s">
        <v>434</v>
      </c>
      <c r="C59">
        <v>14</v>
      </c>
      <c r="D59" s="28">
        <v>4000</v>
      </c>
      <c r="E59" t="s">
        <v>38</v>
      </c>
      <c r="F59">
        <v>0</v>
      </c>
      <c r="G59">
        <v>0.9</v>
      </c>
    </row>
    <row r="60" spans="1:7">
      <c r="A60" s="1">
        <v>80</v>
      </c>
      <c r="B60" t="s">
        <v>434</v>
      </c>
      <c r="C60">
        <v>18</v>
      </c>
      <c r="D60" s="28">
        <v>4000</v>
      </c>
      <c r="E60" t="s">
        <v>38</v>
      </c>
      <c r="F60">
        <v>0</v>
      </c>
      <c r="G60">
        <v>0.9</v>
      </c>
    </row>
    <row r="61" spans="1:7">
      <c r="A61" s="1">
        <v>54</v>
      </c>
      <c r="B61" t="s">
        <v>6</v>
      </c>
      <c r="C61">
        <v>1</v>
      </c>
      <c r="D61" s="28">
        <v>0.5</v>
      </c>
      <c r="E61" t="s">
        <v>38</v>
      </c>
      <c r="F61">
        <v>0</v>
      </c>
      <c r="G61">
        <v>0</v>
      </c>
    </row>
  </sheetData>
  <autoFilter ref="A1:G51" xr:uid="{38262F14-A446-4EBC-A910-A89BBAE801AB}">
    <sortState xmlns:xlrd2="http://schemas.microsoft.com/office/spreadsheetml/2017/richdata2" ref="A2:G51">
      <sortCondition descending="1" ref="C1"/>
    </sortState>
  </autoFilter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FE2-7ECD-489A-A2DC-38034E20E145}">
  <sheetPr>
    <tabColor rgb="FF0070C0"/>
  </sheetPr>
  <dimension ref="A1:N22"/>
  <sheetViews>
    <sheetView zoomScale="115" zoomScaleNormal="115" workbookViewId="0">
      <selection activeCell="L13" sqref="L13"/>
    </sheetView>
  </sheetViews>
  <sheetFormatPr defaultRowHeight="15"/>
  <cols>
    <col min="2" max="2" width="23.140625" customWidth="1"/>
    <col min="6" max="6" width="22.42578125" customWidth="1"/>
    <col min="12" max="12" width="18.140625" bestFit="1" customWidth="1"/>
    <col min="13" max="13" width="15.140625" bestFit="1" customWidth="1"/>
  </cols>
  <sheetData>
    <row r="1" spans="1:14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4">
      <c r="A2">
        <v>20</v>
      </c>
      <c r="B2" t="s">
        <v>492</v>
      </c>
      <c r="C2">
        <v>5</v>
      </c>
      <c r="D2">
        <v>5000</v>
      </c>
      <c r="E2" t="s">
        <v>38</v>
      </c>
      <c r="F2" t="s">
        <v>39</v>
      </c>
      <c r="G2">
        <v>0</v>
      </c>
      <c r="H2">
        <v>0</v>
      </c>
      <c r="L2" s="2" t="s">
        <v>20</v>
      </c>
      <c r="M2" t="s">
        <v>22</v>
      </c>
    </row>
    <row r="3" spans="1:14">
      <c r="A3">
        <v>21</v>
      </c>
      <c r="B3" t="s">
        <v>492</v>
      </c>
      <c r="C3">
        <v>6</v>
      </c>
      <c r="D3">
        <v>5000</v>
      </c>
      <c r="E3" t="s">
        <v>38</v>
      </c>
      <c r="F3" t="s">
        <v>39</v>
      </c>
      <c r="G3">
        <v>0</v>
      </c>
      <c r="H3">
        <v>0</v>
      </c>
      <c r="L3" s="3" t="s">
        <v>492</v>
      </c>
      <c r="M3">
        <v>20000</v>
      </c>
      <c r="N3">
        <f>GETPIVOTDATA("Capacity",$L$2,"Technology","hydrogen OCGT")*0.9</f>
        <v>18000</v>
      </c>
    </row>
    <row r="4" spans="1:14">
      <c r="A4">
        <v>22</v>
      </c>
      <c r="B4" t="s">
        <v>492</v>
      </c>
      <c r="C4">
        <v>7</v>
      </c>
      <c r="D4">
        <v>5000</v>
      </c>
      <c r="E4" t="s">
        <v>38</v>
      </c>
      <c r="F4" t="s">
        <v>39</v>
      </c>
      <c r="G4">
        <v>0</v>
      </c>
      <c r="H4">
        <v>0</v>
      </c>
      <c r="L4" s="3" t="s">
        <v>484</v>
      </c>
      <c r="M4">
        <v>21000</v>
      </c>
      <c r="N4">
        <f>GETPIVOTDATA("Capacity",$L$2,"Technology","hydrogen OCGT")*0.5</f>
        <v>10000</v>
      </c>
    </row>
    <row r="5" spans="1:14">
      <c r="A5">
        <v>23</v>
      </c>
      <c r="B5" t="s">
        <v>492</v>
      </c>
      <c r="C5">
        <v>8</v>
      </c>
      <c r="D5">
        <v>5000</v>
      </c>
      <c r="E5" t="s">
        <v>38</v>
      </c>
      <c r="F5" t="s">
        <v>39</v>
      </c>
      <c r="G5">
        <v>0</v>
      </c>
      <c r="H5">
        <v>0</v>
      </c>
      <c r="L5" s="3" t="s">
        <v>481</v>
      </c>
      <c r="M5">
        <v>64000</v>
      </c>
      <c r="N5">
        <f>GETPIVOTDATA("Capacity",$L$2,"Technology","hydrogen OCGT")*0.1</f>
        <v>2000</v>
      </c>
    </row>
    <row r="6" spans="1:14">
      <c r="A6">
        <v>25</v>
      </c>
      <c r="B6" t="s">
        <v>484</v>
      </c>
      <c r="C6">
        <v>6</v>
      </c>
      <c r="D6">
        <v>5000</v>
      </c>
      <c r="E6" t="s">
        <v>38</v>
      </c>
      <c r="F6" t="s">
        <v>39</v>
      </c>
      <c r="G6">
        <v>0</v>
      </c>
      <c r="H6">
        <v>0.9</v>
      </c>
      <c r="L6" s="3" t="s">
        <v>482</v>
      </c>
      <c r="M6">
        <v>39000</v>
      </c>
      <c r="N6">
        <f>GETPIVOTDATA("Capacity",$L$2,"Technology","hydrogen OCGT")*0.13</f>
        <v>2600</v>
      </c>
    </row>
    <row r="7" spans="1:14">
      <c r="A7">
        <v>27</v>
      </c>
      <c r="B7" t="s">
        <v>481</v>
      </c>
      <c r="C7">
        <v>5</v>
      </c>
      <c r="D7">
        <v>64000</v>
      </c>
      <c r="E7" t="s">
        <v>38</v>
      </c>
      <c r="F7" t="s">
        <v>39</v>
      </c>
      <c r="G7">
        <v>0</v>
      </c>
      <c r="H7">
        <v>0</v>
      </c>
      <c r="L7" s="3" t="s">
        <v>486</v>
      </c>
      <c r="M7">
        <v>12000</v>
      </c>
      <c r="N7">
        <f>GETPIVOTDATA("Capacity",$L$2,"Technology","hydrogen OCGT")*0.9</f>
        <v>18000</v>
      </c>
    </row>
    <row r="8" spans="1:14">
      <c r="A8">
        <v>28</v>
      </c>
      <c r="B8" t="s">
        <v>482</v>
      </c>
      <c r="C8">
        <v>5</v>
      </c>
      <c r="D8">
        <v>39000</v>
      </c>
      <c r="E8" t="s">
        <v>38</v>
      </c>
      <c r="F8" t="s">
        <v>39</v>
      </c>
      <c r="G8">
        <v>0</v>
      </c>
      <c r="H8">
        <v>0</v>
      </c>
      <c r="L8" s="3" t="s">
        <v>21</v>
      </c>
      <c r="M8">
        <v>156000</v>
      </c>
    </row>
    <row r="9" spans="1:14">
      <c r="A9">
        <v>29</v>
      </c>
      <c r="B9" t="s">
        <v>486</v>
      </c>
      <c r="C9">
        <v>5</v>
      </c>
      <c r="D9">
        <v>12000</v>
      </c>
      <c r="E9" t="s">
        <v>38</v>
      </c>
      <c r="F9" t="s">
        <v>39</v>
      </c>
      <c r="G9">
        <v>0</v>
      </c>
      <c r="H9">
        <v>0</v>
      </c>
      <c r="N9">
        <f>SUM(N3:N7)</f>
        <v>50600</v>
      </c>
    </row>
    <row r="18" spans="2:8">
      <c r="B18" t="s">
        <v>481</v>
      </c>
      <c r="C18">
        <v>7</v>
      </c>
      <c r="D18">
        <v>16000</v>
      </c>
      <c r="E18" t="s">
        <v>38</v>
      </c>
      <c r="F18" t="s">
        <v>39</v>
      </c>
      <c r="G18">
        <v>0</v>
      </c>
      <c r="H18">
        <v>0</v>
      </c>
    </row>
    <row r="19" spans="2:8">
      <c r="B19" t="s">
        <v>481</v>
      </c>
      <c r="C19">
        <v>12</v>
      </c>
      <c r="D19">
        <v>16000</v>
      </c>
      <c r="E19" t="s">
        <v>38</v>
      </c>
      <c r="F19" t="s">
        <v>39</v>
      </c>
      <c r="G19">
        <v>0</v>
      </c>
      <c r="H19">
        <v>0</v>
      </c>
    </row>
    <row r="20" spans="2:8">
      <c r="B20" t="s">
        <v>481</v>
      </c>
      <c r="C20">
        <v>14</v>
      </c>
      <c r="D20">
        <v>16000</v>
      </c>
      <c r="E20" t="s">
        <v>38</v>
      </c>
      <c r="F20" t="s">
        <v>39</v>
      </c>
      <c r="G20">
        <v>0</v>
      </c>
      <c r="H20">
        <v>0</v>
      </c>
    </row>
    <row r="22" spans="2:8">
      <c r="B22" t="s">
        <v>482</v>
      </c>
      <c r="C22">
        <v>10</v>
      </c>
      <c r="D22">
        <v>13000</v>
      </c>
      <c r="E22" t="s">
        <v>38</v>
      </c>
      <c r="F22" t="s">
        <v>39</v>
      </c>
      <c r="G22">
        <v>0</v>
      </c>
      <c r="H22">
        <v>0</v>
      </c>
    </row>
  </sheetData>
  <autoFilter ref="A1:H1" xr:uid="{91B88372-FD70-4A88-9C48-DBF8E6D97E61}">
    <sortState xmlns:xlrd2="http://schemas.microsoft.com/office/spreadsheetml/2017/richdata2" ref="A2:H17">
      <sortCondition ref="B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zoomScale="115" zoomScaleNormal="115" workbookViewId="0">
      <selection activeCell="C7" sqref="C7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481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481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482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482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482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483</v>
      </c>
      <c r="C7">
        <v>27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483</v>
      </c>
      <c r="C8">
        <v>25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483</v>
      </c>
      <c r="C9">
        <v>23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483</v>
      </c>
      <c r="C10">
        <v>21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483</v>
      </c>
      <c r="C11">
        <v>19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483</v>
      </c>
      <c r="C12">
        <v>15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483</v>
      </c>
      <c r="C13">
        <v>13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483</v>
      </c>
      <c r="C14">
        <v>11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t="s">
        <v>486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484</v>
      </c>
      <c r="C16">
        <v>5</v>
      </c>
      <c r="D16">
        <v>10000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21</v>
      </c>
      <c r="B17" s="18" t="s">
        <v>484</v>
      </c>
      <c r="C17">
        <v>10</v>
      </c>
      <c r="D17">
        <v>10000</v>
      </c>
      <c r="E17" t="s">
        <v>38</v>
      </c>
      <c r="F17" t="s">
        <v>39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B2" sqref="B2:G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24</v>
      </c>
      <c r="B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491</v>
      </c>
    </row>
    <row r="4" spans="1:12">
      <c r="A4" s="1">
        <v>25</v>
      </c>
      <c r="B4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483</v>
      </c>
      <c r="L5">
        <v>13000</v>
      </c>
    </row>
    <row r="6" spans="1:12">
      <c r="A6" s="1">
        <v>27</v>
      </c>
      <c r="B6" t="s">
        <v>486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481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481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481</v>
      </c>
      <c r="L8">
        <v>60000</v>
      </c>
    </row>
    <row r="9" spans="1:12" ht="16.149999999999999" customHeight="1">
      <c r="A9" s="1">
        <v>30</v>
      </c>
      <c r="B9" s="18" t="s">
        <v>481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482</v>
      </c>
      <c r="L9">
        <v>37000</v>
      </c>
    </row>
    <row r="10" spans="1:12" ht="16.149999999999999" customHeight="1">
      <c r="A10" s="1">
        <v>31</v>
      </c>
      <c r="B10" s="18" t="s">
        <v>481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486</v>
      </c>
      <c r="L10">
        <v>12000</v>
      </c>
    </row>
    <row r="11" spans="1:12" ht="16.149999999999999" customHeight="1">
      <c r="A11" s="1">
        <v>32</v>
      </c>
      <c r="B11" s="18" t="s">
        <v>481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481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481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481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481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481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481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481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481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481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481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481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481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481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481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481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482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482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482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482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482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482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482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482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482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482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483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483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483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483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483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483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483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483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483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483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483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483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483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484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485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490</v>
      </c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Undefined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e">
        <f>VLOOKUP(B3,[1]dictTech!$A$2:$B$32,2,FALSE)</f>
        <v>#N/A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e">
        <f>VLOOKUP(B4,[1]dictTech!$A$2:$B$32,2,FALSE)</f>
        <v>#N/A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Undefined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Undefined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Undefined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Undefined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Undefined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Undefined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Undefined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e">
        <f>VLOOKUP(B24,[1]dictTech!$A$2:$B$32,2,FALSE)</f>
        <v>#N/A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e">
        <f>VLOOKUP(B25,[1]dictTech!$A$2:$B$32,2,FALSE)</f>
        <v>#N/A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e">
        <f>VLOOKUP(B26,[1]dictTech!$A$2:$B$32,2,FALSE)</f>
        <v>#N/A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e">
        <f>VLOOKUP(B27,[1]dictTech!$A$2:$B$32,2,FALSE)</f>
        <v>#N/A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e">
        <f>VLOOKUP(B28,[1]dictTech!$A$2:$B$32,2,FALSE)</f>
        <v>#N/A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e">
        <f>VLOOKUP(B29,[1]dictTech!$A$2:$B$32,2,FALSE)</f>
        <v>#N/A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e">
        <f>VLOOKUP(B31,[1]dictTech!$A$2:$B$32,2,FALSE)</f>
        <v>#N/A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e">
        <f>VLOOKUP(B32,[1]dictTech!$A$2:$B$32,2,FALSE)</f>
        <v>#N/A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e">
        <f>VLOOKUP(B33,[1]dictTech!$A$2:$B$32,2,FALSE)</f>
        <v>#N/A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e">
        <f>VLOOKUP(B34,[1]dictTech!$A$2:$B$32,2,FALSE)</f>
        <v>#N/A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e">
        <f>VLOOKUP(B35,[1]dictTech!$A$2:$B$32,2,FALSE)</f>
        <v>#N/A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e">
        <f>VLOOKUP(B36,[1]dictTech!$A$2:$B$32,2,FALSE)</f>
        <v>#N/A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Undefined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e">
        <f>VLOOKUP(B39,[1]dictTech!$A$2:$B$32,2,FALSE)</f>
        <v>#N/A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e">
        <f>VLOOKUP(B41,[1]dictTech!$A$2:$B$32,2,FALSE)</f>
        <v>#N/A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Undefined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Undefined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Undefined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Undefined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e">
        <f>VLOOKUP(B46,[1]dictTech!$A$2:$B$32,2,FALSE)</f>
        <v>#N/A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e">
        <f>VLOOKUP(B47,[1]dictTech!$A$2:$B$32,2,FALSE)</f>
        <v>#N/A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Undefined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Undefined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e">
        <f>VLOOKUP(B51,[1]dictTech!$A$2:$B$32,2,FALSE)</f>
        <v>#N/A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e">
        <f>VLOOKUP(B52,[1]dictTech!$A$2:$B$32,2,FALSE)</f>
        <v>#N/A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e">
        <f>VLOOKUP(B53,[1]dictTech!$A$2:$B$32,2,FALSE)</f>
        <v>#N/A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Undefined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Undefined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Undefined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Undefined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Undefined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Undefined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e">
        <f>VLOOKUP(B61,[1]dictTech!$A$2:$B$32,2,FALSE)</f>
        <v>#N/A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Undefined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Undefined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e">
        <f>VLOOKUP(B64,[1]dictTech!$A$2:$B$32,2,FALSE)</f>
        <v>#N/A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e">
        <f>VLOOKUP(B65,[1]dictTech!$A$2:$B$32,2,FALSE)</f>
        <v>#N/A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e">
        <f>VLOOKUP(B66,[1]dictTech!$A$2:$B$32,2,FALSE)</f>
        <v>#N/A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Undefined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Undefined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e">
        <f>VLOOKUP(B71,[1]dictTech!$A$2:$B$32,2,FALSE)</f>
        <v>#N/A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e">
        <f>VLOOKUP(B72,[1]dictTech!$A$2:$B$32,2,FALSE)</f>
        <v>#N/A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Undefined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Undefined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Undefined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Undefined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Undefined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e">
        <f>VLOOKUP(B78,[1]dictTech!$A$2:$B$32,2,FALSE)</f>
        <v>#N/A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e">
        <f>VLOOKUP(B79,[1]dictTech!$A$2:$B$32,2,FALSE)</f>
        <v>#N/A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Undefined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e">
        <f>VLOOKUP(B81,[1]dictTech!$A$2:$B$32,2,FALSE)</f>
        <v>#N/A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e">
        <f>VLOOKUP(B82,[1]dictTech!$A$2:$B$32,2,FALSE)</f>
        <v>#N/A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e">
        <f>VLOOKUP(B83,[1]dictTech!$A$2:$B$32,2,FALSE)</f>
        <v>#N/A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e">
        <f>VLOOKUP(B84,[1]dictTech!$A$2:$B$32,2,FALSE)</f>
        <v>#N/A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e">
        <f>VLOOKUP(B85,[1]dictTech!$A$2:$B$32,2,FALSE)</f>
        <v>#N/A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e">
        <f>VLOOKUP(B88,[1]dictTech!$A$2:$B$32,2,FALSE)</f>
        <v>#N/A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Undefined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Undefined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Undefined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Undefined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Undefined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Undefined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Undefined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Undefined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Undefined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Undefined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Undefined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Undefined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e">
        <f>VLOOKUP(B102,[1]dictTech!$A$2:$B$32,2,FALSE)</f>
        <v>#N/A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e">
        <f>VLOOKUP(B103,[1]dictTech!$A$2:$B$32,2,FALSE)</f>
        <v>#N/A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e">
        <f>VLOOKUP(B104,[1]dictTech!$A$2:$B$32,2,FALSE)</f>
        <v>#N/A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Undefined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Undefined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Undefined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Undefined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Undefined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Undefined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e">
        <f>VLOOKUP(B111,[1]dictTech!$A$2:$B$32,2,FALSE)</f>
        <v>#N/A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e">
        <f>VLOOKUP(B112,[1]dictTech!$A$2:$B$32,2,FALSE)</f>
        <v>#N/A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e">
        <f>VLOOKUP(B113,[1]dictTech!$A$2:$B$32,2,FALSE)</f>
        <v>#N/A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Undefined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Undefined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Undefined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Undefined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e">
        <f>VLOOKUP(B118,[1]dictTech!$A$2:$B$32,2,FALSE)</f>
        <v>#N/A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Undefined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Undefined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Undefined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e">
        <f>VLOOKUP(B123,[1]dictTech!$A$2:$B$32,2,FALSE)</f>
        <v>#N/A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Undefined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Undefined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Undefined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Undefined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e">
        <f>VLOOKUP(B128,[1]dictTech!$A$2:$B$32,2,FALSE)</f>
        <v>#N/A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Undefined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Undefined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Undefined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Undefined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Undefined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Undefined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Undefined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Undefined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Undefined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e">
        <f>VLOOKUP(B138,[1]dictTech!$A$2:$B$32,2,FALSE)</f>
        <v>#N/A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e">
        <f>VLOOKUP(B139,[1]dictTech!$A$2:$B$32,2,FALSE)</f>
        <v>#N/A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Undefined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Undefined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Undefined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Undefined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Undefined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e">
        <f>VLOOKUP(B147,[1]dictTech!$A$2:$B$32,2,FALSE)</f>
        <v>#N/A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e">
        <f>VLOOKUP(B148,[1]dictTech!$A$2:$B$32,2,FALSE)</f>
        <v>#N/A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Undefined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e">
        <f>VLOOKUP(B150,[1]dictTech!$A$2:$B$32,2,FALSE)</f>
        <v>#N/A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e">
        <f>VLOOKUP(B151,[1]dictTech!$A$2:$B$32,2,FALSE)</f>
        <v>#N/A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e">
        <f>VLOOKUP(B152,[1]dictTech!$A$2:$B$32,2,FALSE)</f>
        <v>#N/A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Undefined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e">
        <f>VLOOKUP(B154,[1]dictTech!$A$2:$B$32,2,FALSE)</f>
        <v>#N/A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e">
        <f>VLOOKUP(B155,[1]dictTech!$A$2:$B$32,2,FALSE)</f>
        <v>#N/A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Undefined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e">
        <f>VLOOKUP(B158,[1]dictTech!$A$2:$B$32,2,FALSE)</f>
        <v>#N/A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Undefined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e">
        <f>VLOOKUP(B166,[1]dictTech!$A$2:$B$32,2,FALSE)</f>
        <v>#N/A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Undefined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Undefined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e">
        <f>VLOOKUP(B169,[1]dictTech!$A$2:$B$32,2,FALSE)</f>
        <v>#N/A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e">
        <f>VLOOKUP(B171,[1]dictTech!$A$2:$B$32,2,FALSE)</f>
        <v>#N/A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e">
        <f>VLOOKUP(B172,[1]dictTech!$A$2:$B$32,2,FALSE)</f>
        <v>#N/A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e">
        <f>VLOOKUP(B173,[1]dictTech!$A$2:$B$32,2,FALSE)</f>
        <v>#N/A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e">
        <f>VLOOKUP(B174,[1]dictTech!$A$2:$B$32,2,FALSE)</f>
        <v>#N/A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Undefined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Undefined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Undefined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Undefined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Undefined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Undefined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e">
        <f>VLOOKUP(B181,[1]dictTech!$A$2:$B$32,2,FALSE)</f>
        <v>#N/A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Undefined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e">
        <f>VLOOKUP(B183,[1]dictTech!$A$2:$B$32,2,FALSE)</f>
        <v>#N/A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e">
        <f>VLOOKUP(B184,[1]dictTech!$A$2:$B$32,2,FALSE)</f>
        <v>#N/A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Undefined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e">
        <f>VLOOKUP(B187,[1]dictTech!$A$2:$B$32,2,FALSE)</f>
        <v>#N/A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e">
        <f>VLOOKUP(B188,[1]dictTech!$A$2:$B$32,2,FALSE)</f>
        <v>#N/A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e">
        <f>VLOOKUP(B189,[1]dictTech!$A$2:$B$32,2,FALSE)</f>
        <v>#N/A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e">
        <f>VLOOKUP(B190,[1]dictTech!$A$2:$B$32,2,FALSE)</f>
        <v>#N/A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e">
        <f>VLOOKUP(B191,[1]dictTech!$A$2:$B$32,2,FALSE)</f>
        <v>#N/A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e">
        <f>VLOOKUP(B192,[1]dictTech!$A$2:$B$32,2,FALSE)</f>
        <v>#N/A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e">
        <f>VLOOKUP(B194,[1]dictTech!$A$2:$B$32,2,FALSE)</f>
        <v>#N/A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e">
        <f>VLOOKUP(B195,[1]dictTech!$A$2:$B$32,2,FALSE)</f>
        <v>#N/A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e">
        <f>VLOOKUP(B196,[1]dictTech!$A$2:$B$32,2,FALSE)</f>
        <v>#N/A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Undefined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e">
        <f>VLOOKUP(B198,[1]dictTech!$A$2:$B$32,2,FALSE)</f>
        <v>#N/A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e">
        <f>VLOOKUP(B199,[1]dictTech!$A$2:$B$32,2,FALSE)</f>
        <v>#N/A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e">
        <f>VLOOKUP(B200,[1]dictTech!$A$2:$B$32,2,FALSE)</f>
        <v>#N/A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e">
        <f>VLOOKUP(B201,[1]dictTech!$A$2:$B$32,2,FALSE)</f>
        <v>#N/A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e">
        <f>VLOOKUP(B202,[1]dictTech!$A$2:$B$32,2,FALSE)</f>
        <v>#N/A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e">
        <f>VLOOKUP(B203,[1]dictTech!$A$2:$B$32,2,FALSE)</f>
        <v>#N/A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e">
        <f>VLOOKUP(B204,[1]dictTech!$A$2:$B$32,2,FALSE)</f>
        <v>#N/A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e">
        <f>VLOOKUP(B205,[1]dictTech!$A$2:$B$32,2,FALSE)</f>
        <v>#N/A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Undefined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e">
        <f>VLOOKUP(B207,[1]dictTech!$A$2:$B$32,2,FALSE)</f>
        <v>#N/A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e">
        <f>VLOOKUP(B208,[1]dictTech!$A$2:$B$32,2,FALSE)</f>
        <v>#N/A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e">
        <f>VLOOKUP(B209,[1]dictTech!$A$2:$B$32,2,FALSE)</f>
        <v>#N/A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e">
        <f>VLOOKUP(B210,[1]dictTech!$A$2:$B$32,2,FALSE)</f>
        <v>#N/A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e">
        <f>VLOOKUP(B211,[1]dictTech!$A$2:$B$32,2,FALSE)</f>
        <v>#N/A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e">
        <f>VLOOKUP(B212,[1]dictTech!$A$2:$B$32,2,FALSE)</f>
        <v>#N/A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e">
        <f>VLOOKUP(B213,[1]dictTech!$A$2:$B$32,2,FALSE)</f>
        <v>#N/A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e">
        <f>VLOOKUP(B214,[1]dictTech!$A$2:$B$32,2,FALSE)</f>
        <v>#N/A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e">
        <f>VLOOKUP(B215,[1]dictTech!$A$2:$B$32,2,FALSE)</f>
        <v>#N/A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e">
        <f>VLOOKUP(B216,[1]dictTech!$A$2:$B$32,2,FALSE)</f>
        <v>#N/A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Undefined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e">
        <f>VLOOKUP(B218,[1]dictTech!$A$2:$B$32,2,FALSE)</f>
        <v>#N/A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Undefined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Undefined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Undefined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Undefined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e">
        <f>VLOOKUP(B223,[1]dictTech!$A$2:$B$32,2,FALSE)</f>
        <v>#N/A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Undefined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e">
        <f>VLOOKUP(B227,[1]dictTech!$A$2:$B$32,2,FALSE)</f>
        <v>#N/A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e">
        <f>VLOOKUP(B228,[1]dictTech!$A$2:$B$32,2,FALSE)</f>
        <v>#N/A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e">
        <f>VLOOKUP(B229,[1]dictTech!$A$2:$B$32,2,FALSE)</f>
        <v>#N/A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e">
        <f>VLOOKUP(B230,[1]dictTech!$A$2:$B$32,2,FALSE)</f>
        <v>#N/A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e">
        <f>VLOOKUP(B231,[1]dictTech!$A$2:$B$32,2,FALSE)</f>
        <v>#N/A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e">
        <f>VLOOKUP(B232,[1]dictTech!$A$2:$B$32,2,FALSE)</f>
        <v>#N/A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e">
        <f>VLOOKUP(B233,[1]dictTech!$A$2:$B$32,2,FALSE)</f>
        <v>#N/A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e">
        <f>VLOOKUP(B234,[1]dictTech!$A$2:$B$32,2,FALSE)</f>
        <v>#N/A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e">
        <f>VLOOKUP(B235,[1]dictTech!$A$2:$B$32,2,FALSE)</f>
        <v>#N/A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e">
        <f>VLOOKUP(B236,[1]dictTech!$A$2:$B$32,2,FALSE)</f>
        <v>#N/A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e">
        <f>VLOOKUP(B237,[1]dictTech!$A$2:$B$32,2,FALSE)</f>
        <v>#N/A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e">
        <f>VLOOKUP(B238,[1]dictTech!$A$2:$B$32,2,FALSE)</f>
        <v>#N/A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e">
        <f>VLOOKUP(B239,[1]dictTech!$A$2:$B$32,2,FALSE)</f>
        <v>#N/A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e">
        <f>VLOOKUP(B240,[1]dictTech!$A$2:$B$32,2,FALSE)</f>
        <v>#N/A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e">
        <f>VLOOKUP(B241,[1]dictTech!$A$2:$B$32,2,FALSE)</f>
        <v>#N/A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e">
        <f>VLOOKUP(B242,[1]dictTech!$A$2:$B$32,2,FALSE)</f>
        <v>#N/A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e">
        <f>VLOOKUP(B243,[1]dictTech!$A$2:$B$32,2,FALSE)</f>
        <v>#N/A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e">
        <f>VLOOKUP(B244,[1]dictTech!$A$2:$B$32,2,FALSE)</f>
        <v>#N/A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e">
        <f>VLOOKUP(B245,[1]dictTech!$A$2:$B$32,2,FALSE)</f>
        <v>#N/A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Undefined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Undefined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e">
        <f>VLOOKUP(B294,[1]dictTech!$A$2:$B$32,2,FALSE)</f>
        <v>#N/A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e">
        <f>VLOOKUP(B295,[1]dictTech!$A$2:$B$32,2,FALSE)</f>
        <v>#N/A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e">
        <f>VLOOKUP(B296,[1]dictTech!$A$2:$B$32,2,FALSE)</f>
        <v>#N/A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e">
        <f>VLOOKUP(B297,[1]dictTech!$A$2:$B$32,2,FALSE)</f>
        <v>#N/A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e">
        <f>VLOOKUP(B298,[1]dictTech!$A$2:$B$32,2,FALSE)</f>
        <v>#N/A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e">
        <f>VLOOKUP(B299,[1]dictTech!$A$2:$B$32,2,FALSE)</f>
        <v>#N/A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e">
        <f>VLOOKUP(B300,[1]dictTech!$A$2:$B$32,2,FALSE)</f>
        <v>#N/A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Undefined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e">
        <f>VLOOKUP(B303,[1]dictTech!$A$2:$B$32,2,FALSE)</f>
        <v>#N/A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e">
        <f>VLOOKUP(B304,[1]dictTech!$A$2:$B$32,2,FALSE)</f>
        <v>#N/A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e">
        <f>VLOOKUP(B305,[1]dictTech!$A$2:$B$32,2,FALSE)</f>
        <v>#N/A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e">
        <f>VLOOKUP(B306,[1]dictTech!$A$2:$B$32,2,FALSE)</f>
        <v>#N/A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e">
        <f>VLOOKUP(B307,[1]dictTech!$A$2:$B$32,2,FALSE)</f>
        <v>#N/A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e">
        <f>VLOOKUP(B308,[1]dictTech!$A$2:$B$32,2,FALSE)</f>
        <v>#N/A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Undefined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Undefined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Undefined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Undefined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Undefined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Undefined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e">
        <f>VLOOKUP(B318,[1]dictTech!$A$2:$B$32,2,FALSE)</f>
        <v>#N/A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e">
        <f>VLOOKUP(B319,[1]dictTech!$A$2:$B$32,2,FALSE)</f>
        <v>#N/A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e">
        <f>VLOOKUP(B320,[1]dictTech!$A$2:$B$32,2,FALSE)</f>
        <v>#N/A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e">
        <f>VLOOKUP(B321,[1]dictTech!$A$2:$B$32,2,FALSE)</f>
        <v>#N/A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Undefined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Undefined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Undefined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Undefined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Undefined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Undefined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Undefined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e">
        <f>VLOOKUP(B350,[1]dictTech!$A$2:$B$32,2,FALSE)</f>
        <v>#N/A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e">
        <f>VLOOKUP(B351,[1]dictTech!$A$2:$B$32,2,FALSE)</f>
        <v>#N/A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Undefined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e">
        <f>VLOOKUP(B354,[1]dictTech!$A$2:$B$32,2,FALSE)</f>
        <v>#N/A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Undefined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Undefined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e">
        <f>VLOOKUP(B357,[1]dictTech!$A$2:$B$32,2,FALSE)</f>
        <v>#N/A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Undefined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Undefined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e">
        <f>VLOOKUP(B363,[1]dictTech!$A$2:$B$32,2,FALSE)</f>
        <v>#N/A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e">
        <f>VLOOKUP(B364,[1]dictTech!$A$2:$B$32,2,FALSE)</f>
        <v>#N/A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e">
        <f>VLOOKUP(B366,[1]dictTech!$A$2:$B$32,2,FALSE)</f>
        <v>#N/A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e">
        <f>VLOOKUP(B367,[1]dictTech!$A$2:$B$32,2,FALSE)</f>
        <v>#N/A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e">
        <f>VLOOKUP(B368,[1]dictTech!$A$2:$B$32,2,FALSE)</f>
        <v>#N/A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e">
        <f>VLOOKUP(B369,[1]dictTech!$A$2:$B$32,2,FALSE)</f>
        <v>#N/A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e">
        <f>VLOOKUP(B370,[1]dictTech!$A$2:$B$32,2,FALSE)</f>
        <v>#N/A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Undefined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Undefined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e">
        <f>VLOOKUP(B374,[1]dictTech!$A$2:$B$32,2,FALSE)</f>
        <v>#N/A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e">
        <f>VLOOKUP(B375,[1]dictTech!$A$2:$B$32,2,FALSE)</f>
        <v>#N/A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e">
        <f>VLOOKUP(B376,[1]dictTech!$A$2:$B$32,2,FALSE)</f>
        <v>#N/A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e">
        <f>VLOOKUP(B377,[1]dictTech!$A$2:$B$32,2,FALSE)</f>
        <v>#N/A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Undefined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e">
        <f>VLOOKUP(B380,[1]dictTech!$A$2:$B$32,2,FALSE)</f>
        <v>#N/A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groupedNLGAS</vt:lpstr>
      <vt:lpstr>Readme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groupedDecarbonizedNLCRMs</vt:lpstr>
      <vt:lpstr>superGroupedNL (2)</vt:lpstr>
      <vt:lpstr>superGroupedNL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2024-04-16T12:18:34Z</dcterms:modified>
</cp:coreProperties>
</file>