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077C83A-12FA-4059-A886-3965B6B32BCD}" xr6:coauthVersionLast="47" xr6:coauthVersionMax="47" xr10:uidLastSave="{00000000-0000-0000-0000-000000000000}"/>
  <bookViews>
    <workbookView xWindow="-120" yWindow="-120" windowWidth="29040" windowHeight="17640" tabRatio="998" firstSheet="7" activeTab="18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6" l="1"/>
  <c r="C4" i="76"/>
  <c r="C5" i="76"/>
  <c r="C6" i="76"/>
  <c r="C8" i="76"/>
  <c r="C2" i="76"/>
  <c r="B3" i="76"/>
  <c r="B4" i="76"/>
  <c r="B5" i="76"/>
  <c r="B6" i="76"/>
  <c r="B8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10" i="33"/>
  <c r="C10" i="33"/>
  <c r="B3" i="64"/>
  <c r="D2" i="64" s="1"/>
  <c r="B2" i="69" l="1"/>
  <c r="C2" i="69" s="1"/>
  <c r="D1" i="64"/>
  <c r="J48" i="72"/>
  <c r="J51" i="72"/>
  <c r="J52" i="72"/>
  <c r="J54" i="72"/>
  <c r="J47" i="72"/>
  <c r="I49" i="72"/>
  <c r="I50" i="72"/>
  <c r="I48" i="72"/>
  <c r="M10" i="33"/>
  <c r="L10" i="33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P2" i="72" l="1"/>
  <c r="M48" i="72" s="1"/>
  <c r="N2" i="72"/>
  <c r="K48" i="72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<sst xmlns="http://schemas.openxmlformats.org/spreadsheetml/2006/main" count="1050" uniqueCount="503">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</sst>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414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406</v>
      </c>
      <c r="D12" s="13"/>
      <c r="E12" s="13"/>
    </row>
    <row r="13" spans="1:5">
      <c r="A13" s="13"/>
      <c r="B13" s="6" t="s">
        <v>162</v>
      </c>
      <c r="C13" s="13" t="s">
        <v>406</v>
      </c>
      <c r="D13" s="13"/>
    </row>
    <row r="14" spans="1:5">
      <c r="A14" s="13"/>
      <c r="B14" s="6" t="s">
        <v>163</v>
      </c>
      <c r="C14" s="13" t="s">
        <v>406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420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428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453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413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486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4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3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427</v>
      </c>
      <c r="B4" s="13" t="s">
        <v>119</v>
      </c>
      <c r="C4" s="13">
        <v>1</v>
      </c>
      <c r="D4" s="13">
        <v>2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3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424</v>
      </c>
      <c r="B5" s="13" t="s">
        <v>119</v>
      </c>
      <c r="C5" s="13">
        <v>1</v>
      </c>
      <c r="D5" s="13">
        <v>4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5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421</v>
      </c>
      <c r="B6" s="13" t="s">
        <v>120</v>
      </c>
      <c r="C6" s="13">
        <v>5</v>
      </c>
      <c r="D6" s="13">
        <v>5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10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4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453</v>
      </c>
      <c r="B8" s="13" t="s">
        <v>119</v>
      </c>
      <c r="C8" s="13">
        <v>2</v>
      </c>
      <c r="D8" s="13">
        <v>2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458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4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4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422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0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426</v>
      </c>
      <c r="B11" s="13" t="s">
        <v>119</v>
      </c>
      <c r="C11" s="13">
        <v>1</v>
      </c>
      <c r="D11" s="13">
        <v>5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455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6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5">
        <v>0.16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7</v>
      </c>
      <c r="AG13" s="9"/>
      <c r="AH13" s="9"/>
    </row>
    <row r="14" spans="1:39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3</v>
      </c>
      <c r="AG14" s="9"/>
      <c r="AH14" s="9"/>
    </row>
    <row r="15" spans="1:39" s="9" customFormat="1">
      <c r="A15" s="60" t="s">
        <v>425</v>
      </c>
      <c r="B15" s="13" t="s">
        <v>119</v>
      </c>
      <c r="C15" s="13">
        <v>1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418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2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423</v>
      </c>
      <c r="B16" s="13" t="s">
        <v>146</v>
      </c>
      <c r="C16" s="57">
        <v>3</v>
      </c>
      <c r="D16" s="57">
        <v>4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7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429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430</v>
      </c>
      <c r="P22">
        <v>0</v>
      </c>
      <c r="Q22" s="9"/>
      <c r="R22" s="9"/>
      <c r="S22" s="9"/>
    </row>
    <row r="24" spans="1:34">
      <c r="G24" t="s">
        <v>454</v>
      </c>
      <c r="P24" t="s">
        <v>454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487</v>
      </c>
      <c r="C1" t="s">
        <v>488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453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422</v>
      </c>
      <c r="B10">
        <v>0.41</v>
      </c>
      <c r="C10">
        <v>0.41</v>
      </c>
    </row>
    <row r="11" spans="1:3">
      <c r="A11" t="s">
        <v>426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425</v>
      </c>
      <c r="B14">
        <v>0.95</v>
      </c>
      <c r="C14">
        <v>0.95</v>
      </c>
    </row>
    <row r="15" spans="1:3">
      <c r="A15" t="s">
        <v>423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429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427</v>
      </c>
      <c r="B20">
        <v>0.9</v>
      </c>
      <c r="C20">
        <v>0.9</v>
      </c>
    </row>
    <row r="21" spans="1:3">
      <c r="A21" t="s">
        <v>424</v>
      </c>
      <c r="B21">
        <v>0.9</v>
      </c>
      <c r="C21">
        <v>0.9</v>
      </c>
    </row>
    <row r="22" spans="1:3">
      <c r="A22" t="s">
        <v>421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J9" sqref="J9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H27" sqref="H27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492</v>
      </c>
      <c r="L2" t="s">
        <v>491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493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C2" sqref="C2:C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495</v>
      </c>
      <c r="C1" s="13" t="s">
        <v>496</v>
      </c>
    </row>
    <row r="2" spans="1:9">
      <c r="A2" s="13" t="s">
        <v>443</v>
      </c>
      <c r="B2" s="77">
        <v>102043.30769230769</v>
      </c>
      <c r="C2" s="13">
        <v>0.13</v>
      </c>
    </row>
    <row r="3" spans="1:9">
      <c r="A3" s="13" t="s">
        <v>438</v>
      </c>
      <c r="B3" s="77">
        <v>84942</v>
      </c>
      <c r="C3" s="13">
        <v>0.13</v>
      </c>
    </row>
    <row r="4" spans="1:9">
      <c r="A4" s="13" t="s">
        <v>444</v>
      </c>
      <c r="B4" s="77">
        <v>63489.515151515152</v>
      </c>
      <c r="C4" s="13">
        <v>0.33</v>
      </c>
    </row>
    <row r="5" spans="1:9">
      <c r="A5" s="13" t="s">
        <v>435</v>
      </c>
      <c r="B5" s="77">
        <v>42700</v>
      </c>
      <c r="C5" s="13">
        <v>0.09</v>
      </c>
    </row>
    <row r="6" spans="1:9">
      <c r="A6" s="13" t="s">
        <v>433</v>
      </c>
      <c r="B6" s="77">
        <v>32723</v>
      </c>
      <c r="C6" s="13">
        <v>0.21</v>
      </c>
      <c r="E6" t="s">
        <v>500</v>
      </c>
    </row>
    <row r="7" spans="1:9">
      <c r="E7">
        <f>SUM(C2:C8)</f>
        <v>0.94000000000000006</v>
      </c>
      <c r="G7" s="13" t="s">
        <v>434</v>
      </c>
      <c r="H7" s="34">
        <v>30429</v>
      </c>
      <c r="I7" s="13">
        <v>0.08</v>
      </c>
    </row>
    <row r="8" spans="1:9">
      <c r="A8" s="13" t="s">
        <v>434</v>
      </c>
      <c r="B8" s="34">
        <v>30429</v>
      </c>
      <c r="C8" s="13">
        <v>0.05</v>
      </c>
      <c r="G8" s="13" t="s">
        <v>432</v>
      </c>
      <c r="H8" s="34">
        <v>19785</v>
      </c>
      <c r="I8" s="13">
        <v>0.03</v>
      </c>
    </row>
    <row r="9" spans="1:9">
      <c r="A9" s="13" t="s">
        <v>432</v>
      </c>
      <c r="B9" s="34">
        <v>19785</v>
      </c>
      <c r="C9" s="13">
        <v>0.03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9"/>
  <sheetViews>
    <sheetView zoomScale="85" zoomScaleNormal="85" workbookViewId="0">
      <selection activeCell="M35" sqref="M35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498</v>
      </c>
      <c r="C1" s="75" t="s">
        <v>499</v>
      </c>
      <c r="E1" t="s">
        <v>497</v>
      </c>
    </row>
    <row r="2" spans="1:11">
      <c r="A2" s="13" t="s">
        <v>443</v>
      </c>
      <c r="B2" s="13">
        <f>CapacitySubscriptionConsumer!C2-0.04</f>
        <v>0.09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434</v>
      </c>
      <c r="J2" s="13">
        <f>E7-0.05</f>
        <v>0.03</v>
      </c>
      <c r="K2" s="75">
        <v>0</v>
      </c>
    </row>
    <row r="3" spans="1:11">
      <c r="A3" s="13" t="s">
        <v>438</v>
      </c>
      <c r="B3" s="13">
        <f>CapacitySubscriptionConsumer!C3-0.04</f>
        <v>0.09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432</v>
      </c>
      <c r="J3" s="13">
        <v>0</v>
      </c>
      <c r="K3" s="75">
        <v>0</v>
      </c>
    </row>
    <row r="4" spans="1:11">
      <c r="A4" s="13" t="s">
        <v>444</v>
      </c>
      <c r="B4" s="13">
        <f>CapacitySubscriptionConsumer!C4-0.04</f>
        <v>0.29000000000000004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435</v>
      </c>
      <c r="B5" s="13">
        <f>CapacitySubscriptionConsumer!C5-0.04</f>
        <v>4.9999999999999996E-2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433</v>
      </c>
      <c r="B6" s="13">
        <f>CapacitySubscriptionConsumer!C6-0.04</f>
        <v>0.16999999999999998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E7" s="13">
        <f>F7/100</f>
        <v>0.08</v>
      </c>
      <c r="F7">
        <v>8</v>
      </c>
    </row>
    <row r="8" spans="1:11">
      <c r="A8" s="13" t="s">
        <v>434</v>
      </c>
      <c r="B8" s="13">
        <f>CapacitySubscriptionConsumer!C8-0.04</f>
        <v>1.0000000000000002E-2</v>
      </c>
      <c r="C8" s="78">
        <f>CapacitySubscriptionConsumer!B8</f>
        <v>30429</v>
      </c>
    </row>
    <row r="9" spans="1:11">
      <c r="A9" s="13" t="s">
        <v>432</v>
      </c>
      <c r="B9" s="13">
        <v>0.03</v>
      </c>
      <c r="C9" s="75">
        <v>0</v>
      </c>
      <c r="E9" s="13">
        <f>F9/100</f>
        <v>0.03</v>
      </c>
      <c r="F9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tabSelected="1" zoomScale="85" zoomScaleNormal="85" workbookViewId="0">
      <selection activeCell="M38" sqref="M3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407</v>
      </c>
    </row>
    <row r="4" spans="1:7">
      <c r="A4" s="62" t="s">
        <v>427</v>
      </c>
      <c r="B4" s="13" t="s">
        <v>208</v>
      </c>
      <c r="C4" s="13">
        <v>3</v>
      </c>
    </row>
    <row r="5" spans="1:7">
      <c r="A5" s="62" t="s">
        <v>424</v>
      </c>
      <c r="B5" s="13" t="s">
        <v>208</v>
      </c>
      <c r="C5" s="13">
        <v>4</v>
      </c>
    </row>
    <row r="6" spans="1:7">
      <c r="A6" s="62" t="s">
        <v>421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453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422</v>
      </c>
      <c r="B10" s="13" t="s">
        <v>195</v>
      </c>
      <c r="C10" s="13">
        <v>9</v>
      </c>
      <c r="G10" s="9"/>
    </row>
    <row r="11" spans="1:7">
      <c r="A11" s="62" t="s">
        <v>426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425</v>
      </c>
      <c r="B15" s="13" t="s">
        <v>208</v>
      </c>
      <c r="C15" s="13">
        <v>14</v>
      </c>
    </row>
    <row r="16" spans="1:7">
      <c r="A16" s="62" t="s">
        <v>423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F16" sqref="F16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0.73</v>
      </c>
      <c r="C2" s="13">
        <f>1-B2-D2</f>
        <v>0.27</v>
      </c>
      <c r="D2" s="13">
        <v>0</v>
      </c>
      <c r="E2" s="13" t="s">
        <v>69</v>
      </c>
      <c r="G2">
        <f>SUM(B2:D2)</f>
        <v>1</v>
      </c>
    </row>
    <row r="4" spans="1:7">
      <c r="B4" t="s">
        <v>501</v>
      </c>
      <c r="C4" t="s">
        <v>502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Q36" sqref="Q3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415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L26" sqref="L26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442</v>
      </c>
      <c r="C1" t="s">
        <v>445</v>
      </c>
      <c r="D1" t="s">
        <v>441</v>
      </c>
      <c r="E1" t="s">
        <v>450</v>
      </c>
      <c r="I1" s="13"/>
      <c r="J1" s="13" t="s">
        <v>446</v>
      </c>
      <c r="K1" s="13" t="s">
        <v>451</v>
      </c>
      <c r="L1" s="70" t="s">
        <v>494</v>
      </c>
      <c r="M1" s="13" t="s">
        <v>442</v>
      </c>
      <c r="N1" s="13" t="s">
        <v>452</v>
      </c>
      <c r="P1" s="13" t="s">
        <v>461</v>
      </c>
      <c r="T1" t="s">
        <v>478</v>
      </c>
      <c r="V1" t="s">
        <v>479</v>
      </c>
    </row>
    <row r="2" spans="1:25" ht="15.75" thickBot="1">
      <c r="A2" t="s">
        <v>440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439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438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482</v>
      </c>
      <c r="U3">
        <v>33500</v>
      </c>
      <c r="V3">
        <f t="shared" ref="V3:V4" si="5">U3*1.5</f>
        <v>50250</v>
      </c>
    </row>
    <row r="4" spans="1:25" ht="15.75" thickBot="1">
      <c r="A4" t="s">
        <v>438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444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480</v>
      </c>
      <c r="U4">
        <v>18700</v>
      </c>
      <c r="V4">
        <f t="shared" si="5"/>
        <v>28050</v>
      </c>
    </row>
    <row r="5" spans="1:25" ht="15.75" thickBot="1">
      <c r="A5" t="s">
        <v>437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481</v>
      </c>
      <c r="U6">
        <v>12420</v>
      </c>
      <c r="V6">
        <f>U6*1.5</f>
        <v>18630</v>
      </c>
    </row>
    <row r="7" spans="1:25">
      <c r="A7" t="s">
        <v>435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433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434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476</v>
      </c>
      <c r="P9" t="s">
        <v>460</v>
      </c>
    </row>
    <row r="10" spans="1:25">
      <c r="A10" t="s">
        <v>432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477</v>
      </c>
    </row>
    <row r="13" spans="1:25">
      <c r="Q13" t="s">
        <v>459</v>
      </c>
    </row>
    <row r="14" spans="1:25">
      <c r="A14" t="s">
        <v>449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448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462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463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474</v>
      </c>
      <c r="B38" t="s">
        <v>451</v>
      </c>
      <c r="C38" s="2" t="s">
        <v>471</v>
      </c>
      <c r="D38" s="2" t="s">
        <v>470</v>
      </c>
      <c r="E38" s="2" t="s">
        <v>472</v>
      </c>
      <c r="F38" s="2" t="s">
        <v>473</v>
      </c>
      <c r="G38" s="2"/>
      <c r="Q38" t="s">
        <v>464</v>
      </c>
      <c r="R38" t="s">
        <v>442</v>
      </c>
      <c r="S38" t="s">
        <v>341</v>
      </c>
    </row>
    <row r="39" spans="1:20">
      <c r="A39" t="s">
        <v>465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462</v>
      </c>
    </row>
    <row r="40" spans="1:20">
      <c r="A40" t="s">
        <v>469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463</v>
      </c>
    </row>
    <row r="41" spans="1:20">
      <c r="A41" t="s">
        <v>466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467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468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475</v>
      </c>
      <c r="B45" t="s">
        <v>451</v>
      </c>
      <c r="C45" s="2" t="s">
        <v>471</v>
      </c>
      <c r="D45" s="2" t="s">
        <v>470</v>
      </c>
      <c r="E45" s="2" t="s">
        <v>472</v>
      </c>
      <c r="F45" s="2" t="s">
        <v>473</v>
      </c>
    </row>
    <row r="46" spans="1:20">
      <c r="A46" t="s">
        <v>465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469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490</v>
      </c>
    </row>
    <row r="48" spans="1:20">
      <c r="A48" t="s">
        <v>466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467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468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K29" sqref="K2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416</v>
      </c>
      <c r="I1" s="18" t="s">
        <v>417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447</v>
      </c>
      <c r="K1" s="18" t="s">
        <v>417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418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431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9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9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9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9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9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9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9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9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9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9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9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K36" sqref="K36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489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483</v>
      </c>
      <c r="I1" s="13" t="s">
        <v>399</v>
      </c>
      <c r="J1" s="13" t="s">
        <v>381</v>
      </c>
      <c r="K1" s="13" t="s">
        <v>485</v>
      </c>
      <c r="L1" s="13" t="s">
        <v>456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457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1</v>
      </c>
      <c r="K3" s="13">
        <v>1</v>
      </c>
      <c r="L3" s="13" t="s">
        <v>457</v>
      </c>
    </row>
    <row r="4" spans="1:12">
      <c r="A4" s="13" t="s">
        <v>484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457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408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409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410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420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418</v>
      </c>
      <c r="B5" s="13" t="s">
        <v>419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428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2024-04-28T14:03:15Z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