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6920E7B-D7A7-45E8-A4C9-743FAC9CF94C}" xr6:coauthVersionLast="47" xr6:coauthVersionMax="47" xr10:uidLastSave="{00000000-0000-0000-0000-000000000000}"/>
  <bookViews>
    <workbookView xWindow="-110" yWindow="-110" windowWidth="19420" windowHeight="10420" tabRatio="998" firstSheet="7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backup" sheetId="50" r:id="rId19"/>
    <sheet name="sources" sheetId="54" r:id="rId20"/>
    <sheet name="Dismantled" sheetId="49" r:id="rId21"/>
    <sheet name="CO2DE" sheetId="4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9" l="1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B30" i="41" l="1"/>
  <c r="B29" i="41"/>
  <c r="C3" i="18" l="1"/>
  <c r="D16" i="33" l="1"/>
  <c r="F16" i="33"/>
  <c r="N16" i="33" s="1"/>
  <c r="G16" i="33"/>
  <c r="H16" i="33"/>
  <c r="C16" i="33"/>
  <c r="M5" i="33"/>
  <c r="M6" i="33"/>
  <c r="M27" i="33"/>
  <c r="M29" i="33"/>
  <c r="M30" i="33"/>
  <c r="M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3" i="45"/>
  <c r="H10" i="45"/>
  <c r="I8" i="35"/>
  <c r="I11" i="35"/>
  <c r="M3" i="33" l="1"/>
  <c r="M18" i="33"/>
  <c r="M19" i="33"/>
  <c r="M20" i="33"/>
  <c r="M21" i="33"/>
  <c r="H7" i="45" s="1"/>
  <c r="M11" i="33"/>
  <c r="M12" i="33"/>
  <c r="M13" i="33"/>
  <c r="M14" i="33"/>
  <c r="M16" i="33" s="1"/>
  <c r="M15" i="33"/>
  <c r="M17" i="33"/>
  <c r="M22" i="33"/>
  <c r="M23" i="33"/>
  <c r="M24" i="33"/>
  <c r="M25" i="33"/>
  <c r="H2" i="45" s="1"/>
  <c r="M26" i="33"/>
  <c r="M7" i="33"/>
  <c r="M8" i="33"/>
  <c r="M9" i="33"/>
  <c r="M10" i="33"/>
  <c r="M4" i="33"/>
  <c r="M2" i="33"/>
  <c r="H4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<sst xmlns="http://schemas.openxmlformats.org/spreadsheetml/2006/main" count="1135" uniqueCount="434">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</sst>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384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391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387</v>
      </c>
    </row>
    <row r="4" spans="1:12">
      <c r="A4" s="22" t="s">
        <v>114</v>
      </c>
      <c r="B4" s="29" t="s">
        <v>114</v>
      </c>
      <c r="C4" s="29" t="s">
        <v>318</v>
      </c>
      <c r="D4" s="23">
        <v>3</v>
      </c>
    </row>
    <row r="5" spans="1:12">
      <c r="A5" s="22"/>
      <c r="B5" s="29" t="s">
        <v>128</v>
      </c>
      <c r="C5" s="29" t="s">
        <v>318</v>
      </c>
      <c r="D5" s="23">
        <v>4</v>
      </c>
      <c r="E5" s="46" t="s">
        <v>386</v>
      </c>
    </row>
    <row r="6" spans="1:12">
      <c r="A6" s="22"/>
      <c r="B6" s="29" t="s">
        <v>129</v>
      </c>
      <c r="C6" s="29" t="s">
        <v>318</v>
      </c>
      <c r="D6" s="23">
        <v>5</v>
      </c>
    </row>
    <row r="7" spans="1:12">
      <c r="A7" s="22"/>
      <c r="B7" s="29" t="s">
        <v>112</v>
      </c>
      <c r="C7" s="29" t="s">
        <v>318</v>
      </c>
      <c r="D7" s="23">
        <v>6</v>
      </c>
    </row>
    <row r="8" spans="1:12">
      <c r="A8" s="22"/>
      <c r="B8" s="29" t="s">
        <v>130</v>
      </c>
      <c r="C8" s="29" t="s">
        <v>318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318</v>
      </c>
      <c r="D9" s="23">
        <v>8</v>
      </c>
      <c r="L9" s="46"/>
    </row>
    <row r="10" spans="1:12">
      <c r="A10" s="22"/>
      <c r="B10" s="29" t="s">
        <v>132</v>
      </c>
      <c r="C10" s="29" t="s">
        <v>318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318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318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318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318</v>
      </c>
      <c r="D18" s="23">
        <v>17</v>
      </c>
      <c r="E18" s="46" t="s">
        <v>385</v>
      </c>
      <c r="F18" s="46" t="s">
        <v>139</v>
      </c>
      <c r="L18" s="46"/>
    </row>
    <row r="19" spans="1:12">
      <c r="A19" s="22"/>
      <c r="B19" s="29" t="s">
        <v>140</v>
      </c>
      <c r="C19" s="29" t="s">
        <v>318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318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318</v>
      </c>
      <c r="D26" s="23">
        <v>25</v>
      </c>
    </row>
    <row r="27" spans="1:12">
      <c r="A27" s="22"/>
      <c r="B27" s="29" t="s">
        <v>250</v>
      </c>
      <c r="C27" s="29" t="s">
        <v>318</v>
      </c>
      <c r="D27" s="23">
        <v>26</v>
      </c>
    </row>
    <row r="28" spans="1:12">
      <c r="A28" s="22"/>
      <c r="B28" s="29" t="s">
        <v>249</v>
      </c>
      <c r="C28" s="29" t="s">
        <v>318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318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318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318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32" sqref="E32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375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321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331</v>
      </c>
      <c r="B2" t="s">
        <v>324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332</v>
      </c>
      <c r="B3" t="s">
        <v>329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321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320</v>
      </c>
      <c r="I1" t="s">
        <v>330</v>
      </c>
    </row>
    <row r="2" spans="1:9">
      <c r="A2" t="s">
        <v>324</v>
      </c>
      <c r="B2">
        <v>3000</v>
      </c>
      <c r="C2">
        <v>40</v>
      </c>
      <c r="D2" t="b">
        <v>0</v>
      </c>
      <c r="E2" t="s">
        <v>5</v>
      </c>
      <c r="F2" t="s">
        <v>321</v>
      </c>
      <c r="G2" t="s">
        <v>268</v>
      </c>
      <c r="H2" t="s">
        <v>322</v>
      </c>
      <c r="I2" t="str">
        <f>G2</f>
        <v>DE</v>
      </c>
    </row>
    <row r="3" spans="1:9">
      <c r="A3" t="s">
        <v>329</v>
      </c>
      <c r="B3">
        <v>3000</v>
      </c>
      <c r="C3">
        <v>40</v>
      </c>
      <c r="D3" t="b">
        <v>0</v>
      </c>
      <c r="E3" t="s">
        <v>5</v>
      </c>
      <c r="F3" t="s">
        <v>321</v>
      </c>
      <c r="G3" t="s">
        <v>1</v>
      </c>
      <c r="H3" s="46" t="s">
        <v>322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388</v>
      </c>
    </row>
    <row r="2" spans="1:10">
      <c r="A2" t="s">
        <v>396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393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394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395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401</v>
      </c>
      <c r="B7">
        <v>10</v>
      </c>
      <c r="D7" s="37"/>
      <c r="E7" s="37">
        <v>290.54545454545456</v>
      </c>
    </row>
    <row r="8" spans="1:10">
      <c r="A8" t="s">
        <v>400</v>
      </c>
      <c r="B8">
        <v>10</v>
      </c>
      <c r="D8" s="37"/>
      <c r="E8" s="37">
        <v>1821.6363636363637</v>
      </c>
    </row>
    <row r="9" spans="1:10">
      <c r="A9" t="s">
        <v>402</v>
      </c>
      <c r="B9">
        <v>10</v>
      </c>
      <c r="D9" s="37"/>
      <c r="E9" s="37">
        <v>1724.3181818181818</v>
      </c>
    </row>
    <row r="10" spans="1:10">
      <c r="A10" s="46" t="s">
        <v>401</v>
      </c>
      <c r="B10">
        <v>20</v>
      </c>
      <c r="C10" s="46"/>
      <c r="D10" s="46"/>
      <c r="E10">
        <v>228.4</v>
      </c>
    </row>
    <row r="11" spans="1:10">
      <c r="A11" s="46" t="s">
        <v>400</v>
      </c>
      <c r="B11">
        <v>20</v>
      </c>
      <c r="C11" s="46"/>
      <c r="D11" s="46"/>
      <c r="E11">
        <v>2450</v>
      </c>
    </row>
    <row r="12" spans="1:10">
      <c r="A12" s="46" t="s">
        <v>402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392</v>
      </c>
      <c r="C1" s="46" t="s">
        <v>403</v>
      </c>
      <c r="D1" s="46" t="s">
        <v>404</v>
      </c>
    </row>
    <row r="2" spans="1:4">
      <c r="A2" s="46" t="s">
        <v>401</v>
      </c>
      <c r="B2" s="46" t="s">
        <v>1</v>
      </c>
      <c r="C2" s="46" t="s">
        <v>146</v>
      </c>
      <c r="D2">
        <v>0</v>
      </c>
    </row>
    <row r="3" spans="1:4">
      <c r="A3" s="46" t="s">
        <v>400</v>
      </c>
      <c r="B3" t="s">
        <v>1</v>
      </c>
      <c r="C3" s="29" t="s">
        <v>145</v>
      </c>
      <c r="D3">
        <v>0</v>
      </c>
    </row>
    <row r="4" spans="1:4">
      <c r="A4" s="46" t="s">
        <v>402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382</v>
      </c>
      <c r="B1" s="46" t="s">
        <v>401</v>
      </c>
      <c r="C1" s="46" t="s">
        <v>400</v>
      </c>
      <c r="D1" s="46" t="s">
        <v>402</v>
      </c>
      <c r="E1" s="29"/>
      <c r="F1" s="52" t="s">
        <v>399</v>
      </c>
      <c r="G1" s="48" t="s">
        <v>398</v>
      </c>
      <c r="H1" s="48" t="s">
        <v>397</v>
      </c>
      <c r="I1" s="48" t="s">
        <v>302</v>
      </c>
      <c r="J1" s="48" t="s">
        <v>303</v>
      </c>
      <c r="K1" s="48" t="s">
        <v>405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398</v>
      </c>
      <c r="I6" s="48" t="s">
        <v>302</v>
      </c>
      <c r="J6" s="48" t="s">
        <v>303</v>
      </c>
      <c r="K6" s="48" t="s">
        <v>405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406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408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407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331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331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331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J37"/>
  <sheetViews>
    <sheetView topLeftCell="A7" workbookViewId="0">
      <selection activeCell="U43" sqref="U43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382</v>
      </c>
      <c r="B1" s="46" t="s">
        <v>1</v>
      </c>
      <c r="F1" s="46" t="s">
        <v>410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378</v>
      </c>
      <c r="B1" t="s">
        <v>382</v>
      </c>
      <c r="C1" s="44" t="s">
        <v>268</v>
      </c>
      <c r="E1" s="44" t="s">
        <v>379</v>
      </c>
    </row>
    <row r="2" spans="1:14">
      <c r="A2" s="44" t="s">
        <v>146</v>
      </c>
      <c r="B2" t="s">
        <v>423</v>
      </c>
      <c r="C2" s="37">
        <f>I2/1000</f>
        <v>42.191125290999999</v>
      </c>
      <c r="D2" s="37"/>
      <c r="E2" s="44" t="s">
        <v>380</v>
      </c>
      <c r="F2" s="44"/>
      <c r="I2" s="37">
        <v>42191.125290999997</v>
      </c>
      <c r="J2" s="37">
        <v>43336.125918999998</v>
      </c>
      <c r="K2" s="46" t="s">
        <v>380</v>
      </c>
    </row>
    <row r="3" spans="1:14">
      <c r="A3" s="44" t="s">
        <v>145</v>
      </c>
      <c r="B3" s="46" t="s">
        <v>423</v>
      </c>
      <c r="C3" s="37">
        <f t="shared" ref="C3:C4" si="0">I3/1000</f>
        <v>27.84</v>
      </c>
      <c r="D3" s="37"/>
      <c r="E3" s="46" t="s">
        <v>380</v>
      </c>
      <c r="F3" s="44"/>
      <c r="I3" s="37">
        <v>27840</v>
      </c>
      <c r="J3" s="37">
        <v>47745</v>
      </c>
      <c r="K3" s="46" t="s">
        <v>380</v>
      </c>
    </row>
    <row r="4" spans="1:14">
      <c r="A4" s="44" t="s">
        <v>143</v>
      </c>
      <c r="B4" s="46" t="s">
        <v>423</v>
      </c>
      <c r="C4" s="37">
        <f t="shared" si="0"/>
        <v>796.91069999999979</v>
      </c>
      <c r="D4" s="37"/>
      <c r="E4" s="46" t="s">
        <v>380</v>
      </c>
      <c r="I4" s="37">
        <v>796910.69999999984</v>
      </c>
      <c r="J4" s="37">
        <v>96145.2</v>
      </c>
      <c r="K4" s="46" t="s">
        <v>381</v>
      </c>
    </row>
    <row r="5" spans="1:14">
      <c r="A5" s="46" t="s">
        <v>126</v>
      </c>
      <c r="B5" s="59" t="s">
        <v>418</v>
      </c>
      <c r="C5" s="59">
        <f>H8+H13</f>
        <v>89.45</v>
      </c>
      <c r="D5" s="59"/>
      <c r="E5" s="46" t="s">
        <v>380</v>
      </c>
      <c r="G5" s="44"/>
    </row>
    <row r="6" spans="1:14" ht="15">
      <c r="A6" s="46" t="s">
        <v>126</v>
      </c>
      <c r="B6" s="59" t="s">
        <v>419</v>
      </c>
      <c r="C6" s="59">
        <f>H9+H14</f>
        <v>69.44</v>
      </c>
      <c r="D6" s="59"/>
      <c r="E6" s="46" t="s">
        <v>380</v>
      </c>
      <c r="F6" s="61"/>
      <c r="J6" s="58" t="s">
        <v>411</v>
      </c>
      <c r="K6" s="58" t="s">
        <v>412</v>
      </c>
      <c r="L6" s="58" t="s">
        <v>413</v>
      </c>
      <c r="M6" s="58" t="s">
        <v>415</v>
      </c>
      <c r="N6" s="58" t="s">
        <v>379</v>
      </c>
    </row>
    <row r="7" spans="1:14" ht="15" customHeight="1">
      <c r="A7" s="46" t="s">
        <v>126</v>
      </c>
      <c r="B7" s="59" t="s">
        <v>420</v>
      </c>
      <c r="C7" s="59">
        <f>H10+H15</f>
        <v>65.680000000000007</v>
      </c>
      <c r="D7" s="59"/>
      <c r="E7" s="46" t="s">
        <v>380</v>
      </c>
      <c r="F7" s="64" t="s">
        <v>432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421</v>
      </c>
      <c r="C8" s="59">
        <f>H11+H16</f>
        <v>64.430000000000007</v>
      </c>
      <c r="D8" s="59"/>
      <c r="E8" s="46" t="s">
        <v>380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383</v>
      </c>
    </row>
    <row r="9" spans="1:14" ht="14.5" customHeight="1">
      <c r="A9" t="s">
        <v>126</v>
      </c>
      <c r="B9" s="59" t="s">
        <v>422</v>
      </c>
      <c r="C9" s="59">
        <f>H12+H17</f>
        <v>68.34</v>
      </c>
      <c r="D9" s="59"/>
      <c r="E9" s="46" t="s">
        <v>380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383</v>
      </c>
    </row>
    <row r="10" spans="1:14">
      <c r="A10" s="46" t="s">
        <v>146</v>
      </c>
      <c r="B10" s="46" t="s">
        <v>424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383</v>
      </c>
    </row>
    <row r="11" spans="1:14">
      <c r="A11" s="46" t="s">
        <v>145</v>
      </c>
      <c r="B11" s="46" t="s">
        <v>424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383</v>
      </c>
    </row>
    <row r="12" spans="1:14">
      <c r="A12" s="46" t="s">
        <v>143</v>
      </c>
      <c r="B12" s="46" t="s">
        <v>424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383</v>
      </c>
    </row>
    <row r="13" spans="1:14">
      <c r="A13" s="46" t="s">
        <v>126</v>
      </c>
      <c r="B13" s="59" t="s">
        <v>425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414</v>
      </c>
      <c r="K13" s="45">
        <v>2019</v>
      </c>
      <c r="L13" s="45">
        <v>462</v>
      </c>
      <c r="M13" s="45">
        <v>19</v>
      </c>
      <c r="N13" s="46" t="s">
        <v>383</v>
      </c>
    </row>
    <row r="14" spans="1:14">
      <c r="A14" s="46" t="s">
        <v>126</v>
      </c>
      <c r="B14" s="59" t="s">
        <v>426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414</v>
      </c>
      <c r="K14" s="45">
        <v>2020</v>
      </c>
      <c r="L14" s="45">
        <v>335</v>
      </c>
      <c r="M14" s="45">
        <v>19</v>
      </c>
      <c r="N14" s="46" t="s">
        <v>383</v>
      </c>
    </row>
    <row r="15" spans="1:14">
      <c r="A15" s="46" t="s">
        <v>126</v>
      </c>
      <c r="B15" s="59" t="s">
        <v>427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414</v>
      </c>
      <c r="K15" s="45">
        <v>2030</v>
      </c>
      <c r="L15" s="45">
        <v>309</v>
      </c>
      <c r="M15" s="45">
        <v>22</v>
      </c>
      <c r="N15" s="46" t="s">
        <v>383</v>
      </c>
    </row>
    <row r="16" spans="1:14">
      <c r="A16" s="46" t="s">
        <v>126</v>
      </c>
      <c r="B16" s="59" t="s">
        <v>428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414</v>
      </c>
      <c r="K16" s="45">
        <v>2040</v>
      </c>
      <c r="L16" s="45">
        <v>299</v>
      </c>
      <c r="M16" s="45">
        <v>25</v>
      </c>
      <c r="N16" s="46" t="s">
        <v>383</v>
      </c>
    </row>
    <row r="17" spans="1:14">
      <c r="A17" s="46" t="s">
        <v>126</v>
      </c>
      <c r="B17" s="59" t="s">
        <v>429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414</v>
      </c>
      <c r="K17" s="45">
        <v>2050</v>
      </c>
      <c r="L17" s="45">
        <v>321</v>
      </c>
      <c r="M17" s="45">
        <v>28</v>
      </c>
      <c r="N17" s="46" t="s">
        <v>383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389</v>
      </c>
      <c r="N1" s="46" t="s">
        <v>390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389</v>
      </c>
      <c r="N2" s="46" t="s">
        <v>390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389</v>
      </c>
      <c r="N3" s="46" t="s">
        <v>390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389</v>
      </c>
      <c r="N4" s="46" t="s">
        <v>390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389</v>
      </c>
      <c r="N5" s="46" t="s">
        <v>390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327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326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416</v>
      </c>
    </row>
    <row r="4" spans="4:14">
      <c r="N4" t="s">
        <v>417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M23" sqref="M23"/>
    </sheetView>
  </sheetViews>
  <sheetFormatPr defaultRowHeight="14.5"/>
  <cols>
    <col min="1" max="1" width="14.90625" customWidth="1"/>
  </cols>
  <sheetData>
    <row r="1" spans="1:2">
      <c r="B1" t="s">
        <v>342</v>
      </c>
    </row>
    <row r="2" spans="1:2">
      <c r="A2" t="s">
        <v>342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37"/>
  <sheetViews>
    <sheetView workbookViewId="0">
      <selection activeCell="Z38" sqref="Z38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382</v>
      </c>
      <c r="B1" t="s">
        <v>268</v>
      </c>
      <c r="D1" t="s">
        <v>409</v>
      </c>
      <c r="E1" s="46" t="s">
        <v>382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366</v>
      </c>
    </row>
    <row r="2" spans="1:5" s="46" customFormat="1">
      <c r="A2" s="9" t="s">
        <v>433</v>
      </c>
      <c r="B2" s="46" t="s">
        <v>181</v>
      </c>
    </row>
    <row r="3" spans="1:5">
      <c r="A3" s="9" t="s">
        <v>344</v>
      </c>
      <c r="B3" t="s">
        <v>181</v>
      </c>
    </row>
    <row r="4" spans="1:5">
      <c r="A4" s="43" t="s">
        <v>376</v>
      </c>
      <c r="B4" t="s">
        <v>377</v>
      </c>
    </row>
    <row r="5" spans="1:5">
      <c r="A5" s="62" t="s">
        <v>430</v>
      </c>
      <c r="B5" t="s">
        <v>431</v>
      </c>
    </row>
    <row r="7" spans="1:5">
      <c r="A7" s="20"/>
      <c r="B7" s="20" t="s">
        <v>105</v>
      </c>
      <c r="C7" s="20" t="s">
        <v>99</v>
      </c>
      <c r="D7" s="20" t="s">
        <v>358</v>
      </c>
      <c r="E7" s="20" t="s">
        <v>348</v>
      </c>
    </row>
    <row r="8" spans="1:5">
      <c r="A8" s="20" t="s">
        <v>187</v>
      </c>
      <c r="B8" s="20" t="s">
        <v>270</v>
      </c>
      <c r="C8" s="20" t="s">
        <v>374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370</v>
      </c>
      <c r="D10" s="20"/>
      <c r="E10" s="20"/>
    </row>
    <row r="11" spans="1:5">
      <c r="B11" s="20" t="s">
        <v>364</v>
      </c>
      <c r="C11" s="20"/>
      <c r="D11" s="20"/>
      <c r="E11" s="20"/>
    </row>
    <row r="12" spans="1:5">
      <c r="B12" s="20" t="s">
        <v>356</v>
      </c>
      <c r="C12" s="20" t="s">
        <v>357</v>
      </c>
      <c r="D12" s="20"/>
      <c r="E12" s="20"/>
    </row>
    <row r="13" spans="1:5">
      <c r="A13" s="20" t="s">
        <v>100</v>
      </c>
      <c r="B13" s="9" t="s">
        <v>269</v>
      </c>
      <c r="C13" s="20" t="s">
        <v>372</v>
      </c>
      <c r="D13" s="20"/>
      <c r="E13" s="20"/>
    </row>
    <row r="14" spans="1:5">
      <c r="A14" s="20"/>
      <c r="B14" s="9" t="s">
        <v>266</v>
      </c>
      <c r="C14" s="20" t="s">
        <v>372</v>
      </c>
      <c r="D14" s="20"/>
    </row>
    <row r="15" spans="1:5">
      <c r="A15" s="20"/>
      <c r="B15" s="9" t="s">
        <v>267</v>
      </c>
      <c r="C15" s="20" t="s">
        <v>372</v>
      </c>
      <c r="D15" s="20"/>
      <c r="E15" s="20"/>
    </row>
    <row r="16" spans="1:5">
      <c r="A16" s="20"/>
      <c r="B16" s="9" t="s">
        <v>263</v>
      </c>
      <c r="C16" s="20" t="s">
        <v>355</v>
      </c>
      <c r="D16" s="20"/>
      <c r="E16" s="20"/>
    </row>
    <row r="17" spans="1:5">
      <c r="A17" s="20"/>
      <c r="B17" s="9" t="s">
        <v>264</v>
      </c>
      <c r="C17" s="20" t="s">
        <v>347</v>
      </c>
      <c r="D17" s="20"/>
      <c r="E17" s="20"/>
    </row>
    <row r="18" spans="1:5">
      <c r="A18" s="20"/>
      <c r="B18" s="9" t="s">
        <v>265</v>
      </c>
      <c r="C18" s="20" t="s">
        <v>352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367</v>
      </c>
      <c r="D20" s="20" t="s">
        <v>345</v>
      </c>
      <c r="E20" s="20"/>
    </row>
    <row r="21" spans="1:5">
      <c r="A21" s="20"/>
      <c r="B21" s="20" t="s">
        <v>95</v>
      </c>
      <c r="C21" s="20"/>
      <c r="D21" s="20" t="s">
        <v>345</v>
      </c>
      <c r="E21" s="20"/>
    </row>
    <row r="22" spans="1:5">
      <c r="A22" s="20"/>
      <c r="B22" s="20" t="s">
        <v>96</v>
      </c>
      <c r="C22" s="20" t="s">
        <v>350</v>
      </c>
      <c r="D22" s="20" t="s">
        <v>345</v>
      </c>
      <c r="E22" s="20"/>
    </row>
    <row r="23" spans="1:5">
      <c r="A23" s="20"/>
      <c r="B23" s="20" t="s">
        <v>165</v>
      </c>
      <c r="C23" s="20" t="s">
        <v>349</v>
      </c>
      <c r="D23" s="20" t="s">
        <v>345</v>
      </c>
      <c r="E23" s="20"/>
    </row>
    <row r="24" spans="1:5">
      <c r="A24" s="20"/>
      <c r="B24" s="20" t="s">
        <v>323</v>
      </c>
      <c r="C24" s="39" t="s">
        <v>351</v>
      </c>
      <c r="D24" s="20" t="s">
        <v>345</v>
      </c>
      <c r="E24" s="20"/>
    </row>
    <row r="25" spans="1:5">
      <c r="A25" s="20"/>
      <c r="B25" s="20" t="s">
        <v>313</v>
      </c>
      <c r="C25" s="20" t="s">
        <v>206</v>
      </c>
      <c r="D25" s="20" t="s">
        <v>345</v>
      </c>
    </row>
    <row r="26" spans="1:5">
      <c r="A26" s="20"/>
      <c r="B26" s="20" t="s">
        <v>314</v>
      </c>
      <c r="C26" s="20" t="s">
        <v>206</v>
      </c>
      <c r="D26" s="20"/>
      <c r="E26" s="20"/>
    </row>
    <row r="27" spans="1:5">
      <c r="A27" s="20"/>
      <c r="B27" s="20" t="s">
        <v>315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371</v>
      </c>
      <c r="E28" s="20"/>
    </row>
    <row r="29" spans="1:5">
      <c r="A29" s="20" t="s">
        <v>354</v>
      </c>
      <c r="B29" s="40" t="s">
        <v>359</v>
      </c>
      <c r="C29" s="20" t="s">
        <v>186</v>
      </c>
      <c r="D29" s="20"/>
      <c r="E29" s="20"/>
    </row>
    <row r="30" spans="1:5">
      <c r="A30" s="20"/>
      <c r="B30" s="20" t="s">
        <v>360</v>
      </c>
      <c r="C30" s="20" t="s">
        <v>368</v>
      </c>
      <c r="D30" s="20" t="s">
        <v>345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360</v>
      </c>
      <c r="C33" s="20" t="s">
        <v>368</v>
      </c>
      <c r="D33" s="20" t="s">
        <v>345</v>
      </c>
      <c r="E33" s="20"/>
    </row>
    <row r="34" spans="1:5">
      <c r="A34" s="20" t="s">
        <v>353</v>
      </c>
      <c r="B34" s="20" t="s">
        <v>316</v>
      </c>
      <c r="C34" s="20"/>
      <c r="D34" s="20"/>
      <c r="E34" s="20"/>
    </row>
    <row r="35" spans="1:5">
      <c r="A35" s="20" t="s">
        <v>362</v>
      </c>
      <c r="B35" s="20" t="s">
        <v>312</v>
      </c>
      <c r="C35" s="20" t="s">
        <v>363</v>
      </c>
      <c r="D35" s="20"/>
      <c r="E35" s="20"/>
    </row>
    <row r="36" spans="1:5">
      <c r="A36" s="20"/>
      <c r="B36" s="20" t="s">
        <v>308</v>
      </c>
      <c r="C36" s="20" t="s">
        <v>363</v>
      </c>
      <c r="D36" s="20"/>
      <c r="E36" s="20"/>
    </row>
    <row r="37" spans="1:5">
      <c r="A37" s="20"/>
      <c r="B37" s="20" t="s">
        <v>309</v>
      </c>
      <c r="C37" s="20" t="s">
        <v>363</v>
      </c>
      <c r="D37" s="20"/>
      <c r="E37" s="20"/>
    </row>
    <row r="38" spans="1:5">
      <c r="A38" s="20"/>
      <c r="B38" s="20" t="s">
        <v>310</v>
      </c>
      <c r="C38" s="20" t="s">
        <v>363</v>
      </c>
      <c r="D38" s="20"/>
      <c r="E38" s="20"/>
    </row>
    <row r="39" spans="1:5">
      <c r="A39" s="20"/>
      <c r="B39" s="20" t="s">
        <v>311</v>
      </c>
      <c r="C39" s="20" t="s">
        <v>363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345</v>
      </c>
      <c r="E40" s="20"/>
    </row>
    <row r="41" spans="1:5">
      <c r="A41" s="20"/>
      <c r="B41" s="20" t="s">
        <v>30</v>
      </c>
      <c r="C41" s="20"/>
      <c r="D41" s="20" t="s">
        <v>345</v>
      </c>
      <c r="E41" s="20"/>
    </row>
    <row r="42" spans="1:5">
      <c r="A42" s="20"/>
      <c r="B42" s="20" t="s">
        <v>31</v>
      </c>
      <c r="C42" s="20"/>
      <c r="D42" s="20" t="s">
        <v>345</v>
      </c>
      <c r="E42" s="20"/>
    </row>
    <row r="43" spans="1:5">
      <c r="A43" s="20"/>
      <c r="B43" s="20" t="s">
        <v>32</v>
      </c>
      <c r="C43" s="20"/>
      <c r="D43" s="20" t="s">
        <v>345</v>
      </c>
      <c r="E43" s="20"/>
    </row>
    <row r="44" spans="1:5">
      <c r="A44" s="20"/>
      <c r="B44" s="20" t="s">
        <v>34</v>
      </c>
      <c r="C44" s="20" t="s">
        <v>373</v>
      </c>
      <c r="D44" s="20" t="s">
        <v>345</v>
      </c>
      <c r="E44" s="20"/>
    </row>
    <row r="45" spans="1:5">
      <c r="A45" s="20" t="s">
        <v>98</v>
      </c>
      <c r="B45" s="20" t="s">
        <v>53</v>
      </c>
      <c r="C45" s="20"/>
      <c r="D45" s="20" t="s">
        <v>345</v>
      </c>
      <c r="E45" s="20"/>
    </row>
    <row r="46" spans="1:5">
      <c r="A46" s="20"/>
      <c r="B46" s="20" t="s">
        <v>54</v>
      </c>
      <c r="C46" s="20"/>
      <c r="D46" s="20" t="s">
        <v>345</v>
      </c>
      <c r="E46" s="20"/>
    </row>
    <row r="47" spans="1:5">
      <c r="A47" s="20"/>
      <c r="B47" s="20" t="s">
        <v>55</v>
      </c>
      <c r="C47" s="20"/>
      <c r="D47" s="20" t="s">
        <v>345</v>
      </c>
      <c r="E47" s="20"/>
    </row>
    <row r="48" spans="1:5">
      <c r="A48" s="20"/>
      <c r="B48" s="20" t="s">
        <v>56</v>
      </c>
      <c r="C48" s="20"/>
      <c r="D48" s="20" t="s">
        <v>345</v>
      </c>
      <c r="E48" s="20"/>
    </row>
    <row r="49" spans="1:5">
      <c r="A49" s="20" t="s">
        <v>346</v>
      </c>
      <c r="B49" s="20" t="s">
        <v>339</v>
      </c>
      <c r="C49" s="20"/>
      <c r="D49" s="20" t="s">
        <v>345</v>
      </c>
      <c r="E49" s="20"/>
    </row>
    <row r="50" spans="1:5">
      <c r="A50" s="20"/>
      <c r="B50" s="20" t="s">
        <v>340</v>
      </c>
      <c r="C50" s="20"/>
      <c r="D50" s="20" t="s">
        <v>345</v>
      </c>
      <c r="E50" s="20"/>
    </row>
    <row r="51" spans="1:5">
      <c r="A51" s="20" t="s">
        <v>346</v>
      </c>
      <c r="B51" s="20" t="s">
        <v>365</v>
      </c>
      <c r="C51" s="20" t="s">
        <v>369</v>
      </c>
      <c r="D51" s="20" t="s">
        <v>345</v>
      </c>
      <c r="E51" s="20"/>
    </row>
    <row r="52" spans="1:5">
      <c r="A52" s="20" t="s">
        <v>104</v>
      </c>
      <c r="B52" s="20" t="s">
        <v>50</v>
      </c>
      <c r="C52" s="20" t="s">
        <v>361</v>
      </c>
      <c r="D52" s="20" t="s">
        <v>345</v>
      </c>
      <c r="E52" s="20"/>
    </row>
    <row r="53" spans="1:5">
      <c r="A53" s="20"/>
      <c r="B53" s="20" t="s">
        <v>39</v>
      </c>
      <c r="C53" s="20" t="s">
        <v>361</v>
      </c>
      <c r="D53" s="20" t="s">
        <v>345</v>
      </c>
      <c r="E53" s="20"/>
    </row>
    <row r="54" spans="1:5">
      <c r="A54" s="20"/>
      <c r="B54" s="20" t="s">
        <v>40</v>
      </c>
      <c r="C54" s="20" t="s">
        <v>361</v>
      </c>
      <c r="D54" s="20" t="s">
        <v>345</v>
      </c>
      <c r="E54" s="20"/>
    </row>
    <row r="55" spans="1:5">
      <c r="A55" s="20"/>
      <c r="B55" s="20" t="s">
        <v>41</v>
      </c>
      <c r="C55" s="20" t="s">
        <v>361</v>
      </c>
      <c r="D55" s="20" t="s">
        <v>345</v>
      </c>
      <c r="E55" s="20"/>
    </row>
    <row r="56" spans="1:5">
      <c r="A56" s="20"/>
      <c r="B56" s="20" t="s">
        <v>106</v>
      </c>
      <c r="C56" s="20" t="s">
        <v>361</v>
      </c>
      <c r="D56" s="20" t="s">
        <v>345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330</v>
      </c>
    </row>
    <row r="2" spans="1:6">
      <c r="A2" t="s">
        <v>319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339</v>
      </c>
      <c r="C1" t="s">
        <v>340</v>
      </c>
      <c r="D1" t="s">
        <v>20</v>
      </c>
      <c r="E1" t="s">
        <v>341</v>
      </c>
      <c r="F1" t="s">
        <v>37</v>
      </c>
      <c r="G1" t="s">
        <v>336</v>
      </c>
    </row>
    <row r="2" spans="1:7">
      <c r="A2" t="s">
        <v>337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338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tabSelected="1" zoomScale="85" zoomScaleNormal="85" workbookViewId="0">
      <selection activeCell="F7" sqref="F7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325</v>
      </c>
      <c r="E1" t="s">
        <v>343</v>
      </c>
      <c r="H1" t="s">
        <v>334</v>
      </c>
      <c r="I1" t="s">
        <v>335</v>
      </c>
    </row>
    <row r="2" spans="1:9">
      <c r="A2">
        <v>6</v>
      </c>
      <c r="B2" t="s">
        <v>139</v>
      </c>
      <c r="C2" t="s">
        <v>331</v>
      </c>
      <c r="D2" t="b">
        <v>1</v>
      </c>
      <c r="E2">
        <v>300</v>
      </c>
      <c r="H2">
        <f>LOOKUP(B2,TechnologiesEmlab!$A$2:$A$31,TechnologiesEmlab!$M$2:$M$31)</f>
        <v>3</v>
      </c>
    </row>
    <row r="3" spans="1:9">
      <c r="A3">
        <v>7</v>
      </c>
      <c r="B3" t="s">
        <v>145</v>
      </c>
      <c r="C3" t="s">
        <v>331</v>
      </c>
      <c r="D3" t="b">
        <v>1</v>
      </c>
      <c r="E3" s="46">
        <v>300</v>
      </c>
      <c r="H3">
        <f>LOOKUP(B3,TechnologiesEmlab!$A$2:$A$31,TechnologiesEmlab!$M$2:$M$31)</f>
        <v>2</v>
      </c>
    </row>
    <row r="4" spans="1:9">
      <c r="A4">
        <v>4</v>
      </c>
      <c r="B4" t="s">
        <v>126</v>
      </c>
      <c r="C4" t="s">
        <v>331</v>
      </c>
      <c r="D4" t="b">
        <v>1</v>
      </c>
      <c r="E4">
        <v>200</v>
      </c>
      <c r="H4">
        <f>LOOKUP(B4,TechnologiesEmlab!$A$2:$A$31,TechnologiesEmlab!$M$2:$M$31)</f>
        <v>4</v>
      </c>
    </row>
    <row r="6" spans="1:9">
      <c r="A6">
        <v>3</v>
      </c>
      <c r="B6" t="s">
        <v>146</v>
      </c>
      <c r="C6" t="s">
        <v>331</v>
      </c>
      <c r="D6" t="b">
        <v>1</v>
      </c>
      <c r="E6">
        <v>220</v>
      </c>
      <c r="H6">
        <f>LOOKUP(B6,TechnologiesEmlab!$A$2:$A$31,TechnologiesEmlab!$M$2:$M$31)</f>
        <v>2</v>
      </c>
    </row>
    <row r="7" spans="1:9">
      <c r="A7">
        <v>9</v>
      </c>
      <c r="B7" t="s">
        <v>250</v>
      </c>
      <c r="C7" t="s">
        <v>331</v>
      </c>
      <c r="D7" t="b">
        <v>1</v>
      </c>
      <c r="E7">
        <v>50</v>
      </c>
      <c r="H7">
        <f>LOOKUP(B7,TechnologiesEmlab!$A$2:$A$31,TechnologiesEmlab!$M$2:$M$31)</f>
        <v>3</v>
      </c>
    </row>
    <row r="9" spans="1:9">
      <c r="A9">
        <v>10</v>
      </c>
      <c r="B9" s="46" t="s">
        <v>258</v>
      </c>
      <c r="C9" s="46" t="s">
        <v>331</v>
      </c>
      <c r="D9" s="46" t="b">
        <v>1</v>
      </c>
      <c r="E9" s="46">
        <v>100</v>
      </c>
      <c r="F9" s="46"/>
      <c r="G9" s="46"/>
      <c r="H9" s="46">
        <f>LOOKUP(B9,TechnologiesEmlab!$A$2:$A$31,TechnologiesEmlab!$M$2:$M$31)</f>
        <v>4</v>
      </c>
    </row>
    <row r="10" spans="1:9">
      <c r="A10">
        <v>2</v>
      </c>
      <c r="B10" t="s">
        <v>143</v>
      </c>
      <c r="C10" t="s">
        <v>331</v>
      </c>
      <c r="D10" t="b">
        <v>1</v>
      </c>
      <c r="E10" s="46">
        <v>350</v>
      </c>
      <c r="H10">
        <f>LOOKUP(B10,TechnologiesEmlab!$A$2:$A$31,TechnologiesEmlab!$M$2:$M$31)</f>
        <v>2</v>
      </c>
    </row>
    <row r="14" spans="1:9">
      <c r="A14">
        <v>8</v>
      </c>
      <c r="B14" t="s">
        <v>114</v>
      </c>
      <c r="C14" t="s">
        <v>331</v>
      </c>
      <c r="D14" t="b">
        <v>1</v>
      </c>
      <c r="E14">
        <v>300</v>
      </c>
      <c r="H14">
        <f>LOOKUP(B14,TechnologiesEmlab!$A$2:$A$31,TechnologiesEmlab!$M$2:$M$31)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X31"/>
  <sheetViews>
    <sheetView zoomScale="85" zoomScaleNormal="85" workbookViewId="0">
      <pane ySplit="1" topLeftCell="A2" activePane="bottomLeft" state="frozen"/>
      <selection pane="bottomLeft" activeCell="G39" sqref="G39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8.453125" customWidth="1"/>
    <col min="11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63" t="s">
        <v>323</v>
      </c>
      <c r="K1" s="7" t="s">
        <v>184</v>
      </c>
      <c r="L1" s="41"/>
      <c r="M1" t="s">
        <v>178</v>
      </c>
      <c r="N1" t="s">
        <v>333</v>
      </c>
      <c r="O1" s="3" t="s">
        <v>185</v>
      </c>
      <c r="P1" t="s">
        <v>168</v>
      </c>
      <c r="Q1" s="3" t="s">
        <v>170</v>
      </c>
      <c r="R1" s="3" t="s">
        <v>170</v>
      </c>
      <c r="S1" t="s">
        <v>107</v>
      </c>
      <c r="T1" t="s">
        <v>108</v>
      </c>
      <c r="U1" t="s">
        <v>91</v>
      </c>
      <c r="V1" t="s">
        <v>92</v>
      </c>
      <c r="W1" t="s">
        <v>93</v>
      </c>
      <c r="X1" t="s">
        <v>94</v>
      </c>
    </row>
    <row r="2" spans="1:24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K2" s="16" t="s">
        <v>162</v>
      </c>
      <c r="M2" s="16">
        <f t="shared" ref="M2:M15" si="0">D2+C2</f>
        <v>4</v>
      </c>
      <c r="N2" s="16">
        <f>IF(F2&lt;&gt;"",1,0)</f>
        <v>1</v>
      </c>
      <c r="P2" s="16" t="s">
        <v>169</v>
      </c>
      <c r="Q2" s="16">
        <v>500</v>
      </c>
      <c r="R2" s="16">
        <v>500</v>
      </c>
      <c r="S2" s="16" t="s">
        <v>109</v>
      </c>
      <c r="T2" s="16" t="s">
        <v>111</v>
      </c>
      <c r="U2" s="16">
        <v>0</v>
      </c>
      <c r="V2" s="16">
        <v>2.2999999999999998</v>
      </c>
      <c r="W2" s="16">
        <v>69.542579720367115</v>
      </c>
      <c r="X2" s="16">
        <v>0</v>
      </c>
    </row>
    <row r="3" spans="1:24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K3" t="s">
        <v>162</v>
      </c>
      <c r="M3">
        <f t="shared" si="0"/>
        <v>4</v>
      </c>
      <c r="N3">
        <f t="shared" ref="N3:N31" si="1">IF(F3&lt;&gt;"",1,0)</f>
        <v>0</v>
      </c>
      <c r="S3" t="s">
        <v>109</v>
      </c>
      <c r="T3" t="s">
        <v>110</v>
      </c>
      <c r="U3">
        <v>0</v>
      </c>
      <c r="V3">
        <v>3.5</v>
      </c>
      <c r="W3">
        <v>14.640543099024658</v>
      </c>
      <c r="X3">
        <v>0</v>
      </c>
    </row>
    <row r="4" spans="1:24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M4" s="16">
        <f t="shared" si="0"/>
        <v>3</v>
      </c>
      <c r="N4" s="16">
        <f t="shared" si="1"/>
        <v>1</v>
      </c>
      <c r="O4" s="16" t="s">
        <v>182</v>
      </c>
      <c r="P4" s="55" t="s">
        <v>175</v>
      </c>
      <c r="Q4" s="16">
        <v>600</v>
      </c>
      <c r="S4" s="16" t="s">
        <v>123</v>
      </c>
      <c r="T4" s="16" t="s">
        <v>125</v>
      </c>
      <c r="U4" s="16">
        <v>0</v>
      </c>
      <c r="V4" s="16">
        <v>2</v>
      </c>
      <c r="W4" s="16">
        <v>47.8</v>
      </c>
      <c r="X4" s="16">
        <v>0</v>
      </c>
    </row>
    <row r="5" spans="1:24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M5" s="16">
        <f t="shared" si="0"/>
        <v>2</v>
      </c>
      <c r="N5" s="16">
        <f t="shared" si="1"/>
        <v>1</v>
      </c>
      <c r="O5" s="16" t="s">
        <v>182</v>
      </c>
      <c r="P5" s="55" t="s">
        <v>174</v>
      </c>
      <c r="Q5" s="16">
        <v>600</v>
      </c>
      <c r="S5" s="16" t="s">
        <v>123</v>
      </c>
      <c r="T5" s="16" t="s">
        <v>124</v>
      </c>
      <c r="U5" s="16">
        <v>0</v>
      </c>
      <c r="V5" s="16">
        <v>1.5</v>
      </c>
      <c r="W5" s="16">
        <v>33.9</v>
      </c>
      <c r="X5" s="16">
        <v>0</v>
      </c>
    </row>
    <row r="6" spans="1:24">
      <c r="A6" t="s">
        <v>147</v>
      </c>
      <c r="B6" t="s">
        <v>177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182</v>
      </c>
    </row>
    <row r="7" spans="1:24">
      <c r="A7" t="s">
        <v>141</v>
      </c>
      <c r="B7" t="s">
        <v>177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182</v>
      </c>
    </row>
    <row r="8" spans="1:24">
      <c r="A8" t="s">
        <v>142</v>
      </c>
      <c r="B8" t="s">
        <v>177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182</v>
      </c>
    </row>
    <row r="9" spans="1:24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M9" s="16">
        <f t="shared" si="0"/>
        <v>2</v>
      </c>
      <c r="N9" s="16">
        <f t="shared" si="1"/>
        <v>1</v>
      </c>
      <c r="O9" s="16" t="s">
        <v>182</v>
      </c>
      <c r="P9" s="55" t="s">
        <v>172</v>
      </c>
      <c r="Q9" s="16">
        <v>500</v>
      </c>
      <c r="S9" s="16" t="s">
        <v>121</v>
      </c>
      <c r="T9" s="16" t="s">
        <v>122</v>
      </c>
      <c r="U9" s="16">
        <v>0</v>
      </c>
      <c r="V9" s="16">
        <v>0</v>
      </c>
      <c r="W9" s="16">
        <v>6.3</v>
      </c>
      <c r="X9" s="16">
        <v>0</v>
      </c>
    </row>
    <row r="10" spans="1:24">
      <c r="A10" t="s">
        <v>144</v>
      </c>
      <c r="B10" t="s">
        <v>177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130</v>
      </c>
      <c r="B11" t="s">
        <v>177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182</v>
      </c>
    </row>
    <row r="12" spans="1:24">
      <c r="A12" t="s">
        <v>131</v>
      </c>
      <c r="B12" t="s">
        <v>177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182</v>
      </c>
    </row>
    <row r="13" spans="1:24">
      <c r="A13" t="s">
        <v>132</v>
      </c>
      <c r="B13" t="s">
        <v>177</v>
      </c>
      <c r="E13" t="b">
        <v>1</v>
      </c>
      <c r="J13">
        <v>1</v>
      </c>
      <c r="K13" t="s">
        <v>155</v>
      </c>
      <c r="M13">
        <f t="shared" si="0"/>
        <v>0</v>
      </c>
      <c r="N13">
        <f t="shared" si="1"/>
        <v>0</v>
      </c>
      <c r="O13" t="s">
        <v>155</v>
      </c>
    </row>
    <row r="14" spans="1:24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155</v>
      </c>
      <c r="P14" t="s">
        <v>173</v>
      </c>
      <c r="Q14">
        <v>250</v>
      </c>
      <c r="S14" t="s">
        <v>118</v>
      </c>
      <c r="T14" t="s">
        <v>119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134</v>
      </c>
      <c r="B15" t="s">
        <v>177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155</v>
      </c>
    </row>
    <row r="16" spans="1:24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M16" s="16">
        <f>M14</f>
        <v>7</v>
      </c>
      <c r="N16" s="16">
        <f t="shared" si="1"/>
        <v>1</v>
      </c>
      <c r="O16" s="16" t="s">
        <v>155</v>
      </c>
    </row>
    <row r="17" spans="1:24">
      <c r="A17" t="s">
        <v>136</v>
      </c>
      <c r="B17" t="s">
        <v>177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155</v>
      </c>
    </row>
    <row r="18" spans="1:24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K18" s="16" t="s">
        <v>158</v>
      </c>
      <c r="M18" s="16">
        <f t="shared" si="3"/>
        <v>3</v>
      </c>
      <c r="N18" s="16">
        <f t="shared" si="1"/>
        <v>1</v>
      </c>
      <c r="P18" s="16" t="s">
        <v>114</v>
      </c>
      <c r="Q18" s="16">
        <v>775</v>
      </c>
      <c r="R18" s="16">
        <v>775</v>
      </c>
      <c r="S18" s="16" t="s">
        <v>113</v>
      </c>
      <c r="T18" s="16" t="s">
        <v>114</v>
      </c>
      <c r="U18" s="16">
        <v>56.8</v>
      </c>
      <c r="V18" s="16">
        <v>1.5</v>
      </c>
      <c r="W18" s="16">
        <v>10.473234339905167</v>
      </c>
      <c r="X18" s="16">
        <v>0</v>
      </c>
    </row>
    <row r="19" spans="1:24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K19" s="16" t="s">
        <v>158</v>
      </c>
      <c r="M19" s="16">
        <f t="shared" si="3"/>
        <v>3</v>
      </c>
      <c r="N19" s="16">
        <f t="shared" si="1"/>
        <v>1</v>
      </c>
    </row>
    <row r="20" spans="1:24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K20" t="s">
        <v>158</v>
      </c>
      <c r="M20">
        <f t="shared" si="3"/>
        <v>3</v>
      </c>
      <c r="N20">
        <f t="shared" si="1"/>
        <v>1</v>
      </c>
    </row>
    <row r="21" spans="1:24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K21" t="s">
        <v>153</v>
      </c>
      <c r="M21">
        <f t="shared" si="3"/>
        <v>3</v>
      </c>
      <c r="N21">
        <f t="shared" si="1"/>
        <v>0</v>
      </c>
      <c r="O21" t="s">
        <v>183</v>
      </c>
      <c r="S21" t="s">
        <v>113</v>
      </c>
      <c r="T21" t="s">
        <v>116</v>
      </c>
      <c r="U21">
        <v>8.52</v>
      </c>
      <c r="V21">
        <v>6.11</v>
      </c>
      <c r="W21">
        <v>32</v>
      </c>
      <c r="X21">
        <v>14</v>
      </c>
    </row>
    <row r="22" spans="1:24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K22" s="16" t="s">
        <v>159</v>
      </c>
      <c r="M22" s="16">
        <f t="shared" si="3"/>
        <v>7</v>
      </c>
      <c r="N22" s="16">
        <f t="shared" si="1"/>
        <v>1</v>
      </c>
      <c r="P22" s="16" t="s">
        <v>171</v>
      </c>
      <c r="Q22" s="16">
        <v>1000</v>
      </c>
      <c r="S22" s="16" t="s">
        <v>120</v>
      </c>
      <c r="T22" s="16" t="s">
        <v>117</v>
      </c>
      <c r="U22" s="16">
        <v>0</v>
      </c>
      <c r="V22" s="16">
        <v>1.74</v>
      </c>
      <c r="W22" s="16">
        <v>110</v>
      </c>
      <c r="X22" s="16">
        <v>0</v>
      </c>
    </row>
    <row r="23" spans="1:24">
      <c r="A23" t="s">
        <v>137</v>
      </c>
      <c r="B23" t="s">
        <v>176</v>
      </c>
      <c r="E23" t="b">
        <v>0</v>
      </c>
      <c r="J23">
        <v>1</v>
      </c>
      <c r="K23" t="s">
        <v>159</v>
      </c>
      <c r="M23">
        <f t="shared" si="3"/>
        <v>0</v>
      </c>
      <c r="N23">
        <f t="shared" si="1"/>
        <v>0</v>
      </c>
    </row>
    <row r="24" spans="1:24">
      <c r="A24" t="s">
        <v>138</v>
      </c>
      <c r="B24" t="s">
        <v>176</v>
      </c>
      <c r="E24" t="b">
        <v>0</v>
      </c>
      <c r="J24">
        <v>1</v>
      </c>
      <c r="K24" t="s">
        <v>159</v>
      </c>
      <c r="M24">
        <f t="shared" si="3"/>
        <v>0</v>
      </c>
      <c r="N24">
        <f t="shared" si="1"/>
        <v>0</v>
      </c>
    </row>
    <row r="25" spans="1:24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K25" s="16" t="s">
        <v>158</v>
      </c>
      <c r="M25" s="16">
        <f t="shared" si="3"/>
        <v>3</v>
      </c>
      <c r="N25" s="16">
        <f t="shared" si="1"/>
        <v>1</v>
      </c>
      <c r="P25" s="16" t="s">
        <v>139</v>
      </c>
      <c r="Q25" s="16">
        <v>150</v>
      </c>
      <c r="R25" s="16">
        <v>150</v>
      </c>
      <c r="S25" s="16" t="s">
        <v>113</v>
      </c>
      <c r="T25" s="16" t="s">
        <v>115</v>
      </c>
      <c r="U25" s="16">
        <v>56.8</v>
      </c>
      <c r="V25" s="16">
        <v>1.5</v>
      </c>
      <c r="W25" s="16">
        <v>3.8504628350434844</v>
      </c>
      <c r="X25" s="16">
        <v>0</v>
      </c>
    </row>
    <row r="26" spans="1:24">
      <c r="A26" t="s">
        <v>140</v>
      </c>
      <c r="B26" t="s">
        <v>176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M27" s="16">
        <f t="shared" si="3"/>
        <v>2</v>
      </c>
      <c r="N27" s="16">
        <f t="shared" si="1"/>
        <v>1</v>
      </c>
    </row>
    <row r="28" spans="1:24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M28" s="16">
        <f t="shared" si="3"/>
        <v>7</v>
      </c>
      <c r="N28" s="16">
        <f t="shared" si="1"/>
        <v>1</v>
      </c>
    </row>
    <row r="29" spans="1:24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K29" s="16" t="s">
        <v>153</v>
      </c>
      <c r="M29" s="16">
        <f t="shared" si="3"/>
        <v>5</v>
      </c>
      <c r="N29" s="16">
        <f t="shared" si="1"/>
        <v>1</v>
      </c>
    </row>
    <row r="30" spans="1:24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K30" s="16" t="s">
        <v>157</v>
      </c>
      <c r="M30" s="16">
        <f t="shared" si="3"/>
        <v>6</v>
      </c>
      <c r="N30" s="16">
        <f t="shared" si="1"/>
        <v>1</v>
      </c>
    </row>
    <row r="31" spans="1:24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K31" s="16" t="s">
        <v>154</v>
      </c>
      <c r="M31" s="16">
        <f t="shared" si="3"/>
        <v>2</v>
      </c>
      <c r="N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backup</vt:lpstr>
      <vt:lpstr>sources</vt:lpstr>
      <vt:lpstr>Dismantled</vt:lpstr>
      <vt:lpstr>CO2DE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2022-11-30T21:52:08Z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