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5066B9A-1BC4-4C0A-AD88-79C45E1F0198}" xr6:coauthVersionLast="47" xr6:coauthVersionMax="47" xr10:uidLastSave="{00000000-0000-0000-0000-000000000000}"/>
  <bookViews>
    <workbookView xWindow="-108" yWindow="-108" windowWidth="23256" windowHeight="12576" tabRatio="998" firstSheet="6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peakLoad" sheetId="6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7" l="1"/>
  <c r="D3" i="67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<sst xmlns="http://schemas.openxmlformats.org/spreadsheetml/2006/main" count="1032" uniqueCount="448">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</sst>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415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416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421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421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421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391</v>
      </c>
      <c r="B1" s="7" t="s">
        <v>388</v>
      </c>
      <c r="D1" s="7" t="s">
        <v>388</v>
      </c>
      <c r="E1" s="54" t="s">
        <v>402</v>
      </c>
      <c r="K1" t="s">
        <v>395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393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396</v>
      </c>
      <c r="L5" t="s">
        <v>397</v>
      </c>
      <c r="M5" t="s">
        <v>398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394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401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401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392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400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389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390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399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382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382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443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443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382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382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446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445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D3"/>
  <sheetViews>
    <sheetView tabSelected="1" workbookViewId="0">
      <selection activeCell="B3" sqref="B3"/>
    </sheetView>
  </sheetViews>
  <sheetFormatPr defaultRowHeight="14.4"/>
  <cols>
    <col min="2" max="2" width="17.88671875" customWidth="1"/>
  </cols>
  <sheetData>
    <row r="1" spans="1:4">
      <c r="A1" s="15" t="s">
        <v>293</v>
      </c>
      <c r="B1" t="s">
        <v>445</v>
      </c>
    </row>
    <row r="2" spans="1:4">
      <c r="A2" s="15">
        <v>2020</v>
      </c>
      <c r="B2" s="15">
        <v>25000</v>
      </c>
      <c r="D2" t="s">
        <v>447</v>
      </c>
    </row>
    <row r="3" spans="1:4">
      <c r="A3" s="15">
        <v>2050</v>
      </c>
      <c r="B3" s="15">
        <f>33165</f>
        <v>33165</v>
      </c>
      <c r="D3" s="15">
        <f>35000+LoadShifterCap!B2</f>
        <v>46775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444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411</v>
      </c>
      <c r="B1" s="15" t="s">
        <v>437</v>
      </c>
      <c r="D1">
        <f>D2*2</f>
        <v>11775.328767123288</v>
      </c>
    </row>
    <row r="2" spans="1:9">
      <c r="A2" s="15" t="s">
        <v>403</v>
      </c>
      <c r="B2" s="15">
        <v>11775</v>
      </c>
      <c r="D2">
        <f>B3/730</f>
        <v>5887.6643835616442</v>
      </c>
      <c r="E2" t="s">
        <v>410</v>
      </c>
    </row>
    <row r="3" spans="1:9">
      <c r="A3" s="15" t="s">
        <v>404</v>
      </c>
      <c r="B3" s="15">
        <v>4297995</v>
      </c>
      <c r="D3" t="s">
        <v>409</v>
      </c>
      <c r="I3" s="1">
        <f>B3*12</f>
        <v>51575940</v>
      </c>
    </row>
    <row r="4" spans="1:9">
      <c r="A4" s="15" t="s">
        <v>438</v>
      </c>
      <c r="B4" s="15" t="s">
        <v>440</v>
      </c>
      <c r="D4" s="46" t="s">
        <v>439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405</v>
      </c>
      <c r="C1" t="s">
        <v>406</v>
      </c>
      <c r="D1" t="s">
        <v>436</v>
      </c>
      <c r="E1" t="s">
        <v>441</v>
      </c>
      <c r="F1" t="s">
        <v>430</v>
      </c>
    </row>
    <row r="2" spans="1:10" ht="17.399999999999999" customHeight="1">
      <c r="A2" t="s">
        <v>301</v>
      </c>
      <c r="B2">
        <v>4000</v>
      </c>
      <c r="C2" t="s">
        <v>412</v>
      </c>
      <c r="D2" t="s">
        <v>432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407</v>
      </c>
      <c r="B3">
        <v>1500</v>
      </c>
      <c r="C3" t="s">
        <v>413</v>
      </c>
      <c r="D3" t="s">
        <v>433</v>
      </c>
      <c r="E3" t="s">
        <v>86</v>
      </c>
      <c r="F3" s="62">
        <v>0.1</v>
      </c>
      <c r="H3" t="s">
        <v>424</v>
      </c>
    </row>
    <row r="4" spans="1:10" ht="17.399999999999999" customHeight="1">
      <c r="A4" t="s">
        <v>428</v>
      </c>
      <c r="B4">
        <v>500</v>
      </c>
      <c r="C4" t="s">
        <v>427</v>
      </c>
      <c r="D4" t="s">
        <v>434</v>
      </c>
      <c r="E4" t="s">
        <v>86</v>
      </c>
      <c r="F4" s="62">
        <v>0.05</v>
      </c>
      <c r="H4" t="s">
        <v>425</v>
      </c>
    </row>
    <row r="5" spans="1:10" ht="17.399999999999999" customHeight="1">
      <c r="A5" t="s">
        <v>408</v>
      </c>
      <c r="B5">
        <v>250</v>
      </c>
      <c r="C5" t="s">
        <v>414</v>
      </c>
      <c r="D5" t="s">
        <v>435</v>
      </c>
      <c r="E5" s="18" t="s">
        <v>86</v>
      </c>
      <c r="F5" s="62">
        <v>0.05</v>
      </c>
      <c r="H5" t="s">
        <v>426</v>
      </c>
      <c r="J5" t="s">
        <v>431</v>
      </c>
    </row>
    <row r="6" spans="1:10">
      <c r="A6" t="s">
        <v>124</v>
      </c>
      <c r="B6">
        <f>J6</f>
        <v>33.374000000000002</v>
      </c>
      <c r="C6" t="s">
        <v>442</v>
      </c>
      <c r="D6" t="s">
        <v>442</v>
      </c>
      <c r="E6" s="18">
        <v>41070.999885844751</v>
      </c>
      <c r="F6" t="s">
        <v>86</v>
      </c>
      <c r="H6" t="s">
        <v>429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C15" sqref="C15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381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422</v>
      </c>
      <c r="K5" t="s">
        <v>423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418</v>
      </c>
      <c r="J6" s="59" t="s">
        <v>419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418</v>
      </c>
      <c r="J7" s="59" t="s">
        <v>420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383</v>
      </c>
      <c r="B2" t="s">
        <v>385</v>
      </c>
    </row>
    <row r="3" spans="1:3">
      <c r="A3" t="s">
        <v>384</v>
      </c>
      <c r="B3" t="s">
        <v>385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386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421</v>
      </c>
      <c r="B15" s="61" t="s">
        <v>421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E10" sqref="E10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7">
      <c r="A1" t="s">
        <v>211</v>
      </c>
      <c r="B1" t="s">
        <v>252</v>
      </c>
      <c r="C1" t="s">
        <v>253</v>
      </c>
      <c r="D1" t="s">
        <v>4</v>
      </c>
      <c r="E1" t="s">
        <v>254</v>
      </c>
      <c r="F1" t="s">
        <v>19</v>
      </c>
      <c r="G1" t="s">
        <v>249</v>
      </c>
    </row>
    <row r="2" spans="1:7">
      <c r="A2" t="s">
        <v>250</v>
      </c>
      <c r="B2">
        <v>800</v>
      </c>
      <c r="C2">
        <v>0.15</v>
      </c>
      <c r="D2" t="s">
        <v>190</v>
      </c>
      <c r="E2">
        <v>0</v>
      </c>
      <c r="F2">
        <v>0</v>
      </c>
    </row>
    <row r="3" spans="1:7">
      <c r="A3" t="s">
        <v>251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387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peakLoad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2023-08-29T15:55:07Z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