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7624257-0F13-4D62-91D1-7AC1CC49C5A3}" xr6:coauthVersionLast="47" xr6:coauthVersionMax="47" xr10:uidLastSave="{00000000-0000-0000-0000-000000000000}"/>
  <bookViews>
    <workbookView xWindow="-120" yWindow="-120" windowWidth="29040" windowHeight="17640" tabRatio="998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63" l="1"/>
  <c r="A67" i="63"/>
  <c r="A45" i="63"/>
  <c r="A24" i="63"/>
  <c r="A23" i="63"/>
  <c r="B7" i="76" l="1"/>
  <c r="C7" i="76"/>
  <c r="D2" i="69"/>
  <c r="C3" i="76"/>
  <c r="C4" i="76"/>
  <c r="C5" i="76"/>
  <c r="C6" i="76"/>
  <c r="H13" i="76"/>
  <c r="C2" i="76"/>
  <c r="B3" i="76"/>
  <c r="B4" i="76"/>
  <c r="B5" i="76"/>
  <c r="B6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<sst xmlns="http://schemas.openxmlformats.org/spreadsheetml/2006/main" count="1056" uniqueCount="506">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</sst>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B5" sqref="B5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503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453</v>
      </c>
      <c r="C8" s="13" t="b">
        <v>1</v>
      </c>
      <c r="D8" s="13">
        <v>500</v>
      </c>
    </row>
    <row r="9" spans="1:8">
      <c r="A9" s="13">
        <v>8</v>
      </c>
      <c r="B9" s="13" t="s">
        <v>387</v>
      </c>
      <c r="C9" s="13" t="b">
        <v>1</v>
      </c>
      <c r="D9" s="13">
        <v>500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485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457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503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3" spans="1:34">
      <c r="A23" s="13" t="s">
        <v>504</v>
      </c>
      <c r="B23" s="13" t="s">
        <v>146</v>
      </c>
      <c r="C23" s="57">
        <v>0</v>
      </c>
      <c r="D23" s="57">
        <v>1</v>
      </c>
      <c r="E23" s="13" t="b">
        <v>0</v>
      </c>
      <c r="F23" s="13">
        <v>0</v>
      </c>
      <c r="G23" s="65">
        <v>0.16</v>
      </c>
      <c r="H23" s="13"/>
      <c r="I23" s="13" t="s">
        <v>393</v>
      </c>
    </row>
    <row r="24" spans="1:34"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486</v>
      </c>
      <c r="C1" t="s">
        <v>487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_xlfn.CONCAT(TechnologiesEmlab!A2,"InvestmentCostTimeSeries")</f>
        <v>BiofuelInvestmentCostTimeSeries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_xlfn.CONCAT(TechnologiesEmlab!A3,"InvestmentCostTimeSeries")</f>
        <v>CCGTInvestmentCostTimeSeries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_xlfn.CONCAT(TechnologiesEmlab!A4,"InvestmentCostTimeSeries")</f>
        <v>CCS gasInvestmentCostTimeSeries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_xlfn.CONCAT(TechnologiesEmlab!A5,"InvestmentCostTimeSeries")</f>
        <v>Hard CoalInvestmentCostTimeSeries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_xlfn.CONCAT(TechnologiesEmlab!A6,"InvestmentCostTimeSeries")</f>
        <v>Hydro ReservoirInvestmentCostTimeSeries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_xlfn.CONCAT(TechnologiesEmlab!A7,"InvestmentCostTimeSeries")</f>
        <v>hydrogen CHPInvestmentCostTimeSeries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_xlfn.CONCAT(TechnologiesEmlab!A8,"InvestmentCostTimeSeries")</f>
        <v>hydrogen OCGTInvestmentCostTimeSeries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$K$29*(1+$B$82)^J30</f>
        <v>3</v>
      </c>
    </row>
    <row r="31" spans="1:14">
      <c r="A31" s="58" t="str">
        <f>_xlfn.CONCAT(TechnologiesEmlab!A9,"InvestmentCostTimeSeries")</f>
        <v>hydrogen CCGTInvestmentCostTimeSeries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$K$29*(1+$B$82)^J31</f>
        <v>3</v>
      </c>
    </row>
    <row r="32" spans="1:14">
      <c r="A32" s="58" t="str">
        <f>_xlfn.CONCAT(TechnologiesEmlab!A10,"InvestmentCostTimeSeries")</f>
        <v>Hydropower RORInvestmentCostTimeSeries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_xlfn.CONCAT(TechnologiesEmlab!A11,"InvestmentCostTimeSeries")</f>
        <v>LigniteInvestmentCostTimeSeries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_xlfn.CONCAT(TechnologiesEmlab!A12,"InvestmentCostTimeSeries")</f>
        <v>Lithium ion batteryInvestmentCostTimeSeries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_xlfn.CONCAT(TechnologiesEmlab!A13,"InvestmentCostTimeSeries")</f>
        <v>NuclearInvestmentCostTimeSeries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_xlfn.CONCAT(TechnologiesEmlab!A14,"InvestmentCostTimeSeries")</f>
        <v>OCGTInvestmentCostTimeSeries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_xlfn.CONCAT(TechnologiesEmlab!A15,"InvestmentCostTimeSeries")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_xlfn.CONCAT(TechnologiesEmlab!A16,"InvestmentCostTimeSeries")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_xlfn.CONCAT(TechnologiesEmlab!A17,"InvestmentCostTimeSeries")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_xlfn.CONCAT(TechnologiesEmlab!A18,"InvestmentCostTimeSeries")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_xlfn.CONCAT(TechnologiesEmlab!A19,"InvestmentCostTimeSeries")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_xlfn.CONCAT(TechnologiesEmlab!A20,"InvestmentCostTimeSeries")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_xlfn.CONCAT(TechnologiesEmlab!A21,"InvestmentCostTimeSeries")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_xlfn.CONCAT(TechnologiesEmlab!A22,"InvestmentCostTimeSeries")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_xlfn.CONCAT(TechnologiesEmlab!A23,"InvestmentCostTimeSeries")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_xlfn.CONCAT(TechnologiesEmlab!A2,"VariableCostTimeSeries")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_xlfn.CONCAT(TechnologiesEmlab!A3,"VariableCostTimeSeries")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_xlfn.CONCAT(TechnologiesEmlab!A4,"VariableCostTimeSeries")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_xlfn.CONCAT(TechnologiesEmlab!A5,"VariableCostTimeSeries")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_xlfn.CONCAT(TechnologiesEmlab!A6,"VariableCostTimeSeries")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_xlfn.CONCAT(TechnologiesEmlab!A7,"VariableCostTimeSeries")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_xlfn.CONCAT(TechnologiesEmlab!A8,"VariableCostTimeSeries")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_xlfn.CONCAT(TechnologiesEmlab!A9,"VariableCostTimeSeries")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_xlfn.CONCAT(TechnologiesEmlab!A10,"VariableCostTimeSeries")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_xlfn.CONCAT(TechnologiesEmlab!A11,"VariableCostTimeSeries")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_xlfn.CONCAT(TechnologiesEmlab!A12,"VariableCostTimeSeries")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_xlfn.CONCAT(TechnologiesEmlab!A13,"VariableCostTimeSeries")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_xlfn.CONCAT(TechnologiesEmlab!A14,"VariableCostTimeSeries")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_xlfn.CONCAT(TechnologiesEmlab!A15,"VariableCostTimeSeries")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_xlfn.CONCAT(TechnologiesEmlab!A16,"VariableCostTimeSeries")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_xlfn.CONCAT(TechnologiesEmlab!A17,"VariableCostTimeSeries")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_xlfn.CONCAT(TechnologiesEmlab!A18,"VariableCostTimeSeries")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_xlfn.CONCAT(TechnologiesEmlab!A19,"VariableCostTimeSeries")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_xlfn.CONCAT(TechnologiesEmlab!A20,"VariableCostTimeSeries")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_xlfn.CONCAT(TechnologiesEmlab!A21,"VariableCostTimeSeries")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_xlfn.CONCAT(TechnologiesEmlab!A22,"VariableCostTimeSeries")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_xlfn.CONCAT(TechnologiesEmlab!A23,"VariableCostTimeSeries")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_xlfn.CONCAT(TechnologiesEmlab!A2,"EfficiencyTimeSeries")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_xlfn.CONCAT(TechnologiesEmlab!A3,"EfficiencyTimeSeries")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_xlfn.CONCAT(TechnologiesEmlab!A4,"EfficiencyTimeSeries")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_xlfn.CONCAT(TechnologiesEmlab!A5,"EfficiencyTimeSeries")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_xlfn.CONCAT(TechnologiesEmlab!A6,"EfficiencyTimeSeries")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_xlfn.CONCAT(TechnologiesEmlab!A7,"EfficiencyTimeSeries")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_xlfn.CONCAT(TechnologiesEmlab!A8,"EfficiencyTimeSeries")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_xlfn.CONCAT(TechnologiesEmlab!A9,"EfficiencyTimeSeries")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_xlfn.CONCAT(TechnologiesEmlab!A10,"EfficiencyTimeSeries")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_xlfn.CONCAT(TechnologiesEmlab!A11,"EfficiencyTimeSeries")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_xlfn.CONCAT(TechnologiesEmlab!A12,"EfficiencyTimeSeries")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_xlfn.CONCAT(TechnologiesEmlab!A13,"EfficiencyTimeSeries")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_xlfn.CONCAT(TechnologiesEmlab!A14,"EfficiencyTimeSeries")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_xlfn.CONCAT(TechnologiesEmlab!A15,"EfficiencyTimeSeries")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_xlfn.CONCAT(TechnologiesEmlab!A16,"EfficiencyTimeSeries")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_xlfn.CONCAT(TechnologiesEmlab!A17,"EfficiencyTimeSeries")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_xlfn.CONCAT(TechnologiesEmlab!A18,"EfficiencyTimeSeries")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_xlfn.CONCAT(TechnologiesEmlab!A19,"EfficiencyTimeSeries")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_xlfn.CONCAT(TechnologiesEmlab!A20,"EfficiencyTimeSeries")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_xlfn.CONCAT(TechnologiesEmlab!A21,"EfficiencyTimeSeries")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_xlfn.CONCAT(TechnologiesEmlab!A22,"EfficiencyTimeSeries")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_xlfn.CONCAT(TechnologiesEmlab!A23,"EfficiencyTimeSeries")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J9" sqref="J9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491</v>
      </c>
      <c r="L2" t="s">
        <v>490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492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33" sqref="J33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494</v>
      </c>
      <c r="C1" s="13" t="s">
        <v>495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499</v>
      </c>
    </row>
    <row r="7" spans="1:9">
      <c r="A7" s="13" t="s">
        <v>434</v>
      </c>
      <c r="B7" s="34">
        <v>30429</v>
      </c>
      <c r="C7" s="13">
        <v>0.08</v>
      </c>
      <c r="E7">
        <f>SUM(C2:C8)</f>
        <v>0.97</v>
      </c>
      <c r="G7" s="13" t="s">
        <v>434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432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F20" sqref="F20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497</v>
      </c>
      <c r="C1" s="75" t="s">
        <v>498</v>
      </c>
      <c r="E1" t="s">
        <v>496</v>
      </c>
    </row>
    <row r="2" spans="1:11">
      <c r="A2" s="13" t="s">
        <v>443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435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433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 t="s">
        <v>434</v>
      </c>
      <c r="B7" s="13">
        <f>CapacitySubscriptionConsumer!C7-0.04</f>
        <v>0.04</v>
      </c>
      <c r="C7" s="78">
        <f>CapacitySubscriptionConsumer!B7</f>
        <v>30429</v>
      </c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434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432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503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504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0.73</v>
      </c>
      <c r="C2" s="13">
        <f>1-B2-D2</f>
        <v>0.24</v>
      </c>
      <c r="D2" s="13">
        <f>1-SUM(CapacitySubscriptionConsumer!C:C)</f>
        <v>3.0000000000000027E-2</v>
      </c>
      <c r="E2" s="13" t="s">
        <v>69</v>
      </c>
      <c r="G2">
        <f>SUM(B2:D2)</f>
        <v>1</v>
      </c>
    </row>
    <row r="4" spans="1:7">
      <c r="B4" t="s">
        <v>500</v>
      </c>
      <c r="C4" t="s">
        <v>501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G32" sqref="G32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493</v>
      </c>
      <c r="M1" s="13" t="s">
        <v>442</v>
      </c>
      <c r="N1" s="13" t="s">
        <v>452</v>
      </c>
      <c r="P1" s="13" t="s">
        <v>460</v>
      </c>
      <c r="T1" t="s">
        <v>477</v>
      </c>
      <c r="V1" t="s">
        <v>478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481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479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480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475</v>
      </c>
      <c r="P9" t="s">
        <v>459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476</v>
      </c>
    </row>
    <row r="13" spans="1:25">
      <c r="Q13" t="s">
        <v>458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461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462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473</v>
      </c>
      <c r="B38" t="s">
        <v>451</v>
      </c>
      <c r="C38" s="2" t="s">
        <v>470</v>
      </c>
      <c r="D38" s="2" t="s">
        <v>469</v>
      </c>
      <c r="E38" s="2" t="s">
        <v>471</v>
      </c>
      <c r="F38" s="2" t="s">
        <v>472</v>
      </c>
      <c r="G38" s="2"/>
      <c r="Q38" t="s">
        <v>463</v>
      </c>
      <c r="R38" t="s">
        <v>442</v>
      </c>
      <c r="S38" t="s">
        <v>341</v>
      </c>
    </row>
    <row r="39" spans="1:20">
      <c r="A39" t="s">
        <v>464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461</v>
      </c>
    </row>
    <row r="40" spans="1:20">
      <c r="A40" t="s">
        <v>468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462</v>
      </c>
    </row>
    <row r="41" spans="1:20">
      <c r="A41" t="s">
        <v>465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466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467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474</v>
      </c>
      <c r="B45" t="s">
        <v>451</v>
      </c>
      <c r="C45" s="2" t="s">
        <v>470</v>
      </c>
      <c r="D45" s="2" t="s">
        <v>469</v>
      </c>
      <c r="E45" s="2" t="s">
        <v>471</v>
      </c>
      <c r="F45" s="2" t="s">
        <v>472</v>
      </c>
    </row>
    <row r="46" spans="1:20">
      <c r="A46" t="s">
        <v>464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468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489</v>
      </c>
    </row>
    <row r="48" spans="1:20">
      <c r="A48" t="s">
        <v>465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466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467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7" spans="3:5">
      <c r="D17" t="s">
        <v>502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4" sqref="L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488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482</v>
      </c>
      <c r="I1" s="13" t="s">
        <v>399</v>
      </c>
      <c r="J1" s="13" t="s">
        <v>381</v>
      </c>
      <c r="K1" s="13" t="s">
        <v>484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505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505</v>
      </c>
    </row>
    <row r="4" spans="1:12">
      <c r="A4" s="13" t="s">
        <v>483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tabSelected="1" workbookViewId="0">
      <selection activeCell="K28" sqref="K28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2024-05-07T14:24:25Z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