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EE82A7B-85B0-4E64-95D2-F34E7F0E25C2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30" i="1"/>
  <c r="C16" i="1"/>
  <c r="E12" i="1"/>
  <c r="E3" i="1"/>
  <c r="B53" i="1"/>
  <c r="C33" i="1"/>
  <c r="B51" i="1"/>
  <c r="B12" i="1"/>
  <c r="C12" i="1" s="1"/>
  <c r="B50" i="1"/>
  <c r="C20" i="1"/>
  <c r="C14" i="1"/>
  <c r="C15" i="1"/>
  <c r="B55" i="1"/>
  <c r="C23" i="1"/>
  <c r="C36" i="1"/>
  <c r="C38" i="1"/>
  <c r="C37" i="1"/>
  <c r="B54" i="1"/>
  <c r="B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tc={68A5B751-4211-45D7-B034-701CD2A15A9B}</author>
    <author>tc={FC7160CF-9625-4262-8134-AF72A56F26EA}</author>
    <author>tc={13E79E75-981A-471B-9AD0-AB4642E99E71}</author>
  </authors>
  <commentList>
    <comment ref="B16" authorId="0" shapeId="0" xr:uid="{68A5B751-4211-45D7-B034-701CD2A15A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demand is increased from the files
</t>
      </text>
    </comment>
    <comment ref="B44" authorId="1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  <comment ref="E44" authorId="2" shapeId="0" xr:uid="{13E79E75-981A-471B-9AD0-AB4642E99E7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<sst xmlns="http://schemas.openxmlformats.org/spreadsheetml/2006/main" count="140" uniqueCount="124">
  <si>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</si>
  <si>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</si>
  <si>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</si>
  <si>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</si>
  <si>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</si>
  <si>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</si>
  <si>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</si>
  <si>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</si>
  <si>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</si>
  <si>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</si>
  <si>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</si>
  <si>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</si>
  <si>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</si>
  <si>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</si>
  <si>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</si>
  <si>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</si>
  <si>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</si>
  <si>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</si>
  <si>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</si>
  <si>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</si>
  <si>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</si>
  <si>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</si>
  <si>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</si>
  <si>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</si>
  <si>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</si>
  <si>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</si>
  <si>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</si>
  <si>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</si>
  <si>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</si>
  <si>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</si>
  <si>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</si>
  <si>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</si>
  <si>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</si>
  <si>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</si>
  <si>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</si>
  <si>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</si>
  <si>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</si>
  <si>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</si>
  <si>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</si>
  <si>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</si>
  <si>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</si>
  <si>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</si>
  <si>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</si>
  <si>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</si>
  <si>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</si>
  <si>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</si>
  <si>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</si>
  <si>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</si>
  <si>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</si>
  <si>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</si>
  <si>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</si>
  <si>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</si>
  <si>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</si>
  <si>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</si>
  <si>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</si>
  <si>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</si>
  <si>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</si>
  <si>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</si>
  <si>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</si>
  <si>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</si>
  <si>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</si>
  <si>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</si>
  <si>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</si>
  <si>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</si>
  <si>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</si>
  <si>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</si>
  <si>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</si>
  <si>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</si>
  <si>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</si>
  <si>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</si>
  <si>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</si>
  <si>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</si>
  <si>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</si>
  <si>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</si>
  <si>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</si>
  <si>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</si>
  <si>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</si>
  <si>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</si>
  <si>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</si>
  <si>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</si>
  <si>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</si>
  <si>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totalProfitswLoans</t>
  </si>
  <si>
    <t>ALSO change the LOAD SHEDDERS(electrolyzer)!!!!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</si>
  <si>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</si>
  <si>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</si>
  <si>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</si>
  <si>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</si>
  <si>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</si>
  <si>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</si>
  <si>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</si>
  <si>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</si>
  <si>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</si>
  <si>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</si>
  <si>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</si>
  <si>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</si>
  <si>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</si>
  <si>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</si>
  <si>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</si>
  <si>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</si>
  <si>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</si>
  <si>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</si>
  <si>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</si>
  <si>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</si>
  <si>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</si>
  <si>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</si>
  <si>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</si>
  <si>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</si>
  <si>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</si>
  <si>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</si>
  <si>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</si>
  <si>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</si>
  <si>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</si>
  <si>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</si>
  <si>
    <t>dynamic_derating_factor</t>
  </si>
  <si>
    <t>NOTSET or the limit</t>
  </si>
  <si>
    <t>40weatherYears2050TNO-HalfFlexElectrolyzers</t>
  </si>
  <si>
    <t>totalProfits or   totalProfitswLoans or irr or none. Total profits are the operational profits excluding the loans. In any case power plants are not decommissioned if their lifetime is not reached</t>
  </si>
  <si>
    <t>iteration2020-2050</t>
  </si>
  <si>
    <t>2020-2050_basedChangingyear.xlsx</t>
  </si>
  <si>
    <t>increasingLoad_representativeYear_Excel</t>
  </si>
  <si>
    <t>simulation year when the dismantling begins.  Should be more than 1, otherwise there are no past results</t>
  </si>
  <si>
    <t>None</t>
  </si>
  <si>
    <t>2020-2050_basedon2004.xlsx</t>
  </si>
  <si>
    <t xml:space="preserve">None or the name of the excel that future load is based 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</si>
</sst>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0" fontId="0" fillId="8" borderId="0" xfId="0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4-09-09T10:41:38.06" personId="{25945705-F1AC-479C-96F0-42955EACCAA3}" id="{68A5B751-4211-45D7-B034-701CD2A15A9B}">
    <text xml:space="preserve">The demand is increased from the files
</text>
  </threadedComment>
  <threadedComment ref="B44" dT="2022-10-12T15:10:06.51" personId="{25945705-F1AC-479C-96F0-42955EACCAA3}" id="{FC7160CF-9625-4262-8134-AF72A56F26EA}">
    <text>dont modify values in gray</text>
  </threadedComment>
  <threadedComment ref="E44" dT="2022-10-12T15:10:06.51" personId="{25945705-F1AC-479C-96F0-42955EACCAA3}" id="{13E79E75-981A-471B-9AD0-AB4642E99E71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7" sqref="D17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E55"/>
  <sheetViews>
    <sheetView tabSelected="1" zoomScaleNormal="100" workbookViewId="0">
      <selection activeCell="C5" sqref="C5"/>
    </sheetView>
  </sheetViews>
  <sheetFormatPr defaultRowHeight="15" x14ac:dyDescent="0.25"/>
  <cols>
    <col min="1" max="1" width="48.5703125" customWidth="1"/>
    <col min="2" max="2" width="38.5703125" style="8" customWidth="1"/>
    <col min="3" max="3" width="66.7109375" customWidth="1"/>
    <col min="4" max="4" width="2.42578125" customWidth="1"/>
  </cols>
  <sheetData>
    <row r="1" spans="1:5" x14ac:dyDescent="0.25">
      <c r="A1" t="s">
        <v>11</v>
      </c>
      <c r="B1" s="4" t="s">
        <v>33</v>
      </c>
      <c r="C1" t="s">
        <v>20</v>
      </c>
      <c r="E1" s="4" t="s">
        <v>33</v>
      </c>
    </row>
    <row r="2" spans="1:5" x14ac:dyDescent="0.25">
      <c r="A2" t="s">
        <v>0</v>
      </c>
      <c r="B2" s="10">
        <v>2020</v>
      </c>
      <c r="E2" s="4">
        <v>2050</v>
      </c>
    </row>
    <row r="3" spans="1:5" x14ac:dyDescent="0.25">
      <c r="A3" t="s">
        <v>1</v>
      </c>
      <c r="B3" s="10">
        <v>2050</v>
      </c>
      <c r="E3" s="4">
        <f>2050+6</f>
        <v>2056</v>
      </c>
    </row>
    <row r="4" spans="1:5" x14ac:dyDescent="0.25">
      <c r="A4" t="s">
        <v>80</v>
      </c>
      <c r="B4" s="4" t="s">
        <v>96</v>
      </c>
      <c r="E4" s="4" t="s">
        <v>96</v>
      </c>
    </row>
    <row r="5" spans="1:5" x14ac:dyDescent="0.25">
      <c r="A5" t="s">
        <v>87</v>
      </c>
      <c r="B5" s="4" t="b">
        <v>0</v>
      </c>
      <c r="C5" t="s">
        <v>98</v>
      </c>
      <c r="E5" s="4" t="b">
        <v>0</v>
      </c>
    </row>
    <row r="6" spans="1:5" x14ac:dyDescent="0.25">
      <c r="A6" t="s">
        <v>112</v>
      </c>
      <c r="B6" s="8" t="s">
        <v>69</v>
      </c>
      <c r="C6" s="8" t="s">
        <v>114</v>
      </c>
      <c r="E6" s="8" t="s">
        <v>69</v>
      </c>
    </row>
    <row r="7" spans="1:5" x14ac:dyDescent="0.25">
      <c r="A7" t="s">
        <v>113</v>
      </c>
      <c r="B7" s="4" t="b">
        <v>0</v>
      </c>
      <c r="C7" s="8"/>
      <c r="E7" s="4" t="b">
        <v>0</v>
      </c>
    </row>
    <row r="8" spans="1:5" x14ac:dyDescent="0.25">
      <c r="A8" t="s">
        <v>51</v>
      </c>
      <c r="B8" s="12" t="b">
        <v>1</v>
      </c>
      <c r="C8" t="s">
        <v>49</v>
      </c>
      <c r="E8" s="12" t="b">
        <v>1</v>
      </c>
    </row>
    <row r="9" spans="1:5" x14ac:dyDescent="0.25">
      <c r="A9" t="s">
        <v>2</v>
      </c>
      <c r="B9" s="12">
        <v>4</v>
      </c>
      <c r="C9" t="s">
        <v>18</v>
      </c>
      <c r="E9" s="12">
        <v>4</v>
      </c>
    </row>
    <row r="10" spans="1:5" x14ac:dyDescent="0.25">
      <c r="A10" t="s">
        <v>50</v>
      </c>
      <c r="B10" s="12">
        <v>0</v>
      </c>
      <c r="C10" t="s">
        <v>95</v>
      </c>
      <c r="E10" s="12">
        <v>0</v>
      </c>
    </row>
    <row r="11" spans="1:5" x14ac:dyDescent="0.25">
      <c r="A11" t="s">
        <v>111</v>
      </c>
      <c r="B11" s="12">
        <v>0.2</v>
      </c>
      <c r="E11" s="12">
        <v>0.2</v>
      </c>
    </row>
    <row r="12" spans="1:5" x14ac:dyDescent="0.25">
      <c r="A12" t="s">
        <v>48</v>
      </c>
      <c r="B12" s="10">
        <f>B2</f>
        <v>2020</v>
      </c>
      <c r="C12" t="str">
        <f>IF(B2=B12,"same year as start year -&gt;do nothing","The difference of the year of the power plants is added to the age of power plants in the first decommission step")</f>
        <v>same year as start year -&gt;do nothing</v>
      </c>
      <c r="E12" s="4">
        <f>E2</f>
        <v>2050</v>
      </c>
    </row>
    <row r="13" spans="1:5" x14ac:dyDescent="0.25">
      <c r="A13" t="s">
        <v>76</v>
      </c>
      <c r="B13" s="4">
        <v>2004</v>
      </c>
      <c r="C13" t="str">
        <f xml:space="preserve"> IF(AND(B14=FALSE,B15=FALSE),"NOTSET","if NOTSET then future year considers look ahead. Otherwise it considers this future year")</f>
        <v>NOTSET</v>
      </c>
      <c r="E13" s="4">
        <v>2004</v>
      </c>
    </row>
    <row r="14" spans="1:5" x14ac:dyDescent="0.25">
      <c r="A14" t="s">
        <v>77</v>
      </c>
      <c r="B14" s="4" t="b">
        <v>0</v>
      </c>
      <c r="C14" t="str">
        <f>IF(B14=FALSE,"DE don’t have more than one load, demand changes every year","demand same as representative year")</f>
        <v>DE don’t have more than one load, demand changes every year</v>
      </c>
      <c r="E14" s="4" t="b">
        <v>0</v>
      </c>
    </row>
    <row r="15" spans="1:5" x14ac:dyDescent="0.25">
      <c r="A15" t="s">
        <v>78</v>
      </c>
      <c r="B15" s="4" t="b">
        <v>0</v>
      </c>
      <c r="C15" t="str">
        <f>IF(B15=FALSE,"profiles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  <c r="E15" s="4" t="b">
        <v>0</v>
      </c>
    </row>
    <row r="16" spans="1:5" x14ac:dyDescent="0.25">
      <c r="A16" t="s">
        <v>79</v>
      </c>
      <c r="B16" s="4" t="b">
        <v>0</v>
      </c>
      <c r="C16" t="str">
        <f>IF(AND(B16=TRUE,OR(B14&lt;&gt;TRUE,B15&lt;&gt;TRUE)),"demand and profiles must be fix!!!!!!!!!!","- &gt; NOT ACTIVE")</f>
        <v>- &gt; NOT ACTIVE</v>
      </c>
      <c r="E16" s="4" t="b">
        <v>0</v>
      </c>
    </row>
    <row r="17" spans="1:5" x14ac:dyDescent="0.25">
      <c r="A17" s="1" t="s">
        <v>17</v>
      </c>
      <c r="B17" s="12">
        <v>4</v>
      </c>
      <c r="C17" t="s">
        <v>22</v>
      </c>
      <c r="E17" s="12">
        <v>4</v>
      </c>
    </row>
    <row r="18" spans="1:5" x14ac:dyDescent="0.25">
      <c r="A18" t="s">
        <v>16</v>
      </c>
      <c r="B18" s="12">
        <v>4</v>
      </c>
      <c r="C18" t="s">
        <v>65</v>
      </c>
      <c r="E18" s="12">
        <v>4</v>
      </c>
    </row>
    <row r="19" spans="1:5" x14ac:dyDescent="0.25">
      <c r="A19" t="s">
        <v>21</v>
      </c>
      <c r="B19" s="12" t="s">
        <v>81</v>
      </c>
      <c r="C19" t="s">
        <v>116</v>
      </c>
      <c r="D19" s="3"/>
      <c r="E19" s="12" t="s">
        <v>81</v>
      </c>
    </row>
    <row r="20" spans="1:5" ht="20.65" customHeight="1" x14ac:dyDescent="0.25">
      <c r="A20" t="s">
        <v>26</v>
      </c>
      <c r="B20" s="12" t="b">
        <v>1</v>
      </c>
      <c r="C20" t="str">
        <f>IF(B20=TRUE,"the npv is calculated with the annuity","the npv is calculated with the restpayment _ &gt;don’t use this")</f>
        <v>the npv is calculated with the annuity</v>
      </c>
      <c r="E20" s="12" t="b">
        <v>1</v>
      </c>
    </row>
    <row r="21" spans="1:5" x14ac:dyDescent="0.25">
      <c r="A21" t="s">
        <v>35</v>
      </c>
      <c r="B21" s="12" t="b">
        <v>1</v>
      </c>
      <c r="C21" t="s">
        <v>38</v>
      </c>
      <c r="E21" s="12" t="b">
        <v>1</v>
      </c>
    </row>
    <row r="22" spans="1:5" x14ac:dyDescent="0.25">
      <c r="A22" t="s">
        <v>27</v>
      </c>
      <c r="B22" s="10" t="b">
        <v>0</v>
      </c>
      <c r="C22" t="s">
        <v>29</v>
      </c>
      <c r="E22" s="12" t="b">
        <v>1</v>
      </c>
    </row>
    <row r="23" spans="1:5" ht="16.5" customHeight="1" x14ac:dyDescent="0.25">
      <c r="A23" t="s">
        <v>57</v>
      </c>
      <c r="B23" s="12" t="b">
        <v>0</v>
      </c>
      <c r="C23" t="str">
        <f>IF(B23=TRUE," capacity of the candidate power plants is considered for the FUTURE testing","dummy capacity for the FUTURE testing")</f>
        <v>dummy capacity for the FUTURE testing</v>
      </c>
      <c r="E23" s="12" t="b">
        <v>0</v>
      </c>
    </row>
    <row r="24" spans="1:5" ht="16.5" customHeight="1" x14ac:dyDescent="0.25">
      <c r="A24" t="s">
        <v>58</v>
      </c>
      <c r="B24" s="10">
        <v>1000</v>
      </c>
      <c r="C24" t="s">
        <v>55</v>
      </c>
      <c r="E24" s="12">
        <v>1000</v>
      </c>
    </row>
    <row r="25" spans="1:5" x14ac:dyDescent="0.25">
      <c r="A25" t="s">
        <v>54</v>
      </c>
      <c r="B25" s="12">
        <v>1</v>
      </c>
      <c r="C25" t="s">
        <v>56</v>
      </c>
      <c r="E25" s="12">
        <v>1</v>
      </c>
    </row>
    <row r="26" spans="1:5" ht="15.4" customHeight="1" x14ac:dyDescent="0.25">
      <c r="A26" t="s">
        <v>63</v>
      </c>
      <c r="B26" s="12">
        <v>1</v>
      </c>
      <c r="C26" s="1" t="s">
        <v>120</v>
      </c>
      <c r="E26" s="12">
        <v>1</v>
      </c>
    </row>
    <row r="27" spans="1:5" x14ac:dyDescent="0.25">
      <c r="A27" t="s">
        <v>34</v>
      </c>
      <c r="B27" s="6">
        <v>100</v>
      </c>
      <c r="C27" t="s">
        <v>60</v>
      </c>
      <c r="E27" s="6">
        <v>100</v>
      </c>
    </row>
    <row r="28" spans="1:5" x14ac:dyDescent="0.25">
      <c r="A28" t="s">
        <v>32</v>
      </c>
      <c r="B28" s="10" t="b">
        <v>1</v>
      </c>
      <c r="C28" t="s">
        <v>41</v>
      </c>
      <c r="E28" s="6" t="b">
        <v>0</v>
      </c>
    </row>
    <row r="29" spans="1:5" ht="13.9" customHeight="1" x14ac:dyDescent="0.25">
      <c r="A29" t="s">
        <v>36</v>
      </c>
      <c r="B29" s="10" t="b">
        <v>0</v>
      </c>
      <c r="C29" t="s">
        <v>61</v>
      </c>
      <c r="E29" s="6" t="b">
        <v>1</v>
      </c>
    </row>
    <row r="30" spans="1:5" ht="13.9" customHeight="1" x14ac:dyDescent="0.25">
      <c r="A30" t="s">
        <v>37</v>
      </c>
      <c r="B30" s="6">
        <v>2050</v>
      </c>
      <c r="C30" t="str">
        <f>IF(B29=FALSE,"- &gt; NOT ACTIVE, prices are not being fixed, to do so change previous like to TRUE","fixed prices for investment")</f>
        <v>- &gt; NOT ACTIVE, prices are not being fixed, to do so change previous like to TRUE</v>
      </c>
      <c r="E30" s="6">
        <v>2050</v>
      </c>
    </row>
    <row r="31" spans="1:5" ht="13.9" customHeight="1" x14ac:dyDescent="0.25">
      <c r="A31" s="2" t="s">
        <v>119</v>
      </c>
      <c r="B31" s="10" t="s">
        <v>122</v>
      </c>
      <c r="C31" t="s">
        <v>123</v>
      </c>
      <c r="E31" s="6"/>
    </row>
    <row r="32" spans="1:5" x14ac:dyDescent="0.25">
      <c r="A32" t="s">
        <v>75</v>
      </c>
      <c r="B32" s="10" t="s">
        <v>118</v>
      </c>
      <c r="C32" t="s">
        <v>82</v>
      </c>
      <c r="E32" s="10" t="s">
        <v>110</v>
      </c>
    </row>
    <row r="33" spans="1:5" x14ac:dyDescent="0.25">
      <c r="A33" t="s">
        <v>52</v>
      </c>
      <c r="B33" s="10" t="s">
        <v>99</v>
      </c>
      <c r="C33" t="str">
        <f>IF(B15=TRUE,"- &gt; NOT ACTIVE. Only active when profiles are not fixed and demand is fixed","defines sequence of weather years")</f>
        <v>defines sequence of weather years</v>
      </c>
      <c r="E33" s="10" t="s">
        <v>99</v>
      </c>
    </row>
    <row r="34" spans="1:5" x14ac:dyDescent="0.25">
      <c r="A34" t="s">
        <v>83</v>
      </c>
      <c r="B34" s="12" t="s">
        <v>84</v>
      </c>
      <c r="E34" s="6" t="s">
        <v>84</v>
      </c>
    </row>
    <row r="35" spans="1:5" x14ac:dyDescent="0.25">
      <c r="A35" t="s">
        <v>59</v>
      </c>
      <c r="B35" s="4" t="b">
        <v>1</v>
      </c>
      <c r="C35" t="s">
        <v>62</v>
      </c>
      <c r="E35" s="4" t="b">
        <v>1</v>
      </c>
    </row>
    <row r="36" spans="1:5" x14ac:dyDescent="0.25">
      <c r="A36" t="s">
        <v>42</v>
      </c>
      <c r="B36" s="10" t="b">
        <v>1</v>
      </c>
      <c r="C36" t="str">
        <f>IF(B36=FALSE,"- &gt; NOT ACTIVE"," Decommission as specified in power plants list")</f>
        <v xml:space="preserve"> Decommission as specified in power plants list</v>
      </c>
      <c r="E36" s="7" t="b">
        <v>0</v>
      </c>
    </row>
    <row r="37" spans="1:5" x14ac:dyDescent="0.25">
      <c r="A37" t="s">
        <v>28</v>
      </c>
      <c r="B37" s="10" t="b">
        <v>1</v>
      </c>
      <c r="C37" t="str">
        <f>IF(B37=FALSE,"- &gt; NOT ACTIVE"," VRES plants are invested according to trends/targets")</f>
        <v xml:space="preserve"> VRES plants are invested according to trends/targets</v>
      </c>
      <c r="E37" s="7" t="b">
        <v>0</v>
      </c>
    </row>
    <row r="38" spans="1:5" x14ac:dyDescent="0.25">
      <c r="A38" t="s">
        <v>39</v>
      </c>
      <c r="B38" s="7" t="b">
        <v>1</v>
      </c>
      <c r="C38" t="str">
        <f>IF(OR(B38=FALSE, B37=FALSE),"- &gt; NOT ACTIVE"," target investments are invested as one power plant instead of many power plants")</f>
        <v xml:space="preserve"> target investments are invested as one power plant instead of many power plants</v>
      </c>
      <c r="E38" s="7" t="b">
        <v>1</v>
      </c>
    </row>
    <row r="39" spans="1:5" x14ac:dyDescent="0.25">
      <c r="A39" t="s">
        <v>15</v>
      </c>
      <c r="B39" s="7">
        <v>1000000000</v>
      </c>
      <c r="C39" t="s">
        <v>43</v>
      </c>
      <c r="E39" s="7">
        <v>1000000000</v>
      </c>
    </row>
    <row r="40" spans="1:5" ht="13.5" customHeight="1" x14ac:dyDescent="0.25">
      <c r="A40" t="s">
        <v>64</v>
      </c>
      <c r="B40" s="5" t="s">
        <v>69</v>
      </c>
      <c r="C40" t="s">
        <v>73</v>
      </c>
      <c r="E40" s="5" t="s">
        <v>69</v>
      </c>
    </row>
    <row r="41" spans="1:5" x14ac:dyDescent="0.25">
      <c r="A41" t="s">
        <v>67</v>
      </c>
      <c r="B41" s="5" t="s">
        <v>69</v>
      </c>
      <c r="C41" t="s">
        <v>74</v>
      </c>
      <c r="E41" s="5" t="s">
        <v>69</v>
      </c>
    </row>
    <row r="42" spans="1:5" x14ac:dyDescent="0.25">
      <c r="A42" t="s">
        <v>66</v>
      </c>
      <c r="B42" s="5">
        <v>2</v>
      </c>
      <c r="C42" t="s">
        <v>71</v>
      </c>
      <c r="E42" s="5">
        <v>2</v>
      </c>
    </row>
    <row r="43" spans="1:5" x14ac:dyDescent="0.25">
      <c r="A43" t="s">
        <v>70</v>
      </c>
      <c r="B43" s="5" t="b">
        <v>1</v>
      </c>
      <c r="C43" t="s">
        <v>72</v>
      </c>
      <c r="E43" s="5" t="b">
        <v>1</v>
      </c>
    </row>
    <row r="44" spans="1:5" x14ac:dyDescent="0.25">
      <c r="A44" t="s">
        <v>3</v>
      </c>
      <c r="B44" s="9">
        <v>0</v>
      </c>
      <c r="C44" t="s">
        <v>93</v>
      </c>
      <c r="E44" s="9">
        <v>0</v>
      </c>
    </row>
    <row r="45" spans="1:5" x14ac:dyDescent="0.25">
      <c r="A45" t="s">
        <v>12</v>
      </c>
      <c r="B45" s="9">
        <v>-1</v>
      </c>
      <c r="C45" t="s">
        <v>19</v>
      </c>
      <c r="E45" s="9">
        <v>-1</v>
      </c>
    </row>
    <row r="46" spans="1:5" x14ac:dyDescent="0.25">
      <c r="A46" t="s">
        <v>85</v>
      </c>
      <c r="B46" s="9" t="b">
        <v>0</v>
      </c>
      <c r="C46" t="s">
        <v>86</v>
      </c>
      <c r="E46" s="9" t="b">
        <v>0</v>
      </c>
    </row>
    <row r="50" spans="1:3" x14ac:dyDescent="0.25">
      <c r="B50" s="8" t="str">
        <f>IF(OR(AND(B15=TRUE,B14=FALSE),AND(B15=FALSE,B14=TRUE)),"demand must be correlated with weather year","ok")</f>
        <v>ok</v>
      </c>
    </row>
    <row r="51" spans="1:3" x14ac:dyDescent="0.25">
      <c r="A51" t="s">
        <v>40</v>
      </c>
      <c r="B51" s="8" t="str">
        <f>IF(AND(B29=TRUE,B27&gt;0),"PRICES are fixed, no fuel trends are considered","ok")</f>
        <v>ok</v>
      </c>
    </row>
    <row r="52" spans="1:3" x14ac:dyDescent="0.25">
      <c r="B52" s="8" t="str">
        <f>IF(AND(B23=TRUE,B22=FALSE),"DANGER!!!!!","ok")</f>
        <v>ok</v>
      </c>
      <c r="C52" t="s">
        <v>31</v>
      </c>
    </row>
    <row r="53" spans="1:3" x14ac:dyDescent="0.25">
      <c r="B53" s="8" t="str">
        <f>IF(AND(B23=FALSE,B22=TRUE),"DANGER","ok")</f>
        <v>ok</v>
      </c>
      <c r="C53" t="s">
        <v>30</v>
      </c>
    </row>
    <row r="54" spans="1:3" x14ac:dyDescent="0.25">
      <c r="B54" s="8" t="str">
        <f>IF(AND(B30=TRUE,B29=TRUE),"DANGER","ok")</f>
        <v>ok</v>
      </c>
      <c r="C54" t="s">
        <v>30</v>
      </c>
    </row>
    <row r="55" spans="1:3" x14ac:dyDescent="0.25">
      <c r="B55" s="8" t="str">
        <f>IF(AND(B41&lt;&gt;"NOTSET",B40&lt;&gt;"NOTSET"),"Either NPV or IRR","ok")</f>
        <v>ok</v>
      </c>
      <c r="C55" t="s">
        <v>68</v>
      </c>
    </row>
  </sheetData>
  <conditionalFormatting sqref="B35">
    <cfRule type="cellIs" dxfId="2" priority="2" operator="notEqual">
      <formula>TRUE</formula>
    </cfRule>
  </conditionalFormatting>
  <conditionalFormatting sqref="B50:B55">
    <cfRule type="cellIs" dxfId="1" priority="4" operator="notEqual">
      <formula>"ok"</formula>
    </cfRule>
  </conditionalFormatting>
  <conditionalFormatting sqref="E35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DC299EA-81C2-457F-806D-99C3305DA382}">
          <x14:formula1>
            <xm:f>optionsConfig!$A$2:$A$4</xm:f>
          </x14:formula1>
          <xm:sqref>B8 E8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 B7 E5 E7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E33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E32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 E4</xm:sqref>
        </x14:dataValidation>
        <x14:dataValidation type="list" allowBlank="1" showInputMessage="1" showErrorMessage="1" xr:uid="{221C7E24-8B8F-4750-B465-C2798C523CFA}">
          <x14:formula1>
            <xm:f>optionsConfig!$D$1:$D$15</xm:f>
          </x14:formula1>
          <xm:sqref>B33</xm:sqref>
        </x14:dataValidation>
        <x14:dataValidation type="list" allowBlank="1" showInputMessage="1" showErrorMessage="1" xr:uid="{1C89D68D-C760-4A5E-B740-145D0D6D8311}">
          <x14:formula1>
            <xm:f>optionsConfig!$G$1:$G$10</xm:f>
          </x14:formula1>
          <xm:sqref>B31:B32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2"/>
  <sheetViews>
    <sheetView workbookViewId="0">
      <selection activeCell="I14" sqref="I14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94</v>
      </c>
      <c r="B1" t="b">
        <v>1</v>
      </c>
      <c r="D1" s="11" t="s">
        <v>99</v>
      </c>
      <c r="G1" t="s">
        <v>118</v>
      </c>
    </row>
    <row r="2" spans="1:7" x14ac:dyDescent="0.25">
      <c r="A2" t="s">
        <v>88</v>
      </c>
      <c r="B2" t="b">
        <v>0</v>
      </c>
      <c r="D2" s="11" t="s">
        <v>100</v>
      </c>
      <c r="G2" t="s">
        <v>109</v>
      </c>
    </row>
    <row r="3" spans="1:7" x14ac:dyDescent="0.25">
      <c r="A3" t="s">
        <v>89</v>
      </c>
      <c r="D3" s="11" t="s">
        <v>101</v>
      </c>
      <c r="G3" t="s">
        <v>110</v>
      </c>
    </row>
    <row r="4" spans="1:7" x14ac:dyDescent="0.25">
      <c r="A4" t="s">
        <v>90</v>
      </c>
      <c r="D4" s="11" t="s">
        <v>102</v>
      </c>
      <c r="G4" t="s">
        <v>115</v>
      </c>
    </row>
    <row r="5" spans="1:7" x14ac:dyDescent="0.25">
      <c r="A5" t="s">
        <v>92</v>
      </c>
      <c r="D5" s="11" t="s">
        <v>103</v>
      </c>
      <c r="G5" t="s">
        <v>121</v>
      </c>
    </row>
    <row r="6" spans="1:7" x14ac:dyDescent="0.25">
      <c r="A6" t="s">
        <v>96</v>
      </c>
      <c r="D6" s="11" t="s">
        <v>104</v>
      </c>
      <c r="G6" t="s">
        <v>122</v>
      </c>
    </row>
    <row r="7" spans="1:7" x14ac:dyDescent="0.25">
      <c r="D7" s="11" t="s">
        <v>105</v>
      </c>
    </row>
    <row r="8" spans="1:7" x14ac:dyDescent="0.25">
      <c r="D8" s="11" t="s">
        <v>106</v>
      </c>
    </row>
    <row r="9" spans="1:7" x14ac:dyDescent="0.25">
      <c r="A9" t="s">
        <v>91</v>
      </c>
      <c r="D9" s="11" t="s">
        <v>107</v>
      </c>
    </row>
    <row r="10" spans="1:7" x14ac:dyDescent="0.25">
      <c r="D10" s="11" t="s">
        <v>108</v>
      </c>
    </row>
    <row r="11" spans="1:7" x14ac:dyDescent="0.25">
      <c r="D11" s="11" t="s">
        <v>97</v>
      </c>
    </row>
    <row r="12" spans="1:7" x14ac:dyDescent="0.25">
      <c r="D12" s="11" t="s">
        <v>117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2024-09-30T15:02:32Z</dcterms:modified>
</cp:coreProperties>
</file>