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724C410-BEDF-4490-8539-A9023AA69D9C}" xr6:coauthVersionLast="47" xr6:coauthVersionMax="47" xr10:uidLastSave="{00000000-0000-0000-0000-000000000000}"/>
  <bookViews>
    <workbookView xWindow="-14505" yWindow="-16320" windowWidth="29040" windowHeight="15840" tabRatio="999" activeTab="5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unit2020" sheetId="11" r:id="rId5"/>
    <sheet name="unit2030" sheetId="17" r:id="rId6"/>
    <sheet name="unit2050" sheetId="19" r:id="rId7"/>
    <sheet name="fixedCosts" sheetId="33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investmentCosts!$A$1:$G$45</definedName>
    <definedName name="_xlnm._FilterDatabase" localSheetId="2" hidden="1">node!$A$1:$C$47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<sst xmlns="http://schemas.openxmlformats.org/spreadsheetml/2006/main" count="3344" uniqueCount="269">
  <si>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</si>
  <si>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</si>
  <si>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</si>
  <si>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</si>
  <si>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</si>
  <si>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</si>
  <si>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</si>
  <si>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</si>
  <si>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</si>
  <si>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</si>
  <si>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</si>
  <si>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</si>
  <si>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</si>
  <si>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</si>
  <si>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</si>
  <si>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</si>
  <si>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</si>
  <si>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</si>
  <si>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</si>
  <si>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</si>
  <si>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</si>
  <si>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</si>
  <si>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</si>
  <si>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</si>
  <si>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</si>
  <si>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</si>
  <si>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</si>
  <si>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</si>
  <si>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</si>
  <si>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</si>
  <si>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</si>
  <si>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</si>
  <si>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</si>
  <si>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</si>
  <si>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</si>
  <si>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</si>
  <si>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</si>
  <si>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</si>
  <si>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</si>
  <si>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</si>
  <si>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</si>
  <si>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</si>
  <si>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</si>
  <si>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</si>
  <si>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</si>
  <si>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</si>
  <si>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</si>
  <si>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</si>
  <si>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</si>
  <si>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</si>
  <si>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</si>
  <si>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</si>
  <si>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</si>
  <si>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</si>
  <si>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</si>
  <si>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</si>
  <si>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</si>
  <si>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</si>
  <si>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</si>
  <si>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</si>
  <si>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</si>
  <si>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</si>
  <si>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</si>
  <si>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</si>
  <si>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</si>
  <si>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</si>
  <si>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</si>
  <si>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</si>
  <si>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</si>
  <si>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</si>
  <si>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</si>
  <si>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</si>
  <si>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</si>
  <si>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</si>
  <si>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</si>
  <si>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</si>
  <si>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</si>
  <si>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</si>
  <si>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</si>
  <si>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</si>
  <si>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</si>
  <si>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</si>
  <si>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</si>
  <si>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</si>
  <si>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</si>
  <si>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</si>
  <si>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</si>
  <si>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</si>
  <si>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</si>
  <si>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</si>
  <si>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</si>
  <si>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</si>
  <si>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</si>
  <si>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</si>
  <si>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</si>
  <si>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</si>
  <si>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</si>
  <si>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</si>
  <si>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</si>
  <si>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</si>
  <si>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</si>
  <si>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</si>
  <si>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</si>
  <si>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</si>
  <si>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</si>
  <si>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</si>
  <si>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</si>
  <si>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</si>
  <si>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</si>
  <si>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</si>
  <si>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</si>
  <si>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</si>
  <si>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</si>
  <si>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</si>
  <si>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</si>
  <si>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</si>
  <si>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</si>
  <si>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</si>
  <si>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</si>
  <si>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</si>
  <si>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</si>
  <si>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</si>
  <si>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</si>
  <si>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</si>
  <si>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</si>
  <si>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</si>
  <si>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</si>
  <si>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</si>
  <si>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</si>
  <si>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</si>
  <si>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</si>
  <si>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</si>
  <si>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</si>
  <si>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</si>
  <si>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</si>
  <si>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</si>
  <si>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</si>
  <si>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</si>
  <si>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</si>
  <si>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</si>
  <si>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</si>
  <si>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</si>
  <si>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</si>
  <si>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</si>
  <si>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</si>
  <si>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</si>
  <si>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</si>
  <si>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</si>
  <si>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</si>
  <si>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</si>
  <si>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</si>
  <si>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</si>
  <si>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</si>
  <si>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</si>
  <si>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</si>
  <si>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</si>
  <si>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</si>
  <si>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</si>
  <si>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</si>
  <si>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</si>
  <si>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</si>
  <si>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</si>
  <si>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</si>
  <si>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</si>
  <si>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</si>
  <si>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</si>
  <si>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</si>
  <si>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</si>
  <si>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</si>
  <si>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</si>
  <si>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</si>
  <si>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</si>
  <si>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</si>
  <si>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</si>
  <si>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</si>
  <si>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</si>
  <si>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</si>
  <si>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</si>
  <si>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</si>
  <si>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</si>
  <si>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</si>
  <si>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</si>
  <si>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</si>
  <si>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</si>
  <si>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</si>
  <si>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</si>
  <si>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</si>
  <si>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</si>
  <si>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</si>
  <si>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</si>
  <si>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</si>
  <si>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</si>
  <si>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</si>
  <si>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</si>
  <si>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</si>
  <si>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</si>
  <si>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</si>
  <si>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</si>
  <si>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</si>
  <si>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</si>
  <si>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</si>
  <si>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</si>
  <si>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</si>
  <si>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</si>
  <si>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</si>
  <si>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</si>
  <si>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</si>
  <si>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</si>
  <si>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</si>
  <si>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</si>
  <si>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</si>
  <si>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</si>
  <si>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</si>
  <si>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</si>
  <si>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</si>
  <si>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</si>
  <si>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</si>
  <si>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</si>
  <si>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</si>
  <si>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</si>
  <si>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</si>
  <si>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</si>
  <si>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</si>
  <si>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</si>
  <si>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</si>
  <si>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</si>
  <si>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</si>
  <si>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</si>
  <si>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</si>
  <si>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</si>
  <si>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</si>
  <si>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</si>
  <si>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</si>
  <si>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</si>
  <si>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</si>
  <si>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</si>
  <si>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</si>
  <si>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</si>
  <si>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</si>
  <si>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</si>
  <si>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</si>
  <si>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</si>
  <si>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</si>
  <si>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</si>
  <si>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</si>
  <si>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</si>
  <si>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</si>
  <si>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</si>
  <si>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</si>
  <si>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</si>
  <si>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</si>
  <si>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</si>
  <si>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</si>
  <si>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</si>
  <si>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</si>
  <si>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</si>
  <si>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</si>
  <si>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</si>
  <si>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</si>
  <si>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</si>
  <si>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tyndp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</si>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</sst>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</numFmts>
  <fonts count="20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0" fontId="0" fillId="10" borderId="0" xfId="0" applyFill="1"/>
    <xf numFmtId="1" fontId="0" fillId="0" borderId="1" xfId="0" applyNumberFormat="1" applyBorder="1"/>
    <xf numFmtId="0" fontId="16" fillId="11" borderId="1" xfId="0" applyFont="1" applyFill="1" applyBorder="1"/>
    <xf numFmtId="0" fontId="0" fillId="10" borderId="1" xfId="0" applyFill="1" applyBorder="1"/>
    <xf numFmtId="2" fontId="9" fillId="12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9" fillId="0" borderId="0" xfId="0" applyNumberFormat="1" applyFont="1"/>
    <xf numFmtId="164" fontId="7" fillId="0" borderId="0" xfId="3" applyNumberFormat="1" applyFill="1" applyBorder="1"/>
    <xf numFmtId="0" fontId="18" fillId="0" borderId="0" xfId="0" applyFont="1"/>
    <xf numFmtId="165" fontId="0" fillId="0" borderId="0" xfId="0" applyNumberFormat="1"/>
    <xf numFmtId="165" fontId="9" fillId="0" borderId="0" xfId="0" applyNumberFormat="1" applyFont="1"/>
    <xf numFmtId="165" fontId="0" fillId="4" borderId="1" xfId="0" applyNumberFormat="1" applyFill="1" applyBorder="1"/>
    <xf numFmtId="0" fontId="19" fillId="13" borderId="0" xfId="0" applyFont="1" applyFill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587143</xdr:colOff>
      <xdr:row>6</xdr:row>
      <xdr:rowOff>31673</xdr:rowOff>
    </xdr:from>
    <xdr:to>
      <xdr:col>18</xdr:col>
      <xdr:colOff>313629</xdr:colOff>
      <xdr:row>27</xdr:row>
      <xdr:rowOff>157462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357188</xdr:colOff>
      <xdr:row>19</xdr:row>
      <xdr:rowOff>76539</xdr:rowOff>
    </xdr:from>
    <xdr:to>
      <xdr:col>25</xdr:col>
      <xdr:colOff>276373</xdr:colOff>
      <xdr:row>31</xdr:row>
      <xdr:rowOff>84706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4B417-3987-119D-0DBE-31C75893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59956" y="3878035"/>
          <a:ext cx="3596289" cy="2154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589455</xdr:colOff>
      <xdr:row>23</xdr:row>
      <xdr:rowOff>50144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4" t="s">
        <v>191</v>
      </c>
      <c r="H1" s="44" t="s">
        <v>192</v>
      </c>
    </row>
    <row r="2" spans="1:11">
      <c r="A2" s="28" t="s">
        <v>62</v>
      </c>
      <c r="B2" s="29">
        <v>2030</v>
      </c>
      <c r="C2" s="28">
        <v>40.68</v>
      </c>
      <c r="G2" s="44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8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8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#REF!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#REF!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#REF!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#REF!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#REF!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#REF!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#REF!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#REF!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#REF!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#REF!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VLOOKUP(R20,unit2030!$A$1:$D$22,8,0)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#REF!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VLOOKUP(R21,unit2030!$A$1:$D$22,8,0)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#REF!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VLOOKUP(R22,unit2030!$A$1:$D$22,8,0)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#REF!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VLOOKUP(R23,unit2030!$A$1:$D$22,8,0)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#REF!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VLOOKUP(R24,unit2030!$A$1:$D$22,8,0)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#REF!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VLOOKUP(R25,unit2030!$A$1:$D$22,8,0)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#REF!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VLOOKUP(R26,unit2030!$A$1:$D$22,8,0)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#REF!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VLOOKUP(R27,unit2030!$A$1:$D$22,8,0)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#REF!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VLOOKUP(R28,unit2030!$A$1:$D$22,8,0)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#REF!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VLOOKUP(R29,unit2030!$A$1:$D$22,8,0)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#REF!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#REF!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#REF!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#REF!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#REF!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#REF!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#REF!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#REF!</v>
      </c>
      <c r="D48" s="6" t="e">
        <f>VLOOKUP($A$48,$A$49:$I$79,4,0)</f>
        <v>#REF!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#REF!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#REF!</v>
      </c>
      <c r="D49" t="e">
        <f t="shared" si="9"/>
        <v>#REF!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#REF!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#REF!</v>
      </c>
      <c r="P49" t="e">
        <f t="shared" ref="P49:P78" si="14">$M49*D$48 + D$43+D$42</f>
        <v>#REF!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#REF!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#REF!</v>
      </c>
      <c r="D50" t="e">
        <f t="shared" si="21"/>
        <v>#REF!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#REF!</v>
      </c>
      <c r="M50">
        <v>300</v>
      </c>
      <c r="N50" t="e">
        <f t="shared" si="12"/>
        <v>#REF!</v>
      </c>
      <c r="O50" t="e">
        <f t="shared" si="13"/>
        <v>#REF!</v>
      </c>
      <c r="P50" t="e">
        <f t="shared" si="14"/>
        <v>#REF!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#REF!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#REF!</v>
      </c>
      <c r="D51" t="e">
        <f t="shared" si="22"/>
        <v>#REF!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#REF!</v>
      </c>
      <c r="M51">
        <v>600</v>
      </c>
      <c r="N51" t="e">
        <f t="shared" si="12"/>
        <v>#REF!</v>
      </c>
      <c r="O51" t="e">
        <f t="shared" si="13"/>
        <v>#REF!</v>
      </c>
      <c r="P51" t="e">
        <f t="shared" si="14"/>
        <v>#REF!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#REF!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#REF!</v>
      </c>
      <c r="D52" t="e">
        <f t="shared" si="23"/>
        <v>#REF!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#REF!</v>
      </c>
      <c r="M52">
        <v>900</v>
      </c>
      <c r="N52" t="e">
        <f t="shared" si="12"/>
        <v>#REF!</v>
      </c>
      <c r="O52" t="e">
        <f t="shared" si="13"/>
        <v>#REF!</v>
      </c>
      <c r="P52" t="e">
        <f t="shared" si="14"/>
        <v>#REF!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#REF!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#REF!</v>
      </c>
      <c r="D53" t="e">
        <f t="shared" ref="D53" si="24">D$44+($G12+D$46*$V$35)/D$45</f>
        <v>#REF!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#REF!</v>
      </c>
      <c r="M53">
        <v>1200</v>
      </c>
      <c r="N53" t="e">
        <f t="shared" si="12"/>
        <v>#REF!</v>
      </c>
      <c r="O53" t="e">
        <f t="shared" si="13"/>
        <v>#REF!</v>
      </c>
      <c r="P53" t="e">
        <f t="shared" si="14"/>
        <v>#REF!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#REF!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#REF!</v>
      </c>
      <c r="D54" t="e">
        <f>D$44+($G13+D$46*$V$35)/D$45</f>
        <v>#REF!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#REF!</v>
      </c>
      <c r="M54">
        <v>1500</v>
      </c>
      <c r="N54" t="e">
        <f t="shared" si="12"/>
        <v>#REF!</v>
      </c>
      <c r="O54" t="e">
        <f t="shared" si="13"/>
        <v>#REF!</v>
      </c>
      <c r="P54" t="e">
        <f t="shared" si="14"/>
        <v>#REF!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#REF!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#REF!</v>
      </c>
      <c r="D55" t="e">
        <f t="shared" si="26"/>
        <v>#REF!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#REF!</v>
      </c>
      <c r="M55">
        <v>1800</v>
      </c>
      <c r="N55" t="e">
        <f t="shared" si="12"/>
        <v>#REF!</v>
      </c>
      <c r="O55" t="e">
        <f t="shared" si="13"/>
        <v>#REF!</v>
      </c>
      <c r="P55" t="e">
        <f t="shared" si="14"/>
        <v>#REF!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#REF!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#REF!</v>
      </c>
      <c r="D56" t="e">
        <f t="shared" si="27"/>
        <v>#REF!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#REF!</v>
      </c>
      <c r="M56">
        <v>2100</v>
      </c>
      <c r="N56" t="e">
        <f t="shared" si="12"/>
        <v>#REF!</v>
      </c>
      <c r="O56" t="e">
        <f t="shared" si="13"/>
        <v>#REF!</v>
      </c>
      <c r="P56" t="e">
        <f t="shared" si="14"/>
        <v>#REF!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#REF!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#REF!</v>
      </c>
      <c r="D57" t="e">
        <f t="shared" si="28"/>
        <v>#REF!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#REF!</v>
      </c>
      <c r="M57">
        <v>2400</v>
      </c>
      <c r="N57" t="e">
        <f t="shared" si="12"/>
        <v>#REF!</v>
      </c>
      <c r="O57" t="e">
        <f t="shared" si="13"/>
        <v>#REF!</v>
      </c>
      <c r="P57" t="e">
        <f t="shared" si="14"/>
        <v>#REF!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#REF!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#REF!</v>
      </c>
      <c r="D58" t="e">
        <f t="shared" si="29"/>
        <v>#REF!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#REF!</v>
      </c>
      <c r="M58">
        <v>2700</v>
      </c>
      <c r="N58" t="e">
        <f t="shared" si="12"/>
        <v>#REF!</v>
      </c>
      <c r="O58" t="e">
        <f t="shared" si="13"/>
        <v>#REF!</v>
      </c>
      <c r="P58" t="e">
        <f t="shared" si="14"/>
        <v>#REF!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#REF!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#REF!</v>
      </c>
      <c r="D59" t="e">
        <f t="shared" si="30"/>
        <v>#REF!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#REF!</v>
      </c>
      <c r="M59">
        <v>3000</v>
      </c>
      <c r="N59" t="e">
        <f t="shared" si="12"/>
        <v>#REF!</v>
      </c>
      <c r="O59" t="e">
        <f t="shared" si="13"/>
        <v>#REF!</v>
      </c>
      <c r="P59" t="e">
        <f t="shared" si="14"/>
        <v>#REF!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#REF!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#REF!</v>
      </c>
      <c r="D60" t="e">
        <f t="shared" si="31"/>
        <v>#REF!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#REF!</v>
      </c>
      <c r="M60">
        <v>3300</v>
      </c>
      <c r="N60" t="e">
        <f t="shared" si="12"/>
        <v>#REF!</v>
      </c>
      <c r="O60" t="e">
        <f t="shared" si="13"/>
        <v>#REF!</v>
      </c>
      <c r="P60" t="e">
        <f t="shared" si="14"/>
        <v>#REF!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#REF!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#REF!</v>
      </c>
      <c r="D61" t="e">
        <f t="shared" si="32"/>
        <v>#REF!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#REF!</v>
      </c>
      <c r="M61">
        <v>3600</v>
      </c>
      <c r="N61" t="e">
        <f t="shared" si="12"/>
        <v>#REF!</v>
      </c>
      <c r="O61" t="e">
        <f t="shared" si="13"/>
        <v>#REF!</v>
      </c>
      <c r="P61" t="e">
        <f t="shared" si="14"/>
        <v>#REF!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#REF!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#REF!</v>
      </c>
      <c r="D62" t="e">
        <f t="shared" si="33"/>
        <v>#REF!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#REF!</v>
      </c>
      <c r="M62">
        <v>3900</v>
      </c>
      <c r="N62" t="e">
        <f t="shared" si="12"/>
        <v>#REF!</v>
      </c>
      <c r="O62" t="e">
        <f t="shared" si="13"/>
        <v>#REF!</v>
      </c>
      <c r="P62" t="e">
        <f t="shared" si="14"/>
        <v>#REF!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#REF!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#REF!</v>
      </c>
      <c r="D63" t="e">
        <f t="shared" si="34"/>
        <v>#REF!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#REF!</v>
      </c>
      <c r="M63">
        <v>4200</v>
      </c>
      <c r="N63" t="e">
        <f t="shared" si="12"/>
        <v>#REF!</v>
      </c>
      <c r="O63" t="e">
        <f t="shared" si="13"/>
        <v>#REF!</v>
      </c>
      <c r="P63" t="e">
        <f t="shared" si="14"/>
        <v>#REF!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#REF!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#REF!</v>
      </c>
      <c r="D64" t="e">
        <f t="shared" si="35"/>
        <v>#REF!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#REF!</v>
      </c>
      <c r="M64">
        <v>4500</v>
      </c>
      <c r="N64" t="e">
        <f t="shared" si="12"/>
        <v>#REF!</v>
      </c>
      <c r="O64" t="e">
        <f t="shared" si="13"/>
        <v>#REF!</v>
      </c>
      <c r="P64" t="e">
        <f t="shared" si="14"/>
        <v>#REF!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#REF!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#REF!</v>
      </c>
      <c r="D65" t="e">
        <f t="shared" si="36"/>
        <v>#REF!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#REF!</v>
      </c>
      <c r="M65">
        <v>4800</v>
      </c>
      <c r="N65" t="e">
        <f t="shared" si="12"/>
        <v>#REF!</v>
      </c>
      <c r="O65" t="e">
        <f t="shared" si="13"/>
        <v>#REF!</v>
      </c>
      <c r="P65" t="e">
        <f t="shared" si="14"/>
        <v>#REF!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#REF!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#REF!</v>
      </c>
      <c r="D66" t="e">
        <f t="shared" si="37"/>
        <v>#REF!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#REF!</v>
      </c>
      <c r="M66">
        <v>5100</v>
      </c>
      <c r="N66" t="e">
        <f t="shared" si="12"/>
        <v>#REF!</v>
      </c>
      <c r="O66" t="e">
        <f t="shared" si="13"/>
        <v>#REF!</v>
      </c>
      <c r="P66" t="e">
        <f t="shared" si="14"/>
        <v>#REF!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#REF!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#REF!</v>
      </c>
      <c r="D67" t="e">
        <f t="shared" si="38"/>
        <v>#REF!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#REF!</v>
      </c>
      <c r="M67">
        <v>5400</v>
      </c>
      <c r="N67" t="e">
        <f t="shared" si="12"/>
        <v>#REF!</v>
      </c>
      <c r="O67" t="e">
        <f t="shared" si="13"/>
        <v>#REF!</v>
      </c>
      <c r="P67" t="e">
        <f t="shared" si="14"/>
        <v>#REF!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#REF!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#REF!</v>
      </c>
      <c r="D68" t="e">
        <f t="shared" si="39"/>
        <v>#REF!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#REF!</v>
      </c>
      <c r="M68">
        <v>5700</v>
      </c>
      <c r="N68" t="e">
        <f t="shared" si="12"/>
        <v>#REF!</v>
      </c>
      <c r="O68" t="e">
        <f t="shared" si="13"/>
        <v>#REF!</v>
      </c>
      <c r="P68" t="e">
        <f t="shared" si="14"/>
        <v>#REF!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#REF!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#REF!</v>
      </c>
      <c r="D69" t="e">
        <f t="shared" si="40"/>
        <v>#REF!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#REF!</v>
      </c>
      <c r="M69">
        <v>6000</v>
      </c>
      <c r="N69" t="e">
        <f t="shared" si="12"/>
        <v>#REF!</v>
      </c>
      <c r="O69" t="e">
        <f t="shared" si="13"/>
        <v>#REF!</v>
      </c>
      <c r="P69" t="e">
        <f t="shared" si="14"/>
        <v>#REF!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#REF!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#REF!</v>
      </c>
      <c r="D70" t="e">
        <f t="shared" si="41"/>
        <v>#REF!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#REF!</v>
      </c>
      <c r="M70">
        <v>6300</v>
      </c>
      <c r="N70" t="e">
        <f t="shared" si="12"/>
        <v>#REF!</v>
      </c>
      <c r="O70" t="e">
        <f t="shared" si="13"/>
        <v>#REF!</v>
      </c>
      <c r="P70" t="e">
        <f t="shared" si="14"/>
        <v>#REF!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#REF!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#REF!</v>
      </c>
      <c r="D71" t="e">
        <f t="shared" si="42"/>
        <v>#REF!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#REF!</v>
      </c>
      <c r="M71">
        <v>6600</v>
      </c>
      <c r="N71" t="e">
        <f t="shared" si="12"/>
        <v>#REF!</v>
      </c>
      <c r="O71" t="e">
        <f t="shared" si="13"/>
        <v>#REF!</v>
      </c>
      <c r="P71" t="e">
        <f t="shared" si="14"/>
        <v>#REF!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#REF!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#REF!</v>
      </c>
      <c r="D72" t="e">
        <f t="shared" si="43"/>
        <v>#REF!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#REF!</v>
      </c>
      <c r="M72">
        <v>6900</v>
      </c>
      <c r="N72" t="e">
        <f t="shared" si="12"/>
        <v>#REF!</v>
      </c>
      <c r="O72" t="e">
        <f t="shared" si="13"/>
        <v>#REF!</v>
      </c>
      <c r="P72" t="e">
        <f t="shared" si="14"/>
        <v>#REF!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#REF!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#REF!</v>
      </c>
      <c r="D73" t="e">
        <f t="shared" si="44"/>
        <v>#REF!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#REF!</v>
      </c>
      <c r="M73">
        <v>7200</v>
      </c>
      <c r="N73" t="e">
        <f t="shared" si="12"/>
        <v>#REF!</v>
      </c>
      <c r="O73" t="e">
        <f t="shared" si="13"/>
        <v>#REF!</v>
      </c>
      <c r="P73" t="e">
        <f t="shared" si="14"/>
        <v>#REF!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#REF!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#REF!</v>
      </c>
      <c r="D74" t="e">
        <f t="shared" si="45"/>
        <v>#REF!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#REF!</v>
      </c>
      <c r="M74">
        <v>7500</v>
      </c>
      <c r="N74" t="e">
        <f t="shared" si="12"/>
        <v>#REF!</v>
      </c>
      <c r="O74" t="e">
        <f t="shared" si="13"/>
        <v>#REF!</v>
      </c>
      <c r="P74" t="e">
        <f t="shared" si="14"/>
        <v>#REF!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#REF!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#REF!</v>
      </c>
      <c r="D75" t="e">
        <f t="shared" si="46"/>
        <v>#REF!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#REF!</v>
      </c>
      <c r="M75">
        <v>7800</v>
      </c>
      <c r="N75" t="e">
        <f t="shared" si="12"/>
        <v>#REF!</v>
      </c>
      <c r="O75" t="e">
        <f t="shared" si="13"/>
        <v>#REF!</v>
      </c>
      <c r="P75" t="e">
        <f t="shared" si="14"/>
        <v>#REF!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#REF!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#REF!</v>
      </c>
      <c r="D76" t="e">
        <f t="shared" si="47"/>
        <v>#REF!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#REF!</v>
      </c>
      <c r="M76">
        <v>8100</v>
      </c>
      <c r="N76" t="e">
        <f t="shared" si="12"/>
        <v>#REF!</v>
      </c>
      <c r="O76" t="e">
        <f t="shared" si="13"/>
        <v>#REF!</v>
      </c>
      <c r="P76" t="e">
        <f t="shared" si="14"/>
        <v>#REF!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#REF!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#REF!</v>
      </c>
      <c r="D77" t="e">
        <f t="shared" si="48"/>
        <v>#REF!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#REF!</v>
      </c>
      <c r="M77">
        <v>8400</v>
      </c>
      <c r="N77" t="e">
        <f t="shared" si="12"/>
        <v>#REF!</v>
      </c>
      <c r="O77" t="e">
        <f t="shared" si="13"/>
        <v>#REF!</v>
      </c>
      <c r="P77" t="e">
        <f t="shared" si="14"/>
        <v>#REF!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#REF!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#REF!</v>
      </c>
      <c r="D78" t="e">
        <f t="shared" si="49"/>
        <v>#REF!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#REF!</v>
      </c>
      <c r="M78">
        <v>8700</v>
      </c>
      <c r="N78" t="e">
        <f t="shared" si="12"/>
        <v>#REF!</v>
      </c>
      <c r="O78" t="e">
        <f t="shared" si="13"/>
        <v>#REF!</v>
      </c>
      <c r="P78" t="e">
        <f t="shared" si="14"/>
        <v>#REF!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#REF!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C25" sqref="C25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7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4" t="s">
        <v>197</v>
      </c>
      <c r="B113" s="11">
        <v>2050</v>
      </c>
    </row>
    <row r="115" spans="1:3">
      <c r="A115" s="44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R94"/>
  <sheetViews>
    <sheetView zoomScale="82" zoomScaleNormal="82" workbookViewId="0">
      <selection activeCell="X15" sqref="X15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31" t="s">
        <v>63</v>
      </c>
      <c r="B3" s="31">
        <v>2020</v>
      </c>
      <c r="C3" s="31">
        <v>68.58</v>
      </c>
      <c r="E3" t="s">
        <v>267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267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1" t="s">
        <v>66</v>
      </c>
      <c r="B7" s="31">
        <v>2020</v>
      </c>
      <c r="C7" s="31">
        <v>20.05</v>
      </c>
      <c r="E7" t="s">
        <v>267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267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31">
        <v>40</v>
      </c>
      <c r="E16" t="s">
        <v>267</v>
      </c>
      <c r="H16" t="s">
        <v>65</v>
      </c>
      <c r="I16" s="15">
        <v>6.48</v>
      </c>
      <c r="J16" s="15">
        <v>6.48</v>
      </c>
      <c r="K16" s="15">
        <v>6.48</v>
      </c>
      <c r="L16" s="27"/>
      <c r="R16" s="26"/>
    </row>
    <row r="17" spans="1:17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17">
      <c r="A18" s="31" t="s">
        <v>63</v>
      </c>
      <c r="B18" s="31">
        <v>2030</v>
      </c>
      <c r="C18" s="31">
        <v>61.6</v>
      </c>
      <c r="E18" t="s">
        <v>268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17">
      <c r="A19" s="31" t="s">
        <v>64</v>
      </c>
      <c r="B19" s="31">
        <v>2030</v>
      </c>
      <c r="C19" s="31">
        <v>36.32</v>
      </c>
      <c r="E19" t="s">
        <v>267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17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17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17">
      <c r="A22" s="31" t="s">
        <v>66</v>
      </c>
      <c r="B22" s="31">
        <v>2030</v>
      </c>
      <c r="C22" s="31">
        <v>14.47</v>
      </c>
      <c r="E22" t="s">
        <v>267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</row>
    <row r="23" spans="1:17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</row>
    <row r="24" spans="1:17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17">
      <c r="A25" s="31" t="s">
        <v>61</v>
      </c>
      <c r="B25" s="31">
        <v>2030</v>
      </c>
      <c r="C25" s="31">
        <v>7.09</v>
      </c>
      <c r="E25" t="s">
        <v>267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17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17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17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17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17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17">
      <c r="A31" s="31" t="s">
        <v>0</v>
      </c>
      <c r="B31" s="31">
        <v>2020</v>
      </c>
      <c r="C31" s="31">
        <v>123</v>
      </c>
      <c r="E31" t="s">
        <v>267</v>
      </c>
      <c r="N31" s="27"/>
      <c r="O31" s="27"/>
      <c r="P31" s="27"/>
      <c r="Q31" s="27"/>
    </row>
    <row r="32" spans="1:17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s="31" t="s">
        <v>63</v>
      </c>
      <c r="B34" s="31">
        <v>2050</v>
      </c>
      <c r="C34" s="31">
        <v>64.48</v>
      </c>
      <c r="E34" t="s">
        <v>267</v>
      </c>
      <c r="F34" t="s">
        <v>261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267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1" t="s">
        <v>66</v>
      </c>
      <c r="B38" s="31">
        <v>2050</v>
      </c>
      <c r="C38" s="31">
        <v>14.65</v>
      </c>
      <c r="E38" t="s">
        <v>267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267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31">
        <v>168</v>
      </c>
      <c r="E46" t="s">
        <v>267</v>
      </c>
    </row>
    <row r="47" spans="1:17">
      <c r="A47" t="s">
        <v>56</v>
      </c>
      <c r="B47">
        <v>2050</v>
      </c>
      <c r="C47">
        <v>15</v>
      </c>
      <c r="E47" t="s">
        <v>60</v>
      </c>
    </row>
    <row r="49" spans="1:5">
      <c r="A49" t="s">
        <v>52</v>
      </c>
      <c r="B49" t="s">
        <v>53</v>
      </c>
      <c r="C49">
        <v>102</v>
      </c>
      <c r="E49" t="s">
        <v>54</v>
      </c>
    </row>
    <row r="50" spans="1:5">
      <c r="A50" t="s">
        <v>52</v>
      </c>
      <c r="B50" t="s">
        <v>53</v>
      </c>
      <c r="C50">
        <v>36</v>
      </c>
      <c r="E50" t="s">
        <v>55</v>
      </c>
    </row>
    <row r="51" spans="1:5">
      <c r="A51" t="s">
        <v>56</v>
      </c>
      <c r="B51" t="s">
        <v>53</v>
      </c>
      <c r="C51">
        <v>30</v>
      </c>
      <c r="E51" t="s">
        <v>54</v>
      </c>
    </row>
    <row r="52" spans="1:5">
      <c r="A52" t="s">
        <v>56</v>
      </c>
      <c r="B52" t="s">
        <v>53</v>
      </c>
      <c r="C52">
        <v>15</v>
      </c>
      <c r="E52" t="s">
        <v>55</v>
      </c>
    </row>
    <row r="53" spans="1:5">
      <c r="A53" t="s">
        <v>57</v>
      </c>
      <c r="B53" t="s">
        <v>53</v>
      </c>
      <c r="C53">
        <v>125</v>
      </c>
      <c r="E53" t="s">
        <v>54</v>
      </c>
    </row>
    <row r="54" spans="1:5">
      <c r="A54" t="s">
        <v>57</v>
      </c>
      <c r="B54" t="s">
        <v>53</v>
      </c>
      <c r="C54">
        <v>40</v>
      </c>
      <c r="E54" t="s">
        <v>55</v>
      </c>
    </row>
    <row r="55" spans="1:5">
      <c r="A55" t="s">
        <v>58</v>
      </c>
      <c r="B55" t="s">
        <v>53</v>
      </c>
      <c r="C55">
        <v>15</v>
      </c>
      <c r="E55" t="s">
        <v>54</v>
      </c>
    </row>
    <row r="56" spans="1:5">
      <c r="A56" t="s">
        <v>58</v>
      </c>
      <c r="B56" t="s">
        <v>53</v>
      </c>
      <c r="C56">
        <v>0</v>
      </c>
      <c r="E56" t="s">
        <v>55</v>
      </c>
    </row>
    <row r="57" spans="1:5">
      <c r="A57" t="s">
        <v>59</v>
      </c>
      <c r="B57" t="s">
        <v>53</v>
      </c>
      <c r="C57">
        <v>45</v>
      </c>
      <c r="E57" t="s">
        <v>54</v>
      </c>
    </row>
    <row r="58" spans="1:5">
      <c r="A58" t="s">
        <v>59</v>
      </c>
      <c r="B58" t="s">
        <v>53</v>
      </c>
      <c r="C58">
        <v>30</v>
      </c>
      <c r="E58" t="s">
        <v>55</v>
      </c>
    </row>
    <row r="59" spans="1:5">
      <c r="A59" t="s">
        <v>61</v>
      </c>
      <c r="B59" t="s">
        <v>69</v>
      </c>
      <c r="C59">
        <v>100</v>
      </c>
      <c r="E59">
        <v>2030</v>
      </c>
    </row>
    <row r="60" spans="1:5">
      <c r="A60" t="s">
        <v>62</v>
      </c>
      <c r="B60" t="s">
        <v>69</v>
      </c>
      <c r="C60">
        <v>100</v>
      </c>
      <c r="E60">
        <v>2030</v>
      </c>
    </row>
    <row r="61" spans="1:5">
      <c r="A61" t="s">
        <v>64</v>
      </c>
      <c r="B61" t="s">
        <v>69</v>
      </c>
      <c r="C61">
        <v>100</v>
      </c>
      <c r="E61">
        <v>2030</v>
      </c>
    </row>
    <row r="62" spans="1:5">
      <c r="A62" t="s">
        <v>65</v>
      </c>
      <c r="B62" t="s">
        <v>69</v>
      </c>
      <c r="C62">
        <v>100</v>
      </c>
      <c r="E62">
        <v>2030</v>
      </c>
    </row>
    <row r="63" spans="1:5">
      <c r="A63" t="s">
        <v>1</v>
      </c>
      <c r="B63" t="s">
        <v>69</v>
      </c>
      <c r="C63">
        <v>100</v>
      </c>
      <c r="E63">
        <v>2030</v>
      </c>
    </row>
    <row r="64" spans="1:5">
      <c r="A64" t="s">
        <v>66</v>
      </c>
      <c r="B64" t="s">
        <v>69</v>
      </c>
      <c r="C64">
        <v>100</v>
      </c>
      <c r="E64">
        <v>2030</v>
      </c>
    </row>
    <row r="65" spans="1:10">
      <c r="A65" t="s">
        <v>68</v>
      </c>
      <c r="B65" t="s">
        <v>69</v>
      </c>
      <c r="C65">
        <v>100</v>
      </c>
      <c r="E65">
        <v>2030</v>
      </c>
    </row>
    <row r="66" spans="1:10">
      <c r="A66" t="s">
        <v>61</v>
      </c>
      <c r="B66" t="s">
        <v>69</v>
      </c>
      <c r="C66">
        <v>120</v>
      </c>
      <c r="E66">
        <v>2050</v>
      </c>
    </row>
    <row r="67" spans="1:10">
      <c r="A67" t="s">
        <v>62</v>
      </c>
      <c r="B67" t="s">
        <v>69</v>
      </c>
      <c r="C67">
        <v>120</v>
      </c>
      <c r="E67">
        <v>2050</v>
      </c>
    </row>
    <row r="68" spans="1:10">
      <c r="A68" t="s">
        <v>64</v>
      </c>
      <c r="B68" t="s">
        <v>69</v>
      </c>
      <c r="C68">
        <v>120</v>
      </c>
      <c r="E68">
        <v>2050</v>
      </c>
    </row>
    <row r="69" spans="1:10">
      <c r="A69" t="s">
        <v>65</v>
      </c>
      <c r="B69" t="s">
        <v>69</v>
      </c>
      <c r="C69">
        <v>120</v>
      </c>
      <c r="E69">
        <v>2050</v>
      </c>
    </row>
    <row r="70" spans="1:10">
      <c r="A70" t="s">
        <v>1</v>
      </c>
      <c r="B70" t="s">
        <v>69</v>
      </c>
      <c r="C70">
        <v>120</v>
      </c>
      <c r="E70">
        <v>2050</v>
      </c>
    </row>
    <row r="71" spans="1:10">
      <c r="A71" t="s">
        <v>66</v>
      </c>
      <c r="B71" t="s">
        <v>69</v>
      </c>
      <c r="C71">
        <v>120</v>
      </c>
      <c r="E71">
        <v>2050</v>
      </c>
    </row>
    <row r="72" spans="1:10">
      <c r="A72" t="s">
        <v>68</v>
      </c>
      <c r="B72" t="s">
        <v>69</v>
      </c>
      <c r="C72">
        <v>120</v>
      </c>
      <c r="E72">
        <v>2050</v>
      </c>
    </row>
    <row r="73" spans="1:10">
      <c r="A73" t="s">
        <v>61</v>
      </c>
      <c r="B73" t="s">
        <v>69</v>
      </c>
      <c r="C73">
        <v>200</v>
      </c>
      <c r="E73" t="s">
        <v>70</v>
      </c>
    </row>
    <row r="74" spans="1:10">
      <c r="A74" t="s">
        <v>62</v>
      </c>
      <c r="B74" t="s">
        <v>69</v>
      </c>
      <c r="C74">
        <v>200</v>
      </c>
      <c r="E74" t="s">
        <v>70</v>
      </c>
      <c r="G74" s="27"/>
      <c r="H74" s="27"/>
    </row>
    <row r="75" spans="1:10">
      <c r="A75" t="s">
        <v>64</v>
      </c>
      <c r="B75" t="s">
        <v>69</v>
      </c>
      <c r="C75">
        <v>200</v>
      </c>
      <c r="E75" t="s">
        <v>70</v>
      </c>
      <c r="G75" s="27"/>
      <c r="H75" s="27"/>
    </row>
    <row r="76" spans="1:10">
      <c r="A76" t="s">
        <v>65</v>
      </c>
      <c r="B76" t="s">
        <v>69</v>
      </c>
      <c r="C76">
        <v>200</v>
      </c>
      <c r="E76" t="s">
        <v>70</v>
      </c>
      <c r="G76" s="27"/>
      <c r="H76" s="27"/>
    </row>
    <row r="77" spans="1:10">
      <c r="A77" t="s">
        <v>1</v>
      </c>
      <c r="B77" t="s">
        <v>69</v>
      </c>
      <c r="C77">
        <v>200</v>
      </c>
      <c r="E77" t="s">
        <v>70</v>
      </c>
      <c r="G77" s="27"/>
      <c r="H77" s="27"/>
    </row>
    <row r="78" spans="1:10">
      <c r="A78" t="s">
        <v>66</v>
      </c>
      <c r="B78" t="s">
        <v>69</v>
      </c>
      <c r="C78">
        <v>200</v>
      </c>
      <c r="E78" t="s">
        <v>70</v>
      </c>
      <c r="G78" s="27"/>
      <c r="H78" s="27"/>
      <c r="I78" s="27"/>
      <c r="J78" s="27"/>
    </row>
    <row r="79" spans="1:10">
      <c r="A79" t="s">
        <v>68</v>
      </c>
      <c r="B79" t="s">
        <v>69</v>
      </c>
      <c r="C79">
        <v>200</v>
      </c>
      <c r="E79" t="s">
        <v>70</v>
      </c>
      <c r="G79" s="27"/>
      <c r="H79" s="27"/>
      <c r="I79" s="27"/>
      <c r="J79" s="27"/>
    </row>
    <row r="80" spans="1:10">
      <c r="A80" t="s">
        <v>61</v>
      </c>
      <c r="B80" t="s">
        <v>69</v>
      </c>
      <c r="C80">
        <v>70</v>
      </c>
      <c r="E80" t="s">
        <v>71</v>
      </c>
      <c r="G80" s="27"/>
      <c r="H80" s="27"/>
      <c r="I80" s="27"/>
    </row>
    <row r="81" spans="1:10">
      <c r="A81" t="s">
        <v>62</v>
      </c>
      <c r="B81" t="s">
        <v>69</v>
      </c>
      <c r="C81">
        <v>70</v>
      </c>
      <c r="E81" t="s">
        <v>71</v>
      </c>
      <c r="G81" s="27"/>
      <c r="H81" s="27"/>
      <c r="I81" s="27"/>
      <c r="J81" s="27"/>
    </row>
    <row r="82" spans="1:10">
      <c r="A82" t="s">
        <v>64</v>
      </c>
      <c r="B82" t="s">
        <v>69</v>
      </c>
      <c r="C82">
        <v>70</v>
      </c>
      <c r="E82" t="s">
        <v>71</v>
      </c>
      <c r="G82" s="27"/>
      <c r="H82" s="27"/>
      <c r="I82" s="27"/>
    </row>
    <row r="83" spans="1:10">
      <c r="A83" t="s">
        <v>65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1</v>
      </c>
      <c r="B84" t="s">
        <v>69</v>
      </c>
      <c r="C84">
        <v>70</v>
      </c>
      <c r="E84" t="s">
        <v>71</v>
      </c>
      <c r="G84" s="27"/>
      <c r="H84" s="27"/>
      <c r="I84" s="27"/>
    </row>
    <row r="85" spans="1:10">
      <c r="A85" t="s">
        <v>66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68</v>
      </c>
      <c r="B86" t="s">
        <v>69</v>
      </c>
      <c r="C86">
        <v>70</v>
      </c>
      <c r="E86" t="s">
        <v>71</v>
      </c>
      <c r="G86" s="27"/>
      <c r="H86" s="27"/>
      <c r="I86" s="27"/>
      <c r="J86" s="27"/>
    </row>
    <row r="87" spans="1:10">
      <c r="A87" t="s">
        <v>52</v>
      </c>
      <c r="B87" t="s">
        <v>72</v>
      </c>
      <c r="C87">
        <v>113000000</v>
      </c>
      <c r="E87" t="s">
        <v>73</v>
      </c>
      <c r="G87" s="27"/>
      <c r="H87" s="27"/>
      <c r="I87" s="27"/>
      <c r="J87" s="27"/>
    </row>
    <row r="88" spans="1:10">
      <c r="A88" t="s">
        <v>52</v>
      </c>
      <c r="B88" t="s">
        <v>72</v>
      </c>
      <c r="C88">
        <v>116000000</v>
      </c>
      <c r="E88" t="s">
        <v>74</v>
      </c>
      <c r="G88" s="27"/>
      <c r="H88" s="27"/>
    </row>
    <row r="89" spans="1:10">
      <c r="A89" t="s">
        <v>52</v>
      </c>
      <c r="B89" t="s">
        <v>72</v>
      </c>
      <c r="C89">
        <v>109000000</v>
      </c>
      <c r="E89" t="s">
        <v>75</v>
      </c>
      <c r="G89" s="27"/>
      <c r="H89" s="27"/>
    </row>
    <row r="90" spans="1:10">
      <c r="A90" t="s">
        <v>52</v>
      </c>
      <c r="B90" t="s">
        <v>72</v>
      </c>
      <c r="C90">
        <v>111000000</v>
      </c>
      <c r="E90" t="s">
        <v>76</v>
      </c>
      <c r="G90" s="27"/>
      <c r="H90" s="27"/>
    </row>
    <row r="91" spans="1:10">
      <c r="A91" t="s">
        <v>56</v>
      </c>
      <c r="B91" t="s">
        <v>72</v>
      </c>
      <c r="C91">
        <v>309000000</v>
      </c>
      <c r="E91" t="s">
        <v>76</v>
      </c>
      <c r="G91" s="27"/>
      <c r="H91" s="27"/>
    </row>
    <row r="92" spans="1:10">
      <c r="A92" t="s">
        <v>56</v>
      </c>
      <c r="B92" t="s">
        <v>72</v>
      </c>
      <c r="C92">
        <v>299000000</v>
      </c>
      <c r="E92" t="s">
        <v>73</v>
      </c>
      <c r="G92" s="27"/>
      <c r="H92" s="27"/>
    </row>
    <row r="93" spans="1:10">
      <c r="A93" t="s">
        <v>56</v>
      </c>
      <c r="B93" t="s">
        <v>72</v>
      </c>
      <c r="C93">
        <v>321000000</v>
      </c>
      <c r="E93" t="s">
        <v>74</v>
      </c>
      <c r="G93" s="27"/>
      <c r="H93" s="27"/>
    </row>
    <row r="94" spans="1:10">
      <c r="A94" t="s">
        <v>56</v>
      </c>
      <c r="B94" t="s">
        <v>72</v>
      </c>
      <c r="C94">
        <v>335000000</v>
      </c>
      <c r="E94" t="s">
        <v>75</v>
      </c>
      <c r="F94" s="27"/>
      <c r="G94" s="27"/>
      <c r="H94" s="27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7"/>
  <sheetViews>
    <sheetView workbookViewId="0">
      <selection activeCell="G18" sqref="G18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11.26953125" bestFit="1" customWidth="1"/>
  </cols>
  <sheetData>
    <row r="1" spans="1:12">
      <c r="A1" t="s">
        <v>117</v>
      </c>
      <c r="B1" s="24" t="s">
        <v>165</v>
      </c>
      <c r="C1" t="s">
        <v>98</v>
      </c>
      <c r="F1" s="5" t="s">
        <v>141</v>
      </c>
      <c r="G1" s="41" t="s">
        <v>188</v>
      </c>
    </row>
    <row r="2" spans="1:12">
      <c r="A2" t="s">
        <v>142</v>
      </c>
      <c r="B2" s="24">
        <v>2020</v>
      </c>
      <c r="C2" s="45">
        <v>3845510</v>
      </c>
      <c r="F2" s="9" t="s">
        <v>144</v>
      </c>
    </row>
    <row r="3" spans="1:12">
      <c r="A3" t="s">
        <v>145</v>
      </c>
      <c r="B3" s="24">
        <v>2020</v>
      </c>
      <c r="C3" s="46">
        <v>3845510</v>
      </c>
      <c r="F3" s="9" t="s">
        <v>144</v>
      </c>
    </row>
    <row r="4" spans="1:12">
      <c r="A4" t="s">
        <v>146</v>
      </c>
      <c r="B4" s="24">
        <v>2020</v>
      </c>
      <c r="C4" s="46">
        <v>343000</v>
      </c>
      <c r="F4" s="9" t="s">
        <v>144</v>
      </c>
    </row>
    <row r="5" spans="1:12">
      <c r="A5" t="s">
        <v>2</v>
      </c>
      <c r="B5" s="24">
        <v>2020</v>
      </c>
      <c r="C5" s="46">
        <v>7940450</v>
      </c>
      <c r="F5" s="9" t="s">
        <v>144</v>
      </c>
      <c r="G5" s="49" t="s">
        <v>258</v>
      </c>
    </row>
    <row r="6" spans="1:12">
      <c r="A6" t="s">
        <v>149</v>
      </c>
      <c r="B6" s="24">
        <v>2020</v>
      </c>
      <c r="C6" s="46">
        <v>2000000</v>
      </c>
      <c r="F6" t="s">
        <v>150</v>
      </c>
    </row>
    <row r="7" spans="1:12">
      <c r="A7" t="s">
        <v>3</v>
      </c>
      <c r="B7" s="24">
        <v>2020</v>
      </c>
      <c r="C7" s="46">
        <v>2040000</v>
      </c>
    </row>
    <row r="8" spans="1:12">
      <c r="A8" t="s">
        <v>46</v>
      </c>
      <c r="B8" s="24">
        <v>2020</v>
      </c>
      <c r="C8" s="46">
        <v>587000</v>
      </c>
      <c r="F8" t="s">
        <v>260</v>
      </c>
    </row>
    <row r="9" spans="1:12">
      <c r="A9" t="s">
        <v>50</v>
      </c>
      <c r="B9" s="24">
        <v>2020</v>
      </c>
      <c r="C9" s="46">
        <v>2270000</v>
      </c>
    </row>
    <row r="10" spans="1:12">
      <c r="A10" t="s">
        <v>51</v>
      </c>
      <c r="B10" s="24">
        <v>2020</v>
      </c>
      <c r="C10" s="46">
        <v>1150000</v>
      </c>
      <c r="F10" t="s">
        <v>259</v>
      </c>
    </row>
    <row r="11" spans="1:12">
      <c r="A11" t="s">
        <v>148</v>
      </c>
      <c r="B11" s="24">
        <v>2020</v>
      </c>
      <c r="C11" s="53">
        <v>534000</v>
      </c>
      <c r="F11" t="s">
        <v>254</v>
      </c>
    </row>
    <row r="12" spans="1:12">
      <c r="A12" t="s">
        <v>3</v>
      </c>
      <c r="B12" s="24">
        <v>2030</v>
      </c>
      <c r="C12" s="47">
        <v>2040000</v>
      </c>
      <c r="F12" t="s">
        <v>254</v>
      </c>
    </row>
    <row r="13" spans="1:12">
      <c r="A13" t="s">
        <v>4</v>
      </c>
      <c r="B13" s="24">
        <v>2030</v>
      </c>
      <c r="C13" s="47">
        <v>2900000</v>
      </c>
      <c r="F13" t="s">
        <v>254</v>
      </c>
    </row>
    <row r="14" spans="1:12">
      <c r="A14" t="s">
        <v>9</v>
      </c>
      <c r="B14" s="24">
        <v>2030</v>
      </c>
      <c r="C14" s="47">
        <v>830000</v>
      </c>
      <c r="D14" s="17"/>
      <c r="F14" t="s">
        <v>254</v>
      </c>
      <c r="L14" s="11"/>
    </row>
    <row r="15" spans="1:12">
      <c r="A15" t="s">
        <v>10</v>
      </c>
      <c r="B15" s="24">
        <v>2030</v>
      </c>
      <c r="C15" s="47">
        <v>1200000</v>
      </c>
      <c r="D15" s="17"/>
      <c r="F15" t="s">
        <v>254</v>
      </c>
      <c r="L15" s="11"/>
    </row>
    <row r="16" spans="1:12">
      <c r="A16" t="s">
        <v>11</v>
      </c>
      <c r="B16" s="24">
        <v>2030</v>
      </c>
      <c r="C16" s="47">
        <v>1200000</v>
      </c>
      <c r="D16" s="17"/>
      <c r="F16" t="s">
        <v>254</v>
      </c>
      <c r="L16" s="11"/>
    </row>
    <row r="17" spans="1:12">
      <c r="A17" t="s">
        <v>19</v>
      </c>
      <c r="B17" s="24">
        <v>2030</v>
      </c>
      <c r="C17" s="47">
        <v>2690000</v>
      </c>
      <c r="D17" s="17"/>
      <c r="F17" t="s">
        <v>254</v>
      </c>
      <c r="L17" s="11"/>
    </row>
    <row r="18" spans="1:12">
      <c r="A18" t="s">
        <v>2</v>
      </c>
      <c r="B18" s="24">
        <v>2030</v>
      </c>
      <c r="C18" s="30">
        <v>6000000</v>
      </c>
      <c r="D18" s="17"/>
      <c r="F18" t="s">
        <v>254</v>
      </c>
      <c r="L18" s="11"/>
    </row>
    <row r="19" spans="1:12">
      <c r="A19" t="s">
        <v>41</v>
      </c>
      <c r="B19" s="24">
        <v>2030</v>
      </c>
      <c r="C19" s="47">
        <v>435000</v>
      </c>
      <c r="F19" t="s">
        <v>254</v>
      </c>
      <c r="L19" s="11"/>
    </row>
    <row r="20" spans="1:12">
      <c r="A20" t="s">
        <v>46</v>
      </c>
      <c r="B20" s="24">
        <v>2030</v>
      </c>
      <c r="C20" s="46">
        <v>444000</v>
      </c>
      <c r="D20" s="17"/>
      <c r="F20" t="s">
        <v>260</v>
      </c>
      <c r="L20" s="11"/>
    </row>
    <row r="21" spans="1:12">
      <c r="A21" t="s">
        <v>50</v>
      </c>
      <c r="B21" s="24">
        <v>2030</v>
      </c>
      <c r="C21" s="52">
        <v>1620000</v>
      </c>
      <c r="D21" s="17"/>
      <c r="F21" t="s">
        <v>259</v>
      </c>
      <c r="L21" s="11"/>
    </row>
    <row r="22" spans="1:12">
      <c r="A22" t="s">
        <v>51</v>
      </c>
      <c r="B22" s="24">
        <v>2030</v>
      </c>
      <c r="C22" s="51">
        <v>1220000</v>
      </c>
      <c r="F22" t="s">
        <v>259</v>
      </c>
      <c r="L22" s="11"/>
    </row>
    <row r="23" spans="1:12">
      <c r="A23" t="s">
        <v>148</v>
      </c>
      <c r="B23" s="24">
        <v>2030</v>
      </c>
      <c r="C23" s="52">
        <v>284000</v>
      </c>
      <c r="F23" t="s">
        <v>254</v>
      </c>
      <c r="L23" s="11"/>
    </row>
    <row r="24" spans="1:12">
      <c r="A24" t="s">
        <v>21</v>
      </c>
      <c r="B24" s="24">
        <v>2030</v>
      </c>
      <c r="C24" s="46">
        <v>2990000</v>
      </c>
      <c r="F24" t="s">
        <v>254</v>
      </c>
      <c r="L24" s="11"/>
    </row>
    <row r="25" spans="1:12">
      <c r="A25" t="s">
        <v>183</v>
      </c>
      <c r="B25" s="24">
        <v>2050</v>
      </c>
      <c r="C25" s="46">
        <v>800000</v>
      </c>
      <c r="F25" t="s">
        <v>254</v>
      </c>
      <c r="G25" t="s">
        <v>255</v>
      </c>
      <c r="H25" s="24">
        <v>2020</v>
      </c>
      <c r="I25" s="46"/>
      <c r="L25" s="11"/>
    </row>
    <row r="26" spans="1:12">
      <c r="A26" t="s">
        <v>180</v>
      </c>
      <c r="B26" s="24">
        <v>2050</v>
      </c>
      <c r="C26" s="46">
        <v>730000</v>
      </c>
      <c r="F26" t="s">
        <v>254</v>
      </c>
      <c r="L26" s="11"/>
    </row>
    <row r="27" spans="1:12">
      <c r="A27" t="s">
        <v>181</v>
      </c>
      <c r="B27" s="24">
        <v>2050</v>
      </c>
      <c r="C27" s="46">
        <v>750000</v>
      </c>
      <c r="F27" t="s">
        <v>254</v>
      </c>
      <c r="L27" s="11"/>
    </row>
    <row r="28" spans="1:12">
      <c r="A28" t="s">
        <v>179</v>
      </c>
      <c r="B28" s="24">
        <v>2050</v>
      </c>
      <c r="C28" s="46">
        <v>435000</v>
      </c>
      <c r="F28" t="s">
        <v>254</v>
      </c>
      <c r="L28" s="11"/>
    </row>
    <row r="29" spans="1:12">
      <c r="A29" t="s">
        <v>50</v>
      </c>
      <c r="B29" s="24">
        <v>2050</v>
      </c>
      <c r="C29" s="52">
        <v>1444000</v>
      </c>
      <c r="F29" t="s">
        <v>259</v>
      </c>
      <c r="L29" s="11"/>
    </row>
    <row r="30" spans="1:12">
      <c r="A30" t="s">
        <v>51</v>
      </c>
      <c r="B30" s="24">
        <v>2050</v>
      </c>
      <c r="C30" s="51">
        <v>1127000</v>
      </c>
      <c r="F30" t="s">
        <v>259</v>
      </c>
      <c r="L30" s="11"/>
    </row>
    <row r="31" spans="1:12">
      <c r="A31" t="s">
        <v>46</v>
      </c>
      <c r="B31" s="24">
        <v>2050</v>
      </c>
      <c r="C31" s="46">
        <v>350000</v>
      </c>
      <c r="F31" t="s">
        <v>260</v>
      </c>
      <c r="L31" s="11"/>
    </row>
    <row r="32" spans="1:12">
      <c r="A32" t="s">
        <v>182</v>
      </c>
      <c r="B32" s="24">
        <v>2050</v>
      </c>
      <c r="C32" s="46">
        <v>350000</v>
      </c>
      <c r="F32" t="s">
        <v>254</v>
      </c>
      <c r="L32" s="11"/>
    </row>
    <row r="33" spans="1:6">
      <c r="A33" t="s">
        <v>148</v>
      </c>
      <c r="B33" s="24">
        <v>2050</v>
      </c>
      <c r="C33" s="52">
        <v>270000</v>
      </c>
      <c r="F33" t="s">
        <v>254</v>
      </c>
    </row>
    <row r="34" spans="1:6">
      <c r="A34" t="s">
        <v>19</v>
      </c>
      <c r="B34" s="24">
        <v>2050</v>
      </c>
      <c r="C34" s="46">
        <v>2685000</v>
      </c>
      <c r="F34" t="s">
        <v>254</v>
      </c>
    </row>
    <row r="35" spans="1:6">
      <c r="A35" t="s">
        <v>41</v>
      </c>
      <c r="B35" s="24">
        <v>2050</v>
      </c>
      <c r="C35" s="46">
        <v>412000</v>
      </c>
      <c r="F35" t="s">
        <v>254</v>
      </c>
    </row>
    <row r="36" spans="1:6">
      <c r="A36" t="s">
        <v>4</v>
      </c>
      <c r="B36" s="24">
        <v>2050</v>
      </c>
      <c r="C36" s="46">
        <v>2700000</v>
      </c>
      <c r="F36" t="s">
        <v>254</v>
      </c>
    </row>
    <row r="37" spans="1:6">
      <c r="A37" t="s">
        <v>9</v>
      </c>
      <c r="B37" s="24">
        <v>2050</v>
      </c>
      <c r="C37" s="46">
        <v>800000</v>
      </c>
      <c r="F37" t="s">
        <v>254</v>
      </c>
    </row>
    <row r="38" spans="1:6">
      <c r="A38" t="s">
        <v>10</v>
      </c>
      <c r="B38" s="24">
        <v>2050</v>
      </c>
      <c r="C38" s="46">
        <v>1100000</v>
      </c>
      <c r="F38" t="s">
        <v>254</v>
      </c>
    </row>
    <row r="39" spans="1:6">
      <c r="A39" t="s">
        <v>21</v>
      </c>
      <c r="B39" s="24">
        <v>2050</v>
      </c>
      <c r="C39" s="46">
        <v>2970000</v>
      </c>
      <c r="F39" t="s">
        <v>254</v>
      </c>
    </row>
    <row r="40" spans="1:6">
      <c r="A40" s="31" t="s">
        <v>45</v>
      </c>
      <c r="B40" s="24">
        <v>2020</v>
      </c>
      <c r="C40" s="50">
        <v>1169000</v>
      </c>
      <c r="F40" t="s">
        <v>260</v>
      </c>
    </row>
    <row r="41" spans="1:6">
      <c r="A41" s="31" t="s">
        <v>45</v>
      </c>
      <c r="B41" s="24">
        <v>2030</v>
      </c>
      <c r="C41" s="46">
        <v>1017000</v>
      </c>
      <c r="F41" t="s">
        <v>260</v>
      </c>
    </row>
    <row r="42" spans="1:6">
      <c r="A42" s="31" t="s">
        <v>45</v>
      </c>
      <c r="B42" s="24">
        <v>2050</v>
      </c>
      <c r="C42" s="46">
        <v>688000</v>
      </c>
      <c r="F42" t="s">
        <v>260</v>
      </c>
    </row>
    <row r="43" spans="1:6">
      <c r="A43" t="s">
        <v>266</v>
      </c>
      <c r="B43" s="24">
        <v>2030</v>
      </c>
      <c r="C43">
        <v>1390000</v>
      </c>
      <c r="F43" t="s">
        <v>263</v>
      </c>
    </row>
    <row r="44" spans="1:6">
      <c r="A44" t="s">
        <v>266</v>
      </c>
      <c r="B44" s="24">
        <v>2030</v>
      </c>
      <c r="C44">
        <v>1280000</v>
      </c>
      <c r="F44" t="s">
        <v>263</v>
      </c>
    </row>
    <row r="45" spans="1:6">
      <c r="B45"/>
    </row>
    <row r="47" spans="1:6">
      <c r="B47"/>
    </row>
    <row r="48" spans="1:6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</sheetData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5" sqref="G15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9" width="20.6328125" customWidth="1"/>
    <col min="10" max="10" width="22.54296875" customWidth="1"/>
    <col min="11" max="11" width="20.6328125" customWidth="1"/>
  </cols>
  <sheetData>
    <row r="1" spans="1:12" s="5" customFormat="1" ht="43.5">
      <c r="A1" s="42" t="s">
        <v>117</v>
      </c>
      <c r="B1" s="42" t="s">
        <v>95</v>
      </c>
      <c r="C1" s="42" t="s">
        <v>82</v>
      </c>
      <c r="D1" s="43" t="s">
        <v>137</v>
      </c>
      <c r="E1" s="43" t="s">
        <v>138</v>
      </c>
      <c r="F1" s="43" t="s">
        <v>139</v>
      </c>
      <c r="G1" s="43" t="s">
        <v>140</v>
      </c>
      <c r="I1" s="42" t="s">
        <v>97</v>
      </c>
      <c r="J1" s="5" t="s">
        <v>98</v>
      </c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37">
        <f>J2*0.016</f>
        <v>61528.160000000003</v>
      </c>
      <c r="J2">
        <v>3845510</v>
      </c>
      <c r="K2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37">
        <f>J3*0.016</f>
        <v>61528.160000000003</v>
      </c>
      <c r="J3">
        <v>3845510</v>
      </c>
      <c r="K3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37">
        <f>J4*0.025</f>
        <v>8575</v>
      </c>
      <c r="J4">
        <v>343000</v>
      </c>
      <c r="K4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37">
        <f>J5*0.014</f>
        <v>111166.3</v>
      </c>
      <c r="J5">
        <v>7940450</v>
      </c>
      <c r="K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31">
        <v>16000</v>
      </c>
      <c r="J6">
        <f xml:space="preserve"> 2000*1000</f>
        <v>2000000</v>
      </c>
      <c r="K6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tabSelected="1" zoomScale="90" zoomScaleNormal="90" workbookViewId="0">
      <selection activeCell="F31" sqref="F31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10" width="8" customWidth="1"/>
    <col min="11" max="11" width="23.1796875" customWidth="1"/>
  </cols>
  <sheetData>
    <row r="1" spans="1:111" ht="15">
      <c r="A1" s="31" t="s">
        <v>155</v>
      </c>
      <c r="B1" s="55" t="s">
        <v>95</v>
      </c>
      <c r="C1" s="55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30" t="s">
        <v>97</v>
      </c>
      <c r="J1" s="32"/>
      <c r="K1" s="54" t="s">
        <v>264</v>
      </c>
      <c r="L1" s="54" t="s">
        <v>265</v>
      </c>
    </row>
    <row r="2" spans="1:111" s="6" customFormat="1">
      <c r="A2" s="31" t="s">
        <v>3</v>
      </c>
      <c r="B2" s="56">
        <v>1.9</v>
      </c>
      <c r="C2" s="56">
        <v>0.309</v>
      </c>
      <c r="D2" s="31"/>
      <c r="E2" s="31"/>
      <c r="F2" s="31"/>
      <c r="G2" s="31"/>
      <c r="H2"/>
      <c r="I2" s="31">
        <v>50000</v>
      </c>
      <c r="J2"/>
      <c r="K2" s="48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6">
        <v>4.2</v>
      </c>
      <c r="C3" s="56">
        <v>0.61</v>
      </c>
      <c r="D3" s="31"/>
      <c r="E3" s="31"/>
      <c r="F3" s="31"/>
      <c r="G3" s="31"/>
      <c r="H3"/>
      <c r="I3" s="31">
        <v>27800</v>
      </c>
      <c r="J3"/>
      <c r="K3" s="46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6">
        <v>4.2</v>
      </c>
      <c r="C4" s="56">
        <v>0.53</v>
      </c>
      <c r="D4" s="31"/>
      <c r="E4" s="31"/>
      <c r="F4" s="31"/>
      <c r="G4" s="31"/>
      <c r="I4" s="31">
        <v>27800</v>
      </c>
      <c r="K4" s="46"/>
    </row>
    <row r="5" spans="1:111">
      <c r="A5" s="31" t="s">
        <v>11</v>
      </c>
      <c r="B5" s="56">
        <v>4.2</v>
      </c>
      <c r="C5" s="56">
        <v>0.53</v>
      </c>
      <c r="D5" s="31"/>
      <c r="E5" s="31"/>
      <c r="F5" s="31"/>
      <c r="G5" s="31"/>
      <c r="I5" s="31">
        <v>27800</v>
      </c>
      <c r="K5" s="46"/>
    </row>
    <row r="6" spans="1:111">
      <c r="A6" s="31" t="s">
        <v>266</v>
      </c>
      <c r="B6" s="56">
        <v>6.11</v>
      </c>
      <c r="C6" s="56">
        <v>0.41</v>
      </c>
      <c r="D6" s="31"/>
      <c r="E6" s="31"/>
      <c r="F6" s="31"/>
      <c r="G6" s="31"/>
      <c r="I6" s="31">
        <v>32000</v>
      </c>
      <c r="J6" t="s">
        <v>263</v>
      </c>
      <c r="K6" s="46"/>
    </row>
    <row r="7" spans="1:111">
      <c r="A7" s="31" t="s">
        <v>148</v>
      </c>
      <c r="B7" s="56">
        <v>1.8</v>
      </c>
      <c r="C7" s="56">
        <v>0.92</v>
      </c>
      <c r="D7" s="31">
        <v>4</v>
      </c>
      <c r="E7" s="31">
        <v>0.92</v>
      </c>
      <c r="F7" s="31">
        <v>0.92</v>
      </c>
      <c r="G7" s="31">
        <v>0</v>
      </c>
      <c r="I7" s="31">
        <v>1000</v>
      </c>
      <c r="J7" t="s">
        <v>262</v>
      </c>
      <c r="K7" s="46"/>
    </row>
    <row r="8" spans="1:111" s="6" customFormat="1">
      <c r="A8" s="31" t="s">
        <v>19</v>
      </c>
      <c r="B8" s="56">
        <v>0</v>
      </c>
      <c r="C8" s="56">
        <v>1</v>
      </c>
      <c r="D8" s="31"/>
      <c r="E8" s="31"/>
      <c r="F8" s="31"/>
      <c r="G8" s="31"/>
      <c r="H8"/>
      <c r="I8" s="31">
        <v>13450</v>
      </c>
      <c r="J8"/>
      <c r="K8" s="46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6">
        <v>0</v>
      </c>
      <c r="C9" s="56">
        <v>1</v>
      </c>
      <c r="D9" s="31"/>
      <c r="E9" s="31"/>
      <c r="F9" s="31"/>
      <c r="G9" s="31"/>
      <c r="H9"/>
      <c r="I9" s="31">
        <v>14950</v>
      </c>
      <c r="J9"/>
      <c r="K9" s="46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6">
        <v>4</v>
      </c>
      <c r="C10" s="56">
        <v>0.28499999999999998</v>
      </c>
      <c r="D10" s="31"/>
      <c r="E10" s="31"/>
      <c r="F10" s="31"/>
      <c r="G10" s="31"/>
      <c r="I10" s="31">
        <v>100000</v>
      </c>
      <c r="K10" s="46"/>
    </row>
    <row r="11" spans="1:111">
      <c r="A11" s="31" t="s">
        <v>41</v>
      </c>
      <c r="B11" s="56">
        <v>4.5</v>
      </c>
      <c r="C11" s="56">
        <v>0.43</v>
      </c>
      <c r="D11" s="31"/>
      <c r="E11" s="31"/>
      <c r="F11" s="31"/>
      <c r="G11" s="31"/>
      <c r="I11" s="31">
        <v>7745</v>
      </c>
      <c r="K11" s="46"/>
    </row>
    <row r="12" spans="1:111">
      <c r="A12" s="31" t="s">
        <v>46</v>
      </c>
      <c r="B12" s="56">
        <v>0</v>
      </c>
      <c r="C12" s="56">
        <v>1</v>
      </c>
      <c r="D12" s="31"/>
      <c r="E12" s="31"/>
      <c r="F12" s="31"/>
      <c r="G12" s="31"/>
      <c r="I12" s="31">
        <v>8300</v>
      </c>
      <c r="J12" t="s">
        <v>260</v>
      </c>
      <c r="K12" s="46"/>
    </row>
    <row r="13" spans="1:111">
      <c r="A13" s="31" t="s">
        <v>50</v>
      </c>
      <c r="B13" s="56">
        <v>2.7</v>
      </c>
      <c r="C13" s="56">
        <v>1</v>
      </c>
      <c r="D13" s="31"/>
      <c r="E13" s="31"/>
      <c r="F13" s="31"/>
      <c r="G13" s="31"/>
      <c r="I13" s="31">
        <v>30500</v>
      </c>
      <c r="J13" t="s">
        <v>260</v>
      </c>
      <c r="K13" s="46"/>
    </row>
    <row r="14" spans="1:111">
      <c r="A14" s="31" t="s">
        <v>51</v>
      </c>
      <c r="B14" s="56">
        <v>1.35</v>
      </c>
      <c r="C14" s="56">
        <v>1</v>
      </c>
      <c r="D14" s="31"/>
      <c r="E14" s="31"/>
      <c r="F14" s="31"/>
      <c r="G14" s="31"/>
      <c r="I14" s="31">
        <v>14700</v>
      </c>
      <c r="J14" t="s">
        <v>260</v>
      </c>
      <c r="K14" s="46"/>
    </row>
    <row r="15" spans="1:111">
      <c r="A15" s="31" t="s">
        <v>45</v>
      </c>
      <c r="B15" s="56"/>
      <c r="C15" s="56">
        <v>1</v>
      </c>
      <c r="D15" s="31"/>
      <c r="E15" s="31"/>
      <c r="F15" s="31"/>
      <c r="G15" s="31"/>
      <c r="I15" s="31">
        <f>12300</f>
        <v>12300</v>
      </c>
      <c r="J15" t="s">
        <v>260</v>
      </c>
      <c r="K15" s="46"/>
    </row>
    <row r="16" spans="1:111" s="30" customFormat="1">
      <c r="A16" s="46"/>
      <c r="B16" s="24"/>
      <c r="C16" s="46"/>
      <c r="D16" s="24"/>
      <c r="E16" s="46"/>
      <c r="F16" s="46"/>
      <c r="G16" s="46"/>
      <c r="H16" s="46"/>
      <c r="I16" s="46"/>
      <c r="J16" s="46"/>
      <c r="K16" s="4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A17" s="46" t="s">
        <v>13</v>
      </c>
      <c r="B17" s="24">
        <v>0</v>
      </c>
      <c r="E17" s="46"/>
      <c r="F17" s="46"/>
      <c r="G17" s="46"/>
      <c r="H17" s="46"/>
      <c r="I17" s="46">
        <v>68680</v>
      </c>
      <c r="J17" s="46"/>
      <c r="K17" s="46"/>
    </row>
    <row r="18" spans="1:111" s="6" customFormat="1">
      <c r="A18" s="46" t="s">
        <v>14</v>
      </c>
      <c r="B18" s="24">
        <v>0</v>
      </c>
      <c r="C18" s="24"/>
      <c r="D18" s="24"/>
      <c r="E18" s="46"/>
      <c r="F18" s="46"/>
      <c r="G18" s="46"/>
      <c r="H18" s="46"/>
      <c r="I18" s="46">
        <v>60520.000000000007</v>
      </c>
      <c r="J18" s="46"/>
      <c r="K18" s="46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6" t="s">
        <v>15</v>
      </c>
      <c r="B19" s="24">
        <v>1.0629999999999999</v>
      </c>
      <c r="C19" s="24"/>
      <c r="E19" s="46"/>
      <c r="F19" s="46"/>
      <c r="G19" s="46"/>
      <c r="H19" s="46"/>
      <c r="I19" s="46">
        <v>104000</v>
      </c>
      <c r="J19" s="46"/>
      <c r="K19" s="46"/>
    </row>
    <row r="20" spans="1:111" s="6" customFormat="1">
      <c r="A20" s="46" t="s">
        <v>17</v>
      </c>
      <c r="B20" s="24">
        <v>9.5</v>
      </c>
      <c r="C20" s="24"/>
      <c r="D20" s="24"/>
      <c r="E20" s="46"/>
      <c r="F20" s="46"/>
      <c r="G20" s="46"/>
      <c r="H20" s="46"/>
      <c r="I20" s="46"/>
      <c r="J20" s="46"/>
      <c r="K20" s="46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6" t="s">
        <v>18</v>
      </c>
      <c r="C21" s="24"/>
      <c r="E21" s="46"/>
      <c r="F21" s="46"/>
      <c r="G21" s="46"/>
      <c r="H21" s="46"/>
      <c r="I21" s="46">
        <v>11450</v>
      </c>
      <c r="J21" s="46"/>
      <c r="K21" s="46"/>
    </row>
    <row r="22" spans="1:111" s="6" customFormat="1">
      <c r="A22" s="46" t="s">
        <v>20</v>
      </c>
      <c r="B22" s="24"/>
      <c r="C22" s="24"/>
      <c r="D22" s="24"/>
      <c r="E22" s="46"/>
      <c r="F22" s="46"/>
      <c r="G22" s="46"/>
      <c r="H22" s="46"/>
      <c r="I22" s="46">
        <v>33550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6" t="s">
        <v>16</v>
      </c>
      <c r="C23" s="24"/>
      <c r="E23" s="46"/>
      <c r="F23" s="46"/>
      <c r="G23" s="46"/>
      <c r="H23" s="46"/>
      <c r="I23" s="46"/>
    </row>
    <row r="24" spans="1:111">
      <c r="A24" s="46" t="s">
        <v>39</v>
      </c>
      <c r="B24" s="24">
        <v>2.6</v>
      </c>
      <c r="C24" s="24">
        <v>2.2499999999999998E-3</v>
      </c>
      <c r="E24" s="46"/>
      <c r="F24" s="46"/>
      <c r="G24" s="46"/>
      <c r="H24" s="46"/>
      <c r="I24" s="46">
        <v>126700</v>
      </c>
      <c r="K24" s="48"/>
      <c r="L24" s="48"/>
    </row>
    <row r="25" spans="1:111">
      <c r="A25" s="46" t="s">
        <v>40</v>
      </c>
      <c r="B25" s="24">
        <v>2.6</v>
      </c>
      <c r="C25" s="24">
        <v>2.2499999999999998E-3</v>
      </c>
      <c r="E25" s="46"/>
      <c r="F25" s="46"/>
      <c r="G25" s="46"/>
      <c r="H25" s="46"/>
      <c r="I25" s="46">
        <v>126700</v>
      </c>
      <c r="K25" s="48"/>
      <c r="L25" s="48"/>
    </row>
    <row r="26" spans="1:111" s="6" customFormat="1">
      <c r="A26" s="46" t="s">
        <v>22</v>
      </c>
      <c r="B26" s="24">
        <v>2.62</v>
      </c>
      <c r="C26" s="24">
        <v>1.012</v>
      </c>
      <c r="D26" s="24"/>
      <c r="E26" s="46"/>
      <c r="F26" s="46"/>
      <c r="G26" s="46"/>
      <c r="H26" s="46"/>
      <c r="I26" s="46">
        <v>31000</v>
      </c>
      <c r="J26"/>
      <c r="K26" s="48"/>
      <c r="L26" s="4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6" t="s">
        <v>23</v>
      </c>
      <c r="B27" s="24">
        <v>2.62</v>
      </c>
      <c r="C27" s="24">
        <v>1.012</v>
      </c>
      <c r="D27" s="24"/>
      <c r="E27" s="46"/>
      <c r="F27" s="46"/>
      <c r="G27" s="46"/>
      <c r="H27" s="46"/>
      <c r="I27" s="46">
        <v>31000</v>
      </c>
      <c r="J27"/>
      <c r="K27" s="48"/>
      <c r="L27" s="4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6" t="s">
        <v>24</v>
      </c>
      <c r="B28" s="24">
        <v>1</v>
      </c>
      <c r="C28" s="24">
        <v>0.99</v>
      </c>
      <c r="D28" s="24"/>
      <c r="E28" s="46"/>
      <c r="F28" s="46"/>
      <c r="G28" s="46"/>
      <c r="H28" s="46"/>
      <c r="I28" s="46">
        <v>1020</v>
      </c>
      <c r="J28"/>
      <c r="K28" s="48"/>
      <c r="L28" s="4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6" t="s">
        <v>25</v>
      </c>
      <c r="B29" s="24">
        <v>1</v>
      </c>
      <c r="C29" s="24">
        <v>0.99</v>
      </c>
      <c r="E29" s="46"/>
      <c r="F29" s="46"/>
      <c r="G29" s="46"/>
      <c r="H29" s="46"/>
      <c r="I29" s="46">
        <v>1020</v>
      </c>
    </row>
    <row r="30" spans="1:111">
      <c r="A30" s="46" t="s">
        <v>26</v>
      </c>
      <c r="B30" s="24">
        <v>1</v>
      </c>
      <c r="C30" s="24">
        <v>1.06</v>
      </c>
      <c r="E30" s="46"/>
      <c r="F30" s="46"/>
      <c r="G30" s="46"/>
      <c r="H30" s="46"/>
      <c r="I30" s="46">
        <v>1900</v>
      </c>
    </row>
    <row r="31" spans="1:111">
      <c r="A31" s="46" t="s">
        <v>27</v>
      </c>
      <c r="B31" s="24">
        <v>1</v>
      </c>
      <c r="C31" s="24">
        <v>1.06</v>
      </c>
      <c r="E31" s="46"/>
      <c r="F31" s="46"/>
      <c r="G31" s="46"/>
      <c r="H31" s="46"/>
      <c r="I31" s="46">
        <v>1900</v>
      </c>
    </row>
    <row r="32" spans="1:111">
      <c r="A32" s="46" t="s">
        <v>28</v>
      </c>
      <c r="B32" s="24">
        <v>2.0099999999999998</v>
      </c>
      <c r="C32" s="24">
        <v>5.2</v>
      </c>
      <c r="E32" s="46"/>
      <c r="F32" s="46"/>
      <c r="G32" s="46"/>
      <c r="H32" s="46"/>
      <c r="I32" s="46">
        <v>2000</v>
      </c>
    </row>
    <row r="33" spans="1:9">
      <c r="A33" s="46" t="s">
        <v>29</v>
      </c>
      <c r="B33" s="24">
        <v>2.0099999999999998</v>
      </c>
      <c r="C33" s="24">
        <v>5.2</v>
      </c>
      <c r="E33" s="46"/>
      <c r="F33" s="46"/>
      <c r="G33" s="46"/>
      <c r="H33" s="46"/>
      <c r="I33" s="46">
        <v>2000</v>
      </c>
    </row>
    <row r="34" spans="1:9">
      <c r="A34" s="46" t="s">
        <v>30</v>
      </c>
      <c r="B34" s="24">
        <v>4.5999999999999996</v>
      </c>
      <c r="C34" s="24">
        <v>8.66</v>
      </c>
      <c r="E34" s="46"/>
      <c r="F34" s="46"/>
      <c r="G34" s="46"/>
      <c r="H34" s="46"/>
      <c r="I34" s="46">
        <v>22500</v>
      </c>
    </row>
    <row r="35" spans="1:9">
      <c r="A35" s="46" t="s">
        <v>31</v>
      </c>
      <c r="B35" s="24">
        <v>4.5999999999999996</v>
      </c>
      <c r="C35" s="24">
        <v>8.66</v>
      </c>
      <c r="E35" s="46"/>
      <c r="F35" s="46"/>
      <c r="G35" s="46"/>
      <c r="H35" s="46"/>
      <c r="I35" s="46">
        <v>22500</v>
      </c>
    </row>
    <row r="36" spans="1:9">
      <c r="A36" s="46" t="s">
        <v>32</v>
      </c>
      <c r="B36" s="24">
        <v>2.9</v>
      </c>
      <c r="C36" s="24">
        <v>2.98</v>
      </c>
      <c r="E36" s="46"/>
      <c r="F36" s="46"/>
      <c r="G36" s="46"/>
      <c r="H36" s="46"/>
      <c r="I36" s="46">
        <v>16300</v>
      </c>
    </row>
    <row r="37" spans="1:9">
      <c r="A37" s="46" t="s">
        <v>33</v>
      </c>
      <c r="B37" s="24">
        <v>2.9</v>
      </c>
      <c r="C37" s="24">
        <v>2.98</v>
      </c>
      <c r="E37" s="46"/>
      <c r="F37" s="46"/>
      <c r="G37" s="46"/>
      <c r="H37" s="46"/>
      <c r="I37" s="46">
        <v>16300</v>
      </c>
    </row>
    <row r="38" spans="1:9">
      <c r="A38" s="46" t="s">
        <v>34</v>
      </c>
      <c r="B38" s="24">
        <v>1.51</v>
      </c>
      <c r="C38" s="24">
        <v>3.4</v>
      </c>
      <c r="E38" s="46"/>
      <c r="F38" s="46"/>
      <c r="G38" s="46"/>
      <c r="H38" s="46"/>
      <c r="I38" s="46">
        <v>4000</v>
      </c>
    </row>
    <row r="39" spans="1:9">
      <c r="A39" s="46" t="s">
        <v>35</v>
      </c>
      <c r="B39" s="24">
        <v>1.51</v>
      </c>
      <c r="C39" s="24">
        <v>3.4</v>
      </c>
      <c r="E39" s="46"/>
      <c r="F39" s="46"/>
      <c r="G39" s="46"/>
      <c r="H39" s="46"/>
      <c r="I39" s="46">
        <v>4000</v>
      </c>
    </row>
    <row r="40" spans="1:9">
      <c r="A40" s="46" t="s">
        <v>36</v>
      </c>
      <c r="B40" s="24">
        <v>3.2</v>
      </c>
      <c r="C40" s="24">
        <v>3.1</v>
      </c>
      <c r="E40" s="46"/>
      <c r="F40" s="46"/>
      <c r="G40" s="46"/>
      <c r="H40" s="46"/>
      <c r="I40" s="46">
        <v>870</v>
      </c>
    </row>
    <row r="41" spans="1:9">
      <c r="A41" s="46" t="s">
        <v>37</v>
      </c>
      <c r="B41" s="24">
        <v>1.2</v>
      </c>
      <c r="C41" s="24">
        <v>1</v>
      </c>
      <c r="E41" s="46"/>
      <c r="F41" s="46"/>
      <c r="G41" s="46"/>
      <c r="H41" s="46"/>
      <c r="I41" s="46">
        <v>28000</v>
      </c>
    </row>
    <row r="42" spans="1:9">
      <c r="A42" s="46" t="s">
        <v>38</v>
      </c>
      <c r="B42" s="24">
        <v>1.2</v>
      </c>
      <c r="C42" s="24">
        <v>1</v>
      </c>
      <c r="E42" s="46"/>
      <c r="F42" s="46"/>
      <c r="G42" s="46"/>
      <c r="H42" s="46"/>
      <c r="I42" s="46">
        <v>28000</v>
      </c>
    </row>
    <row r="43" spans="1:9">
      <c r="A43" s="46" t="s">
        <v>47</v>
      </c>
      <c r="B43" s="24">
        <v>0.3</v>
      </c>
      <c r="C43" s="24">
        <v>0.48</v>
      </c>
      <c r="E43" s="46"/>
      <c r="F43" s="46"/>
      <c r="G43" s="46"/>
      <c r="H43" s="46"/>
      <c r="I43" s="46">
        <v>0.04</v>
      </c>
    </row>
    <row r="44" spans="1:9">
      <c r="A44" s="46" t="s">
        <v>48</v>
      </c>
      <c r="B44" s="24">
        <v>0.3</v>
      </c>
      <c r="C44" s="24">
        <v>0.48</v>
      </c>
      <c r="E44" s="46"/>
      <c r="F44" s="46"/>
      <c r="G44" s="46"/>
      <c r="H44" s="46"/>
      <c r="I44" s="46">
        <v>0.04</v>
      </c>
    </row>
    <row r="45" spans="1:9">
      <c r="A45" s="46" t="s">
        <v>49</v>
      </c>
      <c r="B45" s="24">
        <v>10</v>
      </c>
      <c r="C45" s="24"/>
      <c r="E45" s="46"/>
      <c r="F45" s="46"/>
      <c r="G45" s="46"/>
      <c r="H45" s="46"/>
      <c r="I45" s="46">
        <v>0</v>
      </c>
    </row>
    <row r="46" spans="1:9">
      <c r="A46" s="46" t="s">
        <v>42</v>
      </c>
      <c r="B46" s="24">
        <v>0</v>
      </c>
      <c r="C46" s="24"/>
      <c r="E46" s="46"/>
      <c r="F46" s="46"/>
      <c r="G46" s="46"/>
      <c r="H46" s="46"/>
      <c r="I46" s="46">
        <v>30000</v>
      </c>
    </row>
    <row r="47" spans="1:9">
      <c r="A47" s="46" t="s">
        <v>43</v>
      </c>
      <c r="B47" s="24">
        <v>7.4</v>
      </c>
      <c r="C47" s="24"/>
      <c r="E47" s="46"/>
      <c r="F47" s="46"/>
      <c r="G47" s="46"/>
      <c r="H47" s="46"/>
      <c r="I47" s="46"/>
    </row>
    <row r="48" spans="1:9">
      <c r="A48" s="46" t="s">
        <v>44</v>
      </c>
      <c r="C48" s="24">
        <v>1</v>
      </c>
      <c r="E48" s="46"/>
      <c r="F48" s="46"/>
      <c r="G48" s="46"/>
      <c r="H48" s="46"/>
      <c r="I48" s="46">
        <v>9240</v>
      </c>
    </row>
    <row r="49" spans="1:9">
      <c r="A49" s="46"/>
      <c r="C49" s="24"/>
      <c r="E49" s="46"/>
      <c r="F49" s="46"/>
      <c r="G49" s="46"/>
      <c r="H49" s="46"/>
      <c r="I49" s="46"/>
    </row>
    <row r="50" spans="1:9">
      <c r="A50" s="46" t="s">
        <v>4</v>
      </c>
      <c r="B50" s="24">
        <v>1.9</v>
      </c>
      <c r="C50" s="24">
        <v>0.309</v>
      </c>
      <c r="E50" s="46"/>
      <c r="F50" s="46"/>
      <c r="G50" s="46"/>
      <c r="H50" s="46"/>
      <c r="I50" s="46">
        <v>117000</v>
      </c>
    </row>
    <row r="51" spans="1:9">
      <c r="A51" s="46" t="s">
        <v>5</v>
      </c>
      <c r="C51" s="24">
        <v>1</v>
      </c>
      <c r="E51" s="46"/>
      <c r="F51" s="46"/>
      <c r="G51" s="46"/>
      <c r="H51" s="46"/>
      <c r="I51" s="46"/>
    </row>
    <row r="52" spans="1:9">
      <c r="A52" s="46" t="s">
        <v>6</v>
      </c>
      <c r="C52" s="24">
        <v>0.98</v>
      </c>
      <c r="E52" s="46"/>
      <c r="F52" s="46"/>
      <c r="G52" s="46"/>
      <c r="H52" s="46"/>
      <c r="I52" s="46"/>
    </row>
    <row r="53" spans="1:9">
      <c r="A53" s="46" t="s">
        <v>7</v>
      </c>
      <c r="C53" s="24">
        <v>4.0999999999999996</v>
      </c>
      <c r="E53" s="46"/>
      <c r="F53" s="46"/>
      <c r="G53" s="46"/>
      <c r="H53" s="46"/>
      <c r="I53" s="46"/>
    </row>
    <row r="54" spans="1:9">
      <c r="A54" s="46" t="s">
        <v>8</v>
      </c>
      <c r="C54" s="24">
        <v>4.2</v>
      </c>
      <c r="E54" s="46"/>
      <c r="F54" s="46"/>
      <c r="G54" s="46"/>
      <c r="H54" s="46"/>
      <c r="I54" s="46"/>
    </row>
    <row r="55" spans="1:9">
      <c r="A55" s="46"/>
      <c r="E55" s="46"/>
      <c r="F55" s="46"/>
      <c r="G55" s="46"/>
      <c r="H55" s="46"/>
      <c r="I55" s="46"/>
    </row>
    <row r="56" spans="1:9">
      <c r="A56" s="46"/>
      <c r="E56" s="46"/>
      <c r="F56" s="46"/>
      <c r="G56" s="46"/>
      <c r="H56" s="46"/>
      <c r="I56" s="4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D19" sqref="D19"/>
    </sheetView>
  </sheetViews>
  <sheetFormatPr defaultRowHeight="14.5"/>
  <cols>
    <col min="1" max="1" width="29.36328125" customWidth="1"/>
    <col min="2" max="2" width="17.453125" customWidth="1"/>
  </cols>
  <sheetData>
    <row r="1" spans="1:8">
      <c r="A1" s="31" t="s">
        <v>155</v>
      </c>
      <c r="B1" s="31" t="s">
        <v>95</v>
      </c>
      <c r="C1" s="31" t="s">
        <v>82</v>
      </c>
      <c r="E1" s="31" t="s">
        <v>97</v>
      </c>
      <c r="F1" t="s">
        <v>98</v>
      </c>
      <c r="H1" s="32" t="s">
        <v>141</v>
      </c>
    </row>
    <row r="2" spans="1:8">
      <c r="A2" s="39" t="s">
        <v>183</v>
      </c>
      <c r="B2" s="39"/>
      <c r="C2" s="39">
        <v>0.5</v>
      </c>
      <c r="E2" s="39">
        <f>F2*0.05</f>
        <v>40000</v>
      </c>
      <c r="F2" s="36">
        <v>800000</v>
      </c>
      <c r="H2" t="s">
        <v>186</v>
      </c>
    </row>
    <row r="3" spans="1:8">
      <c r="A3" s="39" t="s">
        <v>180</v>
      </c>
      <c r="B3" s="39">
        <v>2.7</v>
      </c>
      <c r="C3" s="39">
        <v>0.85</v>
      </c>
      <c r="E3" s="39">
        <v>30000</v>
      </c>
      <c r="F3" s="36">
        <v>730000</v>
      </c>
      <c r="H3" t="s">
        <v>185</v>
      </c>
    </row>
    <row r="4" spans="1:8">
      <c r="A4" s="39" t="s">
        <v>181</v>
      </c>
      <c r="B4" s="39">
        <f>B3</f>
        <v>2.7</v>
      </c>
      <c r="C4" s="39">
        <v>0.61</v>
      </c>
      <c r="E4" s="39">
        <v>11250</v>
      </c>
      <c r="F4" s="36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31">
        <v>8700</v>
      </c>
      <c r="F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31">
        <v>7000</v>
      </c>
      <c r="F6">
        <v>350000</v>
      </c>
      <c r="H6" t="s">
        <v>160</v>
      </c>
    </row>
    <row r="9" spans="1:8">
      <c r="A9" s="11" t="s">
        <v>4</v>
      </c>
      <c r="B9">
        <v>1.9</v>
      </c>
      <c r="E9">
        <v>108000</v>
      </c>
    </row>
    <row r="10" spans="1:8">
      <c r="A10" s="11" t="s">
        <v>9</v>
      </c>
      <c r="B10">
        <v>4</v>
      </c>
      <c r="E10">
        <v>26000</v>
      </c>
    </row>
    <row r="11" spans="1:8">
      <c r="A11" s="11" t="s">
        <v>10</v>
      </c>
      <c r="B11">
        <v>4</v>
      </c>
      <c r="E11">
        <v>26000</v>
      </c>
    </row>
    <row r="12" spans="1:8">
      <c r="A12" s="11" t="s">
        <v>19</v>
      </c>
      <c r="B12">
        <v>0</v>
      </c>
      <c r="E12">
        <v>13425</v>
      </c>
    </row>
    <row r="13" spans="1:8">
      <c r="A13" s="11" t="s">
        <v>21</v>
      </c>
      <c r="B13">
        <v>0</v>
      </c>
      <c r="E13">
        <v>14850</v>
      </c>
    </row>
    <row r="14" spans="1:8">
      <c r="A14" s="11" t="s">
        <v>148</v>
      </c>
      <c r="B14">
        <v>1.6</v>
      </c>
      <c r="E14">
        <v>800</v>
      </c>
      <c r="H14" t="s">
        <v>260</v>
      </c>
    </row>
    <row r="15" spans="1:8">
      <c r="A15" s="11" t="s">
        <v>41</v>
      </c>
      <c r="B15">
        <v>4.5</v>
      </c>
      <c r="E15">
        <v>7423</v>
      </c>
      <c r="H15" t="s">
        <v>260</v>
      </c>
    </row>
    <row r="16" spans="1:8">
      <c r="A16" s="11" t="s">
        <v>45</v>
      </c>
      <c r="B16">
        <v>0</v>
      </c>
      <c r="E16">
        <v>11000</v>
      </c>
      <c r="H16" t="s">
        <v>260</v>
      </c>
    </row>
    <row r="17" spans="1:8">
      <c r="A17" s="11" t="s">
        <v>46</v>
      </c>
      <c r="B17">
        <v>0</v>
      </c>
      <c r="E17">
        <v>7600</v>
      </c>
      <c r="H17" t="s">
        <v>260</v>
      </c>
    </row>
    <row r="18" spans="1:8">
      <c r="A18" s="11" t="s">
        <v>50</v>
      </c>
      <c r="B18">
        <v>2.4</v>
      </c>
      <c r="E18">
        <v>24700</v>
      </c>
    </row>
    <row r="19" spans="1:8">
      <c r="A19" s="11" t="s">
        <v>51</v>
      </c>
      <c r="B19">
        <v>1.22</v>
      </c>
      <c r="E19">
        <v>12900</v>
      </c>
    </row>
    <row r="20" spans="1:8">
      <c r="A20" s="11" t="s">
        <v>224</v>
      </c>
      <c r="B20">
        <v>7</v>
      </c>
      <c r="E20">
        <v>0</v>
      </c>
    </row>
    <row r="21" spans="1:8">
      <c r="A21" s="11" t="s">
        <v>42</v>
      </c>
      <c r="B21">
        <v>0</v>
      </c>
      <c r="E21">
        <v>20000</v>
      </c>
    </row>
    <row r="22" spans="1:8">
      <c r="A22" s="11" t="s">
        <v>43</v>
      </c>
      <c r="B22">
        <v>0</v>
      </c>
      <c r="E22">
        <v>0</v>
      </c>
    </row>
    <row r="23" spans="1:8">
      <c r="A23" s="11" t="s">
        <v>44</v>
      </c>
      <c r="B23">
        <v>0</v>
      </c>
      <c r="E23">
        <v>7810</v>
      </c>
    </row>
    <row r="24" spans="1:8">
      <c r="A24" s="11" t="s">
        <v>13</v>
      </c>
      <c r="B24">
        <v>0</v>
      </c>
      <c r="E24">
        <v>58140.000000000007</v>
      </c>
    </row>
    <row r="25" spans="1:8">
      <c r="A25" s="11" t="s">
        <v>14</v>
      </c>
      <c r="B25">
        <v>0</v>
      </c>
      <c r="E25">
        <v>51170.000000000007</v>
      </c>
    </row>
    <row r="26" spans="1:8">
      <c r="A26" s="11" t="s">
        <v>17</v>
      </c>
      <c r="B26">
        <v>0</v>
      </c>
      <c r="E26">
        <v>0</v>
      </c>
    </row>
    <row r="27" spans="1:8">
      <c r="A27" s="11" t="s">
        <v>18</v>
      </c>
      <c r="B27">
        <v>0</v>
      </c>
      <c r="E27">
        <v>11375</v>
      </c>
    </row>
    <row r="28" spans="1:8">
      <c r="A28" s="11" t="s">
        <v>20</v>
      </c>
      <c r="B28">
        <v>0</v>
      </c>
      <c r="E28">
        <v>33450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6"/>
  <sheetViews>
    <sheetView workbookViewId="0">
      <selection activeCell="J7" sqref="J7"/>
    </sheetView>
  </sheetViews>
  <sheetFormatPr defaultRowHeight="14.5"/>
  <cols>
    <col min="1" max="1" width="32.08984375" customWidth="1"/>
  </cols>
  <sheetData>
    <row r="1" spans="1:4">
      <c r="A1" t="s">
        <v>155</v>
      </c>
      <c r="B1">
        <v>2020</v>
      </c>
      <c r="C1">
        <v>2030</v>
      </c>
      <c r="D1">
        <v>2050</v>
      </c>
    </row>
    <row r="2" spans="1:4">
      <c r="A2" t="s">
        <v>4</v>
      </c>
      <c r="D2">
        <v>108000</v>
      </c>
    </row>
    <row r="3" spans="1:4">
      <c r="A3" t="s">
        <v>3</v>
      </c>
      <c r="C3">
        <v>50000</v>
      </c>
    </row>
    <row r="4" spans="1:4">
      <c r="A4" t="s">
        <v>9</v>
      </c>
      <c r="C4">
        <v>27800</v>
      </c>
      <c r="D4">
        <v>26000</v>
      </c>
    </row>
    <row r="5" spans="1:4">
      <c r="A5" t="s">
        <v>10</v>
      </c>
      <c r="C5">
        <v>27800</v>
      </c>
      <c r="D5">
        <v>26000</v>
      </c>
    </row>
    <row r="6" spans="1:4">
      <c r="A6" t="s">
        <v>11</v>
      </c>
      <c r="C6">
        <v>27800</v>
      </c>
    </row>
    <row r="7" spans="1:4">
      <c r="A7" t="s">
        <v>266</v>
      </c>
      <c r="C7">
        <v>32000</v>
      </c>
    </row>
    <row r="8" spans="1:4">
      <c r="A8" t="s">
        <v>148</v>
      </c>
      <c r="C8">
        <v>1000</v>
      </c>
      <c r="D8">
        <v>800</v>
      </c>
    </row>
    <row r="9" spans="1:4">
      <c r="A9" t="s">
        <v>19</v>
      </c>
      <c r="C9">
        <v>13450</v>
      </c>
      <c r="D9">
        <v>13425</v>
      </c>
    </row>
    <row r="10" spans="1:4">
      <c r="A10" t="s">
        <v>21</v>
      </c>
      <c r="C10">
        <v>14950</v>
      </c>
      <c r="D10">
        <v>14850</v>
      </c>
    </row>
    <row r="11" spans="1:4">
      <c r="A11" t="s">
        <v>2</v>
      </c>
      <c r="C11">
        <v>100000</v>
      </c>
    </row>
    <row r="12" spans="1:4">
      <c r="A12" t="s">
        <v>41</v>
      </c>
      <c r="C12">
        <v>7745</v>
      </c>
      <c r="D12">
        <v>7423</v>
      </c>
    </row>
    <row r="13" spans="1:4">
      <c r="A13" t="s">
        <v>46</v>
      </c>
      <c r="C13">
        <v>8300</v>
      </c>
      <c r="D13">
        <v>7600</v>
      </c>
    </row>
    <row r="14" spans="1:4">
      <c r="A14" t="s">
        <v>50</v>
      </c>
      <c r="C14">
        <v>30500</v>
      </c>
      <c r="D14">
        <v>24700</v>
      </c>
    </row>
    <row r="15" spans="1:4">
      <c r="A15" t="s">
        <v>51</v>
      </c>
      <c r="C15">
        <v>14700</v>
      </c>
      <c r="D15">
        <v>12900</v>
      </c>
    </row>
    <row r="16" spans="1:4">
      <c r="A16" t="s">
        <v>45</v>
      </c>
      <c r="C16">
        <v>12300</v>
      </c>
      <c r="D16">
        <v>11000</v>
      </c>
    </row>
    <row r="17" spans="1:4">
      <c r="A17" t="s">
        <v>183</v>
      </c>
      <c r="D17">
        <v>40000</v>
      </c>
    </row>
    <row r="18" spans="1:4">
      <c r="A18" t="s">
        <v>180</v>
      </c>
      <c r="D18">
        <v>30000</v>
      </c>
    </row>
    <row r="19" spans="1:4">
      <c r="A19" t="s">
        <v>181</v>
      </c>
      <c r="D19">
        <v>11250</v>
      </c>
    </row>
    <row r="20" spans="1:4">
      <c r="A20" t="s">
        <v>179</v>
      </c>
      <c r="D20">
        <v>8700</v>
      </c>
    </row>
    <row r="21" spans="1:4">
      <c r="A21" t="s">
        <v>182</v>
      </c>
      <c r="D21">
        <v>7000</v>
      </c>
    </row>
    <row r="22" spans="1:4">
      <c r="A22" t="s">
        <v>142</v>
      </c>
      <c r="B22" s="8">
        <v>61528.160000000003</v>
      </c>
    </row>
    <row r="23" spans="1:4">
      <c r="A23" t="s">
        <v>145</v>
      </c>
      <c r="B23" s="8">
        <v>61528.160000000003</v>
      </c>
    </row>
    <row r="24" spans="1:4">
      <c r="A24" t="s">
        <v>146</v>
      </c>
      <c r="B24" s="8">
        <v>8575</v>
      </c>
    </row>
    <row r="25" spans="1:4">
      <c r="A25" t="s">
        <v>2</v>
      </c>
      <c r="B25" s="8">
        <v>111166.3</v>
      </c>
    </row>
    <row r="26" spans="1:4">
      <c r="A26" t="s">
        <v>149</v>
      </c>
      <c r="B26" s="8">
        <v>16000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40">
        <v>2020</v>
      </c>
      <c r="C1" s="40">
        <v>2030</v>
      </c>
      <c r="D1" s="40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unit2020</vt:lpstr>
      <vt:lpstr>unit2030</vt:lpstr>
      <vt:lpstr>unit2050</vt:lpstr>
      <vt:lpstr>fixedCosts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2023-04-25T08:05:29Z</dcterms:modified>
</cp:coreProperties>
</file>