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1570764-8968-404A-90E0-2BD915372886}" xr6:coauthVersionLast="47" xr6:coauthVersionMax="47" xr10:uidLastSave="{00000000-0000-0000-0000-000000000000}"/>
  <bookViews>
    <workbookView xWindow="-110" yWindow="-110" windowWidth="19420" windowHeight="10420" tabRatio="998" firstSheet="13" activeTab="1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yearlytechnologyPotentials" sheetId="58" r:id="rId18"/>
    <sheet name="technologyPotentials" sheetId="51" r:id="rId19"/>
    <sheet name="graphs" sheetId="56" r:id="rId20"/>
    <sheet name="CO2DE" sheetId="44" r:id="rId21"/>
    <sheet name="Dismantled" sheetId="49" r:id="rId22"/>
    <sheet name="backup" sheetId="50" r:id="rId23"/>
    <sheet name="sources" sheetId="54" r:id="rId24"/>
    <sheet name="Governments" sheetId="19" r:id="rId25"/>
    <sheet name="GeometricTrends" sheetId="21" r:id="rId26"/>
    <sheet name="NewTechnologies" sheetId="35" r:id="rId27"/>
    <sheet name="CO2Auction" sheetId="15" r:id="rId28"/>
    <sheet name="not chosen technologies" sheetId="36" r:id="rId29"/>
    <sheet name="TargetInvestors" sheetId="25" r:id="rId30"/>
    <sheet name="IntermittentResourceProfiles" sheetId="10" r:id="rId31"/>
    <sheet name="MarketStabilityReserve" sheetId="28" r:id="rId32"/>
    <sheet name="NationalGovernments" sheetId="20" r:id="rId33"/>
    <sheet name="Sheet1" sheetId="55" r:id="rId34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6" hidden="1">NewTechnologies!$A$1:$I$11</definedName>
    <definedName name="_xlnm._FilterDatabase" localSheetId="28" hidden="1">'not chosen technologies'!$A$1:$H$1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8" l="1"/>
  <c r="E11" i="58"/>
  <c r="E10" i="58"/>
  <c r="E9" i="58"/>
  <c r="E8" i="58"/>
  <c r="E7" i="58"/>
  <c r="E6" i="58"/>
  <c r="E4" i="58"/>
  <c r="E3" i="58"/>
  <c r="E2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D5" i="51"/>
  <c r="D6" i="51"/>
  <c r="D3" i="51"/>
  <c r="D4" i="51"/>
  <c r="D2" i="51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4" i="33"/>
  <c r="G7" i="45" s="1"/>
  <c r="N5" i="33"/>
  <c r="N6" i="33"/>
  <c r="N7" i="33"/>
  <c r="G3" i="45" s="1"/>
  <c r="N25" i="33"/>
  <c r="N26" i="33"/>
  <c r="N27" i="33"/>
  <c r="N28" i="33"/>
  <c r="N30" i="33" s="1"/>
  <c r="N29" i="33"/>
  <c r="N31" i="33"/>
  <c r="G6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8" i="45" l="1"/>
  <c r="G4" i="45"/>
  <c r="G5" i="45"/>
  <c r="G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<sst xmlns="http://schemas.openxmlformats.org/spreadsheetml/2006/main" count="1146" uniqueCount="430">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</sst>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2" fillId="15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15" fillId="0" borderId="0" xfId="0" applyNumberFormat="1" applyFont="1" applyAlignment="1">
      <alignment wrapText="1"/>
    </xf>
    <xf numFmtId="0" fontId="6" fillId="7" borderId="0" xfId="0" applyFont="1" applyFill="1"/>
    <xf numFmtId="0" fontId="16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7" fillId="11" borderId="11" xfId="0" applyFont="1" applyFill="1" applyBorder="1" applyAlignment="1">
      <alignment vertical="center" wrapText="1"/>
    </xf>
    <xf numFmtId="0" fontId="17" fillId="11" borderId="0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9" fillId="0" borderId="0" xfId="0" applyFont="1"/>
    <xf numFmtId="0" fontId="20" fillId="12" borderId="0" xfId="0" applyFont="1" applyFill="1"/>
    <xf numFmtId="0" fontId="20" fillId="0" borderId="0" xfId="0" applyFont="1"/>
    <xf numFmtId="0" fontId="20" fillId="13" borderId="0" xfId="0" applyFont="1" applyFill="1"/>
    <xf numFmtId="0" fontId="21" fillId="0" borderId="0" xfId="0" applyFont="1"/>
    <xf numFmtId="0" fontId="0" fillId="14" borderId="0" xfId="0" applyFill="1"/>
    <xf numFmtId="0" fontId="22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1" fontId="22" fillId="15" borderId="0" xfId="3" applyNumberFormat="1"/>
    <xf numFmtId="1" fontId="0" fillId="8" borderId="0" xfId="0" applyNumberFormat="1" applyFill="1"/>
    <xf numFmtId="0" fontId="12" fillId="0" borderId="0" xfId="4"/>
    <xf numFmtId="0" fontId="6" fillId="7" borderId="1" xfId="0" applyFont="1" applyFill="1" applyBorder="1"/>
    <xf numFmtId="0" fontId="16" fillId="0" borderId="1" xfId="0" applyFont="1" applyBorder="1"/>
    <xf numFmtId="1" fontId="0" fillId="0" borderId="1" xfId="0" applyNumberFormat="1" applyBorder="1"/>
    <xf numFmtId="0" fontId="6" fillId="7" borderId="12" xfId="0" applyFont="1" applyFill="1" applyBorder="1"/>
    <xf numFmtId="0" fontId="21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yearlytechnologyPotentials!$D$2:$D$6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yearlytechnologyPotentials!$E$2:$E$6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8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297</v>
      </c>
      <c r="B1" s="33" t="s">
        <v>296</v>
      </c>
      <c r="C1" s="33" t="s">
        <v>304</v>
      </c>
      <c r="D1" s="27" t="s">
        <v>298</v>
      </c>
      <c r="E1" s="28" t="s">
        <v>380</v>
      </c>
      <c r="F1" s="31" t="s">
        <v>281</v>
      </c>
    </row>
    <row r="2" spans="1:12">
      <c r="A2" s="22" t="s">
        <v>169</v>
      </c>
      <c r="B2" s="29" t="s">
        <v>126</v>
      </c>
      <c r="C2" s="29" t="s">
        <v>315</v>
      </c>
      <c r="D2" s="23">
        <v>1</v>
      </c>
      <c r="F2" t="s">
        <v>387</v>
      </c>
    </row>
    <row r="3" spans="1:12">
      <c r="A3" s="22"/>
      <c r="B3" s="29" t="s">
        <v>127</v>
      </c>
      <c r="C3" s="29" t="s">
        <v>315</v>
      </c>
      <c r="D3" s="23">
        <v>2</v>
      </c>
      <c r="E3" s="44" t="s">
        <v>383</v>
      </c>
    </row>
    <row r="4" spans="1:12">
      <c r="A4" s="22" t="s">
        <v>114</v>
      </c>
      <c r="B4" s="29" t="s">
        <v>114</v>
      </c>
      <c r="C4" s="29" t="s">
        <v>315</v>
      </c>
      <c r="D4" s="23">
        <v>3</v>
      </c>
    </row>
    <row r="5" spans="1:12">
      <c r="A5" s="22"/>
      <c r="B5" s="29" t="s">
        <v>128</v>
      </c>
      <c r="C5" s="29" t="s">
        <v>315</v>
      </c>
      <c r="D5" s="23">
        <v>4</v>
      </c>
      <c r="E5" s="44" t="s">
        <v>382</v>
      </c>
    </row>
    <row r="6" spans="1:12">
      <c r="A6" s="22"/>
      <c r="B6" s="29" t="s">
        <v>129</v>
      </c>
      <c r="C6" s="29" t="s">
        <v>315</v>
      </c>
      <c r="D6" s="23">
        <v>5</v>
      </c>
    </row>
    <row r="7" spans="1:12">
      <c r="A7" s="22"/>
      <c r="B7" s="29" t="s">
        <v>112</v>
      </c>
      <c r="C7" s="29" t="s">
        <v>315</v>
      </c>
      <c r="D7" s="23">
        <v>6</v>
      </c>
    </row>
    <row r="8" spans="1:12">
      <c r="A8" s="22"/>
      <c r="B8" s="29" t="s">
        <v>130</v>
      </c>
      <c r="C8" s="29" t="s">
        <v>315</v>
      </c>
      <c r="D8" s="23">
        <v>7</v>
      </c>
      <c r="K8" s="44"/>
      <c r="L8" s="44"/>
    </row>
    <row r="9" spans="1:12">
      <c r="A9" s="22"/>
      <c r="B9" s="29" t="s">
        <v>131</v>
      </c>
      <c r="C9" s="29" t="s">
        <v>315</v>
      </c>
      <c r="D9" s="23">
        <v>8</v>
      </c>
      <c r="L9" s="44"/>
    </row>
    <row r="10" spans="1:12">
      <c r="A10" s="22"/>
      <c r="B10" s="29" t="s">
        <v>132</v>
      </c>
      <c r="C10" s="29" t="s">
        <v>315</v>
      </c>
      <c r="D10" s="23">
        <v>9</v>
      </c>
      <c r="L10" s="44"/>
    </row>
    <row r="11" spans="1:12">
      <c r="A11" s="22"/>
      <c r="B11" s="29" t="s">
        <v>133</v>
      </c>
      <c r="C11" s="29" t="s">
        <v>302</v>
      </c>
      <c r="D11" s="23">
        <v>10</v>
      </c>
      <c r="L11" s="44"/>
    </row>
    <row r="12" spans="1:12">
      <c r="A12" s="22"/>
      <c r="B12" s="29" t="s">
        <v>134</v>
      </c>
      <c r="C12" s="29" t="s">
        <v>302</v>
      </c>
      <c r="D12" s="23">
        <v>11</v>
      </c>
      <c r="K12" s="44"/>
      <c r="L12" s="44"/>
    </row>
    <row r="13" spans="1:12">
      <c r="A13" s="22" t="s">
        <v>173</v>
      </c>
      <c r="B13" s="29" t="s">
        <v>135</v>
      </c>
      <c r="C13" s="29" t="s">
        <v>302</v>
      </c>
      <c r="D13" s="23">
        <v>12</v>
      </c>
      <c r="K13" s="44"/>
      <c r="L13" s="44"/>
    </row>
    <row r="14" spans="1:12">
      <c r="A14" s="22"/>
      <c r="B14" s="29" t="s">
        <v>136</v>
      </c>
      <c r="C14" s="29" t="s">
        <v>302</v>
      </c>
      <c r="D14" s="23">
        <v>13</v>
      </c>
      <c r="K14" s="44"/>
      <c r="L14" s="44"/>
    </row>
    <row r="15" spans="1:12">
      <c r="A15" s="22" t="s">
        <v>171</v>
      </c>
      <c r="B15" s="29" t="s">
        <v>76</v>
      </c>
      <c r="C15" s="29" t="s">
        <v>315</v>
      </c>
      <c r="D15" s="23">
        <v>14</v>
      </c>
      <c r="E15" s="44" t="s">
        <v>76</v>
      </c>
      <c r="K15" s="44"/>
      <c r="L15" s="44"/>
    </row>
    <row r="16" spans="1:12">
      <c r="A16" s="22"/>
      <c r="B16" s="29" t="s">
        <v>137</v>
      </c>
      <c r="C16" s="29" t="s">
        <v>315</v>
      </c>
      <c r="D16" s="23">
        <v>15</v>
      </c>
      <c r="K16" s="44"/>
      <c r="L16" s="44"/>
    </row>
    <row r="17" spans="1:12">
      <c r="A17" s="22"/>
      <c r="B17" s="29" t="s">
        <v>138</v>
      </c>
      <c r="C17" s="29" t="s">
        <v>315</v>
      </c>
      <c r="D17" s="23">
        <v>16</v>
      </c>
      <c r="L17" s="44"/>
    </row>
    <row r="18" spans="1:12">
      <c r="A18" s="22" t="s">
        <v>139</v>
      </c>
      <c r="B18" s="29" t="s">
        <v>139</v>
      </c>
      <c r="C18" s="29" t="s">
        <v>315</v>
      </c>
      <c r="D18" s="23">
        <v>17</v>
      </c>
      <c r="E18" s="44" t="s">
        <v>381</v>
      </c>
      <c r="F18" s="44" t="s">
        <v>139</v>
      </c>
      <c r="L18" s="44"/>
    </row>
    <row r="19" spans="1:12">
      <c r="A19" s="22"/>
      <c r="B19" s="29" t="s">
        <v>140</v>
      </c>
      <c r="C19" s="29" t="s">
        <v>315</v>
      </c>
      <c r="D19" s="23">
        <v>18</v>
      </c>
      <c r="L19" s="44"/>
    </row>
    <row r="20" spans="1:12">
      <c r="A20" s="22"/>
      <c r="B20" s="29" t="s">
        <v>141</v>
      </c>
      <c r="C20" s="29" t="s">
        <v>303</v>
      </c>
      <c r="D20" s="23">
        <v>19</v>
      </c>
    </row>
    <row r="21" spans="1:12">
      <c r="A21" s="22"/>
      <c r="B21" s="29" t="s">
        <v>142</v>
      </c>
      <c r="C21" s="29" t="s">
        <v>299</v>
      </c>
      <c r="D21" s="23">
        <v>20</v>
      </c>
    </row>
    <row r="22" spans="1:12">
      <c r="A22" s="22" t="s">
        <v>172</v>
      </c>
      <c r="B22" s="29" t="s">
        <v>143</v>
      </c>
      <c r="C22" s="29" t="s">
        <v>303</v>
      </c>
      <c r="D22" s="23">
        <v>21</v>
      </c>
    </row>
    <row r="23" spans="1:12">
      <c r="A23" s="22"/>
      <c r="B23" s="29" t="s">
        <v>144</v>
      </c>
      <c r="C23" s="29" t="s">
        <v>315</v>
      </c>
      <c r="D23" s="23">
        <v>22</v>
      </c>
    </row>
    <row r="24" spans="1:12">
      <c r="A24" s="22" t="s">
        <v>175</v>
      </c>
      <c r="B24" s="29" t="s">
        <v>145</v>
      </c>
      <c r="C24" s="29" t="s">
        <v>301</v>
      </c>
      <c r="D24" s="23">
        <v>23</v>
      </c>
      <c r="E24" s="44" t="s">
        <v>145</v>
      </c>
    </row>
    <row r="25" spans="1:12">
      <c r="A25" s="22" t="s">
        <v>174</v>
      </c>
      <c r="B25" s="29" t="s">
        <v>146</v>
      </c>
      <c r="C25" s="29" t="s">
        <v>300</v>
      </c>
      <c r="D25" s="23">
        <v>24</v>
      </c>
    </row>
    <row r="26" spans="1:12">
      <c r="A26" s="22"/>
      <c r="B26" s="29" t="s">
        <v>147</v>
      </c>
      <c r="C26" s="29" t="s">
        <v>315</v>
      </c>
      <c r="D26" s="23">
        <v>25</v>
      </c>
    </row>
    <row r="27" spans="1:12">
      <c r="A27" s="22"/>
      <c r="B27" s="29" t="s">
        <v>250</v>
      </c>
      <c r="C27" s="29" t="s">
        <v>315</v>
      </c>
      <c r="D27" s="23">
        <v>26</v>
      </c>
    </row>
    <row r="28" spans="1:12">
      <c r="A28" s="22"/>
      <c r="B28" s="29" t="s">
        <v>249</v>
      </c>
      <c r="C28" s="29" t="s">
        <v>315</v>
      </c>
      <c r="D28" s="23">
        <v>27</v>
      </c>
    </row>
    <row r="29" spans="1:12">
      <c r="A29" s="24" t="s">
        <v>255</v>
      </c>
      <c r="B29" s="32" t="str">
        <f>A29</f>
        <v>Coal PSC</v>
      </c>
      <c r="C29" s="29" t="s">
        <v>315</v>
      </c>
      <c r="D29" s="23">
        <v>28</v>
      </c>
    </row>
    <row r="30" spans="1:12">
      <c r="A30" s="24" t="s">
        <v>256</v>
      </c>
      <c r="B30" s="32" t="str">
        <f>A30</f>
        <v>Lignite PSC</v>
      </c>
      <c r="C30" s="29" t="s">
        <v>315</v>
      </c>
      <c r="D30" s="23">
        <v>29</v>
      </c>
    </row>
    <row r="31" spans="1:12" ht="15" thickBot="1">
      <c r="A31" s="25" t="s">
        <v>257</v>
      </c>
      <c r="B31" s="34" t="s">
        <v>257</v>
      </c>
      <c r="C31" s="35" t="s">
        <v>315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zoomScale="85" zoomScaleNormal="85" workbookViewId="0">
      <pane ySplit="1" topLeftCell="A6" activePane="bottomLeft" state="frozen"/>
      <selection pane="bottomLeft" activeCell="J14" sqref="J14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4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0" t="s">
        <v>95</v>
      </c>
      <c r="D1" s="60" t="s">
        <v>96</v>
      </c>
      <c r="E1" s="8" t="s">
        <v>163</v>
      </c>
      <c r="F1" s="8" t="s">
        <v>167</v>
      </c>
      <c r="G1" s="8" t="s">
        <v>418</v>
      </c>
      <c r="H1" s="60" t="s">
        <v>320</v>
      </c>
      <c r="I1" s="7" t="s">
        <v>184</v>
      </c>
      <c r="K1" s="8" t="s">
        <v>164</v>
      </c>
      <c r="L1" s="8" t="s">
        <v>165</v>
      </c>
      <c r="M1" s="8" t="s">
        <v>166</v>
      </c>
      <c r="N1" t="s">
        <v>178</v>
      </c>
      <c r="O1" t="s">
        <v>329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>
        <v>0</v>
      </c>
      <c r="G2" s="16">
        <v>0</v>
      </c>
      <c r="H2" s="16">
        <v>0.7</v>
      </c>
      <c r="I2" s="16" t="s">
        <v>162</v>
      </c>
      <c r="K2" s="16" t="b">
        <v>1</v>
      </c>
      <c r="L2" s="16">
        <v>1</v>
      </c>
      <c r="M2" s="16">
        <v>1</v>
      </c>
      <c r="N2" s="16">
        <f t="shared" ref="N2:N29" si="0">D2+C2</f>
        <v>4</v>
      </c>
      <c r="O2" s="16">
        <f t="shared" ref="O2:O30" si="1">IF(K2&lt;&gt;"",1,0)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>
        <v>0</v>
      </c>
      <c r="G3" s="16">
        <v>0</v>
      </c>
      <c r="H3">
        <v>0.7</v>
      </c>
      <c r="I3" s="61" t="s">
        <v>161</v>
      </c>
      <c r="K3" s="16" t="b">
        <v>1</v>
      </c>
      <c r="L3" s="16">
        <v>1</v>
      </c>
      <c r="M3" s="16">
        <v>1</v>
      </c>
      <c r="N3">
        <f t="shared" si="0"/>
        <v>4</v>
      </c>
      <c r="O3">
        <f t="shared" si="1"/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114</v>
      </c>
      <c r="B4" s="16" t="s">
        <v>176</v>
      </c>
      <c r="C4" s="16">
        <v>1</v>
      </c>
      <c r="D4" s="16">
        <v>2</v>
      </c>
      <c r="E4" s="16" t="b">
        <v>0</v>
      </c>
      <c r="F4" s="16">
        <v>0</v>
      </c>
      <c r="G4" s="16">
        <v>0</v>
      </c>
      <c r="H4" s="16">
        <v>1</v>
      </c>
      <c r="I4" s="16" t="s">
        <v>158</v>
      </c>
      <c r="K4" s="16" t="b">
        <v>1</v>
      </c>
      <c r="L4" s="16">
        <v>1</v>
      </c>
      <c r="M4" s="16">
        <v>1</v>
      </c>
      <c r="N4" s="16">
        <f t="shared" si="0"/>
        <v>3</v>
      </c>
      <c r="O4" s="16">
        <f t="shared" si="1"/>
        <v>1</v>
      </c>
      <c r="Q4" s="16" t="s">
        <v>114</v>
      </c>
      <c r="R4" s="16">
        <v>775</v>
      </c>
      <c r="S4" s="16">
        <v>775</v>
      </c>
      <c r="T4" s="16" t="s">
        <v>113</v>
      </c>
      <c r="U4" s="16" t="s">
        <v>114</v>
      </c>
      <c r="V4" s="16">
        <v>56.8</v>
      </c>
      <c r="W4" s="16">
        <v>1.5</v>
      </c>
      <c r="X4" s="16">
        <v>10.473234339905167</v>
      </c>
      <c r="Y4" s="16">
        <v>0</v>
      </c>
    </row>
    <row r="5" spans="1:25" s="16" customFormat="1">
      <c r="A5" s="16" t="s">
        <v>128</v>
      </c>
      <c r="B5" s="16" t="s">
        <v>176</v>
      </c>
      <c r="C5" s="16">
        <v>1</v>
      </c>
      <c r="D5" s="16">
        <v>2</v>
      </c>
      <c r="E5" s="16" t="b">
        <v>0</v>
      </c>
      <c r="F5" s="16">
        <v>0</v>
      </c>
      <c r="G5" s="16">
        <v>0</v>
      </c>
      <c r="H5" s="16">
        <v>1</v>
      </c>
      <c r="I5" s="16" t="s">
        <v>158</v>
      </c>
      <c r="K5" s="16" t="b">
        <v>1</v>
      </c>
      <c r="L5" s="16">
        <v>1</v>
      </c>
      <c r="M5" s="16">
        <v>1</v>
      </c>
      <c r="N5" s="16">
        <f t="shared" si="0"/>
        <v>3</v>
      </c>
      <c r="O5" s="16">
        <f t="shared" si="1"/>
        <v>1</v>
      </c>
    </row>
    <row r="6" spans="1:25">
      <c r="A6" t="s">
        <v>129</v>
      </c>
      <c r="B6" t="s">
        <v>176</v>
      </c>
      <c r="C6">
        <v>1</v>
      </c>
      <c r="D6">
        <v>2</v>
      </c>
      <c r="E6" t="b">
        <v>0</v>
      </c>
      <c r="F6" s="16">
        <v>0</v>
      </c>
      <c r="G6" s="16">
        <v>0</v>
      </c>
      <c r="H6">
        <v>1</v>
      </c>
      <c r="I6" t="s">
        <v>158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112</v>
      </c>
      <c r="B7" t="s">
        <v>176</v>
      </c>
      <c r="C7">
        <v>1</v>
      </c>
      <c r="D7">
        <v>2</v>
      </c>
      <c r="E7" t="b">
        <v>0</v>
      </c>
      <c r="F7" s="16">
        <v>0</v>
      </c>
      <c r="G7" s="16">
        <v>0</v>
      </c>
      <c r="H7">
        <v>1</v>
      </c>
      <c r="I7" t="s">
        <v>153</v>
      </c>
      <c r="N7">
        <f t="shared" si="0"/>
        <v>3</v>
      </c>
      <c r="O7">
        <f t="shared" si="1"/>
        <v>0</v>
      </c>
      <c r="P7" t="s">
        <v>183</v>
      </c>
      <c r="T7" t="s">
        <v>113</v>
      </c>
      <c r="U7" t="s">
        <v>116</v>
      </c>
      <c r="V7">
        <v>8.52</v>
      </c>
      <c r="W7">
        <v>6.11</v>
      </c>
      <c r="X7">
        <v>32</v>
      </c>
      <c r="Y7">
        <v>14</v>
      </c>
    </row>
    <row r="8" spans="1:25">
      <c r="A8" s="16" t="s">
        <v>76</v>
      </c>
      <c r="B8" s="16" t="s">
        <v>176</v>
      </c>
      <c r="C8" s="16">
        <v>2</v>
      </c>
      <c r="D8" s="16">
        <v>5</v>
      </c>
      <c r="E8" s="16" t="b">
        <v>0</v>
      </c>
      <c r="F8" s="16">
        <v>0</v>
      </c>
      <c r="G8" s="16">
        <v>0</v>
      </c>
      <c r="H8" s="16">
        <v>1</v>
      </c>
      <c r="I8" s="16" t="s">
        <v>159</v>
      </c>
      <c r="K8" s="16" t="b">
        <v>1</v>
      </c>
      <c r="L8" s="16">
        <v>0</v>
      </c>
      <c r="M8" s="16">
        <v>0</v>
      </c>
      <c r="N8" s="16">
        <f t="shared" si="0"/>
        <v>7</v>
      </c>
      <c r="O8" s="16">
        <f t="shared" si="1"/>
        <v>1</v>
      </c>
      <c r="P8" s="16"/>
      <c r="Q8" s="16" t="s">
        <v>171</v>
      </c>
      <c r="R8" s="16">
        <v>1000</v>
      </c>
      <c r="S8" s="16"/>
      <c r="T8" s="16" t="s">
        <v>120</v>
      </c>
      <c r="U8" s="16" t="s">
        <v>117</v>
      </c>
      <c r="V8" s="16">
        <v>0</v>
      </c>
      <c r="W8" s="16">
        <v>1.74</v>
      </c>
      <c r="X8" s="16">
        <v>110</v>
      </c>
      <c r="Y8" s="16">
        <v>0</v>
      </c>
    </row>
    <row r="9" spans="1:25" s="16" customFormat="1">
      <c r="A9" s="44" t="s">
        <v>137</v>
      </c>
      <c r="B9" s="44" t="s">
        <v>176</v>
      </c>
      <c r="C9" s="44"/>
      <c r="D9" s="44"/>
      <c r="E9" s="44" t="b">
        <v>0</v>
      </c>
      <c r="F9" s="16">
        <v>0</v>
      </c>
      <c r="G9" s="16">
        <v>0</v>
      </c>
      <c r="H9" s="44">
        <v>1</v>
      </c>
      <c r="I9" s="44" t="s">
        <v>159</v>
      </c>
      <c r="K9" s="44"/>
      <c r="L9" s="44"/>
      <c r="M9" s="44"/>
      <c r="N9" s="44">
        <f t="shared" si="0"/>
        <v>0</v>
      </c>
      <c r="O9" s="44">
        <f t="shared" si="1"/>
        <v>0</v>
      </c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1:25">
      <c r="A10" t="s">
        <v>138</v>
      </c>
      <c r="B10" t="s">
        <v>176</v>
      </c>
      <c r="E10" t="b">
        <v>0</v>
      </c>
      <c r="F10" s="16">
        <v>0</v>
      </c>
      <c r="G10" s="16">
        <v>0</v>
      </c>
      <c r="H10">
        <v>1</v>
      </c>
      <c r="I10" t="s">
        <v>159</v>
      </c>
      <c r="N10">
        <f t="shared" si="0"/>
        <v>0</v>
      </c>
      <c r="O10">
        <f t="shared" si="1"/>
        <v>0</v>
      </c>
    </row>
    <row r="11" spans="1:25">
      <c r="A11" s="16" t="s">
        <v>139</v>
      </c>
      <c r="B11" s="16" t="s">
        <v>176</v>
      </c>
      <c r="C11" s="16">
        <v>1</v>
      </c>
      <c r="D11" s="16">
        <v>2</v>
      </c>
      <c r="E11" s="16" t="b">
        <v>0</v>
      </c>
      <c r="F11" s="16">
        <v>0</v>
      </c>
      <c r="G11" s="16">
        <v>0</v>
      </c>
      <c r="H11" s="16">
        <v>1</v>
      </c>
      <c r="I11" s="16" t="s">
        <v>158</v>
      </c>
      <c r="K11" s="16" t="b">
        <v>1</v>
      </c>
      <c r="L11" s="16">
        <v>1</v>
      </c>
      <c r="M11" s="16">
        <v>1</v>
      </c>
      <c r="N11" s="16">
        <f t="shared" si="0"/>
        <v>3</v>
      </c>
      <c r="O11" s="16">
        <f t="shared" si="1"/>
        <v>1</v>
      </c>
      <c r="P11" s="16"/>
      <c r="Q11" s="16" t="s">
        <v>139</v>
      </c>
      <c r="R11" s="16">
        <v>150</v>
      </c>
      <c r="S11" s="16">
        <v>150</v>
      </c>
      <c r="T11" s="16" t="s">
        <v>113</v>
      </c>
      <c r="U11" s="16" t="s">
        <v>115</v>
      </c>
      <c r="V11" s="16">
        <v>56.8</v>
      </c>
      <c r="W11" s="16">
        <v>1.5</v>
      </c>
      <c r="X11" s="16">
        <v>3.8504628350434844</v>
      </c>
      <c r="Y11" s="16">
        <v>0</v>
      </c>
    </row>
    <row r="12" spans="1:25">
      <c r="A12" t="s">
        <v>140</v>
      </c>
      <c r="B12" t="s">
        <v>176</v>
      </c>
      <c r="E12" t="b">
        <v>0</v>
      </c>
      <c r="F12" s="16">
        <v>0</v>
      </c>
      <c r="G12" s="16">
        <v>0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46" t="s">
        <v>255</v>
      </c>
      <c r="B13" s="16" t="s">
        <v>176</v>
      </c>
      <c r="C13" s="16">
        <v>1</v>
      </c>
      <c r="D13" s="16">
        <v>4</v>
      </c>
      <c r="E13" s="16" t="b">
        <v>0</v>
      </c>
      <c r="F13" s="16">
        <v>0</v>
      </c>
      <c r="G13" s="16">
        <v>0</v>
      </c>
      <c r="H13" s="16">
        <v>1</v>
      </c>
      <c r="I13" s="16" t="s">
        <v>153</v>
      </c>
      <c r="K13" s="16" t="b">
        <v>1</v>
      </c>
      <c r="L13" s="16">
        <v>0</v>
      </c>
      <c r="M13" s="16">
        <v>0</v>
      </c>
      <c r="N13" s="16">
        <f t="shared" si="0"/>
        <v>5</v>
      </c>
      <c r="O13" s="16">
        <f t="shared" si="1"/>
        <v>1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46" t="s">
        <v>256</v>
      </c>
      <c r="B14" s="16" t="s">
        <v>176</v>
      </c>
      <c r="C14" s="16">
        <v>1</v>
      </c>
      <c r="D14" s="16">
        <v>5</v>
      </c>
      <c r="E14" s="16" t="b">
        <v>0</v>
      </c>
      <c r="F14" s="16">
        <v>0</v>
      </c>
      <c r="G14" s="16">
        <v>0</v>
      </c>
      <c r="H14" s="16">
        <v>1</v>
      </c>
      <c r="I14" s="16" t="s">
        <v>157</v>
      </c>
      <c r="K14" s="16" t="b">
        <v>1</v>
      </c>
      <c r="L14" s="16">
        <v>0</v>
      </c>
      <c r="M14" s="16">
        <v>0</v>
      </c>
      <c r="N14" s="16">
        <f t="shared" si="0"/>
        <v>6</v>
      </c>
      <c r="O14" s="16">
        <f t="shared" si="1"/>
        <v>1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46" t="s">
        <v>257</v>
      </c>
      <c r="B15" s="16" t="s">
        <v>176</v>
      </c>
      <c r="C15" s="16">
        <v>1</v>
      </c>
      <c r="D15" s="16">
        <v>1</v>
      </c>
      <c r="E15" s="16" t="b">
        <v>0</v>
      </c>
      <c r="F15" s="16">
        <v>0</v>
      </c>
      <c r="G15" s="16">
        <v>0</v>
      </c>
      <c r="H15" s="16">
        <v>1</v>
      </c>
      <c r="I15" s="16" t="s">
        <v>154</v>
      </c>
      <c r="K15" s="16" t="b">
        <v>1</v>
      </c>
      <c r="L15" s="16">
        <v>1</v>
      </c>
      <c r="M15" s="16">
        <v>1</v>
      </c>
      <c r="N15" s="16">
        <f t="shared" si="0"/>
        <v>2</v>
      </c>
      <c r="O15" s="16">
        <f t="shared" si="1"/>
        <v>1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s="16" customFormat="1">
      <c r="A16" s="53" t="s">
        <v>250</v>
      </c>
      <c r="B16" s="16" t="s">
        <v>248</v>
      </c>
      <c r="C16" s="54">
        <v>1</v>
      </c>
      <c r="D16" s="54">
        <v>1</v>
      </c>
      <c r="E16" s="16" t="b">
        <v>0</v>
      </c>
      <c r="F16" s="16">
        <v>0</v>
      </c>
      <c r="G16" s="16">
        <v>0</v>
      </c>
      <c r="H16" s="54">
        <v>1</v>
      </c>
      <c r="K16" s="54" t="b">
        <v>0</v>
      </c>
      <c r="L16" s="54">
        <v>1</v>
      </c>
      <c r="M16" s="54">
        <v>1</v>
      </c>
      <c r="N16" s="16">
        <f t="shared" si="0"/>
        <v>2</v>
      </c>
      <c r="O16" s="16">
        <f t="shared" si="1"/>
        <v>1</v>
      </c>
    </row>
    <row r="17" spans="1:25">
      <c r="A17" s="53" t="s">
        <v>249</v>
      </c>
      <c r="B17" s="16" t="s">
        <v>248</v>
      </c>
      <c r="C17" s="54">
        <v>3</v>
      </c>
      <c r="D17" s="54">
        <v>4</v>
      </c>
      <c r="E17" s="16" t="b">
        <v>0</v>
      </c>
      <c r="F17" s="16">
        <v>0</v>
      </c>
      <c r="G17" s="16">
        <v>0</v>
      </c>
      <c r="H17" s="54">
        <v>1</v>
      </c>
      <c r="I17" s="16"/>
      <c r="K17" s="54" t="b">
        <v>0</v>
      </c>
      <c r="L17" s="54">
        <v>1</v>
      </c>
      <c r="M17" s="54">
        <v>1</v>
      </c>
      <c r="N17" s="16">
        <f t="shared" si="0"/>
        <v>7</v>
      </c>
      <c r="O17" s="16">
        <f t="shared" si="1"/>
        <v>1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s="16" customFormat="1">
      <c r="A18" s="16" t="s">
        <v>145</v>
      </c>
      <c r="B18" s="16" t="s">
        <v>177</v>
      </c>
      <c r="C18" s="16">
        <v>1</v>
      </c>
      <c r="D18" s="16">
        <v>2</v>
      </c>
      <c r="E18" s="16" t="b">
        <v>1</v>
      </c>
      <c r="F18" s="16">
        <v>0</v>
      </c>
      <c r="G18" s="16">
        <v>0</v>
      </c>
      <c r="H18" s="16">
        <v>0.08</v>
      </c>
      <c r="K18" s="16" t="b">
        <v>1</v>
      </c>
      <c r="L18" s="16">
        <v>1</v>
      </c>
      <c r="M18" s="16">
        <v>1</v>
      </c>
      <c r="N18" s="16">
        <f t="shared" si="0"/>
        <v>3</v>
      </c>
      <c r="O18" s="16">
        <f t="shared" si="1"/>
        <v>1</v>
      </c>
      <c r="P18" s="16" t="s">
        <v>182</v>
      </c>
      <c r="Q18" s="52" t="s">
        <v>175</v>
      </c>
      <c r="R18" s="16">
        <v>600</v>
      </c>
      <c r="T18" s="16" t="s">
        <v>123</v>
      </c>
      <c r="U18" s="16" t="s">
        <v>125</v>
      </c>
      <c r="V18" s="16">
        <v>0</v>
      </c>
      <c r="W18" s="16">
        <v>2</v>
      </c>
      <c r="X18" s="16">
        <v>47.8</v>
      </c>
      <c r="Y18" s="16">
        <v>0</v>
      </c>
    </row>
    <row r="19" spans="1:25" s="16" customFormat="1">
      <c r="A19" s="16" t="s">
        <v>146</v>
      </c>
      <c r="B19" s="16" t="s">
        <v>177</v>
      </c>
      <c r="C19" s="16">
        <v>1</v>
      </c>
      <c r="D19" s="16">
        <v>1</v>
      </c>
      <c r="E19" s="16" t="b">
        <v>1</v>
      </c>
      <c r="F19" s="16">
        <v>0</v>
      </c>
      <c r="G19" s="16">
        <v>0</v>
      </c>
      <c r="H19" s="16">
        <v>0.05</v>
      </c>
      <c r="K19" s="16" t="b">
        <v>1</v>
      </c>
      <c r="L19" s="16">
        <v>1</v>
      </c>
      <c r="M19" s="16">
        <v>1</v>
      </c>
      <c r="N19" s="16">
        <f t="shared" si="0"/>
        <v>2</v>
      </c>
      <c r="O19" s="16">
        <f t="shared" si="1"/>
        <v>1</v>
      </c>
      <c r="P19" s="16" t="s">
        <v>182</v>
      </c>
      <c r="Q19" s="52" t="s">
        <v>174</v>
      </c>
      <c r="R19" s="16">
        <v>600</v>
      </c>
      <c r="T19" s="16" t="s">
        <v>123</v>
      </c>
      <c r="U19" s="16" t="s">
        <v>124</v>
      </c>
      <c r="V19" s="16">
        <v>0</v>
      </c>
      <c r="W19" s="16">
        <v>1.5</v>
      </c>
      <c r="X19" s="16">
        <v>33.9</v>
      </c>
      <c r="Y19" s="16">
        <v>0</v>
      </c>
    </row>
    <row r="20" spans="1:25">
      <c r="A20" t="s">
        <v>147</v>
      </c>
      <c r="B20" t="s">
        <v>177</v>
      </c>
      <c r="C20" s="44"/>
      <c r="D20" s="44"/>
      <c r="E20" t="b">
        <v>1</v>
      </c>
      <c r="F20" s="16">
        <v>0</v>
      </c>
      <c r="G20" s="16">
        <v>0</v>
      </c>
      <c r="H20">
        <v>0.05</v>
      </c>
      <c r="K20" s="44"/>
      <c r="L20" s="44"/>
      <c r="M20" s="44"/>
      <c r="N20">
        <f t="shared" si="0"/>
        <v>0</v>
      </c>
      <c r="O20">
        <f t="shared" si="1"/>
        <v>0</v>
      </c>
      <c r="P20" t="s">
        <v>182</v>
      </c>
    </row>
    <row r="21" spans="1:25">
      <c r="A21" t="s">
        <v>141</v>
      </c>
      <c r="B21" t="s">
        <v>177</v>
      </c>
      <c r="E21" t="b">
        <v>1</v>
      </c>
      <c r="F21" s="16">
        <v>0</v>
      </c>
      <c r="G21" s="16">
        <v>0</v>
      </c>
      <c r="H21">
        <v>0.08</v>
      </c>
      <c r="N21">
        <f t="shared" si="0"/>
        <v>0</v>
      </c>
      <c r="O21">
        <f t="shared" si="1"/>
        <v>0</v>
      </c>
      <c r="P21" t="s">
        <v>182</v>
      </c>
    </row>
    <row r="22" spans="1:25" s="16" customFormat="1">
      <c r="A22" s="44" t="s">
        <v>142</v>
      </c>
      <c r="B22" s="44" t="s">
        <v>177</v>
      </c>
      <c r="C22" s="44"/>
      <c r="D22" s="44"/>
      <c r="E22" s="44" t="b">
        <v>1</v>
      </c>
      <c r="F22" s="16">
        <v>0</v>
      </c>
      <c r="G22" s="16">
        <v>0</v>
      </c>
      <c r="H22" s="44">
        <v>0.08</v>
      </c>
      <c r="I22" s="44"/>
      <c r="K22" s="44"/>
      <c r="L22" s="44"/>
      <c r="M22" s="44"/>
      <c r="N22" s="44">
        <f t="shared" si="0"/>
        <v>0</v>
      </c>
      <c r="O22" s="44">
        <f t="shared" si="1"/>
        <v>0</v>
      </c>
      <c r="P22" s="44" t="s">
        <v>182</v>
      </c>
      <c r="Q22" s="44"/>
      <c r="R22" s="44"/>
      <c r="S22" s="44"/>
      <c r="T22" s="44"/>
      <c r="U22" s="44"/>
      <c r="V22" s="44"/>
      <c r="W22" s="44"/>
      <c r="X22" s="44"/>
      <c r="Y22" s="44"/>
    </row>
    <row r="23" spans="1:25">
      <c r="A23" s="16" t="s">
        <v>143</v>
      </c>
      <c r="B23" s="16" t="s">
        <v>177</v>
      </c>
      <c r="C23" s="16">
        <v>1</v>
      </c>
      <c r="D23" s="16">
        <v>1</v>
      </c>
      <c r="E23" s="16" t="b">
        <v>1</v>
      </c>
      <c r="F23" s="16">
        <v>0</v>
      </c>
      <c r="G23" s="16">
        <v>0</v>
      </c>
      <c r="H23" s="16">
        <v>0.08</v>
      </c>
      <c r="I23" s="16"/>
      <c r="K23" s="16" t="b">
        <v>1</v>
      </c>
      <c r="L23" s="16">
        <v>1</v>
      </c>
      <c r="M23" s="16">
        <v>1</v>
      </c>
      <c r="N23" s="16">
        <f t="shared" si="0"/>
        <v>2</v>
      </c>
      <c r="O23" s="16">
        <f t="shared" si="1"/>
        <v>1</v>
      </c>
      <c r="P23" s="16" t="s">
        <v>182</v>
      </c>
      <c r="Q23" s="52" t="s">
        <v>172</v>
      </c>
      <c r="R23" s="16">
        <v>500</v>
      </c>
      <c r="S23" s="16"/>
      <c r="T23" s="16" t="s">
        <v>121</v>
      </c>
      <c r="U23" s="16" t="s">
        <v>122</v>
      </c>
      <c r="V23" s="16">
        <v>0</v>
      </c>
      <c r="W23" s="16">
        <v>0</v>
      </c>
      <c r="X23" s="16">
        <v>6.3</v>
      </c>
      <c r="Y23" s="16">
        <v>0</v>
      </c>
    </row>
    <row r="24" spans="1:25">
      <c r="A24" t="s">
        <v>144</v>
      </c>
      <c r="B24" t="s">
        <v>177</v>
      </c>
      <c r="E24" t="b">
        <v>0</v>
      </c>
      <c r="F24" s="16">
        <v>0</v>
      </c>
      <c r="G24" s="16">
        <v>0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6" customFormat="1">
      <c r="A25" s="44" t="s">
        <v>130</v>
      </c>
      <c r="B25" s="44" t="s">
        <v>177</v>
      </c>
      <c r="C25" s="44"/>
      <c r="D25" s="44"/>
      <c r="E25" s="44" t="b">
        <v>1</v>
      </c>
      <c r="F25" s="16">
        <v>0</v>
      </c>
      <c r="G25" s="16">
        <v>0</v>
      </c>
      <c r="H25" s="44">
        <v>0.08</v>
      </c>
      <c r="I25" s="44"/>
      <c r="K25" s="44"/>
      <c r="L25" s="44"/>
      <c r="M25" s="44"/>
      <c r="N25" s="44">
        <f t="shared" si="0"/>
        <v>0</v>
      </c>
      <c r="O25" s="44">
        <f t="shared" si="1"/>
        <v>0</v>
      </c>
      <c r="P25" s="44" t="s">
        <v>182</v>
      </c>
      <c r="Q25" s="44"/>
      <c r="R25" s="44"/>
      <c r="S25" s="44"/>
      <c r="T25" s="44"/>
      <c r="U25" s="44"/>
      <c r="V25" s="44"/>
      <c r="W25" s="44"/>
      <c r="X25" s="44"/>
      <c r="Y25" s="44"/>
    </row>
    <row r="26" spans="1:25">
      <c r="A26" t="s">
        <v>131</v>
      </c>
      <c r="B26" t="s">
        <v>177</v>
      </c>
      <c r="E26" t="b">
        <v>1</v>
      </c>
      <c r="F26" s="16">
        <v>0</v>
      </c>
      <c r="G26" s="16">
        <v>0</v>
      </c>
      <c r="H26">
        <v>0.08</v>
      </c>
      <c r="N26">
        <f t="shared" si="0"/>
        <v>0</v>
      </c>
      <c r="O26">
        <f t="shared" si="1"/>
        <v>0</v>
      </c>
      <c r="P26" t="s">
        <v>182</v>
      </c>
    </row>
    <row r="27" spans="1:25" s="16" customFormat="1">
      <c r="A27" s="44" t="s">
        <v>132</v>
      </c>
      <c r="B27" s="44" t="s">
        <v>177</v>
      </c>
      <c r="C27" s="44"/>
      <c r="D27" s="44"/>
      <c r="E27" s="44" t="b">
        <v>1</v>
      </c>
      <c r="F27" s="16">
        <v>0</v>
      </c>
      <c r="G27" s="16">
        <v>0</v>
      </c>
      <c r="H27" s="44">
        <v>1</v>
      </c>
      <c r="I27" s="44" t="s">
        <v>155</v>
      </c>
      <c r="K27" s="44"/>
      <c r="L27" s="44"/>
      <c r="M27" s="44"/>
      <c r="N27" s="44">
        <f t="shared" si="0"/>
        <v>0</v>
      </c>
      <c r="O27" s="44">
        <f t="shared" si="1"/>
        <v>0</v>
      </c>
      <c r="P27" s="44" t="s">
        <v>155</v>
      </c>
      <c r="Q27" s="44"/>
      <c r="R27" s="44"/>
      <c r="S27" s="44"/>
      <c r="T27" s="44"/>
      <c r="U27" s="44"/>
      <c r="V27" s="44"/>
      <c r="W27" s="44"/>
      <c r="X27" s="44"/>
      <c r="Y27" s="44"/>
    </row>
    <row r="28" spans="1:25" s="16" customFormat="1">
      <c r="A28" s="44" t="s">
        <v>133</v>
      </c>
      <c r="B28" s="44" t="s">
        <v>177</v>
      </c>
      <c r="C28" s="44">
        <v>2</v>
      </c>
      <c r="D28" s="44">
        <v>5</v>
      </c>
      <c r="E28" s="31" t="b">
        <v>1</v>
      </c>
      <c r="F28" s="16">
        <v>0</v>
      </c>
      <c r="G28" s="16">
        <v>0</v>
      </c>
      <c r="H28" s="44">
        <v>0.7</v>
      </c>
      <c r="I28" s="44"/>
      <c r="K28" s="44" t="b">
        <v>1</v>
      </c>
      <c r="L28" s="44">
        <v>1</v>
      </c>
      <c r="M28" s="44">
        <v>1</v>
      </c>
      <c r="N28" s="44">
        <f t="shared" si="0"/>
        <v>7</v>
      </c>
      <c r="O28" s="44">
        <f t="shared" si="1"/>
        <v>1</v>
      </c>
      <c r="P28" s="44" t="s">
        <v>155</v>
      </c>
      <c r="Q28" s="44" t="s">
        <v>173</v>
      </c>
      <c r="R28" s="44">
        <v>250</v>
      </c>
      <c r="S28" s="44"/>
      <c r="T28" s="44" t="s">
        <v>118</v>
      </c>
      <c r="U28" s="44" t="s">
        <v>119</v>
      </c>
      <c r="V28" s="44">
        <v>0</v>
      </c>
      <c r="W28" s="44">
        <v>1.2</v>
      </c>
      <c r="X28" s="44">
        <v>16</v>
      </c>
      <c r="Y28" s="44">
        <v>0</v>
      </c>
    </row>
    <row r="29" spans="1:25" s="16" customFormat="1">
      <c r="A29" s="44" t="s">
        <v>134</v>
      </c>
      <c r="B29" s="44" t="s">
        <v>177</v>
      </c>
      <c r="C29" s="44"/>
      <c r="D29" s="44"/>
      <c r="E29" s="44" t="b">
        <v>0</v>
      </c>
      <c r="F29" s="16">
        <v>0</v>
      </c>
      <c r="G29" s="16">
        <v>0</v>
      </c>
      <c r="H29" s="44">
        <v>1</v>
      </c>
      <c r="I29" s="44"/>
      <c r="K29" s="44"/>
      <c r="L29" s="44"/>
      <c r="M29" s="44"/>
      <c r="N29" s="44">
        <f t="shared" si="0"/>
        <v>0</v>
      </c>
      <c r="O29" s="44">
        <f t="shared" si="1"/>
        <v>0</v>
      </c>
      <c r="P29" s="44" t="s">
        <v>155</v>
      </c>
      <c r="Q29" s="44"/>
      <c r="R29" s="44"/>
      <c r="S29" s="44"/>
      <c r="T29" s="44"/>
      <c r="U29" s="44"/>
      <c r="V29" s="44"/>
      <c r="W29" s="44"/>
      <c r="X29" s="44"/>
      <c r="Y29" s="44"/>
    </row>
    <row r="30" spans="1:25" s="16" customFormat="1">
      <c r="A30" s="16" t="s">
        <v>135</v>
      </c>
      <c r="B30" s="16" t="s">
        <v>177</v>
      </c>
      <c r="C30" s="16">
        <f>C28</f>
        <v>2</v>
      </c>
      <c r="D30" s="16">
        <f>D28</f>
        <v>5</v>
      </c>
      <c r="E30" s="16" t="b">
        <v>0</v>
      </c>
      <c r="F30" s="16">
        <v>0</v>
      </c>
      <c r="G30" s="16">
        <v>0</v>
      </c>
      <c r="H30" s="16">
        <v>0.5</v>
      </c>
      <c r="K30" s="16" t="b">
        <f>K28</f>
        <v>1</v>
      </c>
      <c r="L30" s="16">
        <f>L28</f>
        <v>1</v>
      </c>
      <c r="M30" s="16">
        <f>M28</f>
        <v>1</v>
      </c>
      <c r="N30" s="16">
        <f>N28</f>
        <v>7</v>
      </c>
      <c r="O30" s="16">
        <f t="shared" si="1"/>
        <v>1</v>
      </c>
      <c r="P30" s="16" t="s">
        <v>155</v>
      </c>
    </row>
    <row r="31" spans="1:25" s="16" customFormat="1">
      <c r="A31" s="44" t="s">
        <v>136</v>
      </c>
      <c r="B31" s="44" t="s">
        <v>177</v>
      </c>
      <c r="C31" s="44"/>
      <c r="D31" s="44"/>
      <c r="E31" s="44" t="b">
        <v>0</v>
      </c>
      <c r="F31" s="16">
        <v>0</v>
      </c>
      <c r="G31" s="16">
        <v>0</v>
      </c>
      <c r="H31" s="44">
        <v>0.5</v>
      </c>
      <c r="I31" s="44"/>
      <c r="M31" s="44"/>
      <c r="N31" s="44">
        <f>D31+C31</f>
        <v>0</v>
      </c>
      <c r="O31" s="44">
        <f>IF(F63&lt;&gt;"",1,0)</f>
        <v>0</v>
      </c>
      <c r="P31" s="44" t="s">
        <v>155</v>
      </c>
      <c r="Q31" s="44"/>
      <c r="R31" s="44"/>
      <c r="S31" s="44"/>
      <c r="T31" s="44"/>
      <c r="U31" s="44"/>
      <c r="V31" s="44"/>
      <c r="W31" s="44"/>
      <c r="X31" s="44"/>
      <c r="Y31" s="44"/>
    </row>
    <row r="32" spans="1:25">
      <c r="J32" s="16"/>
    </row>
    <row r="33" spans="10:10">
      <c r="J33" s="16"/>
    </row>
    <row r="63" spans="6:8">
      <c r="F63" s="44"/>
      <c r="G63" s="44"/>
      <c r="H63" s="44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/>
  <dimension ref="A1:P8"/>
  <sheetViews>
    <sheetView zoomScale="75" zoomScaleNormal="75" workbookViewId="0">
      <selection activeCell="H40" sqref="H4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327</v>
      </c>
      <c r="B2" t="s">
        <v>321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328</v>
      </c>
      <c r="B3" t="s">
        <v>325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317</v>
      </c>
      <c r="I1" t="s">
        <v>326</v>
      </c>
    </row>
    <row r="2" spans="1:9">
      <c r="A2" t="s">
        <v>321</v>
      </c>
      <c r="B2">
        <v>3000</v>
      </c>
      <c r="C2">
        <v>40</v>
      </c>
      <c r="D2" t="b">
        <v>0</v>
      </c>
      <c r="E2" t="s">
        <v>5</v>
      </c>
      <c r="F2" t="s">
        <v>318</v>
      </c>
      <c r="G2" t="s">
        <v>267</v>
      </c>
      <c r="H2" t="s">
        <v>319</v>
      </c>
      <c r="I2" t="str">
        <f>G2</f>
        <v>DE</v>
      </c>
    </row>
    <row r="3" spans="1:9">
      <c r="A3" t="s">
        <v>325</v>
      </c>
      <c r="B3">
        <v>3000</v>
      </c>
      <c r="C3">
        <v>40</v>
      </c>
      <c r="D3" t="b">
        <v>0</v>
      </c>
      <c r="E3" t="s">
        <v>5</v>
      </c>
      <c r="F3" t="s">
        <v>318</v>
      </c>
      <c r="G3" t="s">
        <v>1</v>
      </c>
      <c r="H3" s="44" t="s">
        <v>319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5" t="s">
        <v>384</v>
      </c>
    </row>
    <row r="2" spans="1:10">
      <c r="A2" t="s">
        <v>392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389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4" t="s">
        <v>390</v>
      </c>
      <c r="B4" s="44">
        <v>1</v>
      </c>
      <c r="C4" s="2">
        <v>700</v>
      </c>
      <c r="D4" s="44">
        <v>700</v>
      </c>
      <c r="E4" s="2">
        <v>700</v>
      </c>
    </row>
    <row r="5" spans="1:10">
      <c r="A5" s="44" t="s">
        <v>391</v>
      </c>
      <c r="B5" s="44">
        <v>1</v>
      </c>
      <c r="C5" s="2">
        <f>D5</f>
        <v>10000</v>
      </c>
      <c r="D5" s="44">
        <v>10000</v>
      </c>
      <c r="E5" s="2">
        <v>0</v>
      </c>
      <c r="J5" s="17"/>
    </row>
    <row r="7" spans="1:10">
      <c r="A7" t="s">
        <v>397</v>
      </c>
      <c r="B7">
        <v>10</v>
      </c>
      <c r="D7" s="37"/>
      <c r="E7" s="37">
        <v>290.54545454545456</v>
      </c>
    </row>
    <row r="8" spans="1:10">
      <c r="A8" t="s">
        <v>396</v>
      </c>
      <c r="B8">
        <v>10</v>
      </c>
      <c r="D8" s="37"/>
      <c r="E8" s="37">
        <v>1821.6363636363637</v>
      </c>
    </row>
    <row r="9" spans="1:10">
      <c r="A9" t="s">
        <v>398</v>
      </c>
      <c r="B9">
        <v>10</v>
      </c>
      <c r="D9" s="37"/>
      <c r="E9" s="37">
        <v>1724.3181818181818</v>
      </c>
    </row>
    <row r="10" spans="1:10">
      <c r="A10" s="44" t="s">
        <v>397</v>
      </c>
      <c r="B10">
        <v>20</v>
      </c>
      <c r="C10" s="44"/>
      <c r="D10" s="44"/>
      <c r="E10">
        <v>228.4</v>
      </c>
    </row>
    <row r="11" spans="1:10">
      <c r="A11" s="44" t="s">
        <v>396</v>
      </c>
      <c r="B11">
        <v>20</v>
      </c>
      <c r="C11" s="44"/>
      <c r="D11" s="44"/>
      <c r="E11">
        <v>2450</v>
      </c>
    </row>
    <row r="12" spans="1:10">
      <c r="A12" s="44" t="s">
        <v>398</v>
      </c>
      <c r="B12">
        <v>20</v>
      </c>
      <c r="C12" s="44"/>
      <c r="E12" s="44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270</v>
      </c>
      <c r="B1" t="s">
        <v>388</v>
      </c>
      <c r="C1" s="44" t="s">
        <v>399</v>
      </c>
      <c r="D1" s="44" t="s">
        <v>400</v>
      </c>
    </row>
    <row r="2" spans="1:4">
      <c r="A2" s="44" t="s">
        <v>397</v>
      </c>
      <c r="B2" s="44" t="s">
        <v>1</v>
      </c>
      <c r="C2" s="44" t="s">
        <v>146</v>
      </c>
      <c r="D2">
        <v>0</v>
      </c>
    </row>
    <row r="3" spans="1:4">
      <c r="A3" s="44" t="s">
        <v>396</v>
      </c>
      <c r="B3" t="s">
        <v>1</v>
      </c>
      <c r="C3" s="29" t="s">
        <v>145</v>
      </c>
      <c r="D3">
        <v>0</v>
      </c>
    </row>
    <row r="4" spans="1:4">
      <c r="A4" s="44" t="s">
        <v>398</v>
      </c>
      <c r="B4" s="44" t="s">
        <v>1</v>
      </c>
      <c r="C4" s="29" t="s">
        <v>143</v>
      </c>
      <c r="D4">
        <v>0</v>
      </c>
    </row>
    <row r="5" spans="1:4">
      <c r="A5" s="44"/>
      <c r="B5" s="44"/>
      <c r="C5" s="4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B23" sqref="B23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4" customWidth="1"/>
    <col min="8" max="8" width="43.26953125" customWidth="1"/>
    <col min="9" max="9" width="14.08984375" customWidth="1"/>
  </cols>
  <sheetData>
    <row r="1" spans="1:13">
      <c r="A1" t="s">
        <v>378</v>
      </c>
      <c r="B1" s="44" t="s">
        <v>397</v>
      </c>
      <c r="C1" s="44" t="s">
        <v>396</v>
      </c>
      <c r="D1" s="44" t="s">
        <v>398</v>
      </c>
      <c r="E1" s="29"/>
      <c r="F1" s="49" t="s">
        <v>395</v>
      </c>
      <c r="G1" s="46" t="s">
        <v>394</v>
      </c>
      <c r="H1" s="67" t="s">
        <v>393</v>
      </c>
      <c r="I1" s="67" t="s">
        <v>300</v>
      </c>
      <c r="J1" s="67" t="s">
        <v>301</v>
      </c>
      <c r="K1" s="67" t="s">
        <v>401</v>
      </c>
      <c r="M1" s="70" t="s">
        <v>425</v>
      </c>
    </row>
    <row r="2" spans="1:13">
      <c r="A2" s="47">
        <v>2019</v>
      </c>
      <c r="B2" s="48">
        <v>290.54545454545456</v>
      </c>
      <c r="C2" s="48">
        <v>1821.6363636363637</v>
      </c>
      <c r="D2" s="48">
        <v>1724.3181818181799</v>
      </c>
      <c r="E2" s="48"/>
      <c r="F2" s="48"/>
      <c r="G2" s="48"/>
      <c r="H2" s="68">
        <v>2019</v>
      </c>
      <c r="I2" s="20">
        <v>4236</v>
      </c>
      <c r="J2" s="20">
        <v>962</v>
      </c>
      <c r="K2" s="20">
        <v>6789</v>
      </c>
    </row>
    <row r="3" spans="1:13">
      <c r="A3">
        <v>2020</v>
      </c>
      <c r="B3" s="48">
        <v>290.54545454545456</v>
      </c>
      <c r="C3" s="48">
        <v>1821.6363636363637</v>
      </c>
      <c r="D3" s="48">
        <v>1724.3181818181818</v>
      </c>
      <c r="E3" s="48"/>
      <c r="F3" s="48"/>
      <c r="G3" s="48"/>
      <c r="H3" s="68">
        <v>2030</v>
      </c>
      <c r="I3" s="20">
        <v>7432</v>
      </c>
      <c r="J3" s="20">
        <v>21000</v>
      </c>
      <c r="K3" s="69">
        <v>25756.5</v>
      </c>
    </row>
    <row r="4" spans="1:13">
      <c r="A4" s="47">
        <v>2021</v>
      </c>
      <c r="B4" s="48">
        <v>290.54545454545456</v>
      </c>
      <c r="C4" s="48">
        <v>1821.6363636363637</v>
      </c>
      <c r="D4" s="48">
        <v>1724.3181818181818</v>
      </c>
      <c r="E4" s="48"/>
      <c r="F4" s="48"/>
      <c r="G4" s="48"/>
      <c r="H4" s="68">
        <v>2050</v>
      </c>
      <c r="I4" s="20">
        <v>12000</v>
      </c>
      <c r="J4" s="20">
        <v>70000</v>
      </c>
      <c r="K4" s="20">
        <v>91733</v>
      </c>
    </row>
    <row r="5" spans="1:13">
      <c r="A5" s="44">
        <v>2022</v>
      </c>
      <c r="B5" s="48">
        <v>290.54545454545456</v>
      </c>
      <c r="C5" s="48">
        <v>1821.6363636363637</v>
      </c>
      <c r="D5" s="48">
        <v>1724.3181818181818</v>
      </c>
      <c r="H5" s="44"/>
      <c r="I5" s="44"/>
      <c r="J5" s="44"/>
      <c r="K5" s="44"/>
    </row>
    <row r="6" spans="1:13">
      <c r="A6" s="47">
        <v>2023</v>
      </c>
      <c r="B6" s="48">
        <v>290.54545454545456</v>
      </c>
      <c r="C6" s="48">
        <v>1821.6363636363637</v>
      </c>
      <c r="D6" s="48">
        <v>1724.3181818181818</v>
      </c>
      <c r="H6" s="46" t="s">
        <v>394</v>
      </c>
      <c r="I6" s="46" t="s">
        <v>300</v>
      </c>
      <c r="J6" s="46" t="s">
        <v>301</v>
      </c>
      <c r="K6" s="46" t="s">
        <v>401</v>
      </c>
    </row>
    <row r="7" spans="1:13">
      <c r="A7" s="44">
        <v>2024</v>
      </c>
      <c r="B7" s="48">
        <v>290.54545454545456</v>
      </c>
      <c r="C7" s="48">
        <v>1821.6363636363637</v>
      </c>
      <c r="D7" s="48">
        <v>1724.3181818181818</v>
      </c>
      <c r="H7" s="47" t="s">
        <v>402</v>
      </c>
      <c r="I7" s="48">
        <v>290.54545454545502</v>
      </c>
      <c r="J7" s="48">
        <v>1821.6363636363637</v>
      </c>
      <c r="K7" s="48">
        <v>1724.3181818181818</v>
      </c>
    </row>
    <row r="8" spans="1:13">
      <c r="A8" s="47">
        <v>2025</v>
      </c>
      <c r="B8" s="48">
        <v>290.54545454545456</v>
      </c>
      <c r="C8" s="48">
        <v>1821.6363636363637</v>
      </c>
      <c r="D8" s="48">
        <v>1724.3181818181818</v>
      </c>
      <c r="H8" s="47" t="s">
        <v>404</v>
      </c>
      <c r="I8" s="48">
        <v>228.4</v>
      </c>
      <c r="J8" s="48">
        <v>2450</v>
      </c>
      <c r="K8" s="48">
        <v>3298.8249999999998</v>
      </c>
    </row>
    <row r="9" spans="1:13">
      <c r="A9" s="44">
        <v>2026</v>
      </c>
      <c r="B9" s="48">
        <v>290.54545454545456</v>
      </c>
      <c r="C9" s="48">
        <v>1821.6363636363637</v>
      </c>
      <c r="D9" s="48">
        <v>1724.3181818181818</v>
      </c>
      <c r="H9" s="47" t="s">
        <v>403</v>
      </c>
      <c r="I9" s="48">
        <v>250.45161290322579</v>
      </c>
      <c r="J9" s="48">
        <v>2227.0322580645161</v>
      </c>
      <c r="K9" s="48">
        <v>2740.1290322580644</v>
      </c>
    </row>
    <row r="10" spans="1:13">
      <c r="A10" s="47">
        <v>2027</v>
      </c>
      <c r="B10" s="48">
        <v>290.54545454545456</v>
      </c>
      <c r="C10" s="48">
        <v>1821.6363636363637</v>
      </c>
      <c r="D10" s="48">
        <v>1724.3181818181818</v>
      </c>
    </row>
    <row r="11" spans="1:13">
      <c r="A11" s="44">
        <v>2028</v>
      </c>
      <c r="B11" s="48">
        <v>290.54545454545456</v>
      </c>
      <c r="C11" s="48">
        <v>1821.6363636363637</v>
      </c>
      <c r="D11" s="48">
        <v>1724.3181818181818</v>
      </c>
      <c r="I11" s="44"/>
    </row>
    <row r="12" spans="1:13">
      <c r="A12" s="44">
        <v>2029</v>
      </c>
      <c r="B12" s="48">
        <v>290.54545454545456</v>
      </c>
      <c r="C12" s="48">
        <v>1821.6363636363637</v>
      </c>
      <c r="D12" s="48">
        <v>1724.3181818181818</v>
      </c>
    </row>
    <row r="13" spans="1:13">
      <c r="A13" s="47">
        <v>2030</v>
      </c>
      <c r="B13" s="48">
        <v>228.4</v>
      </c>
      <c r="C13" s="48">
        <v>2450</v>
      </c>
      <c r="D13" s="48">
        <v>3298.8249999999998</v>
      </c>
    </row>
    <row r="14" spans="1:13">
      <c r="A14" s="47">
        <v>2031</v>
      </c>
      <c r="B14" s="48">
        <v>228.4</v>
      </c>
      <c r="C14" s="48">
        <v>2450</v>
      </c>
      <c r="D14" s="48">
        <v>3298.8249999999998</v>
      </c>
      <c r="G14" s="47"/>
      <c r="H14" s="44" t="s">
        <v>145</v>
      </c>
      <c r="I14" s="44" t="s">
        <v>327</v>
      </c>
      <c r="J14" s="44" t="b">
        <v>1</v>
      </c>
      <c r="K14" s="44">
        <v>400</v>
      </c>
    </row>
    <row r="15" spans="1:13">
      <c r="A15" s="44">
        <v>2032</v>
      </c>
      <c r="B15" s="48">
        <v>228.4</v>
      </c>
      <c r="C15" s="48">
        <v>2450</v>
      </c>
      <c r="D15" s="48">
        <v>3298.8249999999998</v>
      </c>
      <c r="G15" s="47"/>
      <c r="H15" s="44" t="s">
        <v>146</v>
      </c>
      <c r="I15" s="44" t="s">
        <v>327</v>
      </c>
      <c r="J15" s="44" t="b">
        <v>1</v>
      </c>
      <c r="K15" s="44">
        <v>220</v>
      </c>
      <c r="L15" s="44"/>
    </row>
    <row r="16" spans="1:13">
      <c r="A16" s="44">
        <v>2033</v>
      </c>
      <c r="B16" s="48">
        <v>228.4</v>
      </c>
      <c r="C16" s="48">
        <v>2450</v>
      </c>
      <c r="D16" s="48">
        <v>3298.8249999999998</v>
      </c>
      <c r="H16" s="44" t="s">
        <v>143</v>
      </c>
      <c r="I16" s="44" t="s">
        <v>327</v>
      </c>
      <c r="J16" s="44" t="b">
        <v>1</v>
      </c>
      <c r="K16" s="48">
        <v>300</v>
      </c>
    </row>
    <row r="17" spans="1:12">
      <c r="A17" s="47">
        <v>2034</v>
      </c>
      <c r="B17" s="48">
        <v>228.4</v>
      </c>
      <c r="C17" s="48">
        <v>2450</v>
      </c>
      <c r="D17" s="48">
        <v>3298.8249999999998</v>
      </c>
      <c r="L17" s="44"/>
    </row>
    <row r="18" spans="1:12">
      <c r="A18" s="47">
        <v>2035</v>
      </c>
      <c r="B18" s="48">
        <v>228.4</v>
      </c>
      <c r="C18" s="48">
        <v>2450</v>
      </c>
      <c r="D18" s="48">
        <v>3298.8249999999998</v>
      </c>
      <c r="H18" s="44"/>
      <c r="I18" s="44"/>
      <c r="J18" s="44"/>
      <c r="K18" s="44"/>
      <c r="L18" s="44"/>
    </row>
    <row r="19" spans="1:12">
      <c r="A19" s="44">
        <v>2036</v>
      </c>
      <c r="B19" s="48">
        <v>228.4</v>
      </c>
      <c r="C19" s="48">
        <v>2450</v>
      </c>
      <c r="D19" s="48">
        <v>3298.8249999999998</v>
      </c>
    </row>
    <row r="20" spans="1:12">
      <c r="A20" s="44">
        <v>2037</v>
      </c>
      <c r="B20" s="48">
        <v>228.4</v>
      </c>
      <c r="C20" s="48">
        <v>2450</v>
      </c>
      <c r="D20" s="48">
        <v>3298.8249999999998</v>
      </c>
    </row>
    <row r="21" spans="1:12">
      <c r="A21" s="47">
        <v>2038</v>
      </c>
      <c r="B21" s="48">
        <v>228.4</v>
      </c>
      <c r="C21" s="48">
        <v>2450</v>
      </c>
      <c r="D21" s="48">
        <v>3298.8249999999998</v>
      </c>
    </row>
    <row r="22" spans="1:12">
      <c r="A22" s="47">
        <v>2039</v>
      </c>
      <c r="B22" s="48">
        <v>228.4</v>
      </c>
      <c r="C22" s="48">
        <v>2450</v>
      </c>
      <c r="D22" s="48">
        <v>3298.8249999999998</v>
      </c>
    </row>
    <row r="23" spans="1:12">
      <c r="A23" s="44">
        <v>2040</v>
      </c>
      <c r="B23" s="48">
        <v>228.4</v>
      </c>
      <c r="C23" s="48">
        <v>2450</v>
      </c>
      <c r="D23" s="48">
        <v>3298.8249999999998</v>
      </c>
    </row>
    <row r="24" spans="1:12">
      <c r="A24" s="44">
        <v>2041</v>
      </c>
      <c r="B24" s="48">
        <v>228.4</v>
      </c>
      <c r="C24" s="48">
        <v>2450</v>
      </c>
      <c r="D24" s="48">
        <v>3298.8249999999998</v>
      </c>
    </row>
    <row r="25" spans="1:12">
      <c r="A25" s="47">
        <v>2042</v>
      </c>
      <c r="B25" s="48">
        <v>228.4</v>
      </c>
      <c r="C25" s="48">
        <v>2450</v>
      </c>
      <c r="D25" s="48">
        <v>3298.8249999999998</v>
      </c>
    </row>
    <row r="26" spans="1:12">
      <c r="A26" s="47">
        <v>2043</v>
      </c>
      <c r="B26" s="48">
        <v>228.4</v>
      </c>
      <c r="C26" s="48">
        <v>2450</v>
      </c>
      <c r="D26" s="48">
        <v>3298.8249999999998</v>
      </c>
    </row>
    <row r="27" spans="1:12">
      <c r="A27" s="44">
        <v>2044</v>
      </c>
      <c r="B27" s="48">
        <v>228.4</v>
      </c>
      <c r="C27" s="48">
        <v>2450</v>
      </c>
      <c r="D27" s="48">
        <v>3298.8249999999998</v>
      </c>
    </row>
    <row r="28" spans="1:12">
      <c r="A28" s="44">
        <v>2045</v>
      </c>
      <c r="B28" s="48">
        <v>228.4</v>
      </c>
      <c r="C28" s="48">
        <v>2450</v>
      </c>
      <c r="D28" s="48">
        <v>3298.8249999999998</v>
      </c>
    </row>
    <row r="29" spans="1:12">
      <c r="A29" s="47">
        <v>2046</v>
      </c>
      <c r="B29" s="48">
        <v>228.4</v>
      </c>
      <c r="C29" s="48">
        <v>2450</v>
      </c>
      <c r="D29" s="48">
        <v>3298.8249999999998</v>
      </c>
    </row>
    <row r="30" spans="1:12">
      <c r="A30" s="47">
        <v>2047</v>
      </c>
      <c r="B30" s="48">
        <v>228.4</v>
      </c>
      <c r="C30" s="48">
        <v>2450</v>
      </c>
      <c r="D30" s="48">
        <v>3298.8249999999998</v>
      </c>
    </row>
    <row r="31" spans="1:12">
      <c r="A31" s="44">
        <v>2048</v>
      </c>
      <c r="B31" s="48">
        <v>228.4</v>
      </c>
      <c r="C31" s="48">
        <v>2450</v>
      </c>
      <c r="D31" s="48">
        <v>3298.8249999999998</v>
      </c>
    </row>
    <row r="32" spans="1:12">
      <c r="A32" s="44">
        <v>2049</v>
      </c>
      <c r="B32" s="48">
        <v>228.4</v>
      </c>
      <c r="C32" s="48">
        <v>2450</v>
      </c>
      <c r="D32" s="48">
        <v>3298.8249999999998</v>
      </c>
    </row>
    <row r="33" spans="1:4">
      <c r="A33" s="47">
        <v>2050</v>
      </c>
      <c r="B33" s="48">
        <v>228.4</v>
      </c>
      <c r="C33" s="48">
        <v>2450</v>
      </c>
      <c r="D33" s="48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44"/>
    <col min="8" max="8" width="8.7265625" style="44"/>
  </cols>
  <sheetData>
    <row r="1" spans="1:9">
      <c r="A1" s="37" t="s">
        <v>378</v>
      </c>
      <c r="B1" s="37" t="s">
        <v>1</v>
      </c>
      <c r="C1" s="37" t="s">
        <v>267</v>
      </c>
    </row>
    <row r="2" spans="1:9">
      <c r="A2" s="65">
        <v>2010</v>
      </c>
      <c r="B2" s="65">
        <v>14.3538679245283</v>
      </c>
      <c r="C2" s="65">
        <f>B2</f>
        <v>14.3538679245283</v>
      </c>
      <c r="E2" t="s">
        <v>424</v>
      </c>
      <c r="F2" s="66" t="s">
        <v>423</v>
      </c>
    </row>
    <row r="3" spans="1:9">
      <c r="A3" s="65">
        <v>2011</v>
      </c>
      <c r="B3" s="65">
        <v>13.2143027888446</v>
      </c>
      <c r="C3" s="65">
        <f t="shared" ref="C3:C10" si="0">B3</f>
        <v>13.2143027888446</v>
      </c>
      <c r="E3" s="44" t="s">
        <v>405</v>
      </c>
    </row>
    <row r="4" spans="1:9">
      <c r="A4" s="65">
        <v>2012</v>
      </c>
      <c r="B4" s="65">
        <v>7.4974103585657303</v>
      </c>
      <c r="C4" s="65">
        <f t="shared" si="0"/>
        <v>7.4974103585657303</v>
      </c>
    </row>
    <row r="5" spans="1:9">
      <c r="A5" s="65">
        <v>2013</v>
      </c>
      <c r="B5" s="65">
        <v>4.9400000000000004</v>
      </c>
      <c r="C5" s="65">
        <f t="shared" si="0"/>
        <v>4.9400000000000004</v>
      </c>
    </row>
    <row r="6" spans="1:9">
      <c r="A6" s="65">
        <v>2014</v>
      </c>
      <c r="B6" s="65">
        <v>9.5500000000000007</v>
      </c>
      <c r="C6" s="65">
        <f t="shared" si="0"/>
        <v>9.5500000000000007</v>
      </c>
      <c r="I6" s="44"/>
    </row>
    <row r="7" spans="1:9">
      <c r="A7" s="65">
        <v>2015</v>
      </c>
      <c r="B7" s="65">
        <v>18.079999999999998</v>
      </c>
      <c r="C7" s="65">
        <f t="shared" si="0"/>
        <v>18.079999999999998</v>
      </c>
      <c r="E7" s="44" t="s">
        <v>406</v>
      </c>
      <c r="I7" s="44"/>
    </row>
    <row r="8" spans="1:9">
      <c r="A8" s="65">
        <v>2016</v>
      </c>
      <c r="B8" s="65">
        <v>18.079999999999998</v>
      </c>
      <c r="C8" s="65">
        <f t="shared" si="0"/>
        <v>18.079999999999998</v>
      </c>
      <c r="E8" s="44">
        <v>2019</v>
      </c>
      <c r="F8" s="44">
        <v>1</v>
      </c>
      <c r="G8" s="37">
        <v>21.7845449890137</v>
      </c>
      <c r="I8" s="44"/>
    </row>
    <row r="9" spans="1:9">
      <c r="A9" s="65">
        <v>2017</v>
      </c>
      <c r="B9" s="65">
        <v>18.079999999999998</v>
      </c>
      <c r="C9" s="65">
        <f t="shared" si="0"/>
        <v>18.079999999999998</v>
      </c>
      <c r="E9" s="44">
        <v>2020</v>
      </c>
      <c r="F9" s="44">
        <v>2</v>
      </c>
      <c r="G9" s="37">
        <v>21.732001069450401</v>
      </c>
      <c r="I9" s="44"/>
    </row>
    <row r="10" spans="1:9">
      <c r="A10" s="65">
        <v>2018</v>
      </c>
      <c r="B10" s="65">
        <v>18.079999999999998</v>
      </c>
      <c r="C10" s="65">
        <f t="shared" si="0"/>
        <v>18.079999999999998</v>
      </c>
      <c r="E10" s="44">
        <v>2021</v>
      </c>
      <c r="F10" s="44">
        <v>3</v>
      </c>
      <c r="G10" s="37">
        <v>45.310069289016702</v>
      </c>
      <c r="I10" s="44"/>
    </row>
    <row r="11" spans="1:9">
      <c r="A11" s="44">
        <v>2019</v>
      </c>
      <c r="B11" s="37">
        <v>21.7845449890137</v>
      </c>
      <c r="C11" s="48">
        <v>19.7</v>
      </c>
      <c r="F11">
        <v>4</v>
      </c>
      <c r="G11" s="37">
        <v>63.1633059127807</v>
      </c>
      <c r="I11" s="44"/>
    </row>
    <row r="12" spans="1:9">
      <c r="A12" s="44">
        <v>2020</v>
      </c>
      <c r="B12" s="37">
        <v>21.732001069450401</v>
      </c>
      <c r="C12" s="48">
        <v>20.399999999999999</v>
      </c>
      <c r="F12">
        <v>5</v>
      </c>
      <c r="G12" s="37">
        <v>66.373634433746304</v>
      </c>
      <c r="I12" s="44"/>
    </row>
    <row r="13" spans="1:9">
      <c r="A13" s="44">
        <v>2021</v>
      </c>
      <c r="B13" s="37">
        <v>45.310069289016702</v>
      </c>
      <c r="C13" s="48">
        <v>21.7</v>
      </c>
      <c r="F13">
        <v>6</v>
      </c>
      <c r="G13" s="37">
        <v>69.664229811859101</v>
      </c>
    </row>
    <row r="14" spans="1:9">
      <c r="A14" s="44">
        <v>2022</v>
      </c>
      <c r="B14" s="37">
        <v>63.1633059127807</v>
      </c>
      <c r="C14" s="48">
        <v>25.177777777777777</v>
      </c>
      <c r="F14">
        <v>7</v>
      </c>
      <c r="G14" s="37">
        <v>73.115337734985303</v>
      </c>
      <c r="I14" s="44"/>
    </row>
    <row r="15" spans="1:9">
      <c r="A15" s="44">
        <v>2023</v>
      </c>
      <c r="B15" s="37">
        <v>66.373634433746304</v>
      </c>
      <c r="C15" s="48">
        <v>28.655555555555559</v>
      </c>
      <c r="F15">
        <v>8</v>
      </c>
      <c r="G15" s="37">
        <v>76.807218003845193</v>
      </c>
      <c r="I15" s="44"/>
    </row>
    <row r="16" spans="1:9">
      <c r="A16" s="44">
        <v>2024</v>
      </c>
      <c r="B16" s="37">
        <v>69.664229811859101</v>
      </c>
      <c r="C16" s="48">
        <v>32.13333333333334</v>
      </c>
      <c r="F16">
        <v>9</v>
      </c>
      <c r="G16" s="37">
        <v>80.659617874145496</v>
      </c>
      <c r="I16" s="44"/>
    </row>
    <row r="17" spans="1:9">
      <c r="A17" s="44">
        <v>2025</v>
      </c>
      <c r="B17" s="37">
        <v>73.115337734985303</v>
      </c>
      <c r="C17" s="48">
        <v>35.611111111111114</v>
      </c>
      <c r="F17">
        <v>10</v>
      </c>
      <c r="G17" s="37">
        <v>84.672537345886198</v>
      </c>
      <c r="I17" s="44"/>
    </row>
    <row r="18" spans="1:9">
      <c r="A18" s="44">
        <v>2026</v>
      </c>
      <c r="B18" s="37">
        <v>76.807218003845193</v>
      </c>
      <c r="C18" s="48">
        <v>39.088888888888889</v>
      </c>
      <c r="F18">
        <v>11</v>
      </c>
      <c r="G18" s="37">
        <v>88.926222106933594</v>
      </c>
      <c r="I18" s="44"/>
    </row>
    <row r="19" spans="1:9">
      <c r="A19" s="44">
        <v>2027</v>
      </c>
      <c r="B19" s="37">
        <v>80.659617874145496</v>
      </c>
      <c r="C19" s="48">
        <v>42.56666666666667</v>
      </c>
      <c r="E19" s="44">
        <v>2030</v>
      </c>
      <c r="F19" s="44">
        <v>12</v>
      </c>
      <c r="G19" s="37">
        <v>93.340433525848397</v>
      </c>
      <c r="I19" s="44"/>
    </row>
    <row r="20" spans="1:9">
      <c r="A20" s="44">
        <v>2028</v>
      </c>
      <c r="B20" s="37">
        <v>84.672537345886198</v>
      </c>
      <c r="C20" s="48">
        <v>46.044444444444451</v>
      </c>
      <c r="F20">
        <v>13</v>
      </c>
      <c r="G20" s="37">
        <v>97.995417290496803</v>
      </c>
      <c r="I20" s="44"/>
    </row>
    <row r="21" spans="1:9">
      <c r="A21" s="44">
        <v>2029</v>
      </c>
      <c r="B21" s="37">
        <v>88.926222106933594</v>
      </c>
      <c r="C21" s="48">
        <v>49.522222222222226</v>
      </c>
      <c r="F21">
        <v>14</v>
      </c>
      <c r="G21" s="37">
        <v>102.891173400879</v>
      </c>
      <c r="I21" s="44"/>
    </row>
    <row r="22" spans="1:9">
      <c r="A22" s="44">
        <v>2030</v>
      </c>
      <c r="B22" s="37">
        <v>93.340433525848397</v>
      </c>
      <c r="C22" s="48">
        <v>53</v>
      </c>
      <c r="F22">
        <v>15</v>
      </c>
      <c r="G22" s="37">
        <v>108.107968714142</v>
      </c>
      <c r="I22" s="44"/>
    </row>
    <row r="23" spans="1:9">
      <c r="A23" s="44">
        <v>2031</v>
      </c>
      <c r="B23" s="37">
        <v>97.995417290496803</v>
      </c>
      <c r="C23" s="48">
        <v>57.699999999999996</v>
      </c>
      <c r="F23">
        <v>16</v>
      </c>
      <c r="G23" s="37">
        <v>113.485276572418</v>
      </c>
    </row>
    <row r="24" spans="1:9">
      <c r="A24" s="44">
        <v>2032</v>
      </c>
      <c r="B24" s="37">
        <v>102.891173400879</v>
      </c>
      <c r="C24" s="48">
        <v>62.399999999999991</v>
      </c>
      <c r="F24">
        <v>17</v>
      </c>
      <c r="G24" s="37">
        <v>119.183616577148</v>
      </c>
      <c r="I24" s="44"/>
    </row>
    <row r="25" spans="1:9">
      <c r="A25" s="44">
        <v>2033</v>
      </c>
      <c r="B25" s="37">
        <v>108.107968714142</v>
      </c>
      <c r="C25" s="48">
        <v>67.099999999999994</v>
      </c>
      <c r="F25">
        <v>18</v>
      </c>
      <c r="G25" s="37">
        <v>125.122728927612</v>
      </c>
      <c r="I25" s="44"/>
    </row>
    <row r="26" spans="1:9">
      <c r="A26" s="44">
        <v>2034</v>
      </c>
      <c r="B26" s="37">
        <v>113.485276572418</v>
      </c>
      <c r="C26" s="48">
        <v>71.8</v>
      </c>
      <c r="F26">
        <v>19</v>
      </c>
      <c r="G26" s="37">
        <v>131.382880480957</v>
      </c>
      <c r="I26" s="44"/>
    </row>
    <row r="27" spans="1:9">
      <c r="A27" s="44">
        <v>2035</v>
      </c>
      <c r="B27" s="37">
        <v>119.183616577148</v>
      </c>
      <c r="C27" s="48">
        <v>76.5</v>
      </c>
      <c r="F27">
        <v>20</v>
      </c>
      <c r="G27" s="37">
        <v>137.964057124329</v>
      </c>
      <c r="I27" s="44"/>
    </row>
    <row r="28" spans="1:9">
      <c r="A28" s="44">
        <v>2036</v>
      </c>
      <c r="B28" s="37">
        <v>125.122728927612</v>
      </c>
      <c r="C28" s="48">
        <v>81.2</v>
      </c>
      <c r="F28">
        <v>21</v>
      </c>
      <c r="G28" s="37">
        <v>144.86627297058101</v>
      </c>
      <c r="I28" s="44"/>
    </row>
    <row r="29" spans="1:9">
      <c r="A29" s="44">
        <v>2037</v>
      </c>
      <c r="B29" s="37">
        <v>131.382880480957</v>
      </c>
      <c r="C29" s="48">
        <v>85.899999999999991</v>
      </c>
      <c r="E29" s="44">
        <v>2040</v>
      </c>
      <c r="F29" s="44">
        <v>22</v>
      </c>
      <c r="G29" s="37">
        <v>152.08952801971401</v>
      </c>
      <c r="I29" s="44"/>
    </row>
    <row r="30" spans="1:9">
      <c r="A30" s="44">
        <v>2038</v>
      </c>
      <c r="B30" s="37">
        <v>137.964057124329</v>
      </c>
      <c r="C30" s="48">
        <v>90.6</v>
      </c>
      <c r="F30">
        <v>23</v>
      </c>
      <c r="G30" s="37">
        <f t="shared" ref="G30:G43" si="1">_xlfn.FORECAST.LINEAR(F30,$G$8:$G$29,$F$8:$F$29)</f>
        <v>154.87831521398357</v>
      </c>
      <c r="I30" s="44"/>
    </row>
    <row r="31" spans="1:9">
      <c r="A31" s="44">
        <v>2039</v>
      </c>
      <c r="B31" s="37">
        <v>144.86627297058101</v>
      </c>
      <c r="C31" s="48">
        <v>95.3</v>
      </c>
      <c r="F31">
        <v>24</v>
      </c>
      <c r="G31" s="37">
        <f t="shared" si="1"/>
        <v>160.36718818841777</v>
      </c>
      <c r="I31" s="44"/>
    </row>
    <row r="32" spans="1:9">
      <c r="A32" s="44">
        <v>2040</v>
      </c>
      <c r="B32" s="37">
        <v>152.08952801971401</v>
      </c>
      <c r="C32" s="48">
        <v>100</v>
      </c>
      <c r="F32">
        <v>25</v>
      </c>
      <c r="G32" s="37">
        <f t="shared" si="1"/>
        <v>165.85606116285197</v>
      </c>
      <c r="I32" s="44"/>
    </row>
    <row r="33" spans="1:7">
      <c r="A33" s="44">
        <v>2041</v>
      </c>
      <c r="B33" s="37">
        <v>154.87831521398357</v>
      </c>
      <c r="C33" s="48">
        <v>102</v>
      </c>
      <c r="F33">
        <v>26</v>
      </c>
      <c r="G33" s="37">
        <f t="shared" si="1"/>
        <v>171.34493413728617</v>
      </c>
    </row>
    <row r="34" spans="1:7">
      <c r="A34" s="44">
        <v>2042</v>
      </c>
      <c r="B34" s="37">
        <v>160.36718818841777</v>
      </c>
      <c r="C34" s="48">
        <v>104</v>
      </c>
      <c r="F34">
        <v>27</v>
      </c>
      <c r="G34" s="37">
        <f t="shared" si="1"/>
        <v>176.83380711172035</v>
      </c>
    </row>
    <row r="35" spans="1:7">
      <c r="A35" s="44">
        <v>2043</v>
      </c>
      <c r="B35" s="37">
        <v>165.85606116285197</v>
      </c>
      <c r="C35" s="48">
        <v>106</v>
      </c>
      <c r="F35">
        <v>28</v>
      </c>
      <c r="G35" s="37">
        <f t="shared" si="1"/>
        <v>182.32268008615455</v>
      </c>
    </row>
    <row r="36" spans="1:7">
      <c r="A36" s="44">
        <v>2044</v>
      </c>
      <c r="B36" s="37">
        <v>171.34493413728617</v>
      </c>
      <c r="C36" s="48">
        <v>108</v>
      </c>
      <c r="F36">
        <v>29</v>
      </c>
      <c r="G36" s="37">
        <f t="shared" si="1"/>
        <v>187.81155306058875</v>
      </c>
    </row>
    <row r="37" spans="1:7">
      <c r="A37" s="44">
        <v>2045</v>
      </c>
      <c r="B37" s="37">
        <v>176.83380711172035</v>
      </c>
      <c r="C37" s="48">
        <v>110</v>
      </c>
      <c r="F37">
        <v>30</v>
      </c>
      <c r="G37" s="37">
        <f t="shared" si="1"/>
        <v>193.30042603502292</v>
      </c>
    </row>
    <row r="38" spans="1:7">
      <c r="A38" s="44">
        <v>2046</v>
      </c>
      <c r="B38" s="37">
        <v>182.32268008615455</v>
      </c>
      <c r="C38" s="48">
        <v>112</v>
      </c>
      <c r="F38">
        <v>31</v>
      </c>
      <c r="G38" s="37">
        <f t="shared" si="1"/>
        <v>198.78929900945712</v>
      </c>
    </row>
    <row r="39" spans="1:7">
      <c r="A39" s="44">
        <v>2047</v>
      </c>
      <c r="B39" s="37">
        <v>187.81155306058875</v>
      </c>
      <c r="C39" s="48">
        <v>114</v>
      </c>
      <c r="E39" s="44">
        <v>2050</v>
      </c>
      <c r="F39" s="44">
        <v>32</v>
      </c>
      <c r="G39" s="37">
        <f t="shared" si="1"/>
        <v>204.27817198389133</v>
      </c>
    </row>
    <row r="40" spans="1:7">
      <c r="A40" s="44">
        <v>2048</v>
      </c>
      <c r="B40" s="37">
        <v>193.30042603502292</v>
      </c>
      <c r="C40" s="48">
        <v>116</v>
      </c>
      <c r="F40" s="44">
        <v>33</v>
      </c>
      <c r="G40" s="37">
        <f t="shared" si="1"/>
        <v>209.76704495832553</v>
      </c>
    </row>
    <row r="41" spans="1:7">
      <c r="A41" s="44">
        <v>2049</v>
      </c>
      <c r="B41" s="37">
        <v>198.78929900945712</v>
      </c>
      <c r="C41" s="48">
        <v>118</v>
      </c>
      <c r="F41" s="44">
        <v>34</v>
      </c>
      <c r="G41" s="37">
        <f t="shared" si="1"/>
        <v>215.25591793275973</v>
      </c>
    </row>
    <row r="42" spans="1:7">
      <c r="A42" s="44">
        <v>2050</v>
      </c>
      <c r="B42" s="37">
        <v>204.27817198389133</v>
      </c>
      <c r="C42" s="48">
        <v>120</v>
      </c>
      <c r="F42" s="44">
        <v>35</v>
      </c>
      <c r="G42" s="37">
        <f t="shared" si="1"/>
        <v>220.7447909071939</v>
      </c>
    </row>
    <row r="43" spans="1:7">
      <c r="A43" s="44">
        <v>2051</v>
      </c>
      <c r="B43" s="37">
        <v>209.76704495832553</v>
      </c>
      <c r="C43" s="48">
        <f>_xlfn.FORECAST.LINEAR(yearlyCO2!F40,$C$11:$C$42,yearlyCO2!$F$8:$F$39)</f>
        <v>131.9840725806452</v>
      </c>
      <c r="F43" s="44">
        <v>36</v>
      </c>
      <c r="G43" s="37">
        <f t="shared" si="1"/>
        <v>226.2336638816281</v>
      </c>
    </row>
    <row r="44" spans="1:7">
      <c r="A44" s="44">
        <v>2052</v>
      </c>
      <c r="B44" s="37">
        <v>215.25591793275973</v>
      </c>
      <c r="C44" s="48">
        <f>_xlfn.FORECAST.LINEAR(yearlyCO2!F41,$C$11:$C$42,yearlyCO2!$F$8:$F$39)</f>
        <v>135.60413000977522</v>
      </c>
    </row>
    <row r="45" spans="1:7">
      <c r="A45" s="44">
        <v>2053</v>
      </c>
      <c r="B45" s="37">
        <v>220.7447909071939</v>
      </c>
      <c r="C45" s="48">
        <f>_xlfn.FORECAST.LINEAR(yearlyCO2!F42,$C$11:$C$42,yearlyCO2!$F$8:$F$39)</f>
        <v>139.2241874389052</v>
      </c>
    </row>
    <row r="46" spans="1:7">
      <c r="A46" s="44">
        <v>2054</v>
      </c>
      <c r="B46" s="37">
        <v>226.2336638816281</v>
      </c>
      <c r="C46" s="48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tabSelected="1" workbookViewId="0">
      <selection activeCell="F17" sqref="F17"/>
    </sheetView>
  </sheetViews>
  <sheetFormatPr defaultRowHeight="14.5"/>
  <cols>
    <col min="1" max="1" width="29.1796875" style="44" customWidth="1"/>
    <col min="2" max="3" width="8.6328125" style="44" customWidth="1"/>
    <col min="4" max="4" width="10.36328125" style="44" customWidth="1"/>
    <col min="5" max="7" width="8.7265625" style="44"/>
    <col min="8" max="8" width="11.54296875" style="44" customWidth="1"/>
    <col min="9" max="16384" width="8.7265625" style="44"/>
  </cols>
  <sheetData>
    <row r="1" spans="1:16">
      <c r="A1" s="44" t="s">
        <v>374</v>
      </c>
      <c r="B1" s="44" t="s">
        <v>426</v>
      </c>
      <c r="C1" s="44" t="s">
        <v>428</v>
      </c>
      <c r="D1" s="44" t="s">
        <v>378</v>
      </c>
      <c r="E1" s="44" t="s">
        <v>376</v>
      </c>
    </row>
    <row r="2" spans="1:16">
      <c r="A2" s="44" t="s">
        <v>126</v>
      </c>
      <c r="B2" s="44" t="s">
        <v>267</v>
      </c>
      <c r="C2" s="44" t="s">
        <v>429</v>
      </c>
      <c r="D2" s="56">
        <v>2019</v>
      </c>
      <c r="E2" s="56">
        <f>J8+J13</f>
        <v>89.45</v>
      </c>
      <c r="F2" s="37"/>
      <c r="K2" s="37"/>
      <c r="L2" s="37"/>
    </row>
    <row r="3" spans="1:16">
      <c r="A3" s="44" t="s">
        <v>126</v>
      </c>
      <c r="B3" s="44" t="s">
        <v>267</v>
      </c>
      <c r="C3" s="44" t="s">
        <v>429</v>
      </c>
      <c r="D3" s="56">
        <v>2020</v>
      </c>
      <c r="E3" s="56">
        <f>J9+J14</f>
        <v>69.44</v>
      </c>
      <c r="F3" s="37"/>
      <c r="K3" s="37"/>
    </row>
    <row r="4" spans="1:16">
      <c r="A4" s="44" t="s">
        <v>126</v>
      </c>
      <c r="B4" s="44" t="s">
        <v>267</v>
      </c>
      <c r="C4" s="44" t="s">
        <v>429</v>
      </c>
      <c r="D4" s="56">
        <v>2030</v>
      </c>
      <c r="E4" s="56">
        <f>J10+J15</f>
        <v>65.680000000000007</v>
      </c>
      <c r="F4" s="37"/>
      <c r="K4" s="37"/>
      <c r="L4" s="37"/>
    </row>
    <row r="5" spans="1:16">
      <c r="A5" s="44" t="s">
        <v>126</v>
      </c>
      <c r="B5" s="44" t="s">
        <v>267</v>
      </c>
      <c r="C5" s="44" t="s">
        <v>429</v>
      </c>
      <c r="D5" s="56">
        <v>2040</v>
      </c>
      <c r="E5" s="56">
        <f>J11+J16</f>
        <v>64.430000000000007</v>
      </c>
      <c r="F5" s="56"/>
    </row>
    <row r="6" spans="1:16" ht="15">
      <c r="A6" s="44" t="s">
        <v>126</v>
      </c>
      <c r="B6" s="44" t="s">
        <v>267</v>
      </c>
      <c r="C6" s="44" t="s">
        <v>429</v>
      </c>
      <c r="D6" s="56">
        <v>2050</v>
      </c>
      <c r="E6" s="56">
        <f>J12+J17</f>
        <v>68.34</v>
      </c>
      <c r="F6" s="56"/>
      <c r="H6" s="58"/>
      <c r="L6" s="55" t="s">
        <v>407</v>
      </c>
      <c r="M6" s="55" t="s">
        <v>408</v>
      </c>
      <c r="N6" s="55" t="s">
        <v>409</v>
      </c>
      <c r="O6" s="55" t="s">
        <v>411</v>
      </c>
      <c r="P6" s="55" t="s">
        <v>375</v>
      </c>
    </row>
    <row r="7" spans="1:16" ht="15" customHeight="1">
      <c r="A7" s="44" t="s">
        <v>126</v>
      </c>
      <c r="B7" s="44" t="s">
        <v>1</v>
      </c>
      <c r="C7" s="44" t="s">
        <v>429</v>
      </c>
      <c r="D7" s="56">
        <v>2019</v>
      </c>
      <c r="E7" s="56">
        <f>K8+K13</f>
        <v>10.63</v>
      </c>
      <c r="F7" s="56"/>
      <c r="H7" s="71" t="s">
        <v>416</v>
      </c>
      <c r="L7" s="57"/>
      <c r="M7" s="57"/>
      <c r="N7" s="57" t="s">
        <v>267</v>
      </c>
      <c r="O7" s="57" t="s">
        <v>1</v>
      </c>
      <c r="P7" s="57"/>
    </row>
    <row r="8" spans="1:16" ht="14.5" customHeight="1">
      <c r="A8" s="44" t="s">
        <v>126</v>
      </c>
      <c r="B8" s="44" t="s">
        <v>1</v>
      </c>
      <c r="C8" s="44" t="s">
        <v>429</v>
      </c>
      <c r="D8" s="56">
        <v>2020</v>
      </c>
      <c r="E8" s="56">
        <f>K9+K14</f>
        <v>10.63</v>
      </c>
      <c r="F8" s="56"/>
      <c r="H8" s="71"/>
      <c r="I8" s="56">
        <v>2019</v>
      </c>
      <c r="J8" s="56">
        <v>17.2</v>
      </c>
      <c r="K8" s="56">
        <v>7.66</v>
      </c>
      <c r="L8" s="44" t="s">
        <v>151</v>
      </c>
      <c r="M8" s="44">
        <v>2019</v>
      </c>
      <c r="N8" s="44">
        <v>110</v>
      </c>
      <c r="O8" s="44">
        <v>49</v>
      </c>
      <c r="P8" s="44" t="s">
        <v>379</v>
      </c>
    </row>
    <row r="9" spans="1:16" ht="14.5" customHeight="1">
      <c r="A9" s="44" t="s">
        <v>126</v>
      </c>
      <c r="B9" s="44" t="s">
        <v>1</v>
      </c>
      <c r="C9" s="44" t="s">
        <v>429</v>
      </c>
      <c r="D9" s="56">
        <v>2030</v>
      </c>
      <c r="E9" s="56">
        <f>K10+K15</f>
        <v>11.1</v>
      </c>
      <c r="F9" s="56"/>
      <c r="H9" s="71"/>
      <c r="I9" s="56">
        <v>2020</v>
      </c>
      <c r="J9" s="56">
        <v>17.05</v>
      </c>
      <c r="K9" s="56">
        <v>7.66</v>
      </c>
      <c r="L9" s="44" t="s">
        <v>151</v>
      </c>
      <c r="M9" s="44">
        <v>2020</v>
      </c>
      <c r="N9" s="44">
        <v>109</v>
      </c>
      <c r="O9" s="44">
        <v>49</v>
      </c>
      <c r="P9" s="44" t="s">
        <v>379</v>
      </c>
    </row>
    <row r="10" spans="1:16">
      <c r="A10" s="44" t="s">
        <v>126</v>
      </c>
      <c r="B10" s="44" t="s">
        <v>1</v>
      </c>
      <c r="C10" s="44" t="s">
        <v>429</v>
      </c>
      <c r="D10" s="56">
        <v>2040</v>
      </c>
      <c r="E10" s="56">
        <f>K11+K16</f>
        <v>11.57</v>
      </c>
      <c r="F10" s="37"/>
      <c r="H10" s="71"/>
      <c r="I10" s="56">
        <v>2030</v>
      </c>
      <c r="J10" s="56">
        <v>17.36</v>
      </c>
      <c r="K10" s="56">
        <v>7.66</v>
      </c>
      <c r="L10" s="44" t="s">
        <v>151</v>
      </c>
      <c r="M10" s="44">
        <v>2030</v>
      </c>
      <c r="N10" s="44">
        <v>111</v>
      </c>
      <c r="O10" s="44">
        <v>49</v>
      </c>
      <c r="P10" s="44" t="s">
        <v>379</v>
      </c>
    </row>
    <row r="11" spans="1:16">
      <c r="A11" s="44" t="s">
        <v>126</v>
      </c>
      <c r="B11" s="44" t="s">
        <v>1</v>
      </c>
      <c r="C11" s="44" t="s">
        <v>429</v>
      </c>
      <c r="D11" s="56">
        <v>2050</v>
      </c>
      <c r="E11" s="56">
        <f>K12+K17</f>
        <v>12.04</v>
      </c>
      <c r="H11" s="71"/>
      <c r="I11" s="56">
        <v>2040</v>
      </c>
      <c r="J11" s="56">
        <v>17.670000000000002</v>
      </c>
      <c r="K11" s="56">
        <v>7.66</v>
      </c>
      <c r="L11" s="44" t="s">
        <v>151</v>
      </c>
      <c r="M11" s="44">
        <v>2040</v>
      </c>
      <c r="N11" s="44">
        <v>113</v>
      </c>
      <c r="O11" s="44">
        <v>49</v>
      </c>
      <c r="P11" s="44" t="s">
        <v>379</v>
      </c>
    </row>
    <row r="12" spans="1:16">
      <c r="F12" s="37"/>
      <c r="H12" s="71"/>
      <c r="I12" s="56">
        <v>2050</v>
      </c>
      <c r="J12" s="56">
        <v>18.14</v>
      </c>
      <c r="K12" s="56">
        <v>7.66</v>
      </c>
      <c r="L12" s="44" t="s">
        <v>151</v>
      </c>
      <c r="M12" s="44">
        <v>2050</v>
      </c>
      <c r="N12" s="44">
        <v>116</v>
      </c>
      <c r="O12" s="44">
        <v>49</v>
      </c>
      <c r="P12" s="44" t="s">
        <v>379</v>
      </c>
    </row>
    <row r="13" spans="1:16">
      <c r="F13" s="56"/>
      <c r="H13" s="71"/>
      <c r="I13" s="56">
        <v>2019</v>
      </c>
      <c r="J13" s="56">
        <v>72.25</v>
      </c>
      <c r="K13" s="56">
        <v>2.97</v>
      </c>
      <c r="L13" s="56" t="s">
        <v>410</v>
      </c>
      <c r="M13" s="44">
        <v>2019</v>
      </c>
      <c r="N13" s="44">
        <v>462</v>
      </c>
      <c r="O13" s="44">
        <v>19</v>
      </c>
      <c r="P13" s="44" t="s">
        <v>379</v>
      </c>
    </row>
    <row r="14" spans="1:16">
      <c r="F14" s="56"/>
      <c r="H14" s="71"/>
      <c r="I14" s="56">
        <v>2020</v>
      </c>
      <c r="J14" s="56">
        <v>52.39</v>
      </c>
      <c r="K14" s="56">
        <v>2.97</v>
      </c>
      <c r="L14" s="56" t="s">
        <v>410</v>
      </c>
      <c r="M14" s="44">
        <v>2020</v>
      </c>
      <c r="N14" s="44">
        <v>335</v>
      </c>
      <c r="O14" s="44">
        <v>19</v>
      </c>
      <c r="P14" s="44" t="s">
        <v>379</v>
      </c>
    </row>
    <row r="15" spans="1:16">
      <c r="F15" s="56"/>
      <c r="H15" s="71"/>
      <c r="I15" s="56">
        <v>2030</v>
      </c>
      <c r="J15" s="56">
        <v>48.32</v>
      </c>
      <c r="K15" s="56">
        <v>3.44</v>
      </c>
      <c r="L15" s="56" t="s">
        <v>410</v>
      </c>
      <c r="M15" s="44">
        <v>2030</v>
      </c>
      <c r="N15" s="44">
        <v>309</v>
      </c>
      <c r="O15" s="44">
        <v>22</v>
      </c>
      <c r="P15" s="44" t="s">
        <v>379</v>
      </c>
    </row>
    <row r="16" spans="1:16">
      <c r="F16" s="56"/>
      <c r="H16" s="71"/>
      <c r="I16" s="56">
        <v>2040</v>
      </c>
      <c r="J16" s="56">
        <v>46.76</v>
      </c>
      <c r="K16" s="56">
        <v>3.91</v>
      </c>
      <c r="L16" s="56" t="s">
        <v>410</v>
      </c>
      <c r="M16" s="44">
        <v>2040</v>
      </c>
      <c r="N16" s="44">
        <v>299</v>
      </c>
      <c r="O16" s="44">
        <v>25</v>
      </c>
      <c r="P16" s="44" t="s">
        <v>379</v>
      </c>
    </row>
    <row r="17" spans="5:16">
      <c r="F17" s="56"/>
      <c r="H17" s="71"/>
      <c r="I17" s="56">
        <v>2050</v>
      </c>
      <c r="J17" s="56">
        <v>50.2</v>
      </c>
      <c r="K17" s="56">
        <v>4.38</v>
      </c>
      <c r="L17" s="56" t="s">
        <v>410</v>
      </c>
      <c r="M17" s="44">
        <v>2050</v>
      </c>
      <c r="N17" s="44">
        <v>321</v>
      </c>
      <c r="O17" s="44">
        <v>28</v>
      </c>
      <c r="P17" s="44" t="s">
        <v>379</v>
      </c>
    </row>
    <row r="20" spans="5:16">
      <c r="E20" s="37"/>
      <c r="F20" s="37"/>
      <c r="I20" s="56"/>
      <c r="J20" s="56"/>
      <c r="K20" s="56"/>
      <c r="L20" s="56"/>
      <c r="M20" s="56"/>
      <c r="N20" s="56"/>
      <c r="O20" s="56"/>
    </row>
    <row r="21" spans="5:16">
      <c r="I21" s="56"/>
      <c r="J21" s="56"/>
      <c r="K21" s="56"/>
      <c r="L21" s="56"/>
      <c r="M21" s="56"/>
      <c r="N21" s="56"/>
      <c r="O21" s="56"/>
    </row>
    <row r="22" spans="5:16">
      <c r="I22" s="56"/>
      <c r="J22" s="56"/>
      <c r="K22" s="56"/>
      <c r="L22" s="56"/>
      <c r="M22" s="56"/>
      <c r="N22" s="56"/>
      <c r="O22" s="56"/>
    </row>
    <row r="23" spans="5:16">
      <c r="I23" s="56"/>
      <c r="J23" s="56"/>
      <c r="K23" s="56"/>
      <c r="L23" s="56"/>
      <c r="M23" s="56"/>
      <c r="N23" s="56"/>
      <c r="O23" s="56"/>
    </row>
    <row r="24" spans="5:16">
      <c r="I24" s="56"/>
      <c r="J24" s="56"/>
      <c r="K24" s="56"/>
      <c r="L24" s="56"/>
      <c r="M24" s="56"/>
      <c r="N24" s="56"/>
      <c r="O24" s="56"/>
    </row>
    <row r="25" spans="5:16">
      <c r="I25" s="56"/>
      <c r="J25" s="56"/>
      <c r="K25" s="56"/>
      <c r="L25" s="56"/>
      <c r="M25" s="56"/>
      <c r="N25" s="56"/>
      <c r="O25" s="56"/>
    </row>
    <row r="26" spans="5:16">
      <c r="I26" s="56"/>
      <c r="J26" s="56"/>
      <c r="K26" s="56"/>
      <c r="L26" s="56"/>
      <c r="M26" s="56"/>
      <c r="N26" s="56"/>
      <c r="O26" s="56"/>
    </row>
    <row r="27" spans="5:16">
      <c r="I27" s="56"/>
      <c r="J27" s="56"/>
      <c r="K27" s="56"/>
      <c r="L27" s="56"/>
      <c r="M27" s="56"/>
      <c r="N27" s="56"/>
      <c r="O27" s="56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O27"/>
  <sheetViews>
    <sheetView workbookViewId="0">
      <selection activeCell="C2" sqref="C2"/>
    </sheetView>
  </sheetViews>
  <sheetFormatPr defaultRowHeight="14.5"/>
  <cols>
    <col min="1" max="1" width="29.1796875" customWidth="1"/>
    <col min="2" max="2" width="8.6328125" style="44" customWidth="1"/>
    <col min="3" max="3" width="10.36328125" customWidth="1"/>
    <col min="5" max="5" width="8.7265625" style="44"/>
    <col min="7" max="7" width="11.54296875" customWidth="1"/>
  </cols>
  <sheetData>
    <row r="1" spans="1:15">
      <c r="A1" s="43" t="s">
        <v>374</v>
      </c>
      <c r="B1" s="44" t="s">
        <v>426</v>
      </c>
      <c r="C1" t="s">
        <v>428</v>
      </c>
      <c r="D1" s="43" t="s">
        <v>376</v>
      </c>
      <c r="F1" s="43"/>
      <c r="K1" t="s">
        <v>421</v>
      </c>
    </row>
    <row r="2" spans="1:15">
      <c r="A2" s="43" t="s">
        <v>146</v>
      </c>
      <c r="B2" s="44" t="s">
        <v>267</v>
      </c>
      <c r="C2" t="s">
        <v>427</v>
      </c>
      <c r="D2" s="37">
        <f>J2/1000</f>
        <v>42.191125290999999</v>
      </c>
      <c r="E2" s="37"/>
      <c r="F2" s="43"/>
      <c r="G2" s="43"/>
      <c r="J2" s="37">
        <v>42191.125290999997</v>
      </c>
      <c r="K2" s="37">
        <v>43336.125918999998</v>
      </c>
      <c r="L2" s="44" t="s">
        <v>376</v>
      </c>
    </row>
    <row r="3" spans="1:15">
      <c r="A3" s="43" t="s">
        <v>145</v>
      </c>
      <c r="B3" s="44" t="s">
        <v>267</v>
      </c>
      <c r="C3" s="44" t="s">
        <v>427</v>
      </c>
      <c r="D3" s="37">
        <f t="shared" ref="D3:D4" si="0">J3/1000</f>
        <v>27.84</v>
      </c>
      <c r="E3" s="37"/>
      <c r="F3" s="44"/>
      <c r="G3" s="43"/>
      <c r="J3" s="37">
        <v>27840</v>
      </c>
      <c r="K3" s="64">
        <v>47745</v>
      </c>
      <c r="L3" s="44" t="s">
        <v>376</v>
      </c>
    </row>
    <row r="4" spans="1:15">
      <c r="A4" s="43" t="s">
        <v>143</v>
      </c>
      <c r="B4" s="44" t="s">
        <v>267</v>
      </c>
      <c r="C4" s="44" t="s">
        <v>427</v>
      </c>
      <c r="D4" s="37">
        <f t="shared" si="0"/>
        <v>796.91069999999979</v>
      </c>
      <c r="E4" s="37"/>
      <c r="F4" s="44"/>
      <c r="J4" s="37">
        <v>796910.69999999984</v>
      </c>
      <c r="K4" s="37">
        <v>96145.2</v>
      </c>
      <c r="L4" s="44" t="s">
        <v>377</v>
      </c>
    </row>
    <row r="5" spans="1:15">
      <c r="A5" s="44" t="s">
        <v>146</v>
      </c>
      <c r="B5" s="44" t="s">
        <v>1</v>
      </c>
      <c r="C5" s="44" t="s">
        <v>427</v>
      </c>
      <c r="D5" s="37">
        <f>K2/1000</f>
        <v>43.336125918999997</v>
      </c>
      <c r="E5" s="56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1:15">
      <c r="A6" s="44" t="s">
        <v>143</v>
      </c>
      <c r="B6" s="44" t="s">
        <v>1</v>
      </c>
      <c r="C6" s="44" t="s">
        <v>427</v>
      </c>
      <c r="D6" s="37">
        <f>K4/1000</f>
        <v>96.145200000000003</v>
      </c>
      <c r="E6" s="56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5" ht="15" customHeight="1">
      <c r="A7" s="44"/>
      <c r="C7" s="56"/>
      <c r="D7" s="56"/>
      <c r="E7" s="56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ht="14.5" customHeight="1">
      <c r="A8" s="44"/>
      <c r="C8" s="56"/>
      <c r="D8" s="56"/>
      <c r="E8" s="56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5" customHeight="1">
      <c r="C9" s="56"/>
      <c r="D9" s="56"/>
      <c r="E9" s="56"/>
      <c r="F9" s="44"/>
      <c r="G9" s="44"/>
      <c r="H9" s="44"/>
      <c r="I9" s="44"/>
      <c r="J9" s="44"/>
      <c r="K9" s="44"/>
      <c r="L9" s="44"/>
      <c r="M9" s="44"/>
      <c r="N9" s="44"/>
      <c r="O9" s="44"/>
    </row>
    <row r="10" spans="1:15" ht="14.5" customHeight="1">
      <c r="E10" s="37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15" ht="14.5" customHeight="1">
      <c r="F11" s="44"/>
      <c r="G11" s="44"/>
      <c r="H11" s="44"/>
      <c r="I11" s="44"/>
      <c r="J11" s="44"/>
      <c r="K11" s="44"/>
      <c r="L11" s="44"/>
      <c r="M11" s="44"/>
      <c r="N11" s="44"/>
      <c r="O11" s="44"/>
    </row>
    <row r="12" spans="1:15" ht="14.5" customHeight="1">
      <c r="E12" s="37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1:15" ht="14.5" customHeight="1">
      <c r="A13" s="44"/>
      <c r="C13" s="56"/>
      <c r="D13" s="56"/>
      <c r="E13" s="56"/>
      <c r="F13" s="44"/>
      <c r="G13" s="44"/>
      <c r="H13" s="44"/>
      <c r="I13" s="44"/>
      <c r="J13" s="44"/>
      <c r="K13" s="44"/>
      <c r="L13" s="44"/>
      <c r="M13" s="44"/>
      <c r="N13" s="44"/>
      <c r="O13" s="44"/>
    </row>
    <row r="14" spans="1:15" ht="14.5" customHeight="1">
      <c r="A14" s="44"/>
      <c r="C14" s="56"/>
      <c r="D14" s="56"/>
      <c r="E14" s="56"/>
      <c r="F14" s="44"/>
      <c r="G14" s="44"/>
      <c r="H14" s="44"/>
      <c r="I14" s="44"/>
      <c r="J14" s="44"/>
      <c r="K14" s="44"/>
      <c r="L14" s="44"/>
      <c r="M14" s="44"/>
      <c r="N14" s="44"/>
      <c r="O14" s="44"/>
    </row>
    <row r="15" spans="1:15" ht="14.5" customHeight="1">
      <c r="A15" s="44"/>
      <c r="C15" s="56"/>
      <c r="D15" s="56"/>
      <c r="E15" s="56"/>
      <c r="F15" s="44"/>
      <c r="G15" s="44"/>
      <c r="H15" s="44"/>
      <c r="I15" s="44"/>
      <c r="J15" s="44"/>
      <c r="K15" s="44"/>
      <c r="L15" s="44"/>
      <c r="M15" s="44"/>
      <c r="N15" s="44"/>
      <c r="O15" s="44"/>
    </row>
    <row r="16" spans="1:15" ht="14.5" customHeight="1">
      <c r="A16" s="44"/>
      <c r="C16" s="56"/>
      <c r="D16" s="56"/>
      <c r="E16" s="56"/>
      <c r="F16" s="44"/>
      <c r="G16" s="44"/>
      <c r="H16" s="44"/>
      <c r="I16" s="44"/>
      <c r="J16" s="44"/>
      <c r="K16" s="44"/>
      <c r="L16" s="44"/>
      <c r="M16" s="44"/>
      <c r="N16" s="44"/>
      <c r="O16" s="44"/>
    </row>
    <row r="17" spans="1:15" ht="14.5" customHeight="1">
      <c r="E17" s="56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1:15">
      <c r="G18" s="44"/>
      <c r="H18" s="44"/>
      <c r="I18" s="44"/>
      <c r="J18" s="44"/>
      <c r="K18" s="44"/>
      <c r="L18" s="44"/>
      <c r="M18" s="44"/>
      <c r="N18" s="44"/>
    </row>
    <row r="19" spans="1:15">
      <c r="G19" s="44"/>
      <c r="H19" s="44"/>
      <c r="I19" s="44"/>
      <c r="J19" s="44"/>
      <c r="K19" s="44"/>
      <c r="L19" s="44"/>
      <c r="M19" s="44"/>
      <c r="N19" s="44"/>
    </row>
    <row r="20" spans="1:15">
      <c r="A20" s="44"/>
      <c r="C20" s="44"/>
      <c r="D20" s="37"/>
      <c r="E20" s="37"/>
      <c r="H20" s="56"/>
      <c r="I20" s="56"/>
      <c r="J20" s="56"/>
      <c r="K20" s="56"/>
      <c r="L20" s="56"/>
      <c r="M20" s="56"/>
      <c r="N20" s="56"/>
    </row>
    <row r="21" spans="1:15">
      <c r="H21" s="56"/>
      <c r="I21" s="56"/>
      <c r="J21" s="56"/>
      <c r="K21" s="56"/>
      <c r="L21" s="56"/>
      <c r="M21" s="56"/>
      <c r="N21" s="56"/>
    </row>
    <row r="22" spans="1:15">
      <c r="H22" s="56"/>
      <c r="I22" s="56"/>
      <c r="J22" s="56"/>
      <c r="K22" s="56"/>
      <c r="L22" s="56"/>
      <c r="M22" s="56"/>
      <c r="N22" s="56"/>
    </row>
    <row r="23" spans="1:15">
      <c r="H23" s="56"/>
      <c r="I23" s="56"/>
      <c r="J23" s="56"/>
      <c r="K23" s="56"/>
      <c r="L23" s="56"/>
      <c r="M23" s="56"/>
      <c r="N23" s="56"/>
    </row>
    <row r="24" spans="1:15">
      <c r="H24" s="56"/>
      <c r="I24" s="56"/>
      <c r="J24" s="56"/>
      <c r="K24" s="56"/>
      <c r="L24" s="56"/>
      <c r="M24" s="56"/>
      <c r="N24" s="56"/>
    </row>
    <row r="25" spans="1:15">
      <c r="H25" s="56"/>
      <c r="I25" s="56"/>
      <c r="J25" s="56"/>
      <c r="K25" s="56"/>
      <c r="L25" s="56"/>
      <c r="M25" s="56"/>
      <c r="N25" s="56"/>
    </row>
    <row r="26" spans="1:15">
      <c r="H26" s="56"/>
      <c r="I26" s="56"/>
      <c r="J26" s="56"/>
      <c r="K26" s="56"/>
      <c r="L26" s="56"/>
      <c r="M26" s="56"/>
      <c r="N26" s="56"/>
    </row>
    <row r="27" spans="1:15">
      <c r="H27" s="56"/>
      <c r="I27" s="56"/>
      <c r="J27" s="56"/>
      <c r="K27" s="56"/>
      <c r="L27" s="56"/>
      <c r="M27" s="56"/>
      <c r="N27" s="5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4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294</v>
      </c>
      <c r="B1" t="s">
        <v>295</v>
      </c>
      <c r="C1" t="s">
        <v>293</v>
      </c>
      <c r="E1" t="s">
        <v>280</v>
      </c>
    </row>
    <row r="2" spans="1:6">
      <c r="A2" s="62" t="s">
        <v>153</v>
      </c>
      <c r="B2" t="s">
        <v>260</v>
      </c>
      <c r="C2">
        <v>1</v>
      </c>
      <c r="E2" t="s">
        <v>69</v>
      </c>
      <c r="F2" s="41"/>
    </row>
    <row r="3" spans="1:6">
      <c r="A3" s="62" t="s">
        <v>157</v>
      </c>
      <c r="B3" t="s">
        <v>274</v>
      </c>
      <c r="C3">
        <v>2</v>
      </c>
      <c r="E3" t="s">
        <v>74</v>
      </c>
      <c r="F3" s="41"/>
    </row>
    <row r="4" spans="1:6">
      <c r="A4" s="63" t="s">
        <v>161</v>
      </c>
      <c r="B4" s="44" t="s">
        <v>383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2" t="s">
        <v>154</v>
      </c>
      <c r="B6" t="s">
        <v>259</v>
      </c>
      <c r="C6">
        <v>5</v>
      </c>
      <c r="E6" t="s">
        <v>78</v>
      </c>
      <c r="F6" s="41"/>
    </row>
    <row r="7" spans="1:6">
      <c r="A7" s="62" t="s">
        <v>155</v>
      </c>
      <c r="B7" s="21" t="s">
        <v>275</v>
      </c>
      <c r="C7">
        <v>6</v>
      </c>
    </row>
    <row r="8" spans="1:6">
      <c r="A8" t="s">
        <v>156</v>
      </c>
      <c r="B8" s="21" t="s">
        <v>276</v>
      </c>
      <c r="C8">
        <v>7</v>
      </c>
    </row>
    <row r="9" spans="1:6">
      <c r="A9" s="62" t="s">
        <v>158</v>
      </c>
      <c r="B9" t="s">
        <v>258</v>
      </c>
      <c r="C9">
        <v>8</v>
      </c>
      <c r="E9" t="s">
        <v>73</v>
      </c>
      <c r="F9" s="41"/>
    </row>
    <row r="10" spans="1:6">
      <c r="A10" s="62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277</v>
      </c>
      <c r="C11">
        <v>10</v>
      </c>
    </row>
    <row r="12" spans="1:6">
      <c r="A12" t="s">
        <v>151</v>
      </c>
      <c r="B12" s="21" t="s">
        <v>323</v>
      </c>
      <c r="C12">
        <v>11</v>
      </c>
      <c r="E12" t="s">
        <v>67</v>
      </c>
    </row>
    <row r="13" spans="1:6">
      <c r="A13" t="s">
        <v>150</v>
      </c>
      <c r="B13" s="21" t="s">
        <v>278</v>
      </c>
      <c r="C13">
        <v>12</v>
      </c>
    </row>
    <row r="14" spans="1:6">
      <c r="A14" s="62" t="s">
        <v>162</v>
      </c>
      <c r="B14" s="44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44" t="s">
        <v>378</v>
      </c>
      <c r="B1" s="44" t="s">
        <v>419</v>
      </c>
      <c r="C1" s="44" t="s">
        <v>420</v>
      </c>
      <c r="D1" s="44" t="s">
        <v>122</v>
      </c>
    </row>
    <row r="2" spans="1:4">
      <c r="A2" s="47">
        <v>2019</v>
      </c>
      <c r="B2" s="48">
        <v>290.54545454545456</v>
      </c>
      <c r="C2" s="48">
        <v>1821.6363636363637</v>
      </c>
      <c r="D2" s="48">
        <v>1724.3181818181818</v>
      </c>
    </row>
    <row r="3" spans="1:4">
      <c r="A3" s="44">
        <v>2020</v>
      </c>
      <c r="B3" s="48">
        <v>290.54545454545456</v>
      </c>
      <c r="C3" s="48">
        <v>1821.6363636363637</v>
      </c>
      <c r="D3" s="48">
        <v>1724.3181818181818</v>
      </c>
    </row>
    <row r="4" spans="1:4">
      <c r="A4" s="47">
        <v>2021</v>
      </c>
      <c r="B4" s="48">
        <v>290.54545454545456</v>
      </c>
      <c r="C4" s="48">
        <v>1821.6363636363637</v>
      </c>
      <c r="D4" s="48">
        <v>1724.3181818181818</v>
      </c>
    </row>
    <row r="5" spans="1:4">
      <c r="A5" s="44">
        <v>2022</v>
      </c>
      <c r="B5" s="48">
        <v>290.54545454545456</v>
      </c>
      <c r="C5" s="48">
        <v>1821.6363636363637</v>
      </c>
      <c r="D5" s="48">
        <v>1724.3181818181818</v>
      </c>
    </row>
    <row r="6" spans="1:4">
      <c r="A6" s="47">
        <v>2023</v>
      </c>
      <c r="B6" s="48">
        <v>290.54545454545456</v>
      </c>
      <c r="C6" s="48">
        <v>1821.6363636363637</v>
      </c>
      <c r="D6" s="48">
        <v>1724.3181818181818</v>
      </c>
    </row>
    <row r="7" spans="1:4">
      <c r="A7" s="44">
        <v>2024</v>
      </c>
      <c r="B7" s="48">
        <v>290.54545454545456</v>
      </c>
      <c r="C7" s="48">
        <v>1821.6363636363637</v>
      </c>
      <c r="D7" s="48">
        <v>1724.3181818181818</v>
      </c>
    </row>
    <row r="8" spans="1:4">
      <c r="A8" s="47">
        <v>2025</v>
      </c>
      <c r="B8" s="48">
        <v>290.54545454545456</v>
      </c>
      <c r="C8" s="48">
        <v>1821.6363636363637</v>
      </c>
      <c r="D8" s="48">
        <v>1724.3181818181818</v>
      </c>
    </row>
    <row r="9" spans="1:4">
      <c r="A9" s="44">
        <v>2026</v>
      </c>
      <c r="B9" s="48">
        <v>290.54545454545456</v>
      </c>
      <c r="C9" s="48">
        <v>1821.6363636363637</v>
      </c>
      <c r="D9" s="48">
        <v>1724.3181818181818</v>
      </c>
    </row>
    <row r="10" spans="1:4">
      <c r="A10" s="47">
        <v>2027</v>
      </c>
      <c r="B10" s="48">
        <v>290.54545454545456</v>
      </c>
      <c r="C10" s="48">
        <v>1821.6363636363637</v>
      </c>
      <c r="D10" s="48">
        <v>1724.3181818181818</v>
      </c>
    </row>
    <row r="11" spans="1:4">
      <c r="A11" s="44">
        <v>2028</v>
      </c>
      <c r="B11" s="48">
        <v>290.54545454545456</v>
      </c>
      <c r="C11" s="48">
        <v>1821.6363636363637</v>
      </c>
      <c r="D11" s="48">
        <v>1724.3181818181818</v>
      </c>
    </row>
    <row r="12" spans="1:4">
      <c r="A12" s="44">
        <v>2029</v>
      </c>
      <c r="B12" s="48">
        <v>290.54545454545456</v>
      </c>
      <c r="C12" s="48">
        <v>1821.6363636363637</v>
      </c>
      <c r="D12" s="48">
        <v>1724.3181818181818</v>
      </c>
    </row>
    <row r="13" spans="1:4">
      <c r="A13" s="47">
        <v>2030</v>
      </c>
      <c r="B13" s="48">
        <v>228.4</v>
      </c>
      <c r="C13" s="48">
        <v>2450</v>
      </c>
      <c r="D13" s="48">
        <v>3298.8249999999998</v>
      </c>
    </row>
    <row r="14" spans="1:4">
      <c r="A14" s="47">
        <v>2031</v>
      </c>
      <c r="B14" s="48">
        <v>228.4</v>
      </c>
      <c r="C14" s="48">
        <v>2450</v>
      </c>
      <c r="D14" s="48">
        <v>3298.8249999999998</v>
      </c>
    </row>
    <row r="15" spans="1:4">
      <c r="A15" s="44">
        <v>2032</v>
      </c>
      <c r="B15" s="48">
        <v>228.4</v>
      </c>
      <c r="C15" s="48">
        <v>2450</v>
      </c>
      <c r="D15" s="48">
        <v>3298.8249999999998</v>
      </c>
    </row>
    <row r="16" spans="1:4">
      <c r="A16" s="44">
        <v>2033</v>
      </c>
      <c r="B16" s="48">
        <v>228.4</v>
      </c>
      <c r="C16" s="48">
        <v>2450</v>
      </c>
      <c r="D16" s="48">
        <v>3298.8249999999998</v>
      </c>
    </row>
    <row r="17" spans="1:4">
      <c r="A17" s="47">
        <v>2034</v>
      </c>
      <c r="B17" s="48">
        <v>228.4</v>
      </c>
      <c r="C17" s="48">
        <v>2450</v>
      </c>
      <c r="D17" s="48">
        <v>3298.8249999999998</v>
      </c>
    </row>
    <row r="18" spans="1:4">
      <c r="A18" s="47">
        <v>2035</v>
      </c>
      <c r="B18" s="48">
        <v>228.4</v>
      </c>
      <c r="C18" s="48">
        <v>2450</v>
      </c>
      <c r="D18" s="48">
        <v>3298.8249999999998</v>
      </c>
    </row>
    <row r="19" spans="1:4">
      <c r="A19" s="44">
        <v>2036</v>
      </c>
      <c r="B19" s="48">
        <v>228.4</v>
      </c>
      <c r="C19" s="48">
        <v>2450</v>
      </c>
      <c r="D19" s="48">
        <v>3298.8249999999998</v>
      </c>
    </row>
    <row r="20" spans="1:4">
      <c r="A20" s="44">
        <v>2037</v>
      </c>
      <c r="B20" s="48">
        <v>228.4</v>
      </c>
      <c r="C20" s="48">
        <v>2450</v>
      </c>
      <c r="D20" s="48">
        <v>3298.8249999999998</v>
      </c>
    </row>
    <row r="21" spans="1:4">
      <c r="A21" s="47">
        <v>2038</v>
      </c>
      <c r="B21" s="48">
        <v>228.4</v>
      </c>
      <c r="C21" s="48">
        <v>2450</v>
      </c>
      <c r="D21" s="48">
        <v>3298.8249999999998</v>
      </c>
    </row>
    <row r="22" spans="1:4">
      <c r="A22" s="47">
        <v>2039</v>
      </c>
      <c r="B22" s="48">
        <v>228.4</v>
      </c>
      <c r="C22" s="48">
        <v>2450</v>
      </c>
      <c r="D22" s="48">
        <v>3298.8249999999998</v>
      </c>
    </row>
    <row r="23" spans="1:4">
      <c r="A23" s="44">
        <v>2040</v>
      </c>
      <c r="B23" s="48">
        <v>228.4</v>
      </c>
      <c r="C23" s="48">
        <v>2450</v>
      </c>
      <c r="D23" s="48">
        <v>3298.8249999999998</v>
      </c>
    </row>
    <row r="24" spans="1:4">
      <c r="A24" s="44">
        <v>2041</v>
      </c>
      <c r="B24" s="48">
        <v>228.4</v>
      </c>
      <c r="C24" s="48">
        <v>2450</v>
      </c>
      <c r="D24" s="48">
        <v>3298.8249999999998</v>
      </c>
    </row>
    <row r="25" spans="1:4">
      <c r="A25" s="47">
        <v>2042</v>
      </c>
      <c r="B25" s="48">
        <v>228.4</v>
      </c>
      <c r="C25" s="48">
        <v>2450</v>
      </c>
      <c r="D25" s="48">
        <v>3298.8249999999998</v>
      </c>
    </row>
    <row r="26" spans="1:4">
      <c r="A26" s="47">
        <v>2043</v>
      </c>
      <c r="B26" s="48">
        <v>228.4</v>
      </c>
      <c r="C26" s="48">
        <v>2450</v>
      </c>
      <c r="D26" s="48">
        <v>3298.8249999999998</v>
      </c>
    </row>
    <row r="27" spans="1:4">
      <c r="A27" s="44">
        <v>2044</v>
      </c>
      <c r="B27" s="48">
        <v>228.4</v>
      </c>
      <c r="C27" s="48">
        <v>2450</v>
      </c>
      <c r="D27" s="48">
        <v>3298.8249999999998</v>
      </c>
    </row>
    <row r="28" spans="1:4">
      <c r="A28" s="44">
        <v>2045</v>
      </c>
      <c r="B28" s="48">
        <v>228.4</v>
      </c>
      <c r="C28" s="48">
        <v>2450</v>
      </c>
      <c r="D28" s="48">
        <v>3298.8249999999998</v>
      </c>
    </row>
    <row r="29" spans="1:4">
      <c r="A29" s="47">
        <v>2046</v>
      </c>
      <c r="B29" s="48">
        <v>228.4</v>
      </c>
      <c r="C29" s="48">
        <v>2450</v>
      </c>
      <c r="D29" s="48">
        <v>3298.8249999999998</v>
      </c>
    </row>
    <row r="30" spans="1:4">
      <c r="A30" s="47">
        <v>2047</v>
      </c>
      <c r="B30" s="48">
        <v>228.4</v>
      </c>
      <c r="C30" s="48">
        <v>2450</v>
      </c>
      <c r="D30" s="48">
        <v>3298.8249999999998</v>
      </c>
    </row>
    <row r="31" spans="1:4">
      <c r="A31" s="44">
        <v>2048</v>
      </c>
      <c r="B31" s="48">
        <v>228.4</v>
      </c>
      <c r="C31" s="48">
        <v>2450</v>
      </c>
      <c r="D31" s="48">
        <v>3298.8249999999998</v>
      </c>
    </row>
    <row r="32" spans="1:4">
      <c r="A32" s="44">
        <v>2049</v>
      </c>
      <c r="B32" s="48">
        <v>228.4</v>
      </c>
      <c r="C32" s="48">
        <v>2450</v>
      </c>
      <c r="D32" s="48">
        <v>3298.8249999999998</v>
      </c>
    </row>
    <row r="33" spans="1:4">
      <c r="A33" s="47">
        <v>2050</v>
      </c>
      <c r="B33" s="48">
        <v>228.4</v>
      </c>
      <c r="C33" s="48">
        <v>2450</v>
      </c>
      <c r="D33" s="48">
        <v>3298.8249999999998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44"/>
    <col min="4" max="4" width="21.26953125" customWidth="1"/>
  </cols>
  <sheetData>
    <row r="1" spans="1:7">
      <c r="A1" t="s">
        <v>378</v>
      </c>
      <c r="B1" t="s">
        <v>267</v>
      </c>
      <c r="D1" t="s">
        <v>405</v>
      </c>
    </row>
    <row r="2" spans="1:7">
      <c r="A2">
        <v>2019</v>
      </c>
      <c r="B2">
        <v>19.7</v>
      </c>
      <c r="D2" t="s">
        <v>314</v>
      </c>
    </row>
    <row r="3" spans="1:7">
      <c r="A3" s="44">
        <v>2020</v>
      </c>
      <c r="B3">
        <v>20.399999999999999</v>
      </c>
      <c r="D3" t="s">
        <v>314</v>
      </c>
    </row>
    <row r="4" spans="1:7">
      <c r="A4" s="44">
        <v>2021</v>
      </c>
      <c r="B4">
        <v>21.7</v>
      </c>
      <c r="D4" t="s">
        <v>314</v>
      </c>
      <c r="G4" s="44"/>
    </row>
    <row r="5" spans="1:7">
      <c r="A5">
        <v>2030</v>
      </c>
      <c r="B5">
        <v>53</v>
      </c>
      <c r="D5" t="s">
        <v>314</v>
      </c>
      <c r="G5" s="44"/>
    </row>
    <row r="6" spans="1:7">
      <c r="A6">
        <v>2040</v>
      </c>
      <c r="B6">
        <v>100</v>
      </c>
      <c r="D6" t="s">
        <v>314</v>
      </c>
      <c r="G6" s="44"/>
    </row>
    <row r="7" spans="1:7">
      <c r="A7">
        <v>2050</v>
      </c>
      <c r="B7">
        <v>120</v>
      </c>
      <c r="D7" t="s">
        <v>314</v>
      </c>
      <c r="G7" s="44"/>
    </row>
    <row r="8" spans="1:7" ht="15" thickBot="1">
      <c r="G8" s="44"/>
    </row>
    <row r="9" spans="1:7" ht="15" thickBot="1">
      <c r="A9" s="50"/>
      <c r="B9" s="50"/>
      <c r="C9" s="51"/>
      <c r="G9" s="44"/>
    </row>
    <row r="10" spans="1:7" ht="15" thickBot="1">
      <c r="A10" s="50"/>
      <c r="B10" s="50"/>
      <c r="C10" s="51"/>
      <c r="G10" s="44"/>
    </row>
    <row r="11" spans="1:7" ht="15" thickBot="1">
      <c r="A11" s="50"/>
      <c r="B11" s="50"/>
      <c r="C11" s="51"/>
      <c r="G11" s="44"/>
    </row>
    <row r="12" spans="1:7" ht="15" thickBot="1">
      <c r="A12" s="50"/>
      <c r="B12" s="50"/>
      <c r="C12" s="51"/>
      <c r="G12" s="4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338</v>
      </c>
    </row>
    <row r="2" spans="1:2">
      <c r="A2" t="s">
        <v>338</v>
      </c>
      <c r="B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4" t="s">
        <v>0</v>
      </c>
      <c r="E1" s="44" t="s">
        <v>42</v>
      </c>
      <c r="F1" s="44" t="s">
        <v>43</v>
      </c>
      <c r="G1" s="44" t="s">
        <v>44</v>
      </c>
      <c r="H1" s="44" t="s">
        <v>45</v>
      </c>
      <c r="L1" s="44" t="s">
        <v>141</v>
      </c>
      <c r="M1" s="44" t="s">
        <v>385</v>
      </c>
      <c r="N1" s="44" t="s">
        <v>386</v>
      </c>
      <c r="O1" s="44">
        <v>93.904775180000001</v>
      </c>
    </row>
    <row r="2" spans="1:15">
      <c r="A2" s="44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4" t="s">
        <v>142</v>
      </c>
      <c r="M2" s="44" t="s">
        <v>385</v>
      </c>
      <c r="N2" s="44" t="s">
        <v>386</v>
      </c>
      <c r="O2" s="44">
        <v>97.012060739999995</v>
      </c>
    </row>
    <row r="3" spans="1:15">
      <c r="A3" s="44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4" t="s">
        <v>143</v>
      </c>
      <c r="M3" s="44" t="s">
        <v>385</v>
      </c>
      <c r="N3" s="44" t="s">
        <v>386</v>
      </c>
      <c r="O3" s="44">
        <v>796.91070000000002</v>
      </c>
    </row>
    <row r="4" spans="1:15">
      <c r="A4" s="44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4" t="s">
        <v>145</v>
      </c>
      <c r="M4" s="44" t="s">
        <v>385</v>
      </c>
      <c r="N4" s="44" t="s">
        <v>386</v>
      </c>
      <c r="O4" s="44">
        <v>10.29</v>
      </c>
    </row>
    <row r="5" spans="1:15">
      <c r="A5" s="44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4" t="s">
        <v>146</v>
      </c>
      <c r="M5" s="44" t="s">
        <v>385</v>
      </c>
      <c r="N5" s="44" t="s">
        <v>386</v>
      </c>
      <c r="O5" s="44">
        <v>42.191125290000002</v>
      </c>
    </row>
    <row r="6" spans="1:15">
      <c r="A6" s="44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4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4" t="s">
        <v>142</v>
      </c>
    </row>
    <row r="9" spans="1:15">
      <c r="A9" s="44" t="s">
        <v>143</v>
      </c>
      <c r="B9">
        <v>0.01</v>
      </c>
    </row>
    <row r="10" spans="1:15">
      <c r="A10" s="44" t="s">
        <v>144</v>
      </c>
    </row>
    <row r="11" spans="1:15">
      <c r="A11" s="44" t="s">
        <v>130</v>
      </c>
    </row>
    <row r="12" spans="1:15">
      <c r="A12" s="44" t="s">
        <v>131</v>
      </c>
    </row>
    <row r="13" spans="1:15">
      <c r="A13" s="44" t="s">
        <v>132</v>
      </c>
    </row>
    <row r="14" spans="1:15">
      <c r="A14" s="44" t="s">
        <v>133</v>
      </c>
      <c r="B14">
        <v>0.01</v>
      </c>
    </row>
    <row r="15" spans="1:15">
      <c r="A15" s="44" t="s">
        <v>134</v>
      </c>
    </row>
    <row r="16" spans="1:15">
      <c r="A16" s="44" t="s">
        <v>135</v>
      </c>
      <c r="B16">
        <f t="shared" ref="B16" si="0">B14</f>
        <v>0.01</v>
      </c>
    </row>
    <row r="17" spans="1:2">
      <c r="A17" s="44" t="s">
        <v>136</v>
      </c>
    </row>
    <row r="18" spans="1:2">
      <c r="A18" s="44" t="s">
        <v>114</v>
      </c>
      <c r="B18">
        <v>0.01</v>
      </c>
    </row>
    <row r="19" spans="1:2">
      <c r="A19" s="44" t="s">
        <v>128</v>
      </c>
    </row>
    <row r="20" spans="1:2">
      <c r="A20" s="44" t="s">
        <v>129</v>
      </c>
    </row>
    <row r="21" spans="1:2">
      <c r="A21" s="44" t="s">
        <v>112</v>
      </c>
    </row>
    <row r="22" spans="1:2">
      <c r="A22" s="44" t="s">
        <v>76</v>
      </c>
      <c r="B22">
        <v>0.01</v>
      </c>
    </row>
    <row r="23" spans="1:2">
      <c r="A23" s="44" t="s">
        <v>137</v>
      </c>
    </row>
    <row r="24" spans="1:2">
      <c r="A24" s="44" t="s">
        <v>138</v>
      </c>
    </row>
    <row r="25" spans="1:2">
      <c r="A25" s="44" t="s">
        <v>139</v>
      </c>
      <c r="B25">
        <v>0.01</v>
      </c>
    </row>
    <row r="26" spans="1:2">
      <c r="A26" s="44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255</v>
      </c>
      <c r="B29">
        <v>0.01</v>
      </c>
    </row>
    <row r="30" spans="1:2">
      <c r="A30" s="18" t="s">
        <v>256</v>
      </c>
      <c r="B30">
        <v>0.01</v>
      </c>
    </row>
    <row r="31" spans="1:2">
      <c r="A31" s="18" t="s">
        <v>257</v>
      </c>
      <c r="B31">
        <v>0.01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412</v>
      </c>
    </row>
    <row r="4" spans="4:14">
      <c r="N4" t="s">
        <v>413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CCGTFixedOperatingCostTimeSeries</v>
      </c>
      <c r="B4">
        <v>0</v>
      </c>
    </row>
    <row r="5" spans="1:2">
      <c r="A5" t="str">
        <f>_xlfn.CONCAT(TechnologiesEmlab!A5,"FixedOperatingCostTimeSeries")</f>
        <v>CCGT_CHP_backpressure_DHFixedOperatingCostTimeSeries</v>
      </c>
      <c r="B5">
        <v>0</v>
      </c>
    </row>
    <row r="6" spans="1:2">
      <c r="A6" t="str">
        <f>_xlfn.CONCAT(TechnologiesEmlab!A6,"FixedOperatingCostTimeSeries")</f>
        <v>CCGT_CHP_backpressure_PHFixedOperatingCostTimeSeries</v>
      </c>
      <c r="B6">
        <v>0</v>
      </c>
    </row>
    <row r="7" spans="1:2">
      <c r="A7" t="str">
        <f>_xlfn.CONCAT(TechnologiesEmlab!A7,"FixedOperatingCostTimeSeries")</f>
        <v>CCSFixedOperatingCostTimeSeries</v>
      </c>
      <c r="B7">
        <v>0</v>
      </c>
    </row>
    <row r="8" spans="1:2">
      <c r="A8" t="str">
        <f>_xlfn.CONCAT(TechnologiesEmlab!A8,"FixedOperatingCostTimeSeries")</f>
        <v>NuclearFixedOperatingCostTimeSeries</v>
      </c>
      <c r="B8">
        <v>0</v>
      </c>
    </row>
    <row r="9" spans="1:2">
      <c r="A9" t="str">
        <f>_xlfn.CONCAT(TechnologiesEmlab!A9,"FixedOperatingCostTimeSeries")</f>
        <v>Nuclear_CHP_DHFixedOperatingCostTimeSeries</v>
      </c>
      <c r="B9">
        <v>0</v>
      </c>
    </row>
    <row r="10" spans="1:2">
      <c r="A10" t="str">
        <f>_xlfn.CONCAT(TechnologiesEmlab!A10,"FixedOperatingCostTimeSeries")</f>
        <v>Nuclear_CHP_PHFixedOperatingCostTimeSeries</v>
      </c>
      <c r="B10">
        <v>0</v>
      </c>
    </row>
    <row r="11" spans="1:2">
      <c r="A11" t="str">
        <f>_xlfn.CONCAT(TechnologiesEmlab!A11,"FixedOperatingCostTimeSeries")</f>
        <v>OCGTFixedOperatingCostTimeSeries</v>
      </c>
      <c r="B11">
        <v>0</v>
      </c>
    </row>
    <row r="12" spans="1:2">
      <c r="A12" t="str">
        <f>_xlfn.CONCAT(TechnologiesEmlab!A12,"FixedOperatingCostTimeSeries")</f>
        <v>PEM_ElectrolyzerFixedOperatingCostTimeSeries</v>
      </c>
      <c r="B12">
        <v>0</v>
      </c>
    </row>
    <row r="13" spans="1:2">
      <c r="A13" t="str">
        <f>_xlfn.CONCAT(TechnologiesEmlab!A13,"FixedOperatingCostTimeSeries")</f>
        <v>Coal PSCFixedOperatingCostTimeSeries</v>
      </c>
      <c r="B13">
        <v>0</v>
      </c>
    </row>
    <row r="14" spans="1:2">
      <c r="A14" t="str">
        <f>_xlfn.CONCAT(TechnologiesEmlab!A14,"FixedOperatingCostTimeSeries")</f>
        <v>Lignite PSCFixedOperatingCostTimeSeries</v>
      </c>
      <c r="B14">
        <v>0</v>
      </c>
    </row>
    <row r="15" spans="1:2">
      <c r="A15" t="str">
        <f>_xlfn.CONCAT(TechnologiesEmlab!A15,"FixedOperatingCostTimeSeries")</f>
        <v>Fuel oil PGTFixedOperatingCostTimeSeries</v>
      </c>
      <c r="B15">
        <v>0</v>
      </c>
    </row>
    <row r="16" spans="1:2">
      <c r="A16" t="str">
        <f>_xlfn.CONCAT(TechnologiesEmlab!A16,"FixedOperatingCostTimeSeries")</f>
        <v>Lithium_ion_batteryFixedOperatingCostTimeSeries</v>
      </c>
      <c r="B16">
        <v>0</v>
      </c>
    </row>
    <row r="17" spans="1:2">
      <c r="A17" t="str">
        <f>_xlfn.CONCAT(TechnologiesEmlab!A17,"FixedOperatingCostTimeSeries")</f>
        <v>Pumped_hydroFixedOperatingCostTimeSeries</v>
      </c>
      <c r="B17">
        <v>0</v>
      </c>
    </row>
    <row r="18" spans="1:2">
      <c r="A18" t="str">
        <f>_xlfn.CONCAT(TechnologiesEmlab!A18,"FixedOperatingCostTimeSeries")</f>
        <v>WTG_offshoreFixedOperatingCostTimeSeries</v>
      </c>
      <c r="B18">
        <v>0</v>
      </c>
    </row>
    <row r="19" spans="1:2">
      <c r="A19" t="str">
        <f>_xlfn.CONCAT(TechnologiesEmlab!A19,"FixedOperatingCostTimeSeries")</f>
        <v>WTG_onshoreFixedOperatingCostTimeSeries</v>
      </c>
      <c r="B19">
        <v>0</v>
      </c>
    </row>
    <row r="20" spans="1:2">
      <c r="A20" t="str">
        <f>_xlfn.CONCAT(TechnologiesEmlab!A20,"FixedOperatingCostTimeSeries")</f>
        <v>Wave_energyFixedOperatingCostTimeSeries</v>
      </c>
      <c r="B20">
        <v>0</v>
      </c>
    </row>
    <row r="21" spans="1:2">
      <c r="A21" t="str">
        <f>_xlfn.CONCAT(TechnologiesEmlab!A21,"FixedOperatingCostTimeSeries")</f>
        <v>PV_commercial_systemsFixedOperatingCostTimeSeries</v>
      </c>
      <c r="B21">
        <v>0</v>
      </c>
    </row>
    <row r="22" spans="1:2">
      <c r="A22" t="str">
        <f>_xlfn.CONCAT(TechnologiesEmlab!A22,"FixedOperatingCostTimeSeries")</f>
        <v>PV_residentialFixedOperatingCostTimeSeries</v>
      </c>
      <c r="B22">
        <v>0</v>
      </c>
    </row>
    <row r="23" spans="1:2">
      <c r="A23" t="str">
        <f>_xlfn.CONCAT(TechnologiesEmlab!A23,"FixedOperatingCostTimeSeries")</f>
        <v>PV_utility_systemsFixedOperatingCostTimeSeries</v>
      </c>
      <c r="B23">
        <v>0</v>
      </c>
    </row>
    <row r="24" spans="1:2">
      <c r="A24" t="str">
        <f>_xlfn.CONCAT(TechnologiesEmlab!A24,"FixedOperatingCostTimeSeries")</f>
        <v>Power_to_Jet_FuelFixedOperatingCostTimeSeries</v>
      </c>
      <c r="B24">
        <v>0</v>
      </c>
    </row>
    <row r="25" spans="1:2">
      <c r="A25" t="str">
        <f>_xlfn.CONCAT(TechnologiesEmlab!A25,"FixedOperatingCostTimeSeries")</f>
        <v>CSP_ParabolicFixedOperatingCostTimeSeries</v>
      </c>
      <c r="B25">
        <v>0</v>
      </c>
    </row>
    <row r="26" spans="1:2">
      <c r="A26" t="str">
        <f>_xlfn.CONCAT(TechnologiesEmlab!A26,"FixedOperatingCostTimeSeries")</f>
        <v>CSP_TowerFixedOperatingCostTimeSeries</v>
      </c>
      <c r="B26">
        <v>0</v>
      </c>
    </row>
    <row r="27" spans="1:2">
      <c r="A27" t="str">
        <f>_xlfn.CONCAT(TechnologiesEmlab!A27,"FixedOperatingCostTimeSeries")</f>
        <v>Hydrogen_to_Jet_FuelFixedOperatingCostTimeSeries</v>
      </c>
      <c r="B27">
        <v>0</v>
      </c>
    </row>
    <row r="28" spans="1:2">
      <c r="A28" t="str">
        <f>_xlfn.CONCAT(TechnologiesEmlab!A28,"FixedOperatingCostTimeSeries")</f>
        <v>Hydropower_RORFixedOperatingCostTimeSeries</v>
      </c>
      <c r="B28">
        <v>0</v>
      </c>
    </row>
    <row r="29" spans="1:2">
      <c r="A29" t="str">
        <f>_xlfn.CONCAT(TechnologiesEmlab!A29,"FixedOperatingCostTimeSeries")</f>
        <v>Hydropower_reservoir_largeFixedOperatingCostTimeSeries</v>
      </c>
      <c r="B29">
        <v>0</v>
      </c>
    </row>
    <row r="30" spans="1:2">
      <c r="A30" t="str">
        <f>_xlfn.CONCAT(TechnologiesEmlab!A30,"FixedOperatingCostTimeSeries")</f>
        <v>Hydropower_reservoir_mediumFixedOperatingCostTimeSeries</v>
      </c>
      <c r="B30">
        <v>0</v>
      </c>
    </row>
    <row r="31" spans="1:2">
      <c r="A31" t="str">
        <f>_xlfn.CONCAT(TechnologiesEmlab!A31,"FixedOperatingCostTimeSeries")</f>
        <v>Hydropower_reservoir_smallFixedOperatingCostTimeSeries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7" sqref="I27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279</v>
      </c>
      <c r="B1" t="s">
        <v>261</v>
      </c>
    </row>
    <row r="2" spans="1:2">
      <c r="A2" s="4" t="s">
        <v>282</v>
      </c>
      <c r="B2" t="s">
        <v>289</v>
      </c>
    </row>
    <row r="3" spans="1:2">
      <c r="A3" t="s">
        <v>284</v>
      </c>
      <c r="B3" t="s">
        <v>292</v>
      </c>
    </row>
    <row r="4" spans="1:2">
      <c r="A4" t="s">
        <v>285</v>
      </c>
      <c r="B4" t="s">
        <v>290</v>
      </c>
    </row>
    <row r="5" spans="1:2">
      <c r="A5" t="s">
        <v>286</v>
      </c>
      <c r="B5" t="s">
        <v>290</v>
      </c>
    </row>
    <row r="6" spans="1:2">
      <c r="A6" t="s">
        <v>287</v>
      </c>
      <c r="B6" t="s">
        <v>271</v>
      </c>
    </row>
    <row r="7" spans="1:2">
      <c r="A7" t="s">
        <v>288</v>
      </c>
      <c r="B7" t="s">
        <v>271</v>
      </c>
    </row>
    <row r="8" spans="1:2">
      <c r="A8" t="s">
        <v>283</v>
      </c>
      <c r="B8" t="s">
        <v>291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362</v>
      </c>
    </row>
    <row r="2" spans="1:5" s="44" customFormat="1">
      <c r="A2" s="9" t="s">
        <v>417</v>
      </c>
      <c r="B2" s="44" t="s">
        <v>181</v>
      </c>
    </row>
    <row r="3" spans="1:5">
      <c r="A3" s="9" t="s">
        <v>340</v>
      </c>
      <c r="B3" t="s">
        <v>181</v>
      </c>
    </row>
    <row r="4" spans="1:5">
      <c r="A4" s="42" t="s">
        <v>372</v>
      </c>
      <c r="B4" t="s">
        <v>373</v>
      </c>
    </row>
    <row r="5" spans="1:5">
      <c r="A5" s="59" t="s">
        <v>414</v>
      </c>
      <c r="B5" t="s">
        <v>415</v>
      </c>
    </row>
    <row r="7" spans="1:5">
      <c r="A7" s="20"/>
      <c r="B7" s="20" t="s">
        <v>105</v>
      </c>
      <c r="C7" s="20" t="s">
        <v>99</v>
      </c>
      <c r="D7" s="20" t="s">
        <v>354</v>
      </c>
      <c r="E7" s="20" t="s">
        <v>344</v>
      </c>
    </row>
    <row r="8" spans="1:5">
      <c r="A8" s="20" t="s">
        <v>187</v>
      </c>
      <c r="B8" s="20" t="s">
        <v>269</v>
      </c>
      <c r="C8" s="20" t="s">
        <v>370</v>
      </c>
      <c r="D8" s="20"/>
      <c r="E8" s="20"/>
    </row>
    <row r="9" spans="1:5">
      <c r="A9" s="20"/>
      <c r="B9" s="20" t="s">
        <v>188</v>
      </c>
      <c r="C9" s="20" t="s">
        <v>272</v>
      </c>
      <c r="D9" s="20"/>
      <c r="E9" s="20"/>
    </row>
    <row r="10" spans="1:5">
      <c r="B10" s="40" t="s">
        <v>273</v>
      </c>
      <c r="C10" s="20" t="s">
        <v>366</v>
      </c>
      <c r="D10" s="20"/>
      <c r="E10" s="20"/>
    </row>
    <row r="11" spans="1:5">
      <c r="B11" s="20" t="s">
        <v>360</v>
      </c>
      <c r="C11" s="20"/>
      <c r="D11" s="20"/>
      <c r="E11" s="20"/>
    </row>
    <row r="12" spans="1:5">
      <c r="B12" s="20" t="s">
        <v>352</v>
      </c>
      <c r="C12" s="20" t="s">
        <v>353</v>
      </c>
      <c r="D12" s="20"/>
      <c r="E12" s="20"/>
    </row>
    <row r="13" spans="1:5">
      <c r="A13" s="20" t="s">
        <v>100</v>
      </c>
      <c r="B13" s="9" t="s">
        <v>268</v>
      </c>
      <c r="C13" s="20" t="s">
        <v>368</v>
      </c>
      <c r="D13" s="20"/>
      <c r="E13" s="20"/>
    </row>
    <row r="14" spans="1:5">
      <c r="A14" s="20"/>
      <c r="B14" s="9" t="s">
        <v>265</v>
      </c>
      <c r="C14" s="20" t="s">
        <v>368</v>
      </c>
      <c r="D14" s="20"/>
    </row>
    <row r="15" spans="1:5">
      <c r="A15" s="20"/>
      <c r="B15" s="9" t="s">
        <v>266</v>
      </c>
      <c r="C15" s="20" t="s">
        <v>368</v>
      </c>
      <c r="D15" s="20"/>
      <c r="E15" s="20"/>
    </row>
    <row r="16" spans="1:5">
      <c r="A16" s="20"/>
      <c r="B16" s="9" t="s">
        <v>262</v>
      </c>
      <c r="C16" s="20" t="s">
        <v>351</v>
      </c>
      <c r="D16" s="20"/>
      <c r="E16" s="20"/>
    </row>
    <row r="17" spans="1:5">
      <c r="A17" s="20"/>
      <c r="B17" s="9" t="s">
        <v>263</v>
      </c>
      <c r="C17" s="20" t="s">
        <v>343</v>
      </c>
      <c r="D17" s="20"/>
      <c r="E17" s="20"/>
    </row>
    <row r="18" spans="1:5">
      <c r="A18" s="20"/>
      <c r="B18" s="9" t="s">
        <v>264</v>
      </c>
      <c r="C18" s="20" t="s">
        <v>348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363</v>
      </c>
      <c r="D20" s="20" t="s">
        <v>341</v>
      </c>
      <c r="E20" s="20"/>
    </row>
    <row r="21" spans="1:5">
      <c r="A21" s="20"/>
      <c r="B21" s="20" t="s">
        <v>95</v>
      </c>
      <c r="C21" s="20"/>
      <c r="D21" s="20" t="s">
        <v>341</v>
      </c>
      <c r="E21" s="20"/>
    </row>
    <row r="22" spans="1:5">
      <c r="A22" s="20"/>
      <c r="B22" s="20" t="s">
        <v>96</v>
      </c>
      <c r="C22" s="20" t="s">
        <v>346</v>
      </c>
      <c r="D22" s="20" t="s">
        <v>341</v>
      </c>
      <c r="E22" s="20"/>
    </row>
    <row r="23" spans="1:5">
      <c r="A23" s="20"/>
      <c r="B23" s="20" t="s">
        <v>165</v>
      </c>
      <c r="C23" s="20" t="s">
        <v>345</v>
      </c>
      <c r="D23" s="20" t="s">
        <v>341</v>
      </c>
      <c r="E23" s="20"/>
    </row>
    <row r="24" spans="1:5">
      <c r="A24" s="20"/>
      <c r="B24" s="20" t="s">
        <v>320</v>
      </c>
      <c r="C24" s="39" t="s">
        <v>347</v>
      </c>
      <c r="D24" s="20" t="s">
        <v>341</v>
      </c>
      <c r="E24" s="20"/>
    </row>
    <row r="25" spans="1:5">
      <c r="A25" s="20"/>
      <c r="B25" s="20" t="s">
        <v>310</v>
      </c>
      <c r="C25" s="20" t="s">
        <v>206</v>
      </c>
      <c r="D25" s="20" t="s">
        <v>341</v>
      </c>
    </row>
    <row r="26" spans="1:5">
      <c r="A26" s="20"/>
      <c r="B26" s="20" t="s">
        <v>311</v>
      </c>
      <c r="C26" s="20" t="s">
        <v>206</v>
      </c>
      <c r="D26" s="20"/>
      <c r="E26" s="20"/>
    </row>
    <row r="27" spans="1:5">
      <c r="A27" s="20"/>
      <c r="B27" s="20" t="s">
        <v>312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367</v>
      </c>
      <c r="E28" s="20"/>
    </row>
    <row r="29" spans="1:5">
      <c r="A29" s="20" t="s">
        <v>350</v>
      </c>
      <c r="B29" s="40" t="s">
        <v>355</v>
      </c>
      <c r="C29" s="20" t="s">
        <v>186</v>
      </c>
      <c r="D29" s="20"/>
      <c r="E29" s="20"/>
    </row>
    <row r="30" spans="1:5">
      <c r="A30" s="20"/>
      <c r="B30" s="20" t="s">
        <v>356</v>
      </c>
      <c r="C30" s="20" t="s">
        <v>364</v>
      </c>
      <c r="D30" s="20" t="s">
        <v>341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356</v>
      </c>
      <c r="C33" s="20" t="s">
        <v>364</v>
      </c>
      <c r="D33" s="20" t="s">
        <v>341</v>
      </c>
      <c r="E33" s="20"/>
    </row>
    <row r="34" spans="1:5">
      <c r="A34" s="20" t="s">
        <v>349</v>
      </c>
      <c r="B34" s="20" t="s">
        <v>313</v>
      </c>
      <c r="C34" s="20"/>
      <c r="D34" s="20"/>
      <c r="E34" s="20"/>
    </row>
    <row r="35" spans="1:5">
      <c r="A35" s="20" t="s">
        <v>358</v>
      </c>
      <c r="B35" s="20" t="s">
        <v>309</v>
      </c>
      <c r="C35" s="20" t="s">
        <v>359</v>
      </c>
      <c r="D35" s="20"/>
      <c r="E35" s="20"/>
    </row>
    <row r="36" spans="1:5">
      <c r="A36" s="20"/>
      <c r="B36" s="20" t="s">
        <v>305</v>
      </c>
      <c r="C36" s="20" t="s">
        <v>359</v>
      </c>
      <c r="D36" s="20"/>
      <c r="E36" s="20"/>
    </row>
    <row r="37" spans="1:5">
      <c r="A37" s="20"/>
      <c r="B37" s="20" t="s">
        <v>306</v>
      </c>
      <c r="C37" s="20" t="s">
        <v>359</v>
      </c>
      <c r="D37" s="20"/>
      <c r="E37" s="20"/>
    </row>
    <row r="38" spans="1:5">
      <c r="A38" s="20"/>
      <c r="B38" s="20" t="s">
        <v>307</v>
      </c>
      <c r="C38" s="20" t="s">
        <v>359</v>
      </c>
      <c r="D38" s="20"/>
      <c r="E38" s="20"/>
    </row>
    <row r="39" spans="1:5">
      <c r="A39" s="20"/>
      <c r="B39" s="20" t="s">
        <v>308</v>
      </c>
      <c r="C39" s="20" t="s">
        <v>359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341</v>
      </c>
      <c r="E40" s="20"/>
    </row>
    <row r="41" spans="1:5">
      <c r="A41" s="20"/>
      <c r="B41" s="20" t="s">
        <v>30</v>
      </c>
      <c r="C41" s="20"/>
      <c r="D41" s="20" t="s">
        <v>341</v>
      </c>
      <c r="E41" s="20"/>
    </row>
    <row r="42" spans="1:5">
      <c r="A42" s="20"/>
      <c r="B42" s="20" t="s">
        <v>31</v>
      </c>
      <c r="C42" s="20"/>
      <c r="D42" s="20" t="s">
        <v>341</v>
      </c>
      <c r="E42" s="20"/>
    </row>
    <row r="43" spans="1:5">
      <c r="A43" s="20"/>
      <c r="B43" s="20" t="s">
        <v>32</v>
      </c>
      <c r="C43" s="20"/>
      <c r="D43" s="20" t="s">
        <v>341</v>
      </c>
      <c r="E43" s="20"/>
    </row>
    <row r="44" spans="1:5">
      <c r="A44" s="20"/>
      <c r="B44" s="20" t="s">
        <v>34</v>
      </c>
      <c r="C44" s="20" t="s">
        <v>369</v>
      </c>
      <c r="D44" s="20" t="s">
        <v>341</v>
      </c>
      <c r="E44" s="20"/>
    </row>
    <row r="45" spans="1:5">
      <c r="A45" s="20" t="s">
        <v>98</v>
      </c>
      <c r="B45" s="20" t="s">
        <v>53</v>
      </c>
      <c r="C45" s="20"/>
      <c r="D45" s="20" t="s">
        <v>341</v>
      </c>
      <c r="E45" s="20"/>
    </row>
    <row r="46" spans="1:5">
      <c r="A46" s="20"/>
      <c r="B46" s="20" t="s">
        <v>54</v>
      </c>
      <c r="C46" s="20"/>
      <c r="D46" s="20" t="s">
        <v>341</v>
      </c>
      <c r="E46" s="20"/>
    </row>
    <row r="47" spans="1:5">
      <c r="A47" s="20"/>
      <c r="B47" s="20" t="s">
        <v>55</v>
      </c>
      <c r="C47" s="20"/>
      <c r="D47" s="20" t="s">
        <v>341</v>
      </c>
      <c r="E47" s="20"/>
    </row>
    <row r="48" spans="1:5">
      <c r="A48" s="20"/>
      <c r="B48" s="20" t="s">
        <v>56</v>
      </c>
      <c r="C48" s="20"/>
      <c r="D48" s="20" t="s">
        <v>341</v>
      </c>
      <c r="E48" s="20"/>
    </row>
    <row r="49" spans="1:5">
      <c r="A49" s="20" t="s">
        <v>342</v>
      </c>
      <c r="B49" s="20" t="s">
        <v>335</v>
      </c>
      <c r="C49" s="20"/>
      <c r="D49" s="20" t="s">
        <v>341</v>
      </c>
      <c r="E49" s="20"/>
    </row>
    <row r="50" spans="1:5">
      <c r="A50" s="20"/>
      <c r="B50" s="20" t="s">
        <v>336</v>
      </c>
      <c r="C50" s="20"/>
      <c r="D50" s="20" t="s">
        <v>341</v>
      </c>
      <c r="E50" s="20"/>
    </row>
    <row r="51" spans="1:5">
      <c r="A51" s="20" t="s">
        <v>342</v>
      </c>
      <c r="B51" s="20" t="s">
        <v>361</v>
      </c>
      <c r="C51" s="20" t="s">
        <v>365</v>
      </c>
      <c r="D51" s="20" t="s">
        <v>341</v>
      </c>
      <c r="E51" s="20"/>
    </row>
    <row r="52" spans="1:5">
      <c r="A52" s="20" t="s">
        <v>104</v>
      </c>
      <c r="B52" s="20" t="s">
        <v>50</v>
      </c>
      <c r="C52" s="20" t="s">
        <v>357</v>
      </c>
      <c r="D52" s="20" t="s">
        <v>341</v>
      </c>
      <c r="E52" s="20"/>
    </row>
    <row r="53" spans="1:5">
      <c r="A53" s="20"/>
      <c r="B53" s="20" t="s">
        <v>39</v>
      </c>
      <c r="C53" s="20" t="s">
        <v>357</v>
      </c>
      <c r="D53" s="20" t="s">
        <v>341</v>
      </c>
      <c r="E53" s="20"/>
    </row>
    <row r="54" spans="1:5">
      <c r="A54" s="20"/>
      <c r="B54" s="20" t="s">
        <v>40</v>
      </c>
      <c r="C54" s="20" t="s">
        <v>357</v>
      </c>
      <c r="D54" s="20" t="s">
        <v>341</v>
      </c>
      <c r="E54" s="20"/>
    </row>
    <row r="55" spans="1:5">
      <c r="A55" s="20"/>
      <c r="B55" s="20" t="s">
        <v>41</v>
      </c>
      <c r="C55" s="20" t="s">
        <v>357</v>
      </c>
      <c r="D55" s="20" t="s">
        <v>341</v>
      </c>
      <c r="E55" s="20"/>
    </row>
    <row r="56" spans="1:5">
      <c r="A56" s="20"/>
      <c r="B56" s="20" t="s">
        <v>106</v>
      </c>
      <c r="C56" s="20" t="s">
        <v>357</v>
      </c>
      <c r="D56" s="20" t="s">
        <v>341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326</v>
      </c>
    </row>
    <row r="2" spans="1:6">
      <c r="A2" t="s">
        <v>316</v>
      </c>
      <c r="B2">
        <v>0.1</v>
      </c>
      <c r="C2">
        <v>3.5000000000000003E-2</v>
      </c>
      <c r="D2">
        <v>3.5000000000000003E-2</v>
      </c>
      <c r="E2">
        <v>75000</v>
      </c>
      <c r="F2" t="s">
        <v>267</v>
      </c>
    </row>
    <row r="3" spans="1:6">
      <c r="A3" t="s">
        <v>324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E38" sqref="E38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289</v>
      </c>
      <c r="B1" t="s">
        <v>335</v>
      </c>
      <c r="C1" t="s">
        <v>336</v>
      </c>
      <c r="D1" t="s">
        <v>20</v>
      </c>
      <c r="E1" t="s">
        <v>337</v>
      </c>
      <c r="F1" t="s">
        <v>37</v>
      </c>
      <c r="G1" t="s">
        <v>332</v>
      </c>
    </row>
    <row r="2" spans="1:7">
      <c r="A2" t="s">
        <v>333</v>
      </c>
      <c r="B2">
        <v>800</v>
      </c>
      <c r="C2">
        <v>0.06</v>
      </c>
      <c r="D2" t="s">
        <v>267</v>
      </c>
      <c r="E2">
        <v>0</v>
      </c>
      <c r="F2">
        <v>0</v>
      </c>
    </row>
    <row r="3" spans="1:7">
      <c r="A3" t="s">
        <v>334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D31" sqref="D31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44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2" t="s">
        <v>371</v>
      </c>
      <c r="E1" s="41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318</v>
      </c>
      <c r="D6">
        <v>0</v>
      </c>
    </row>
    <row r="7" spans="1:10">
      <c r="A7" t="s">
        <v>153</v>
      </c>
      <c r="B7" t="s">
        <v>70</v>
      </c>
      <c r="C7">
        <v>0.34</v>
      </c>
      <c r="D7" s="41">
        <v>0.34055972755000002</v>
      </c>
      <c r="E7" s="41"/>
      <c r="F7">
        <v>29000</v>
      </c>
      <c r="G7">
        <v>1</v>
      </c>
      <c r="I7" s="44"/>
      <c r="J7" s="44"/>
    </row>
    <row r="8" spans="1:10">
      <c r="A8" t="s">
        <v>154</v>
      </c>
      <c r="B8" t="s">
        <v>79</v>
      </c>
      <c r="D8" s="41">
        <v>0.26676</v>
      </c>
      <c r="E8" s="41"/>
      <c r="I8" s="44"/>
      <c r="J8" s="41"/>
    </row>
    <row r="9" spans="1:10">
      <c r="A9" t="s">
        <v>155</v>
      </c>
      <c r="B9" t="s">
        <v>79</v>
      </c>
      <c r="D9">
        <v>0</v>
      </c>
      <c r="I9" s="44"/>
      <c r="J9" s="41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4"/>
      <c r="J10" s="44"/>
    </row>
    <row r="11" spans="1:10">
      <c r="A11" t="s">
        <v>157</v>
      </c>
      <c r="B11" t="s">
        <v>75</v>
      </c>
      <c r="C11">
        <v>0.41</v>
      </c>
      <c r="D11" s="41">
        <v>0.36399999999999999</v>
      </c>
      <c r="E11" s="41"/>
      <c r="F11">
        <v>3600</v>
      </c>
      <c r="G11">
        <v>1</v>
      </c>
      <c r="I11" s="44"/>
      <c r="J11" s="44"/>
    </row>
    <row r="12" spans="1:10">
      <c r="A12" t="s">
        <v>158</v>
      </c>
      <c r="B12" t="s">
        <v>72</v>
      </c>
      <c r="C12">
        <v>0.20448</v>
      </c>
      <c r="D12" s="41">
        <v>0.20195983840000001</v>
      </c>
      <c r="E12" s="41"/>
      <c r="F12">
        <v>36</v>
      </c>
      <c r="G12">
        <v>1</v>
      </c>
      <c r="I12" s="44"/>
      <c r="J12" s="41"/>
    </row>
    <row r="13" spans="1:10">
      <c r="A13" t="s">
        <v>159</v>
      </c>
      <c r="B13" t="s">
        <v>77</v>
      </c>
      <c r="C13">
        <v>0</v>
      </c>
      <c r="D13" s="41">
        <v>0</v>
      </c>
      <c r="E13" s="41"/>
      <c r="F13" s="1">
        <v>3800000000</v>
      </c>
      <c r="G13">
        <v>1</v>
      </c>
      <c r="I13" s="44"/>
      <c r="J13" s="44"/>
    </row>
    <row r="14" spans="1:10">
      <c r="A14" t="s">
        <v>160</v>
      </c>
      <c r="B14" t="s">
        <v>79</v>
      </c>
      <c r="D14">
        <f>D10</f>
        <v>0.26676</v>
      </c>
      <c r="I14" s="44"/>
      <c r="J14" s="44"/>
    </row>
    <row r="15" spans="1:10">
      <c r="A15" t="s">
        <v>161</v>
      </c>
      <c r="B15" t="s">
        <v>68</v>
      </c>
      <c r="D15">
        <v>0</v>
      </c>
      <c r="I15" s="44"/>
      <c r="J15" s="41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4"/>
      <c r="J16" s="44"/>
    </row>
    <row r="17" spans="3:10">
      <c r="I17" s="44"/>
      <c r="J17" s="44"/>
    </row>
    <row r="18" spans="3:10">
      <c r="C18" t="s">
        <v>422</v>
      </c>
      <c r="I18" s="44"/>
      <c r="J18" s="44"/>
    </row>
    <row r="19" spans="3:10">
      <c r="I19" s="44"/>
      <c r="J19" s="44"/>
    </row>
    <row r="20" spans="3:10">
      <c r="I20" s="44"/>
      <c r="J20" s="4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M43" sqref="M43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189</v>
      </c>
      <c r="C1" t="s">
        <v>322</v>
      </c>
      <c r="D1" t="s">
        <v>339</v>
      </c>
      <c r="G1" t="s">
        <v>330</v>
      </c>
      <c r="H1" t="s">
        <v>331</v>
      </c>
    </row>
    <row r="2" spans="1:8">
      <c r="A2">
        <v>2</v>
      </c>
      <c r="B2" t="s">
        <v>143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146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126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44">
        <v>5</v>
      </c>
      <c r="B5" s="44" t="s">
        <v>139</v>
      </c>
      <c r="C5" s="44" t="b">
        <v>1</v>
      </c>
      <c r="D5" s="44">
        <v>300</v>
      </c>
      <c r="E5" s="44"/>
      <c r="F5" s="44"/>
      <c r="G5" s="44">
        <f>LOOKUP(B5,TechnologiesEmlab!$A$2:$A$31,TechnologiesEmlab!$N$2:$N$31)</f>
        <v>2</v>
      </c>
    </row>
    <row r="6" spans="1:8">
      <c r="A6" s="44">
        <v>6</v>
      </c>
      <c r="B6" t="s">
        <v>145</v>
      </c>
      <c r="C6" t="b">
        <v>1</v>
      </c>
      <c r="D6" s="44">
        <v>300</v>
      </c>
      <c r="G6">
        <f>LOOKUP(B6,TechnologiesEmlab!$A$2:$A$31,TechnologiesEmlab!$N$2:$N$31)</f>
        <v>0</v>
      </c>
    </row>
    <row r="7" spans="1:8">
      <c r="A7" s="44">
        <v>7</v>
      </c>
      <c r="B7" t="s">
        <v>114</v>
      </c>
      <c r="C7" t="b">
        <v>1</v>
      </c>
      <c r="D7" s="44">
        <v>300</v>
      </c>
      <c r="G7">
        <f>LOOKUP(B7,TechnologiesEmlab!$A$2:$A$31,TechnologiesEmlab!$N$2:$N$31)</f>
        <v>3</v>
      </c>
    </row>
    <row r="8" spans="1:8">
      <c r="A8" s="44">
        <v>8</v>
      </c>
      <c r="B8" t="s">
        <v>250</v>
      </c>
      <c r="C8" t="b">
        <v>1</v>
      </c>
      <c r="D8">
        <v>100</v>
      </c>
      <c r="G8">
        <f>LOOKUP(B8,TechnologiesEmlab!$A$2:$A$31,TechnologiesEmlab!$N$2:$N$31)</f>
        <v>2</v>
      </c>
    </row>
    <row r="9" spans="1:8">
      <c r="A9" s="44">
        <v>9</v>
      </c>
      <c r="B9" t="s">
        <v>257</v>
      </c>
      <c r="C9" t="b">
        <v>1</v>
      </c>
      <c r="D9">
        <v>100</v>
      </c>
      <c r="G9">
        <f>LOOKUP(B9,TechnologiesEmlab!$A$2:$A$31,TechnologiesEmlab!$N$2:$N$31)</f>
        <v>3</v>
      </c>
    </row>
    <row r="32" spans="3:5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2023-01-27T20:59:44Z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