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021D727-2613-4032-B32B-AC1B473C7C35}" xr6:coauthVersionLast="47" xr6:coauthVersionMax="47" xr10:uidLastSave="{00000000-0000-0000-0000-000000000000}"/>
  <bookViews>
    <workbookView xWindow="-120" yWindow="-16320" windowWidth="28110" windowHeight="1644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1" i="1"/>
  <c r="J11" i="1"/>
  <c r="S2" i="1"/>
  <c r="S3" i="1"/>
  <c r="S4" i="1"/>
  <c r="S5" i="1"/>
  <c r="O3" i="1"/>
  <c r="Q3" i="1" s="1"/>
  <c r="L8" i="1" s="1"/>
  <c r="O4" i="1"/>
  <c r="Q4" i="1" s="1"/>
  <c r="O5" i="1"/>
  <c r="Q5" i="1" s="1"/>
  <c r="O2" i="1"/>
  <c r="Q2" i="1" s="1"/>
  <c r="L7" i="1" s="1"/>
  <c r="K8" i="1" l="1"/>
  <c r="J10" i="1"/>
  <c r="L10" i="1"/>
  <c r="K10" i="1"/>
  <c r="M10" i="1"/>
  <c r="L9" i="1"/>
  <c r="J9" i="1"/>
  <c r="K9" i="1"/>
  <c r="M9" i="1"/>
  <c r="M7" i="1"/>
  <c r="M8" i="1"/>
  <c r="K7" i="1"/>
  <c r="J7" i="1"/>
  <c r="J8" i="1"/>
  <c r="H14" i="1"/>
  <c r="H15" i="1" s="1"/>
  <c r="F2" i="1" l="1"/>
  <c r="F3" i="1"/>
  <c r="F21" i="1"/>
  <c r="F5" i="1"/>
  <c r="F4" i="1"/>
  <c r="F23" i="1" l="1"/>
  <c r="F22" i="1"/>
  <c r="C19" i="1"/>
  <c r="F14" i="1" s="1"/>
  <c r="F13" i="1"/>
  <c r="F15" i="1" l="1"/>
</calcChain>
</file>

<file path=xl/sharedStrings.xml><?xml version="1.0" encoding="utf-8"?>
<sst xmlns="http://schemas.openxmlformats.org/spreadsheetml/2006/main" count="54" uniqueCount="42">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</sst>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7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V29"/>
  <sheetViews>
    <sheetView tabSelected="1" workbookViewId="0">
      <selection activeCell="O15" sqref="O15"/>
    </sheetView>
  </sheetViews>
  <sheetFormatPr defaultRowHeight="14.5" x14ac:dyDescent="0.35"/>
  <cols>
    <col min="1" max="1" width="1.81640625" customWidth="1"/>
    <col min="2" max="2" width="22.90625" customWidth="1"/>
    <col min="4" max="4" width="1.453125" customWidth="1"/>
    <col min="5" max="5" width="19.36328125" customWidth="1"/>
    <col min="6" max="6" width="9.81640625" customWidth="1"/>
    <col min="7" max="7" width="9.54296875" customWidth="1"/>
    <col min="8" max="8" width="13.6328125" customWidth="1"/>
    <col min="9" max="9" width="2.36328125" customWidth="1"/>
    <col min="10" max="10" width="18.36328125" customWidth="1"/>
    <col min="11" max="12" width="14.6328125" customWidth="1"/>
    <col min="13" max="13" width="21.08984375" customWidth="1"/>
    <col min="14" max="14" width="10.08984375" customWidth="1"/>
    <col min="15" max="15" width="7.7265625" customWidth="1"/>
    <col min="16" max="16" width="10.54296875" customWidth="1"/>
    <col min="17" max="17" width="9.54296875" customWidth="1"/>
    <col min="18" max="18" width="13.1796875" customWidth="1"/>
  </cols>
  <sheetData>
    <row r="1" spans="2:22" ht="94" customHeight="1" x14ac:dyDescent="0.3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31</v>
      </c>
      <c r="O1" s="5" t="s">
        <v>33</v>
      </c>
      <c r="P1" s="5" t="s">
        <v>32</v>
      </c>
      <c r="Q1" s="5" t="s">
        <v>35</v>
      </c>
      <c r="R1" s="5" t="s">
        <v>34</v>
      </c>
      <c r="S1" s="5" t="s">
        <v>38</v>
      </c>
      <c r="T1" s="5"/>
      <c r="U1" s="5"/>
      <c r="V1" s="5"/>
    </row>
    <row r="2" spans="2:22" x14ac:dyDescent="0.3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>
        <v>0.34</v>
      </c>
      <c r="O2">
        <f>N2*8760</f>
        <v>2978.4</v>
      </c>
      <c r="P2">
        <v>12000</v>
      </c>
      <c r="Q2" s="1">
        <f>P2*O2/1000000</f>
        <v>35.7408</v>
      </c>
      <c r="S2" s="1">
        <f>P2*N2</f>
        <v>4080.0000000000005</v>
      </c>
    </row>
    <row r="3" spans="2:22" x14ac:dyDescent="0.3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>
        <v>0.54</v>
      </c>
      <c r="O3">
        <f t="shared" ref="O3:O5" si="0">N3*8760</f>
        <v>4730.4000000000005</v>
      </c>
      <c r="P3">
        <v>70000</v>
      </c>
      <c r="Q3" s="1">
        <f t="shared" ref="Q3:Q5" si="1">P3*O3/1000000</f>
        <v>331.12800000000004</v>
      </c>
      <c r="S3" s="1">
        <f>P3*N3</f>
        <v>37800</v>
      </c>
    </row>
    <row r="4" spans="2:22" x14ac:dyDescent="0.35">
      <c r="B4" t="s">
        <v>2</v>
      </c>
      <c r="C4" s="1">
        <v>328.74758274055478</v>
      </c>
      <c r="E4" t="s">
        <v>3</v>
      </c>
      <c r="F4" s="3">
        <f t="shared" ref="F4" si="2">C5</f>
        <v>35.49825113740178</v>
      </c>
      <c r="H4" s="3">
        <v>35.498216630999998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>
        <v>0.121</v>
      </c>
      <c r="O4">
        <f t="shared" si="0"/>
        <v>1059.96</v>
      </c>
      <c r="P4">
        <v>33283</v>
      </c>
      <c r="Q4" s="1">
        <f t="shared" si="1"/>
        <v>35.278648679999996</v>
      </c>
      <c r="S4" s="1">
        <f>P4*N4</f>
        <v>4027.2429999999999</v>
      </c>
    </row>
    <row r="5" spans="2:22" x14ac:dyDescent="0.35">
      <c r="B5" t="s">
        <v>3</v>
      </c>
      <c r="C5" s="1">
        <v>35.49825113740178</v>
      </c>
      <c r="E5" t="s">
        <v>6</v>
      </c>
      <c r="F5" s="3">
        <f>C8</f>
        <v>9.367126946519691E-2</v>
      </c>
      <c r="H5" s="3">
        <v>8.6198399999999994E-2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>
        <v>0.24</v>
      </c>
      <c r="O5">
        <f t="shared" si="0"/>
        <v>2102.4</v>
      </c>
      <c r="P5">
        <v>41</v>
      </c>
      <c r="Q5" s="1">
        <f t="shared" si="1"/>
        <v>8.6198400000000008E-2</v>
      </c>
      <c r="S5" s="1">
        <f>P5*N5</f>
        <v>9.84</v>
      </c>
    </row>
    <row r="6" spans="2:22" ht="29" customHeight="1" x14ac:dyDescent="0.35">
      <c r="B6" t="s">
        <v>4</v>
      </c>
      <c r="C6" s="1">
        <v>5.2206815433406195</v>
      </c>
      <c r="J6" s="6" t="s">
        <v>34</v>
      </c>
      <c r="K6" s="6"/>
      <c r="L6" s="6"/>
      <c r="M6" s="6"/>
    </row>
    <row r="7" spans="2:22" x14ac:dyDescent="0.35">
      <c r="B7" t="s">
        <v>5</v>
      </c>
      <c r="C7" s="1">
        <v>5.8856819838007777</v>
      </c>
      <c r="E7" t="s">
        <v>1</v>
      </c>
      <c r="J7" s="2">
        <f>J2/$Q2</f>
        <v>1.0071587475118073</v>
      </c>
      <c r="K7" s="2">
        <f>K2/$Q2</f>
        <v>0.23613119345286057</v>
      </c>
      <c r="L7" s="2">
        <f>L2/$Q2</f>
        <v>0.30097407244375057</v>
      </c>
      <c r="M7" s="2">
        <f>M2/$Q2</f>
        <v>0.26455471982131934</v>
      </c>
      <c r="R7" s="2"/>
      <c r="T7" s="1"/>
    </row>
    <row r="8" spans="2:22" x14ac:dyDescent="0.35">
      <c r="B8" t="s">
        <v>6</v>
      </c>
      <c r="C8" s="1">
        <v>9.367126946519691E-2</v>
      </c>
      <c r="E8" t="s">
        <v>2</v>
      </c>
      <c r="J8" s="2">
        <f>J3/$Q3</f>
        <v>0.63558540928800944</v>
      </c>
      <c r="K8" s="2">
        <f>K3/$Q3</f>
        <v>0.73572088364656862</v>
      </c>
      <c r="L8" s="2">
        <f>L3/$Q3</f>
        <v>0.79541396363884953</v>
      </c>
      <c r="M8" s="2">
        <f>M3/$Q3</f>
        <v>0.74001238793996871</v>
      </c>
    </row>
    <row r="9" spans="2:22" x14ac:dyDescent="0.35">
      <c r="B9" t="s">
        <v>7</v>
      </c>
      <c r="C9" s="1">
        <v>3.9932852427918625E-7</v>
      </c>
      <c r="E9" t="s">
        <v>3</v>
      </c>
      <c r="J9" s="2">
        <f>J4/$Q4</f>
        <v>1.0062238197667837</v>
      </c>
      <c r="K9" s="2">
        <f>K4/$Q4</f>
        <v>0.84789029859563203</v>
      </c>
      <c r="L9" s="2">
        <f>L4/$Q4</f>
        <v>0.82844892635410039</v>
      </c>
      <c r="M9" s="2">
        <f>M4/$Q4</f>
        <v>0.77984870192442712</v>
      </c>
    </row>
    <row r="10" spans="2:22" x14ac:dyDescent="0.35">
      <c r="B10" t="s">
        <v>8</v>
      </c>
      <c r="C10" s="1">
        <v>0</v>
      </c>
      <c r="E10" t="s">
        <v>6</v>
      </c>
      <c r="J10" s="2">
        <f>J5/$Q5</f>
        <v>0.99999999999999989</v>
      </c>
      <c r="K10" s="2">
        <f>K5/$Q5</f>
        <v>0.8291722163425852</v>
      </c>
      <c r="L10" s="2">
        <f>L5/$Q5</f>
        <v>0.85718286974957647</v>
      </c>
      <c r="M10" s="2">
        <f>M5/$Q5</f>
        <v>0.81112095919448035</v>
      </c>
    </row>
    <row r="11" spans="2:22" x14ac:dyDescent="0.35">
      <c r="B11" t="s">
        <v>9</v>
      </c>
      <c r="C11" s="1">
        <v>7.3250663972493713E-3</v>
      </c>
      <c r="E11" t="s">
        <v>41</v>
      </c>
      <c r="J11" s="2">
        <f>SUM(J2:J5)</f>
        <v>282.04119980079003</v>
      </c>
      <c r="K11" s="2">
        <f t="shared" ref="K11:M11" si="3">SUM(K2:K5)</f>
        <v>282.0411998007898</v>
      </c>
      <c r="L11" s="2">
        <f t="shared" si="3"/>
        <v>303.44133549425192</v>
      </c>
      <c r="M11" s="2">
        <f t="shared" si="3"/>
        <v>282.07614503161074</v>
      </c>
    </row>
    <row r="12" spans="2:22" x14ac:dyDescent="0.35">
      <c r="B12" t="s">
        <v>10</v>
      </c>
      <c r="C12" s="1">
        <v>3.7719874016681842</v>
      </c>
    </row>
    <row r="13" spans="2:22" x14ac:dyDescent="0.35">
      <c r="B13" t="s">
        <v>11</v>
      </c>
      <c r="C13" s="1">
        <v>0</v>
      </c>
      <c r="E13" t="s">
        <v>22</v>
      </c>
      <c r="F13" s="1">
        <f>C21+C22+C23</f>
        <v>164.89659960189826</v>
      </c>
      <c r="G13" t="s">
        <v>21</v>
      </c>
      <c r="H13">
        <v>167</v>
      </c>
      <c r="L13">
        <v>167</v>
      </c>
      <c r="M13" s="1">
        <v>136.97548937168</v>
      </c>
    </row>
    <row r="14" spans="2:22" x14ac:dyDescent="0.35">
      <c r="B14" t="s">
        <v>12</v>
      </c>
      <c r="C14" s="1">
        <v>78.540326751314922</v>
      </c>
      <c r="E14" t="s">
        <v>23</v>
      </c>
      <c r="F14" s="1">
        <f>C19</f>
        <v>208.74353732236526</v>
      </c>
      <c r="G14" t="s">
        <v>21</v>
      </c>
      <c r="H14" s="1">
        <f xml:space="preserve"> 154/0.74</f>
        <v>208.1081081081081</v>
      </c>
      <c r="L14">
        <v>212</v>
      </c>
      <c r="M14" s="1">
        <v>212.44775275875401</v>
      </c>
    </row>
    <row r="15" spans="2:22" x14ac:dyDescent="0.35">
      <c r="B15" t="s">
        <v>13</v>
      </c>
      <c r="C15" s="1">
        <v>3.1599942061637543E-7</v>
      </c>
      <c r="E15" t="s">
        <v>29</v>
      </c>
      <c r="F15" s="1">
        <f>F13+F14</f>
        <v>373.64013692426352</v>
      </c>
      <c r="G15" s="1"/>
      <c r="H15" s="1">
        <f t="shared" ref="H15" si="4">H13+H14</f>
        <v>375.10810810810813</v>
      </c>
      <c r="I15" s="1"/>
      <c r="J15" s="1"/>
    </row>
    <row r="16" spans="2:22" x14ac:dyDescent="0.35">
      <c r="B16" t="s">
        <v>14</v>
      </c>
      <c r="C16" s="1">
        <v>1.571744486320245E-5</v>
      </c>
    </row>
    <row r="17" spans="2:8" x14ac:dyDescent="0.35">
      <c r="B17" t="s">
        <v>15</v>
      </c>
      <c r="C17" s="1">
        <v>1.985035220748887E-5</v>
      </c>
    </row>
    <row r="19" spans="2:8" x14ac:dyDescent="0.35">
      <c r="B19" t="s">
        <v>23</v>
      </c>
      <c r="C19" s="1">
        <f>C24+C25</f>
        <v>208.74353732236526</v>
      </c>
      <c r="D19" t="s">
        <v>21</v>
      </c>
    </row>
    <row r="21" spans="2:8" x14ac:dyDescent="0.35">
      <c r="B21" t="s">
        <v>16</v>
      </c>
      <c r="C21" s="1">
        <v>144.06824924253985</v>
      </c>
      <c r="E21" t="s">
        <v>25</v>
      </c>
      <c r="F21" s="1">
        <f>SUM(C3:C5) +C8</f>
        <v>400.3396486977731</v>
      </c>
      <c r="H21" s="1">
        <v>295.811125</v>
      </c>
    </row>
    <row r="22" spans="2:8" x14ac:dyDescent="0.35">
      <c r="B22" t="s">
        <v>19</v>
      </c>
      <c r="C22" s="1">
        <v>14.545551919076484</v>
      </c>
      <c r="E22" t="s">
        <v>24</v>
      </c>
      <c r="F22" s="1">
        <f>SUM(C6:C13)</f>
        <v>14.979347664000553</v>
      </c>
      <c r="H22" s="1">
        <v>45.962943000000003</v>
      </c>
    </row>
    <row r="23" spans="2:8" x14ac:dyDescent="0.35">
      <c r="B23" t="s">
        <v>20</v>
      </c>
      <c r="C23" s="1">
        <v>6.2827984402819395</v>
      </c>
      <c r="E23" t="s">
        <v>26</v>
      </c>
      <c r="F23" s="1">
        <f>C2-C14</f>
        <v>-41.585184046146992</v>
      </c>
      <c r="G23" t="s">
        <v>28</v>
      </c>
      <c r="H23" s="1">
        <v>35.178685999999999</v>
      </c>
    </row>
    <row r="24" spans="2:8" x14ac:dyDescent="0.35">
      <c r="B24" t="s">
        <v>17</v>
      </c>
      <c r="C24" s="1">
        <v>162.21187632240139</v>
      </c>
    </row>
    <row r="25" spans="2:8" x14ac:dyDescent="0.35">
      <c r="B25" t="s">
        <v>18</v>
      </c>
      <c r="C25" s="1">
        <v>46.531660999963869</v>
      </c>
    </row>
    <row r="29" spans="2:8" x14ac:dyDescent="0.35">
      <c r="C29" s="1"/>
    </row>
  </sheetData>
  <mergeCells count="1">
    <mergeCell ref="J6:M6"/>
  </mergeCells>
  <phoneticPr fontId="1" type="noConversion"/>
  <conditionalFormatting sqref="C21:C25 C2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C2:C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J7:M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1:M11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C21:C25 C29</xm:sqref>
        </x14:conditionalFormatting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J7:M10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2023-03-23T15:35:58Z</dcterms:modified>
</cp:coreProperties>
</file>