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DD9AE45-C199-4A07-AA87-82B571B47952}" xr6:coauthVersionLast="47" xr6:coauthVersionMax="47" xr10:uidLastSave="{00000000-0000-0000-0000-000000000000}"/>
  <bookViews>
    <workbookView xWindow="-108" yWindow="-108" windowWidth="23256" windowHeight="12576" tabRatio="998" firstSheet="4" activeTab="9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weatherYearsOLD" sheetId="66" r:id="rId14"/>
    <sheet name="EnergyProducers" sheetId="17" r:id="rId15"/>
    <sheet name="peakLoad" sheetId="6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definedNames>
    <definedName name="_xlnm._FilterDatabase" localSheetId="8" hidden="1">CandidatePowerPlants!$A$1:$D$1</definedName>
    <definedName name="_xlnm._FilterDatabase" localSheetId="14" hidden="1">EnergyProducers!#REF!</definedName>
    <definedName name="_xlnm._FilterDatabase" localSheetId="31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7" l="1"/>
  <c r="D3" i="67"/>
  <c r="I3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J6" i="65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<sst xmlns="http://schemas.openxmlformats.org/spreadsheetml/2006/main" count="1032" uniqueCount="448">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</sst>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4"/>
  <cols>
    <col min="1" max="1" width="31.88671875" customWidth="1"/>
    <col min="2" max="2" width="46.6640625" customWidth="1"/>
    <col min="3" max="3" width="60.44140625" customWidth="1"/>
    <col min="4" max="4" width="60.6640625" customWidth="1"/>
    <col min="5" max="5" width="12.5546875" customWidth="1"/>
    <col min="6" max="6" width="14.44140625" customWidth="1"/>
    <col min="9" max="9" width="13.441406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tabSelected="1" zoomScale="96" zoomScaleNormal="96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RowHeight="14.4"/>
  <cols>
    <col min="1" max="1" width="42.88671875" customWidth="1"/>
    <col min="2" max="2" width="28.6640625" customWidth="1"/>
    <col min="3" max="6" width="12" customWidth="1"/>
    <col min="7" max="7" width="15.109375" customWidth="1"/>
    <col min="8" max="9" width="9" customWidth="1"/>
    <col min="10" max="10" width="15.109375" customWidth="1"/>
    <col min="11" max="15" width="0.88671875" customWidth="1"/>
    <col min="16" max="16" width="18.44140625" customWidth="1"/>
    <col min="17" max="17" width="15.109375" customWidth="1"/>
    <col min="18" max="18" width="6.44140625" customWidth="1"/>
    <col min="19" max="19" width="15.109375" customWidth="1"/>
    <col min="20" max="20" width="11.109375" customWidth="1"/>
    <col min="21" max="21" width="15.109375" customWidth="1"/>
    <col min="22" max="24" width="10.109375" customWidth="1"/>
    <col min="25" max="27" width="8.44140625" customWidth="1"/>
    <col min="31" max="31" width="11.109375" customWidth="1"/>
    <col min="32" max="32" width="19.332031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415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416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0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421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421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0</v>
      </c>
      <c r="I22">
        <v>1</v>
      </c>
      <c r="J22" s="17" t="s">
        <v>421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4.4"/>
  <cols>
    <col min="1" max="1" width="58.6640625" customWidth="1"/>
    <col min="2" max="2" width="12.33203125" customWidth="1"/>
    <col min="4" max="4" width="12.33203125" customWidth="1"/>
    <col min="8" max="8" width="28.5546875" customWidth="1"/>
    <col min="11" max="11" width="18.33203125" customWidth="1"/>
  </cols>
  <sheetData>
    <row r="1" spans="1:13">
      <c r="A1" t="s">
        <v>391</v>
      </c>
      <c r="B1" s="7" t="s">
        <v>388</v>
      </c>
      <c r="D1" s="7" t="s">
        <v>388</v>
      </c>
      <c r="E1" s="54" t="s">
        <v>402</v>
      </c>
      <c r="K1" t="s">
        <v>395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393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396</v>
      </c>
      <c r="L5" t="s">
        <v>397</v>
      </c>
      <c r="M5" t="s">
        <v>398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394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not active, max life extension 0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not active, max life extension 0</v>
      </c>
      <c r="I20" t="s">
        <v>108</v>
      </c>
      <c r="K20" t="s">
        <v>401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not active, max life extension 0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401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392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400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389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390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417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399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4.4"/>
  <cols>
    <col min="1" max="1" width="12.441406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4.4"/>
  <cols>
    <col min="1" max="1" width="19.44140625" customWidth="1"/>
    <col min="2" max="41" width="8.664062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382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4.4"/>
  <cols>
    <col min="1" max="1" width="29.441406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382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443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382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443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382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382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4.4"/>
  <cols>
    <col min="1" max="1" width="12.44140625" customWidth="1"/>
    <col min="2" max="2" width="25.6640625" bestFit="1" customWidth="1"/>
    <col min="3" max="13" width="18.44140625" customWidth="1"/>
    <col min="14" max="18" width="14.554687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446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445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D3"/>
  <sheetViews>
    <sheetView workbookViewId="0">
      <selection activeCell="I14" sqref="I14"/>
    </sheetView>
  </sheetViews>
  <sheetFormatPr defaultRowHeight="14.4"/>
  <cols>
    <col min="2" max="2" width="17.88671875" customWidth="1"/>
  </cols>
  <sheetData>
    <row r="1" spans="1:4">
      <c r="A1" s="15" t="s">
        <v>293</v>
      </c>
      <c r="B1" t="s">
        <v>445</v>
      </c>
    </row>
    <row r="2" spans="1:4">
      <c r="A2" s="15">
        <v>2020</v>
      </c>
      <c r="B2" s="15">
        <v>25000</v>
      </c>
      <c r="D2" t="s">
        <v>447</v>
      </c>
    </row>
    <row r="3" spans="1:4">
      <c r="A3" s="15">
        <v>2050</v>
      </c>
      <c r="B3" s="15">
        <f>33165</f>
        <v>33165</v>
      </c>
      <c r="D3" s="15">
        <f>35000+LoadShifterCap!B2</f>
        <v>46775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4.4"/>
  <cols>
    <col min="1" max="1" width="29.88671875" customWidth="1"/>
    <col min="2" max="2" width="15.88671875" customWidth="1"/>
    <col min="3" max="4" width="11.5546875" customWidth="1"/>
    <col min="5" max="5" width="22.109375" style="64" customWidth="1"/>
    <col min="6" max="6" width="11.5546875" customWidth="1"/>
    <col min="7" max="7" width="43.441406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444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4.4"/>
  <cols>
    <col min="1" max="1" width="30.44140625" customWidth="1"/>
    <col min="2" max="2" width="31.5546875" customWidth="1"/>
  </cols>
  <sheetData>
    <row r="1" spans="1:9">
      <c r="A1" s="15" t="s">
        <v>411</v>
      </c>
      <c r="B1" s="15" t="s">
        <v>437</v>
      </c>
      <c r="D1">
        <f>D2*2</f>
        <v>11775.328767123288</v>
      </c>
    </row>
    <row r="2" spans="1:9">
      <c r="A2" s="15" t="s">
        <v>403</v>
      </c>
      <c r="B2" s="15">
        <v>11775</v>
      </c>
      <c r="D2">
        <f>B3/730</f>
        <v>5887.6643835616442</v>
      </c>
      <c r="E2" t="s">
        <v>410</v>
      </c>
    </row>
    <row r="3" spans="1:9">
      <c r="A3" s="15" t="s">
        <v>404</v>
      </c>
      <c r="B3" s="15">
        <v>4297995</v>
      </c>
      <c r="D3" t="s">
        <v>409</v>
      </c>
      <c r="I3" s="1">
        <f>B3*12</f>
        <v>51575940</v>
      </c>
    </row>
    <row r="4" spans="1:9">
      <c r="A4" s="15" t="s">
        <v>438</v>
      </c>
      <c r="B4" s="15" t="s">
        <v>440</v>
      </c>
      <c r="D4" s="46" t="s">
        <v>439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I39" sqref="I39"/>
    </sheetView>
  </sheetViews>
  <sheetFormatPr defaultRowHeight="14.4"/>
  <cols>
    <col min="1" max="1" width="13.88671875" customWidth="1"/>
    <col min="2" max="2" width="14.88671875" customWidth="1"/>
    <col min="3" max="3" width="43.33203125" customWidth="1"/>
    <col min="4" max="4" width="37" customWidth="1"/>
    <col min="5" max="5" width="20" customWidth="1"/>
    <col min="7" max="7" width="7.109375" customWidth="1"/>
    <col min="8" max="8" width="24.44140625" customWidth="1"/>
    <col min="9" max="9" width="19.88671875" customWidth="1"/>
    <col min="10" max="10" width="15.6640625" customWidth="1"/>
    <col min="11" max="11" width="12.33203125" customWidth="1"/>
  </cols>
  <sheetData>
    <row r="1" spans="1:10" ht="17.399999999999999" customHeight="1">
      <c r="A1" t="s">
        <v>0</v>
      </c>
      <c r="B1" t="s">
        <v>405</v>
      </c>
      <c r="C1" t="s">
        <v>406</v>
      </c>
      <c r="D1" t="s">
        <v>436</v>
      </c>
      <c r="E1" t="s">
        <v>441</v>
      </c>
      <c r="F1" t="s">
        <v>430</v>
      </c>
    </row>
    <row r="2" spans="1:10" ht="17.399999999999999" customHeight="1">
      <c r="A2" t="s">
        <v>301</v>
      </c>
      <c r="B2">
        <v>4000</v>
      </c>
      <c r="C2" t="s">
        <v>412</v>
      </c>
      <c r="D2" t="s">
        <v>432</v>
      </c>
      <c r="E2" t="s">
        <v>86</v>
      </c>
      <c r="F2" s="62">
        <f>1-F3-F4-F5</f>
        <v>0.79999999999999993</v>
      </c>
      <c r="H2" t="s">
        <v>301</v>
      </c>
    </row>
    <row r="3" spans="1:10" ht="17.399999999999999" customHeight="1">
      <c r="A3" t="s">
        <v>407</v>
      </c>
      <c r="B3">
        <v>1500</v>
      </c>
      <c r="C3" t="s">
        <v>413</v>
      </c>
      <c r="D3" t="s">
        <v>433</v>
      </c>
      <c r="E3" t="s">
        <v>86</v>
      </c>
      <c r="F3" s="62">
        <v>0.1</v>
      </c>
      <c r="H3" t="s">
        <v>424</v>
      </c>
    </row>
    <row r="4" spans="1:10" ht="17.399999999999999" customHeight="1">
      <c r="A4" t="s">
        <v>428</v>
      </c>
      <c r="B4">
        <v>500</v>
      </c>
      <c r="C4" t="s">
        <v>427</v>
      </c>
      <c r="D4" t="s">
        <v>434</v>
      </c>
      <c r="E4" t="s">
        <v>86</v>
      </c>
      <c r="F4" s="62">
        <v>0.05</v>
      </c>
      <c r="H4" t="s">
        <v>425</v>
      </c>
    </row>
    <row r="5" spans="1:10" ht="17.399999999999999" customHeight="1">
      <c r="A5" t="s">
        <v>408</v>
      </c>
      <c r="B5">
        <v>250</v>
      </c>
      <c r="C5" t="s">
        <v>414</v>
      </c>
      <c r="D5" t="s">
        <v>435</v>
      </c>
      <c r="E5" s="18" t="s">
        <v>86</v>
      </c>
      <c r="F5" s="62">
        <v>0.05</v>
      </c>
      <c r="H5" t="s">
        <v>426</v>
      </c>
      <c r="J5" t="s">
        <v>431</v>
      </c>
    </row>
    <row r="6" spans="1:10">
      <c r="A6" t="s">
        <v>124</v>
      </c>
      <c r="B6">
        <f>J6</f>
        <v>33.374000000000002</v>
      </c>
      <c r="C6" t="s">
        <v>442</v>
      </c>
      <c r="D6" t="s">
        <v>442</v>
      </c>
      <c r="E6" s="18">
        <v>41070.999885844751</v>
      </c>
      <c r="F6" t="s">
        <v>86</v>
      </c>
      <c r="H6" t="s">
        <v>429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4"/>
  <cols>
    <col min="1" max="1" width="33.44140625" customWidth="1"/>
    <col min="2" max="2" width="30" customWidth="1"/>
    <col min="3" max="3" width="10.109375" customWidth="1"/>
    <col min="4" max="5" width="10.5546875" customWidth="1"/>
    <col min="6" max="6" width="13.5546875" customWidth="1"/>
    <col min="7" max="7" width="25.5546875" customWidth="1"/>
  </cols>
  <sheetData>
    <row r="1" spans="1:7" ht="28.8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4"/>
  <cols>
    <col min="1" max="1" width="26.33203125" customWidth="1"/>
    <col min="2" max="2" width="18.33203125" customWidth="1"/>
    <col min="3" max="3" width="17.664062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4"/>
  <cols>
    <col min="1" max="1" width="37.44140625" customWidth="1"/>
    <col min="2" max="2" width="26.109375" customWidth="1"/>
    <col min="3" max="3" width="24.44140625" customWidth="1"/>
    <col min="4" max="4" width="17" customWidth="1"/>
    <col min="5" max="7" width="7.88671875" customWidth="1"/>
    <col min="8" max="8" width="43.33203125" customWidth="1"/>
    <col min="9" max="9" width="14.10937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4"/>
  <cols>
    <col min="1" max="1" width="12.88671875" customWidth="1"/>
    <col min="5" max="5" width="18.88671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C15" sqref="C15"/>
    </sheetView>
  </sheetViews>
  <sheetFormatPr defaultRowHeight="14.4"/>
  <cols>
    <col min="1" max="1" width="29.109375" customWidth="1"/>
    <col min="2" max="2" width="8.5546875" customWidth="1"/>
    <col min="3" max="3" width="10.44140625" customWidth="1"/>
    <col min="7" max="7" width="23.554687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381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422</v>
      </c>
      <c r="K5" t="s">
        <v>423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418</v>
      </c>
      <c r="J6" s="59" t="s">
        <v>419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418</v>
      </c>
      <c r="J7" s="59" t="s">
        <v>420</v>
      </c>
    </row>
    <row r="8" spans="1:11" ht="14.4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" customHeight="1">
      <c r="E11" s="18"/>
    </row>
    <row r="12" spans="1:11" ht="14.4" customHeight="1"/>
    <row r="13" spans="1:11" ht="14.4" customHeight="1">
      <c r="B13" s="18"/>
      <c r="E13" s="33"/>
    </row>
    <row r="14" spans="1:11" ht="14.4" customHeight="1">
      <c r="B14" s="18"/>
      <c r="E14" s="33"/>
    </row>
    <row r="15" spans="1:11" ht="14.4" customHeight="1">
      <c r="C15" s="33"/>
      <c r="D15" s="33"/>
      <c r="E15" s="33"/>
    </row>
    <row r="16" spans="1:11" ht="14.4" customHeight="1">
      <c r="C16" s="33"/>
      <c r="D16" s="33"/>
      <c r="E16" s="33"/>
    </row>
    <row r="17" spans="4:10" ht="14.4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4"/>
  <cols>
    <col min="1" max="1" width="16.33203125" customWidth="1"/>
    <col min="2" max="2" width="19.5546875" customWidth="1"/>
  </cols>
  <sheetData>
    <row r="1" spans="1:3">
      <c r="A1" t="s">
        <v>175</v>
      </c>
      <c r="B1" t="s">
        <v>255</v>
      </c>
      <c r="C1" s="46"/>
    </row>
    <row r="2" spans="1:3">
      <c r="A2" t="s">
        <v>383</v>
      </c>
      <c r="B2" t="s">
        <v>385</v>
      </c>
    </row>
    <row r="3" spans="1:3">
      <c r="A3" t="s">
        <v>384</v>
      </c>
      <c r="B3" t="s">
        <v>385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4"/>
  <cols>
    <col min="1" max="1" width="42.109375" customWidth="1"/>
    <col min="3" max="3" width="12.5546875" customWidth="1"/>
    <col min="4" max="4" width="15.44140625" bestFit="1" customWidth="1"/>
    <col min="5" max="5" width="14" customWidth="1"/>
    <col min="6" max="6" width="1.88671875" customWidth="1"/>
    <col min="7" max="7" width="34.33203125" customWidth="1"/>
  </cols>
  <sheetData>
    <row r="1" spans="1:10" ht="26.4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399999999999999">
      <c r="A7" t="s">
        <v>312</v>
      </c>
      <c r="B7">
        <v>10</v>
      </c>
      <c r="D7" s="18"/>
      <c r="E7" s="18">
        <v>290.54545454545456</v>
      </c>
      <c r="G7" s="47" t="s">
        <v>386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4"/>
  <cols>
    <col min="1" max="1" width="16.109375" bestFit="1" customWidth="1"/>
    <col min="2" max="2" width="30.109375" bestFit="1" customWidth="1"/>
    <col min="3" max="3" width="31.10937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4"/>
  <cols>
    <col min="1" max="1" width="36" customWidth="1"/>
    <col min="2" max="2" width="8.5546875" customWidth="1"/>
    <col min="3" max="3" width="17.109375" customWidth="1"/>
    <col min="4" max="4" width="10.44140625" customWidth="1"/>
    <col min="8" max="8" width="11.554687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5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4"/>
  <cols>
    <col min="3" max="3" width="12.554687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4"/>
  <cols>
    <col min="4" max="4" width="21.332031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4"/>
  <cols>
    <col min="1" max="1" width="18.5546875" customWidth="1"/>
    <col min="2" max="2" width="14" customWidth="1"/>
    <col min="3" max="3" width="12.88671875" customWidth="1"/>
    <col min="4" max="4" width="28.33203125" customWidth="1"/>
    <col min="5" max="5" width="14.44140625" customWidth="1"/>
    <col min="6" max="6" width="24" customWidth="1"/>
    <col min="7" max="7" width="25.332031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421</v>
      </c>
      <c r="B15" s="61" t="s">
        <v>421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4"/>
  <cols>
    <col min="1" max="1" width="28.109375" customWidth="1"/>
  </cols>
  <sheetData>
    <row r="1" spans="1:15" ht="72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4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4"/>
  <cols>
    <col min="1" max="1" width="31.109375" customWidth="1"/>
    <col min="2" max="3" width="21.88671875" customWidth="1"/>
    <col min="4" max="4" width="11.44140625" customWidth="1"/>
    <col min="5" max="5" width="7.5546875" customWidth="1"/>
    <col min="6" max="6" width="8.6640625" customWidth="1"/>
    <col min="7" max="7" width="24.44140625" customWidth="1"/>
    <col min="8" max="8" width="15.88671875" customWidth="1"/>
    <col min="9" max="9" width="13.44140625" customWidth="1"/>
    <col min="10" max="10" width="23.5546875" customWidth="1"/>
    <col min="12" max="12" width="34.109375" customWidth="1"/>
  </cols>
  <sheetData>
    <row r="1" spans="1:9" ht="28.8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28.8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8.8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8.8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8.8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8.8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8.8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8.8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8.8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8.8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8.8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4"/>
  <cols>
    <col min="1" max="1" width="26.5546875" customWidth="1"/>
    <col min="2" max="2" width="12.554687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E10" sqref="E10"/>
    </sheetView>
  </sheetViews>
  <sheetFormatPr defaultRowHeight="14.4"/>
  <cols>
    <col min="1" max="1" width="25.88671875" customWidth="1"/>
    <col min="2" max="2" width="24.88671875" customWidth="1"/>
    <col min="3" max="5" width="17.6640625" customWidth="1"/>
    <col min="6" max="6" width="10.5546875" customWidth="1"/>
  </cols>
  <sheetData>
    <row r="1" spans="1:6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</row>
    <row r="2" spans="1:6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75000</v>
      </c>
      <c r="F2" s="15" t="s">
        <v>190</v>
      </c>
    </row>
    <row r="3" spans="1:6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75000</v>
      </c>
      <c r="F3" s="15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D11" sqref="D11"/>
    </sheetView>
  </sheetViews>
  <sheetFormatPr defaultRowHeight="14.4"/>
  <cols>
    <col min="1" max="1" width="8.109375" customWidth="1"/>
    <col min="2" max="5" width="20.109375" customWidth="1"/>
    <col min="6" max="7" width="9.5546875" customWidth="1"/>
  </cols>
  <sheetData>
    <row r="1" spans="1:7">
      <c r="A1" t="s">
        <v>211</v>
      </c>
      <c r="B1" t="s">
        <v>252</v>
      </c>
      <c r="C1" t="s">
        <v>253</v>
      </c>
      <c r="D1" t="s">
        <v>4</v>
      </c>
      <c r="E1" t="s">
        <v>254</v>
      </c>
      <c r="F1" t="s">
        <v>19</v>
      </c>
      <c r="G1" t="s">
        <v>249</v>
      </c>
    </row>
    <row r="2" spans="1:7">
      <c r="A2" t="s">
        <v>250</v>
      </c>
      <c r="B2">
        <v>800</v>
      </c>
      <c r="C2">
        <v>0.15</v>
      </c>
      <c r="D2" t="s">
        <v>190</v>
      </c>
      <c r="E2">
        <v>0</v>
      </c>
      <c r="F2">
        <v>0</v>
      </c>
    </row>
    <row r="3" spans="1:7">
      <c r="A3" t="s">
        <v>251</v>
      </c>
      <c r="B3">
        <v>800</v>
      </c>
      <c r="C3">
        <v>0.15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4.4"/>
  <cols>
    <col min="1" max="1" width="23.109375" customWidth="1"/>
    <col min="2" max="2" width="21.44140625" customWidth="1"/>
    <col min="3" max="3" width="19.109375" customWidth="1"/>
    <col min="4" max="5" width="32.33203125" customWidth="1"/>
    <col min="6" max="6" width="14.88671875" customWidth="1"/>
    <col min="9" max="9" width="15.88671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C20" sqref="C20"/>
    </sheetView>
  </sheetViews>
  <sheetFormatPr defaultRowHeight="14.4"/>
  <cols>
    <col min="1" max="1" width="20.88671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387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2" sqref="F22"/>
    </sheetView>
  </sheetViews>
  <sheetFormatPr defaultRowHeight="14.4"/>
  <cols>
    <col min="1" max="1" width="15.88671875" customWidth="1"/>
    <col min="2" max="2" width="33.44140625" customWidth="1"/>
    <col min="4" max="4" width="10.88671875" customWidth="1"/>
    <col min="7" max="7" width="15.441406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peakLoad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2023-08-29T16:46:34Z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